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8-2022 - Oprava propust..." sheetId="2" r:id="rId2"/>
  </sheets>
  <definedNames>
    <definedName name="_xlnm.Print_Area" localSheetId="0">'Rekapitulace stavby'!$D$4:$AO$76,'Rekapitulace stavby'!$C$82:$AQ$96</definedName>
    <definedName name="_xlnm._FilterDatabase" localSheetId="1" hidden="1">'008-2022 - Oprava propust...'!$C$123:$K$178</definedName>
    <definedName name="_xlnm.Print_Area" localSheetId="1">'008-2022 - Oprava propust...'!$C$4:$J$76,'008-2022 - Oprava propust...'!$C$82:$J$107,'008-2022 - Oprava propust...'!$C$113:$J$178</definedName>
    <definedName name="_xlnm.Print_Titles" localSheetId="0">'Rekapitulace stavby'!$92:$92</definedName>
    <definedName name="_xlnm.Print_Titles" localSheetId="1">'008-2022 - Oprava propust...'!$123:$123</definedName>
  </definedNames>
  <calcPr fullCalcOnLoad="1"/>
</workbook>
</file>

<file path=xl/sharedStrings.xml><?xml version="1.0" encoding="utf-8"?>
<sst xmlns="http://schemas.openxmlformats.org/spreadsheetml/2006/main" count="926" uniqueCount="308">
  <si>
    <t>Export Komplet</t>
  </si>
  <si>
    <t/>
  </si>
  <si>
    <t>2.0</t>
  </si>
  <si>
    <t>ZAMOK</t>
  </si>
  <si>
    <t>False</t>
  </si>
  <si>
    <t>{9fe576aa-b0f5-4773-9152-99ed5bfebdf1}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</si>
  <si>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</si>
  <si>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</si>
  <si>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</si>
  <si>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</si>
  <si>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</si>
  <si>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</si>
  <si>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</si>
  <si>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</si>
  <si>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</si>
  <si>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</si>
  <si>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</si>
  <si>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propustku III_35831 Zhoř</t>
  </si>
  <si>
    <t>KSO:</t>
  </si>
  <si>
    <t>CC-CZ:</t>
  </si>
  <si>
    <t>Místo:</t>
  </si>
  <si>
    <t xml:space="preserve"> </t>
  </si>
  <si>
    <t>Datum:</t>
  </si>
  <si>
    <t>19. 4. 2022</t>
  </si>
  <si>
    <t>Zadavatel:</t>
  </si>
  <si>
    <t>IČ:</t>
  </si>
  <si>
    <t>00085031</t>
  </si>
  <si>
    <t xml:space="preserve"> Správa a údržba silnic Pardubického kraje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</si>
  <si>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</si>
  <si>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</si>
  <si>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</si>
  <si>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</si>
  <si>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</si>
  <si>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</si>
  <si>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</si>
  <si>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</si>
  <si>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</si>
  <si>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</si>
  <si>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</si>
  <si>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</si>
  <si>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</si>
  <si>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</si>
  <si>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</si>
  <si>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</si>
  <si>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</si>
  <si>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</si>
  <si>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</si>
  <si>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</si>
  <si>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</si>
  <si>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</si>
  <si>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</si>
  <si>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</si>
  <si>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</si>
  <si>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</si>
  <si>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</si>
  <si>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</si>
  <si>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</si>
  <si>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</si>
  <si>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</si>
  <si>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</si>
  <si>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</si>
  <si>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</si>
  <si>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</si>
  <si>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</si>
  <si>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</si>
  <si>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</si>
  <si>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</si>
  <si>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</si>
  <si>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</si>
  <si>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</si>
  <si>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</si>
  <si>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</si>
  <si>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</si>
  <si>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</si>
  <si>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</si>
  <si>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</si>
  <si>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</si>
  <si>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</si>
  <si>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</si>
  <si>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</si>
  <si>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</si>
  <si>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</si>
  <si>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</si>
  <si>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</si>
  <si>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</si>
  <si>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</si>
  <si>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</si>
  <si>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</si>
  <si>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</si>
  <si>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</si>
  <si>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</si>
  <si>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</si>
  <si>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</si>
  <si>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</si>
  <si>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</si>
  <si>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</si>
  <si>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</si>
  <si>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</si>
  <si>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</si>
  <si>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</si>
  <si>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</si>
  <si>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</si>
  <si>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</si>
  <si>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</si>
  <si>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</si>
  <si>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</si>
  <si>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</si>
  <si>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</si>
  <si>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</si>
  <si>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</si>
  <si>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</si>
  <si>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</si>
  <si>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</si>
  <si>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</si>
  <si>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</si>
  <si>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</si>
  <si>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</si>
  <si>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</si>
  <si>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38</t>
  </si>
  <si>
    <t>K</t>
  </si>
  <si>
    <t>938121111</t>
  </si>
  <si>
    <t>Odstranění náletových křovin, dřevin a travnatého porostu ve výškách v okolí říms a křídel</t>
  </si>
  <si>
    <t>m2</t>
  </si>
  <si>
    <t>4</t>
  </si>
  <si>
    <t>-1241628788</t>
  </si>
  <si>
    <t>37</t>
  </si>
  <si>
    <t>115101201</t>
  </si>
  <si>
    <t>Čerpání vody na dopravní výšku do 10 m průměrný přítok do 500 l/min</t>
  </si>
  <si>
    <t>hod</t>
  </si>
  <si>
    <t>-1866244880</t>
  </si>
  <si>
    <t>6</t>
  </si>
  <si>
    <t>122311101</t>
  </si>
  <si>
    <t>Odkopávky a prokopávky v hornině třídy těžitelnosti II, skupiny 4 ručně</t>
  </si>
  <si>
    <t>m3</t>
  </si>
  <si>
    <t>663529426</t>
  </si>
  <si>
    <t>5</t>
  </si>
  <si>
    <t>122457203</t>
  </si>
  <si>
    <t>Odkopávky a prokopávky nezapažené pro silnice a dálnice v hornině třídy těžitelnosti II objem do 100 m3 strojně v omezeném prostoru</t>
  </si>
  <si>
    <t>67682850</t>
  </si>
  <si>
    <t>10</t>
  </si>
  <si>
    <t>132312121</t>
  </si>
  <si>
    <t>Hloubení zapažených rýh šířky do 800 mm v soudržných horninách třídy těžitelnosti II skupiny 4 ručně</t>
  </si>
  <si>
    <t>-760316223</t>
  </si>
  <si>
    <t>18</t>
  </si>
  <si>
    <t>132351101</t>
  </si>
  <si>
    <t>Hloubení rýh nezapažených š do 800 mm v hornině třídy těžitelnosti II skupiny 4 objem do 20 m3 strojně</t>
  </si>
  <si>
    <t>1295876686</t>
  </si>
  <si>
    <t>12</t>
  </si>
  <si>
    <t>151711111</t>
  </si>
  <si>
    <t>Osazení zápor ocelových dl do 8 m</t>
  </si>
  <si>
    <t>m</t>
  </si>
  <si>
    <t>1470643044</t>
  </si>
  <si>
    <t>13</t>
  </si>
  <si>
    <t>M</t>
  </si>
  <si>
    <t>13010950</t>
  </si>
  <si>
    <t>ocel profilová jakost S235JR (11 375) průřez HEA 100</t>
  </si>
  <si>
    <t>t</t>
  </si>
  <si>
    <t>8</t>
  </si>
  <si>
    <t>-754380864</t>
  </si>
  <si>
    <t>14</t>
  </si>
  <si>
    <t>151711131</t>
  </si>
  <si>
    <t>Vytažení zápor ocelových dl do 8 m</t>
  </si>
  <si>
    <t>-2017143213</t>
  </si>
  <si>
    <t>151721111</t>
  </si>
  <si>
    <t>Zřízení pažení do ocelových zápor hl výkopu do 4 m s jeho následným odstraněním</t>
  </si>
  <si>
    <t>1652917857</t>
  </si>
  <si>
    <t>32</t>
  </si>
  <si>
    <t>162211319</t>
  </si>
  <si>
    <t>Příplatek k vodorovnému přemístění výkopku z horniny třídy těžitelnosti I skupiny 1 až 3 stavebním kolečkem za každých dalších 10 m</t>
  </si>
  <si>
    <t>1556306950</t>
  </si>
  <si>
    <t>31</t>
  </si>
  <si>
    <t>162211321</t>
  </si>
  <si>
    <t>Vodorovné přemístění výkopku z horniny třídy těžitelnosti II skupiny 4 a 5 stavebním kolečkem do 10 m</t>
  </si>
  <si>
    <t>1505014693</t>
  </si>
  <si>
    <t>29</t>
  </si>
  <si>
    <t>171151103</t>
  </si>
  <si>
    <t>Uložení sypaniny z hornin soudržných do násypů zhutněných strojně</t>
  </si>
  <si>
    <t>-329420841</t>
  </si>
  <si>
    <t>33</t>
  </si>
  <si>
    <t>171251201</t>
  </si>
  <si>
    <t>Uložení sypaniny na skládky nebo meziskládky</t>
  </si>
  <si>
    <t>1587398552</t>
  </si>
  <si>
    <t>30</t>
  </si>
  <si>
    <t>182311123</t>
  </si>
  <si>
    <t>Rozprostření ornice ve svahu přes 1:5 tl vrstvy do 200 mm ručně</t>
  </si>
  <si>
    <t>1123519443</t>
  </si>
  <si>
    <t>Zakládání</t>
  </si>
  <si>
    <t>11</t>
  </si>
  <si>
    <t>274313611</t>
  </si>
  <si>
    <t>Základové pásy z betonu tř. C 16/20</t>
  </si>
  <si>
    <t>-864082507</t>
  </si>
  <si>
    <t>3</t>
  </si>
  <si>
    <t>Svislé a kompletní konstrukce</t>
  </si>
  <si>
    <t>16</t>
  </si>
  <si>
    <t>321212845</t>
  </si>
  <si>
    <t>Oprava zdiva vodních staveb do 3 m3 z lomového kamene kyklopského bez jeho dodání</t>
  </si>
  <si>
    <t>-1669213851</t>
  </si>
  <si>
    <t>17</t>
  </si>
  <si>
    <t>321213445</t>
  </si>
  <si>
    <t>Zdivo nadzákladové z lomového kamene vodních staveb kyklopské s vyspárováním</t>
  </si>
  <si>
    <t>-251008152</t>
  </si>
  <si>
    <t>45</t>
  </si>
  <si>
    <t>321351010</t>
  </si>
  <si>
    <t>Bednění konstrukcí vodních staveb rovinné - zřízení</t>
  </si>
  <si>
    <t>-964156623</t>
  </si>
  <si>
    <t>46</t>
  </si>
  <si>
    <t>321352010</t>
  </si>
  <si>
    <t>Bednění konstrukcí vodních staveb rovinné - odstranění</t>
  </si>
  <si>
    <t>-21910134</t>
  </si>
  <si>
    <t>Vodorovné konstrukce</t>
  </si>
  <si>
    <t>23</t>
  </si>
  <si>
    <t>451561112</t>
  </si>
  <si>
    <t>Lože pod dlažby z kameniva drceného drobného vrstva tl přes 100 do 150 mm</t>
  </si>
  <si>
    <t>-1336803747</t>
  </si>
  <si>
    <t>24</t>
  </si>
  <si>
    <t>465511327</t>
  </si>
  <si>
    <t>Dlažba z lomového kamene na sucho s vyklínováním a vyplněním spár tl 300 mm</t>
  </si>
  <si>
    <t>1389407741</t>
  </si>
  <si>
    <t>Trubní vedení</t>
  </si>
  <si>
    <t>871445251</t>
  </si>
  <si>
    <t>Kanalizační potrubí z tvrdého PVC vícevrstvé tuhost třídy SN16 DN 600</t>
  </si>
  <si>
    <t>77301527</t>
  </si>
  <si>
    <t>9</t>
  </si>
  <si>
    <t>Ostatní konstrukce a práce, bourání</t>
  </si>
  <si>
    <t>27</t>
  </si>
  <si>
    <t>916231113</t>
  </si>
  <si>
    <t>Osazení chodníkového obrubníku betonového ležatého s boční opěrou do lože z betonu prostého</t>
  </si>
  <si>
    <t>-1938067941</t>
  </si>
  <si>
    <t>28</t>
  </si>
  <si>
    <t>59217016</t>
  </si>
  <si>
    <t>obrubník betonový chodníkový 1000x80x250mm</t>
  </si>
  <si>
    <t>65662281</t>
  </si>
  <si>
    <t>25</t>
  </si>
  <si>
    <t>935112211</t>
  </si>
  <si>
    <t>Osazení příkopového žlabu do betonu tl 100 mm z betonových tvárnic š 800 mm</t>
  </si>
  <si>
    <t>-1939381665</t>
  </si>
  <si>
    <t>26</t>
  </si>
  <si>
    <t>59227029</t>
  </si>
  <si>
    <t>žlabovka příkopová betonová 500x680x60mm</t>
  </si>
  <si>
    <t>1294171470</t>
  </si>
  <si>
    <t>985221013</t>
  </si>
  <si>
    <t>Postupné rozebírání kamenného zdiva pro další použití přes 3 m3</t>
  </si>
  <si>
    <t>-1479791280</t>
  </si>
  <si>
    <t>114203202</t>
  </si>
  <si>
    <t>Očištění lomového kamene nebo betonových tvárnic od malty</t>
  </si>
  <si>
    <t>647991063</t>
  </si>
  <si>
    <t>19</t>
  </si>
  <si>
    <t>985671113</t>
  </si>
  <si>
    <t>Ztužující věnce obrubní a příčné ze ŽB tř. C 20/25</t>
  </si>
  <si>
    <t>1786492002</t>
  </si>
  <si>
    <t>20</t>
  </si>
  <si>
    <t>985675111</t>
  </si>
  <si>
    <t>Bednění ztužujících věnců - zřízení</t>
  </si>
  <si>
    <t>-277191128</t>
  </si>
  <si>
    <t>985675121</t>
  </si>
  <si>
    <t>Bednění ztužujících věnců - odstranění</t>
  </si>
  <si>
    <t>439340047</t>
  </si>
  <si>
    <t>22</t>
  </si>
  <si>
    <t>985676112</t>
  </si>
  <si>
    <t>Výztuž ztužujících věnců z oceli 10 505</t>
  </si>
  <si>
    <t>-1374094720</t>
  </si>
  <si>
    <t>997</t>
  </si>
  <si>
    <t>Přesun sutě</t>
  </si>
  <si>
    <t>34</t>
  </si>
  <si>
    <t>997013501</t>
  </si>
  <si>
    <t>Odvoz suti a vybouraných hmot na skládku nebo meziskládku do 1 km se složením</t>
  </si>
  <si>
    <t>-626672660</t>
  </si>
  <si>
    <t>35</t>
  </si>
  <si>
    <t>997013509</t>
  </si>
  <si>
    <t>Příplatek k odvozu suti a vybouraných hmot na skládku ZKD 1 km přes 1 km</t>
  </si>
  <si>
    <t>-579988323</t>
  </si>
  <si>
    <t>36</t>
  </si>
  <si>
    <t>997013655</t>
  </si>
  <si>
    <t>Poplatek za uložení na skládce (skládkovné) zeminy a kamení kód odpadu 17 05 04</t>
  </si>
  <si>
    <t>1179499727</t>
  </si>
  <si>
    <t>998</t>
  </si>
  <si>
    <t>Přesun hmot</t>
  </si>
  <si>
    <t>39</t>
  </si>
  <si>
    <t>998332011</t>
  </si>
  <si>
    <t>Přesun hmot pro úpravy vodních toků a kanály</t>
  </si>
  <si>
    <t>-1799159498</t>
  </si>
  <si>
    <t>40</t>
  </si>
  <si>
    <t>998332094</t>
  </si>
  <si>
    <t>Příplatek k přesunu hmot pro úpravy vodních toků za zvětšený přesun do 5000 m</t>
  </si>
  <si>
    <t>785385643</t>
  </si>
  <si>
    <t>41</t>
  </si>
  <si>
    <t>998332095</t>
  </si>
  <si>
    <t>Příplatek k přesunu hmot pro úpravy vodních toků za zvětšený přesun ZKD 5000 m</t>
  </si>
  <si>
    <t>1376060340</t>
  </si>
  <si>
    <t>VRN</t>
  </si>
  <si>
    <t>Vedlejší rozpočtové náklady</t>
  </si>
  <si>
    <t>VRN3</t>
  </si>
  <si>
    <t>Zařízení staveniště</t>
  </si>
  <si>
    <t>42</t>
  </si>
  <si>
    <t>030001000</t>
  </si>
  <si>
    <t>soubor</t>
  </si>
  <si>
    <t>1024</t>
  </si>
  <si>
    <t>-1967235390</t>
  </si>
  <si>
    <t>43</t>
  </si>
  <si>
    <t>034002000</t>
  </si>
  <si>
    <t>Zabezpečení staveniště</t>
  </si>
  <si>
    <t>623970516</t>
  </si>
  <si>
    <t>VRN7</t>
  </si>
  <si>
    <t>Provozní vlivy</t>
  </si>
  <si>
    <t>44</t>
  </si>
  <si>
    <t>072002000</t>
  </si>
  <si>
    <t>Silniční provoz (dopravní značení a omezení)</t>
  </si>
  <si>
    <t>1114144276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</si>
</sst>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008-2022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propustku III_35831 Zhoř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19. 4. 2022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Správa a údržba silnic Pardubického kraje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0" s="7" customFormat="1" ht="24.75" customHeight="1">
      <c r="A95" s="115" t="s">
        <v>78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'008-2022 - Oprava propust...'!J28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79</v>
      </c>
      <c r="AR95" s="122"/>
      <c r="AS95" s="123">
        <v>0</v>
      </c>
      <c r="AT95" s="124">
        <f>ROUND(SUM(AV95:AW95),2)</f>
        <v>0</v>
      </c>
      <c r="AU95" s="125">
        <f>'008-2022 - Oprava propust...'!P124</f>
        <v>0</v>
      </c>
      <c r="AV95" s="124">
        <f>'008-2022 - Oprava propust...'!J31</f>
        <v>0</v>
      </c>
      <c r="AW95" s="124">
        <f>'008-2022 - Oprava propust...'!J32</f>
        <v>0</v>
      </c>
      <c r="AX95" s="124">
        <f>'008-2022 - Oprava propust...'!J33</f>
        <v>0</v>
      </c>
      <c r="AY95" s="124">
        <f>'008-2022 - Oprava propust...'!J34</f>
        <v>0</v>
      </c>
      <c r="AZ95" s="124">
        <f>'008-2022 - Oprava propust...'!F31</f>
        <v>0</v>
      </c>
      <c r="BA95" s="124">
        <f>'008-2022 - Oprava propust...'!F32</f>
        <v>0</v>
      </c>
      <c r="BB95" s="124">
        <f>'008-2022 - Oprava propust...'!F33</f>
        <v>0</v>
      </c>
      <c r="BC95" s="124">
        <f>'008-2022 - Oprava propust...'!F34</f>
        <v>0</v>
      </c>
      <c r="BD95" s="126">
        <f>'008-2022 - Oprava propust...'!F35</f>
        <v>0</v>
      </c>
      <c r="BE95" s="7"/>
      <c r="BT95" s="127" t="s">
        <v>80</v>
      </c>
      <c r="BU95" s="127" t="s">
        <v>81</v>
      </c>
      <c r="BV95" s="127" t="s">
        <v>76</v>
      </c>
      <c r="BW95" s="127" t="s">
        <v>5</v>
      </c>
      <c r="BX95" s="127" t="s">
        <v>77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8-2022 - Oprava propu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82</v>
      </c>
    </row>
    <row r="4" spans="2:46" s="1" customFormat="1" ht="24.95" customHeight="1">
      <c r="B4" s="17"/>
      <c r="D4" s="130" t="s">
        <v>83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19. 4. 2022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">
        <v>27</v>
      </c>
      <c r="F13" s="35"/>
      <c r="G13" s="35"/>
      <c r="H13" s="35"/>
      <c r="I13" s="132" t="s">
        <v>28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29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31</v>
      </c>
      <c r="E18" s="35"/>
      <c r="F18" s="35"/>
      <c r="G18" s="35"/>
      <c r="H18" s="35"/>
      <c r="I18" s="132" t="s">
        <v>25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">
        <v>21</v>
      </c>
      <c r="F19" s="35"/>
      <c r="G19" s="35"/>
      <c r="H19" s="35"/>
      <c r="I19" s="132" t="s">
        <v>28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33</v>
      </c>
      <c r="E21" s="35"/>
      <c r="F21" s="35"/>
      <c r="G21" s="35"/>
      <c r="H21" s="35"/>
      <c r="I21" s="132" t="s">
        <v>25</v>
      </c>
      <c r="J21" s="134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">
        <v>21</v>
      </c>
      <c r="F22" s="35"/>
      <c r="G22" s="35"/>
      <c r="H22" s="35"/>
      <c r="I22" s="132" t="s">
        <v>28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34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35</v>
      </c>
      <c r="E28" s="35"/>
      <c r="F28" s="35"/>
      <c r="G28" s="35"/>
      <c r="H28" s="35"/>
      <c r="I28" s="35"/>
      <c r="J28" s="142">
        <f>ROUND(J124,2)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37</v>
      </c>
      <c r="G30" s="35"/>
      <c r="H30" s="35"/>
      <c r="I30" s="143" t="s">
        <v>36</v>
      </c>
      <c r="J30" s="143" t="s">
        <v>38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39</v>
      </c>
      <c r="E31" s="132" t="s">
        <v>40</v>
      </c>
      <c r="F31" s="145">
        <f>ROUND((SUM(BE124:BE178)),2)</f>
        <v>0</v>
      </c>
      <c r="G31" s="35"/>
      <c r="H31" s="35"/>
      <c r="I31" s="146">
        <v>0.21</v>
      </c>
      <c r="J31" s="145">
        <f>ROUND(((SUM(BE124:BE178))*I31),2)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41</v>
      </c>
      <c r="F32" s="145">
        <f>ROUND((SUM(BF124:BF178)),2)</f>
        <v>0</v>
      </c>
      <c r="G32" s="35"/>
      <c r="H32" s="35"/>
      <c r="I32" s="146">
        <v>0.15</v>
      </c>
      <c r="J32" s="145">
        <f>ROUND(((SUM(BF124:BF178))*I32),2)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42</v>
      </c>
      <c r="F33" s="145">
        <f>ROUND((SUM(BG124:BG178)),2)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43</v>
      </c>
      <c r="F34" s="145">
        <f>ROUND((SUM(BH124:BH178)),2)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44</v>
      </c>
      <c r="F35" s="145">
        <f>ROUND((SUM(BI124:BI178)),2)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45</v>
      </c>
      <c r="E37" s="149"/>
      <c r="F37" s="149"/>
      <c r="G37" s="150" t="s">
        <v>46</v>
      </c>
      <c r="H37" s="151" t="s">
        <v>47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48</v>
      </c>
      <c r="E50" s="155"/>
      <c r="F50" s="155"/>
      <c r="G50" s="154" t="s">
        <v>49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50</v>
      </c>
      <c r="E61" s="157"/>
      <c r="F61" s="158" t="s">
        <v>51</v>
      </c>
      <c r="G61" s="156" t="s">
        <v>50</v>
      </c>
      <c r="H61" s="157"/>
      <c r="I61" s="157"/>
      <c r="J61" s="159" t="s">
        <v>51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52</v>
      </c>
      <c r="E65" s="160"/>
      <c r="F65" s="160"/>
      <c r="G65" s="154" t="s">
        <v>53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50</v>
      </c>
      <c r="E76" s="157"/>
      <c r="F76" s="158" t="s">
        <v>51</v>
      </c>
      <c r="G76" s="156" t="s">
        <v>50</v>
      </c>
      <c r="H76" s="157"/>
      <c r="I76" s="157"/>
      <c r="J76" s="159" t="s">
        <v>51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Oprava propustku III_35831 Zhoř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19. 4. 2022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Správa a údržba silnic Pardubického kraje</v>
      </c>
      <c r="G89" s="37"/>
      <c r="H89" s="37"/>
      <c r="I89" s="29" t="s">
        <v>31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29" t="s">
        <v>33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85</v>
      </c>
      <c r="D92" s="166"/>
      <c r="E92" s="166"/>
      <c r="F92" s="166"/>
      <c r="G92" s="166"/>
      <c r="H92" s="166"/>
      <c r="I92" s="166"/>
      <c r="J92" s="167" t="s">
        <v>86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87</v>
      </c>
      <c r="D94" s="37"/>
      <c r="E94" s="37"/>
      <c r="F94" s="37"/>
      <c r="G94" s="37"/>
      <c r="H94" s="37"/>
      <c r="I94" s="37"/>
      <c r="J94" s="107">
        <f>J124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88</v>
      </c>
    </row>
    <row r="95" spans="1:31" s="9" customFormat="1" ht="24.95" customHeight="1">
      <c r="A95" s="9"/>
      <c r="B95" s="169"/>
      <c r="C95" s="170"/>
      <c r="D95" s="171" t="s">
        <v>89</v>
      </c>
      <c r="E95" s="172"/>
      <c r="F95" s="172"/>
      <c r="G95" s="172"/>
      <c r="H95" s="172"/>
      <c r="I95" s="172"/>
      <c r="J95" s="173">
        <f>J125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90</v>
      </c>
      <c r="E96" s="178"/>
      <c r="F96" s="178"/>
      <c r="G96" s="178"/>
      <c r="H96" s="178"/>
      <c r="I96" s="178"/>
      <c r="J96" s="179">
        <f>J126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91</v>
      </c>
      <c r="E97" s="178"/>
      <c r="F97" s="178"/>
      <c r="G97" s="178"/>
      <c r="H97" s="178"/>
      <c r="I97" s="178"/>
      <c r="J97" s="179">
        <f>J142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92</v>
      </c>
      <c r="E98" s="178"/>
      <c r="F98" s="178"/>
      <c r="G98" s="178"/>
      <c r="H98" s="178"/>
      <c r="I98" s="178"/>
      <c r="J98" s="179">
        <f>J144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93</v>
      </c>
      <c r="E99" s="178"/>
      <c r="F99" s="178"/>
      <c r="G99" s="178"/>
      <c r="H99" s="178"/>
      <c r="I99" s="178"/>
      <c r="J99" s="179">
        <f>J149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94</v>
      </c>
      <c r="E100" s="178"/>
      <c r="F100" s="178"/>
      <c r="G100" s="178"/>
      <c r="H100" s="178"/>
      <c r="I100" s="178"/>
      <c r="J100" s="179">
        <f>J152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5"/>
      <c r="C101" s="176"/>
      <c r="D101" s="177" t="s">
        <v>95</v>
      </c>
      <c r="E101" s="178"/>
      <c r="F101" s="178"/>
      <c r="G101" s="178"/>
      <c r="H101" s="178"/>
      <c r="I101" s="178"/>
      <c r="J101" s="179">
        <f>J154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5"/>
      <c r="C102" s="176"/>
      <c r="D102" s="177" t="s">
        <v>96</v>
      </c>
      <c r="E102" s="178"/>
      <c r="F102" s="178"/>
      <c r="G102" s="178"/>
      <c r="H102" s="178"/>
      <c r="I102" s="178"/>
      <c r="J102" s="179">
        <f>J165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97</v>
      </c>
      <c r="E103" s="178"/>
      <c r="F103" s="178"/>
      <c r="G103" s="178"/>
      <c r="H103" s="178"/>
      <c r="I103" s="178"/>
      <c r="J103" s="179">
        <f>J169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69"/>
      <c r="C104" s="170"/>
      <c r="D104" s="171" t="s">
        <v>98</v>
      </c>
      <c r="E104" s="172"/>
      <c r="F104" s="172"/>
      <c r="G104" s="172"/>
      <c r="H104" s="172"/>
      <c r="I104" s="172"/>
      <c r="J104" s="173">
        <f>J173</f>
        <v>0</v>
      </c>
      <c r="K104" s="170"/>
      <c r="L104" s="17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5"/>
      <c r="C105" s="176"/>
      <c r="D105" s="177" t="s">
        <v>99</v>
      </c>
      <c r="E105" s="178"/>
      <c r="F105" s="178"/>
      <c r="G105" s="178"/>
      <c r="H105" s="178"/>
      <c r="I105" s="178"/>
      <c r="J105" s="179">
        <f>J174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5"/>
      <c r="C106" s="176"/>
      <c r="D106" s="177" t="s">
        <v>100</v>
      </c>
      <c r="E106" s="178"/>
      <c r="F106" s="178"/>
      <c r="G106" s="178"/>
      <c r="H106" s="178"/>
      <c r="I106" s="178"/>
      <c r="J106" s="179">
        <f>J177</f>
        <v>0</v>
      </c>
      <c r="K106" s="176"/>
      <c r="L106" s="18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101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E7</f>
        <v>Oprava propustku III_35831 Zhoř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F10</f>
        <v xml:space="preserve"> </v>
      </c>
      <c r="G118" s="37"/>
      <c r="H118" s="37"/>
      <c r="I118" s="29" t="s">
        <v>22</v>
      </c>
      <c r="J118" s="76" t="str">
        <f>IF(J10="","",J10)</f>
        <v>19. 4. 2022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E13</f>
        <v xml:space="preserve"> Správa a údržba silnic Pardubického kraje</v>
      </c>
      <c r="G120" s="37"/>
      <c r="H120" s="37"/>
      <c r="I120" s="29" t="s">
        <v>31</v>
      </c>
      <c r="J120" s="33" t="str">
        <f>E19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29</v>
      </c>
      <c r="D121" s="37"/>
      <c r="E121" s="37"/>
      <c r="F121" s="24" t="str">
        <f>IF(E16="","",E16)</f>
        <v>Vyplň údaj</v>
      </c>
      <c r="G121" s="37"/>
      <c r="H121" s="37"/>
      <c r="I121" s="29" t="s">
        <v>33</v>
      </c>
      <c r="J121" s="33" t="str">
        <f>E22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1"/>
      <c r="B123" s="182"/>
      <c r="C123" s="183" t="s">
        <v>102</v>
      </c>
      <c r="D123" s="184" t="s">
        <v>60</v>
      </c>
      <c r="E123" s="184" t="s">
        <v>56</v>
      </c>
      <c r="F123" s="184" t="s">
        <v>57</v>
      </c>
      <c r="G123" s="184" t="s">
        <v>103</v>
      </c>
      <c r="H123" s="184" t="s">
        <v>104</v>
      </c>
      <c r="I123" s="184" t="s">
        <v>105</v>
      </c>
      <c r="J123" s="185" t="s">
        <v>86</v>
      </c>
      <c r="K123" s="186" t="s">
        <v>106</v>
      </c>
      <c r="L123" s="187"/>
      <c r="M123" s="97" t="s">
        <v>1</v>
      </c>
      <c r="N123" s="98" t="s">
        <v>39</v>
      </c>
      <c r="O123" s="98" t="s">
        <v>107</v>
      </c>
      <c r="P123" s="98" t="s">
        <v>108</v>
      </c>
      <c r="Q123" s="98" t="s">
        <v>109</v>
      </c>
      <c r="R123" s="98" t="s">
        <v>110</v>
      </c>
      <c r="S123" s="98" t="s">
        <v>111</v>
      </c>
      <c r="T123" s="99" t="s">
        <v>112</v>
      </c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</row>
    <row r="124" spans="1:63" s="2" customFormat="1" ht="22.8" customHeight="1">
      <c r="A124" s="35"/>
      <c r="B124" s="36"/>
      <c r="C124" s="104" t="s">
        <v>113</v>
      </c>
      <c r="D124" s="37"/>
      <c r="E124" s="37"/>
      <c r="F124" s="37"/>
      <c r="G124" s="37"/>
      <c r="H124" s="37"/>
      <c r="I124" s="37"/>
      <c r="J124" s="188">
        <f>BK124</f>
        <v>0</v>
      </c>
      <c r="K124" s="37"/>
      <c r="L124" s="41"/>
      <c r="M124" s="100"/>
      <c r="N124" s="189"/>
      <c r="O124" s="101"/>
      <c r="P124" s="190">
        <f>P125+P173</f>
        <v>0</v>
      </c>
      <c r="Q124" s="101"/>
      <c r="R124" s="190">
        <f>R125+R173</f>
        <v>103.76167560000002</v>
      </c>
      <c r="S124" s="101"/>
      <c r="T124" s="191">
        <f>T125+T173</f>
        <v>42.349500000000006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74</v>
      </c>
      <c r="AU124" s="14" t="s">
        <v>88</v>
      </c>
      <c r="BK124" s="192">
        <f>BK125+BK173</f>
        <v>0</v>
      </c>
    </row>
    <row r="125" spans="1:63" s="12" customFormat="1" ht="25.9" customHeight="1">
      <c r="A125" s="12"/>
      <c r="B125" s="193"/>
      <c r="C125" s="194"/>
      <c r="D125" s="195" t="s">
        <v>74</v>
      </c>
      <c r="E125" s="196" t="s">
        <v>114</v>
      </c>
      <c r="F125" s="196" t="s">
        <v>115</v>
      </c>
      <c r="G125" s="194"/>
      <c r="H125" s="194"/>
      <c r="I125" s="197"/>
      <c r="J125" s="198">
        <f>BK125</f>
        <v>0</v>
      </c>
      <c r="K125" s="194"/>
      <c r="L125" s="199"/>
      <c r="M125" s="200"/>
      <c r="N125" s="201"/>
      <c r="O125" s="201"/>
      <c r="P125" s="202">
        <f>P126+P142+P144+P149+P152+P154+P165+P169</f>
        <v>0</v>
      </c>
      <c r="Q125" s="201"/>
      <c r="R125" s="202">
        <f>R126+R142+R144+R149+R152+R154+R165+R169</f>
        <v>103.76167560000002</v>
      </c>
      <c r="S125" s="201"/>
      <c r="T125" s="203">
        <f>T126+T142+T144+T149+T152+T154+T165+T169</f>
        <v>42.349500000000006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4" t="s">
        <v>80</v>
      </c>
      <c r="AT125" s="205" t="s">
        <v>74</v>
      </c>
      <c r="AU125" s="205" t="s">
        <v>75</v>
      </c>
      <c r="AY125" s="204" t="s">
        <v>116</v>
      </c>
      <c r="BK125" s="206">
        <f>BK126+BK142+BK144+BK149+BK152+BK154+BK165+BK169</f>
        <v>0</v>
      </c>
    </row>
    <row r="126" spans="1:63" s="12" customFormat="1" ht="22.8" customHeight="1">
      <c r="A126" s="12"/>
      <c r="B126" s="193"/>
      <c r="C126" s="194"/>
      <c r="D126" s="195" t="s">
        <v>74</v>
      </c>
      <c r="E126" s="207" t="s">
        <v>80</v>
      </c>
      <c r="F126" s="207" t="s">
        <v>117</v>
      </c>
      <c r="G126" s="194"/>
      <c r="H126" s="194"/>
      <c r="I126" s="197"/>
      <c r="J126" s="208">
        <f>BK126</f>
        <v>0</v>
      </c>
      <c r="K126" s="194"/>
      <c r="L126" s="199"/>
      <c r="M126" s="200"/>
      <c r="N126" s="201"/>
      <c r="O126" s="201"/>
      <c r="P126" s="202">
        <f>SUM(P127:P141)</f>
        <v>0</v>
      </c>
      <c r="Q126" s="201"/>
      <c r="R126" s="202">
        <f>SUM(R127:R141)</f>
        <v>2.10535</v>
      </c>
      <c r="S126" s="201"/>
      <c r="T126" s="203">
        <f>SUM(T127:T141)</f>
        <v>0.0495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4" t="s">
        <v>80</v>
      </c>
      <c r="AT126" s="205" t="s">
        <v>74</v>
      </c>
      <c r="AU126" s="205" t="s">
        <v>80</v>
      </c>
      <c r="AY126" s="204" t="s">
        <v>116</v>
      </c>
      <c r="BK126" s="206">
        <f>SUM(BK127:BK141)</f>
        <v>0</v>
      </c>
    </row>
    <row r="127" spans="1:65" s="2" customFormat="1" ht="24.15" customHeight="1">
      <c r="A127" s="35"/>
      <c r="B127" s="36"/>
      <c r="C127" s="209" t="s">
        <v>118</v>
      </c>
      <c r="D127" s="209" t="s">
        <v>119</v>
      </c>
      <c r="E127" s="210" t="s">
        <v>120</v>
      </c>
      <c r="F127" s="211" t="s">
        <v>121</v>
      </c>
      <c r="G127" s="212" t="s">
        <v>122</v>
      </c>
      <c r="H127" s="213">
        <v>99</v>
      </c>
      <c r="I127" s="214"/>
      <c r="J127" s="215">
        <f>ROUND(I127*H127,2)</f>
        <v>0</v>
      </c>
      <c r="K127" s="216"/>
      <c r="L127" s="41"/>
      <c r="M127" s="217" t="s">
        <v>1</v>
      </c>
      <c r="N127" s="218" t="s">
        <v>40</v>
      </c>
      <c r="O127" s="88"/>
      <c r="P127" s="219">
        <f>O127*H127</f>
        <v>0</v>
      </c>
      <c r="Q127" s="219">
        <v>0</v>
      </c>
      <c r="R127" s="219">
        <f>Q127*H127</f>
        <v>0</v>
      </c>
      <c r="S127" s="219">
        <v>0.0005</v>
      </c>
      <c r="T127" s="220">
        <f>S127*H127</f>
        <v>0.0495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1" t="s">
        <v>123</v>
      </c>
      <c r="AT127" s="221" t="s">
        <v>119</v>
      </c>
      <c r="AU127" s="221" t="s">
        <v>82</v>
      </c>
      <c r="AY127" s="14" t="s">
        <v>116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4" t="s">
        <v>80</v>
      </c>
      <c r="BK127" s="222">
        <f>ROUND(I127*H127,2)</f>
        <v>0</v>
      </c>
      <c r="BL127" s="14" t="s">
        <v>123</v>
      </c>
      <c r="BM127" s="221" t="s">
        <v>124</v>
      </c>
    </row>
    <row r="128" spans="1:65" s="2" customFormat="1" ht="24.15" customHeight="1">
      <c r="A128" s="35"/>
      <c r="B128" s="36"/>
      <c r="C128" s="209" t="s">
        <v>125</v>
      </c>
      <c r="D128" s="209" t="s">
        <v>119</v>
      </c>
      <c r="E128" s="210" t="s">
        <v>126</v>
      </c>
      <c r="F128" s="211" t="s">
        <v>127</v>
      </c>
      <c r="G128" s="212" t="s">
        <v>128</v>
      </c>
      <c r="H128" s="213">
        <v>240</v>
      </c>
      <c r="I128" s="214"/>
      <c r="J128" s="215">
        <f>ROUND(I128*H128,2)</f>
        <v>0</v>
      </c>
      <c r="K128" s="216"/>
      <c r="L128" s="41"/>
      <c r="M128" s="217" t="s">
        <v>1</v>
      </c>
      <c r="N128" s="218" t="s">
        <v>40</v>
      </c>
      <c r="O128" s="88"/>
      <c r="P128" s="219">
        <f>O128*H128</f>
        <v>0</v>
      </c>
      <c r="Q128" s="219">
        <v>3E-05</v>
      </c>
      <c r="R128" s="219">
        <f>Q128*H128</f>
        <v>0.0072</v>
      </c>
      <c r="S128" s="219">
        <v>0</v>
      </c>
      <c r="T128" s="220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1" t="s">
        <v>123</v>
      </c>
      <c r="AT128" s="221" t="s">
        <v>119</v>
      </c>
      <c r="AU128" s="221" t="s">
        <v>82</v>
      </c>
      <c r="AY128" s="14" t="s">
        <v>116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4" t="s">
        <v>80</v>
      </c>
      <c r="BK128" s="222">
        <f>ROUND(I128*H128,2)</f>
        <v>0</v>
      </c>
      <c r="BL128" s="14" t="s">
        <v>123</v>
      </c>
      <c r="BM128" s="221" t="s">
        <v>129</v>
      </c>
    </row>
    <row r="129" spans="1:65" s="2" customFormat="1" ht="24.15" customHeight="1">
      <c r="A129" s="35"/>
      <c r="B129" s="36"/>
      <c r="C129" s="209" t="s">
        <v>130</v>
      </c>
      <c r="D129" s="209" t="s">
        <v>119</v>
      </c>
      <c r="E129" s="210" t="s">
        <v>131</v>
      </c>
      <c r="F129" s="211" t="s">
        <v>132</v>
      </c>
      <c r="G129" s="212" t="s">
        <v>133</v>
      </c>
      <c r="H129" s="213">
        <v>6.75</v>
      </c>
      <c r="I129" s="214"/>
      <c r="J129" s="215">
        <f>ROUND(I129*H129,2)</f>
        <v>0</v>
      </c>
      <c r="K129" s="216"/>
      <c r="L129" s="41"/>
      <c r="M129" s="217" t="s">
        <v>1</v>
      </c>
      <c r="N129" s="218" t="s">
        <v>40</v>
      </c>
      <c r="O129" s="88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1" t="s">
        <v>123</v>
      </c>
      <c r="AT129" s="221" t="s">
        <v>119</v>
      </c>
      <c r="AU129" s="221" t="s">
        <v>82</v>
      </c>
      <c r="AY129" s="14" t="s">
        <v>116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4" t="s">
        <v>80</v>
      </c>
      <c r="BK129" s="222">
        <f>ROUND(I129*H129,2)</f>
        <v>0</v>
      </c>
      <c r="BL129" s="14" t="s">
        <v>123</v>
      </c>
      <c r="BM129" s="221" t="s">
        <v>134</v>
      </c>
    </row>
    <row r="130" spans="1:65" s="2" customFormat="1" ht="37.8" customHeight="1">
      <c r="A130" s="35"/>
      <c r="B130" s="36"/>
      <c r="C130" s="209" t="s">
        <v>135</v>
      </c>
      <c r="D130" s="209" t="s">
        <v>119</v>
      </c>
      <c r="E130" s="210" t="s">
        <v>136</v>
      </c>
      <c r="F130" s="211" t="s">
        <v>137</v>
      </c>
      <c r="G130" s="212" t="s">
        <v>133</v>
      </c>
      <c r="H130" s="213">
        <v>89</v>
      </c>
      <c r="I130" s="214"/>
      <c r="J130" s="215">
        <f>ROUND(I130*H130,2)</f>
        <v>0</v>
      </c>
      <c r="K130" s="216"/>
      <c r="L130" s="41"/>
      <c r="M130" s="217" t="s">
        <v>1</v>
      </c>
      <c r="N130" s="218" t="s">
        <v>40</v>
      </c>
      <c r="O130" s="8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123</v>
      </c>
      <c r="AT130" s="221" t="s">
        <v>119</v>
      </c>
      <c r="AU130" s="221" t="s">
        <v>82</v>
      </c>
      <c r="AY130" s="14" t="s">
        <v>116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80</v>
      </c>
      <c r="BK130" s="222">
        <f>ROUND(I130*H130,2)</f>
        <v>0</v>
      </c>
      <c r="BL130" s="14" t="s">
        <v>123</v>
      </c>
      <c r="BM130" s="221" t="s">
        <v>138</v>
      </c>
    </row>
    <row r="131" spans="1:65" s="2" customFormat="1" ht="37.8" customHeight="1">
      <c r="A131" s="35"/>
      <c r="B131" s="36"/>
      <c r="C131" s="209" t="s">
        <v>139</v>
      </c>
      <c r="D131" s="209" t="s">
        <v>119</v>
      </c>
      <c r="E131" s="210" t="s">
        <v>140</v>
      </c>
      <c r="F131" s="211" t="s">
        <v>141</v>
      </c>
      <c r="G131" s="212" t="s">
        <v>133</v>
      </c>
      <c r="H131" s="213">
        <v>4.95</v>
      </c>
      <c r="I131" s="214"/>
      <c r="J131" s="215">
        <f>ROUND(I131*H131,2)</f>
        <v>0</v>
      </c>
      <c r="K131" s="216"/>
      <c r="L131" s="41"/>
      <c r="M131" s="217" t="s">
        <v>1</v>
      </c>
      <c r="N131" s="218" t="s">
        <v>40</v>
      </c>
      <c r="O131" s="88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123</v>
      </c>
      <c r="AT131" s="221" t="s">
        <v>119</v>
      </c>
      <c r="AU131" s="221" t="s">
        <v>82</v>
      </c>
      <c r="AY131" s="14" t="s">
        <v>116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80</v>
      </c>
      <c r="BK131" s="222">
        <f>ROUND(I131*H131,2)</f>
        <v>0</v>
      </c>
      <c r="BL131" s="14" t="s">
        <v>123</v>
      </c>
      <c r="BM131" s="221" t="s">
        <v>142</v>
      </c>
    </row>
    <row r="132" spans="1:65" s="2" customFormat="1" ht="33" customHeight="1">
      <c r="A132" s="35"/>
      <c r="B132" s="36"/>
      <c r="C132" s="209" t="s">
        <v>143</v>
      </c>
      <c r="D132" s="209" t="s">
        <v>119</v>
      </c>
      <c r="E132" s="210" t="s">
        <v>144</v>
      </c>
      <c r="F132" s="211" t="s">
        <v>145</v>
      </c>
      <c r="G132" s="212" t="s">
        <v>133</v>
      </c>
      <c r="H132" s="213">
        <v>4.56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40</v>
      </c>
      <c r="O132" s="88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123</v>
      </c>
      <c r="AT132" s="221" t="s">
        <v>119</v>
      </c>
      <c r="AU132" s="221" t="s">
        <v>82</v>
      </c>
      <c r="AY132" s="14" t="s">
        <v>116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80</v>
      </c>
      <c r="BK132" s="222">
        <f>ROUND(I132*H132,2)</f>
        <v>0</v>
      </c>
      <c r="BL132" s="14" t="s">
        <v>123</v>
      </c>
      <c r="BM132" s="221" t="s">
        <v>146</v>
      </c>
    </row>
    <row r="133" spans="1:65" s="2" customFormat="1" ht="16.5" customHeight="1">
      <c r="A133" s="35"/>
      <c r="B133" s="36"/>
      <c r="C133" s="209" t="s">
        <v>147</v>
      </c>
      <c r="D133" s="209" t="s">
        <v>119</v>
      </c>
      <c r="E133" s="210" t="s">
        <v>148</v>
      </c>
      <c r="F133" s="211" t="s">
        <v>149</v>
      </c>
      <c r="G133" s="212" t="s">
        <v>150</v>
      </c>
      <c r="H133" s="213">
        <v>55</v>
      </c>
      <c r="I133" s="214"/>
      <c r="J133" s="215">
        <f>ROUND(I133*H133,2)</f>
        <v>0</v>
      </c>
      <c r="K133" s="216"/>
      <c r="L133" s="41"/>
      <c r="M133" s="217" t="s">
        <v>1</v>
      </c>
      <c r="N133" s="218" t="s">
        <v>40</v>
      </c>
      <c r="O133" s="88"/>
      <c r="P133" s="219">
        <f>O133*H133</f>
        <v>0</v>
      </c>
      <c r="Q133" s="219">
        <v>0.00133</v>
      </c>
      <c r="R133" s="219">
        <f>Q133*H133</f>
        <v>0.07315</v>
      </c>
      <c r="S133" s="219">
        <v>0</v>
      </c>
      <c r="T133" s="22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1" t="s">
        <v>123</v>
      </c>
      <c r="AT133" s="221" t="s">
        <v>119</v>
      </c>
      <c r="AU133" s="221" t="s">
        <v>82</v>
      </c>
      <c r="AY133" s="14" t="s">
        <v>116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4" t="s">
        <v>80</v>
      </c>
      <c r="BK133" s="222">
        <f>ROUND(I133*H133,2)</f>
        <v>0</v>
      </c>
      <c r="BL133" s="14" t="s">
        <v>123</v>
      </c>
      <c r="BM133" s="221" t="s">
        <v>151</v>
      </c>
    </row>
    <row r="134" spans="1:65" s="2" customFormat="1" ht="21.75" customHeight="1">
      <c r="A134" s="35"/>
      <c r="B134" s="36"/>
      <c r="C134" s="223" t="s">
        <v>152</v>
      </c>
      <c r="D134" s="223" t="s">
        <v>153</v>
      </c>
      <c r="E134" s="224" t="s">
        <v>154</v>
      </c>
      <c r="F134" s="225" t="s">
        <v>155</v>
      </c>
      <c r="G134" s="226" t="s">
        <v>156</v>
      </c>
      <c r="H134" s="227">
        <v>1.035</v>
      </c>
      <c r="I134" s="228"/>
      <c r="J134" s="229">
        <f>ROUND(I134*H134,2)</f>
        <v>0</v>
      </c>
      <c r="K134" s="230"/>
      <c r="L134" s="231"/>
      <c r="M134" s="232" t="s">
        <v>1</v>
      </c>
      <c r="N134" s="233" t="s">
        <v>40</v>
      </c>
      <c r="O134" s="88"/>
      <c r="P134" s="219">
        <f>O134*H134</f>
        <v>0</v>
      </c>
      <c r="Q134" s="219">
        <v>1</v>
      </c>
      <c r="R134" s="219">
        <f>Q134*H134</f>
        <v>1.035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157</v>
      </c>
      <c r="AT134" s="221" t="s">
        <v>153</v>
      </c>
      <c r="AU134" s="221" t="s">
        <v>82</v>
      </c>
      <c r="AY134" s="14" t="s">
        <v>116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80</v>
      </c>
      <c r="BK134" s="222">
        <f>ROUND(I134*H134,2)</f>
        <v>0</v>
      </c>
      <c r="BL134" s="14" t="s">
        <v>123</v>
      </c>
      <c r="BM134" s="221" t="s">
        <v>158</v>
      </c>
    </row>
    <row r="135" spans="1:65" s="2" customFormat="1" ht="16.5" customHeight="1">
      <c r="A135" s="35"/>
      <c r="B135" s="36"/>
      <c r="C135" s="209" t="s">
        <v>159</v>
      </c>
      <c r="D135" s="209" t="s">
        <v>119</v>
      </c>
      <c r="E135" s="210" t="s">
        <v>160</v>
      </c>
      <c r="F135" s="211" t="s">
        <v>161</v>
      </c>
      <c r="G135" s="212" t="s">
        <v>150</v>
      </c>
      <c r="H135" s="213">
        <v>55</v>
      </c>
      <c r="I135" s="214"/>
      <c r="J135" s="215">
        <f>ROUND(I135*H135,2)</f>
        <v>0</v>
      </c>
      <c r="K135" s="216"/>
      <c r="L135" s="41"/>
      <c r="M135" s="217" t="s">
        <v>1</v>
      </c>
      <c r="N135" s="218" t="s">
        <v>40</v>
      </c>
      <c r="O135" s="88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1" t="s">
        <v>123</v>
      </c>
      <c r="AT135" s="221" t="s">
        <v>119</v>
      </c>
      <c r="AU135" s="221" t="s">
        <v>82</v>
      </c>
      <c r="AY135" s="14" t="s">
        <v>116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4" t="s">
        <v>80</v>
      </c>
      <c r="BK135" s="222">
        <f>ROUND(I135*H135,2)</f>
        <v>0</v>
      </c>
      <c r="BL135" s="14" t="s">
        <v>123</v>
      </c>
      <c r="BM135" s="221" t="s">
        <v>162</v>
      </c>
    </row>
    <row r="136" spans="1:65" s="2" customFormat="1" ht="24.15" customHeight="1">
      <c r="A136" s="35"/>
      <c r="B136" s="36"/>
      <c r="C136" s="209" t="s">
        <v>8</v>
      </c>
      <c r="D136" s="209" t="s">
        <v>119</v>
      </c>
      <c r="E136" s="210" t="s">
        <v>163</v>
      </c>
      <c r="F136" s="211" t="s">
        <v>164</v>
      </c>
      <c r="G136" s="212" t="s">
        <v>122</v>
      </c>
      <c r="H136" s="213">
        <v>37.5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40</v>
      </c>
      <c r="O136" s="88"/>
      <c r="P136" s="219">
        <f>O136*H136</f>
        <v>0</v>
      </c>
      <c r="Q136" s="219">
        <v>0.0264</v>
      </c>
      <c r="R136" s="219">
        <f>Q136*H136</f>
        <v>0.99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123</v>
      </c>
      <c r="AT136" s="221" t="s">
        <v>119</v>
      </c>
      <c r="AU136" s="221" t="s">
        <v>82</v>
      </c>
      <c r="AY136" s="14" t="s">
        <v>116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80</v>
      </c>
      <c r="BK136" s="222">
        <f>ROUND(I136*H136,2)</f>
        <v>0</v>
      </c>
      <c r="BL136" s="14" t="s">
        <v>123</v>
      </c>
      <c r="BM136" s="221" t="s">
        <v>165</v>
      </c>
    </row>
    <row r="137" spans="1:65" s="2" customFormat="1" ht="37.8" customHeight="1">
      <c r="A137" s="35"/>
      <c r="B137" s="36"/>
      <c r="C137" s="209" t="s">
        <v>166</v>
      </c>
      <c r="D137" s="209" t="s">
        <v>119</v>
      </c>
      <c r="E137" s="210" t="s">
        <v>167</v>
      </c>
      <c r="F137" s="211" t="s">
        <v>168</v>
      </c>
      <c r="G137" s="212" t="s">
        <v>133</v>
      </c>
      <c r="H137" s="213">
        <v>13.68</v>
      </c>
      <c r="I137" s="214"/>
      <c r="J137" s="215">
        <f>ROUND(I137*H137,2)</f>
        <v>0</v>
      </c>
      <c r="K137" s="216"/>
      <c r="L137" s="41"/>
      <c r="M137" s="217" t="s">
        <v>1</v>
      </c>
      <c r="N137" s="218" t="s">
        <v>40</v>
      </c>
      <c r="O137" s="88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1" t="s">
        <v>123</v>
      </c>
      <c r="AT137" s="221" t="s">
        <v>119</v>
      </c>
      <c r="AU137" s="221" t="s">
        <v>82</v>
      </c>
      <c r="AY137" s="14" t="s">
        <v>116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4" t="s">
        <v>80</v>
      </c>
      <c r="BK137" s="222">
        <f>ROUND(I137*H137,2)</f>
        <v>0</v>
      </c>
      <c r="BL137" s="14" t="s">
        <v>123</v>
      </c>
      <c r="BM137" s="221" t="s">
        <v>169</v>
      </c>
    </row>
    <row r="138" spans="1:65" s="2" customFormat="1" ht="37.8" customHeight="1">
      <c r="A138" s="35"/>
      <c r="B138" s="36"/>
      <c r="C138" s="209" t="s">
        <v>170</v>
      </c>
      <c r="D138" s="209" t="s">
        <v>119</v>
      </c>
      <c r="E138" s="210" t="s">
        <v>171</v>
      </c>
      <c r="F138" s="211" t="s">
        <v>172</v>
      </c>
      <c r="G138" s="212" t="s">
        <v>133</v>
      </c>
      <c r="H138" s="213">
        <v>4.56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40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123</v>
      </c>
      <c r="AT138" s="221" t="s">
        <v>119</v>
      </c>
      <c r="AU138" s="221" t="s">
        <v>82</v>
      </c>
      <c r="AY138" s="14" t="s">
        <v>116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80</v>
      </c>
      <c r="BK138" s="222">
        <f>ROUND(I138*H138,2)</f>
        <v>0</v>
      </c>
      <c r="BL138" s="14" t="s">
        <v>123</v>
      </c>
      <c r="BM138" s="221" t="s">
        <v>173</v>
      </c>
    </row>
    <row r="139" spans="1:65" s="2" customFormat="1" ht="24.15" customHeight="1">
      <c r="A139" s="35"/>
      <c r="B139" s="36"/>
      <c r="C139" s="209" t="s">
        <v>174</v>
      </c>
      <c r="D139" s="209" t="s">
        <v>119</v>
      </c>
      <c r="E139" s="210" t="s">
        <v>175</v>
      </c>
      <c r="F139" s="211" t="s">
        <v>176</v>
      </c>
      <c r="G139" s="212" t="s">
        <v>133</v>
      </c>
      <c r="H139" s="213">
        <v>75</v>
      </c>
      <c r="I139" s="214"/>
      <c r="J139" s="215">
        <f>ROUND(I139*H139,2)</f>
        <v>0</v>
      </c>
      <c r="K139" s="216"/>
      <c r="L139" s="41"/>
      <c r="M139" s="217" t="s">
        <v>1</v>
      </c>
      <c r="N139" s="218" t="s">
        <v>40</v>
      </c>
      <c r="O139" s="88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123</v>
      </c>
      <c r="AT139" s="221" t="s">
        <v>119</v>
      </c>
      <c r="AU139" s="221" t="s">
        <v>82</v>
      </c>
      <c r="AY139" s="14" t="s">
        <v>116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80</v>
      </c>
      <c r="BK139" s="222">
        <f>ROUND(I139*H139,2)</f>
        <v>0</v>
      </c>
      <c r="BL139" s="14" t="s">
        <v>123</v>
      </c>
      <c r="BM139" s="221" t="s">
        <v>177</v>
      </c>
    </row>
    <row r="140" spans="1:65" s="2" customFormat="1" ht="16.5" customHeight="1">
      <c r="A140" s="35"/>
      <c r="B140" s="36"/>
      <c r="C140" s="209" t="s">
        <v>178</v>
      </c>
      <c r="D140" s="209" t="s">
        <v>119</v>
      </c>
      <c r="E140" s="210" t="s">
        <v>179</v>
      </c>
      <c r="F140" s="211" t="s">
        <v>180</v>
      </c>
      <c r="G140" s="212" t="s">
        <v>133</v>
      </c>
      <c r="H140" s="213">
        <v>75.5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40</v>
      </c>
      <c r="O140" s="88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123</v>
      </c>
      <c r="AT140" s="221" t="s">
        <v>119</v>
      </c>
      <c r="AU140" s="221" t="s">
        <v>82</v>
      </c>
      <c r="AY140" s="14" t="s">
        <v>116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80</v>
      </c>
      <c r="BK140" s="222">
        <f>ROUND(I140*H140,2)</f>
        <v>0</v>
      </c>
      <c r="BL140" s="14" t="s">
        <v>123</v>
      </c>
      <c r="BM140" s="221" t="s">
        <v>181</v>
      </c>
    </row>
    <row r="141" spans="1:65" s="2" customFormat="1" ht="24.15" customHeight="1">
      <c r="A141" s="35"/>
      <c r="B141" s="36"/>
      <c r="C141" s="209" t="s">
        <v>182</v>
      </c>
      <c r="D141" s="209" t="s">
        <v>119</v>
      </c>
      <c r="E141" s="210" t="s">
        <v>183</v>
      </c>
      <c r="F141" s="211" t="s">
        <v>184</v>
      </c>
      <c r="G141" s="212" t="s">
        <v>122</v>
      </c>
      <c r="H141" s="213">
        <v>54</v>
      </c>
      <c r="I141" s="214"/>
      <c r="J141" s="215">
        <f>ROUND(I141*H141,2)</f>
        <v>0</v>
      </c>
      <c r="K141" s="216"/>
      <c r="L141" s="41"/>
      <c r="M141" s="217" t="s">
        <v>1</v>
      </c>
      <c r="N141" s="218" t="s">
        <v>40</v>
      </c>
      <c r="O141" s="88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123</v>
      </c>
      <c r="AT141" s="221" t="s">
        <v>119</v>
      </c>
      <c r="AU141" s="221" t="s">
        <v>82</v>
      </c>
      <c r="AY141" s="14" t="s">
        <v>116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80</v>
      </c>
      <c r="BK141" s="222">
        <f>ROUND(I141*H141,2)</f>
        <v>0</v>
      </c>
      <c r="BL141" s="14" t="s">
        <v>123</v>
      </c>
      <c r="BM141" s="221" t="s">
        <v>185</v>
      </c>
    </row>
    <row r="142" spans="1:63" s="12" customFormat="1" ht="22.8" customHeight="1">
      <c r="A142" s="12"/>
      <c r="B142" s="193"/>
      <c r="C142" s="194"/>
      <c r="D142" s="195" t="s">
        <v>74</v>
      </c>
      <c r="E142" s="207" t="s">
        <v>82</v>
      </c>
      <c r="F142" s="207" t="s">
        <v>186</v>
      </c>
      <c r="G142" s="194"/>
      <c r="H142" s="194"/>
      <c r="I142" s="197"/>
      <c r="J142" s="208">
        <f>BK142</f>
        <v>0</v>
      </c>
      <c r="K142" s="194"/>
      <c r="L142" s="199"/>
      <c r="M142" s="200"/>
      <c r="N142" s="201"/>
      <c r="O142" s="201"/>
      <c r="P142" s="202">
        <f>P143</f>
        <v>0</v>
      </c>
      <c r="Q142" s="201"/>
      <c r="R142" s="202">
        <f>R143</f>
        <v>21.8827002</v>
      </c>
      <c r="S142" s="201"/>
      <c r="T142" s="203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4" t="s">
        <v>80</v>
      </c>
      <c r="AT142" s="205" t="s">
        <v>74</v>
      </c>
      <c r="AU142" s="205" t="s">
        <v>80</v>
      </c>
      <c r="AY142" s="204" t="s">
        <v>116</v>
      </c>
      <c r="BK142" s="206">
        <f>BK143</f>
        <v>0</v>
      </c>
    </row>
    <row r="143" spans="1:65" s="2" customFormat="1" ht="16.5" customHeight="1">
      <c r="A143" s="35"/>
      <c r="B143" s="36"/>
      <c r="C143" s="209" t="s">
        <v>187</v>
      </c>
      <c r="D143" s="209" t="s">
        <v>119</v>
      </c>
      <c r="E143" s="210" t="s">
        <v>188</v>
      </c>
      <c r="F143" s="211" t="s">
        <v>189</v>
      </c>
      <c r="G143" s="212" t="s">
        <v>133</v>
      </c>
      <c r="H143" s="213">
        <v>9.51</v>
      </c>
      <c r="I143" s="214"/>
      <c r="J143" s="215">
        <f>ROUND(I143*H143,2)</f>
        <v>0</v>
      </c>
      <c r="K143" s="216"/>
      <c r="L143" s="41"/>
      <c r="M143" s="217" t="s">
        <v>1</v>
      </c>
      <c r="N143" s="218" t="s">
        <v>40</v>
      </c>
      <c r="O143" s="88"/>
      <c r="P143" s="219">
        <f>O143*H143</f>
        <v>0</v>
      </c>
      <c r="Q143" s="219">
        <v>2.30102</v>
      </c>
      <c r="R143" s="219">
        <f>Q143*H143</f>
        <v>21.8827002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123</v>
      </c>
      <c r="AT143" s="221" t="s">
        <v>119</v>
      </c>
      <c r="AU143" s="221" t="s">
        <v>82</v>
      </c>
      <c r="AY143" s="14" t="s">
        <v>116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80</v>
      </c>
      <c r="BK143" s="222">
        <f>ROUND(I143*H143,2)</f>
        <v>0</v>
      </c>
      <c r="BL143" s="14" t="s">
        <v>123</v>
      </c>
      <c r="BM143" s="221" t="s">
        <v>190</v>
      </c>
    </row>
    <row r="144" spans="1:63" s="12" customFormat="1" ht="22.8" customHeight="1">
      <c r="A144" s="12"/>
      <c r="B144" s="193"/>
      <c r="C144" s="194"/>
      <c r="D144" s="195" t="s">
        <v>74</v>
      </c>
      <c r="E144" s="207" t="s">
        <v>191</v>
      </c>
      <c r="F144" s="207" t="s">
        <v>192</v>
      </c>
      <c r="G144" s="194"/>
      <c r="H144" s="194"/>
      <c r="I144" s="197"/>
      <c r="J144" s="208">
        <f>BK144</f>
        <v>0</v>
      </c>
      <c r="K144" s="194"/>
      <c r="L144" s="199"/>
      <c r="M144" s="200"/>
      <c r="N144" s="201"/>
      <c r="O144" s="201"/>
      <c r="P144" s="202">
        <f>SUM(P145:P148)</f>
        <v>0</v>
      </c>
      <c r="Q144" s="201"/>
      <c r="R144" s="202">
        <f>SUM(R145:R148)</f>
        <v>57.995479200000005</v>
      </c>
      <c r="S144" s="201"/>
      <c r="T144" s="203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4" t="s">
        <v>80</v>
      </c>
      <c r="AT144" s="205" t="s">
        <v>74</v>
      </c>
      <c r="AU144" s="205" t="s">
        <v>80</v>
      </c>
      <c r="AY144" s="204" t="s">
        <v>116</v>
      </c>
      <c r="BK144" s="206">
        <f>SUM(BK145:BK148)</f>
        <v>0</v>
      </c>
    </row>
    <row r="145" spans="1:65" s="2" customFormat="1" ht="24.15" customHeight="1">
      <c r="A145" s="35"/>
      <c r="B145" s="36"/>
      <c r="C145" s="209" t="s">
        <v>193</v>
      </c>
      <c r="D145" s="209" t="s">
        <v>119</v>
      </c>
      <c r="E145" s="210" t="s">
        <v>194</v>
      </c>
      <c r="F145" s="211" t="s">
        <v>195</v>
      </c>
      <c r="G145" s="212" t="s">
        <v>133</v>
      </c>
      <c r="H145" s="213">
        <v>16.92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40</v>
      </c>
      <c r="O145" s="88"/>
      <c r="P145" s="219">
        <f>O145*H145</f>
        <v>0</v>
      </c>
      <c r="Q145" s="219">
        <v>1.10112</v>
      </c>
      <c r="R145" s="219">
        <f>Q145*H145</f>
        <v>18.630950400000003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123</v>
      </c>
      <c r="AT145" s="221" t="s">
        <v>119</v>
      </c>
      <c r="AU145" s="221" t="s">
        <v>82</v>
      </c>
      <c r="AY145" s="14" t="s">
        <v>116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80</v>
      </c>
      <c r="BK145" s="222">
        <f>ROUND(I145*H145,2)</f>
        <v>0</v>
      </c>
      <c r="BL145" s="14" t="s">
        <v>123</v>
      </c>
      <c r="BM145" s="221" t="s">
        <v>196</v>
      </c>
    </row>
    <row r="146" spans="1:65" s="2" customFormat="1" ht="24.15" customHeight="1">
      <c r="A146" s="35"/>
      <c r="B146" s="36"/>
      <c r="C146" s="209" t="s">
        <v>197</v>
      </c>
      <c r="D146" s="209" t="s">
        <v>119</v>
      </c>
      <c r="E146" s="210" t="s">
        <v>198</v>
      </c>
      <c r="F146" s="211" t="s">
        <v>199</v>
      </c>
      <c r="G146" s="212" t="s">
        <v>133</v>
      </c>
      <c r="H146" s="213">
        <v>10.095</v>
      </c>
      <c r="I146" s="214"/>
      <c r="J146" s="215">
        <f>ROUND(I146*H146,2)</f>
        <v>0</v>
      </c>
      <c r="K146" s="216"/>
      <c r="L146" s="41"/>
      <c r="M146" s="217" t="s">
        <v>1</v>
      </c>
      <c r="N146" s="218" t="s">
        <v>40</v>
      </c>
      <c r="O146" s="88"/>
      <c r="P146" s="219">
        <f>O146*H146</f>
        <v>0</v>
      </c>
      <c r="Q146" s="219">
        <v>3.85724</v>
      </c>
      <c r="R146" s="219">
        <f>Q146*H146</f>
        <v>38.9388378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123</v>
      </c>
      <c r="AT146" s="221" t="s">
        <v>119</v>
      </c>
      <c r="AU146" s="221" t="s">
        <v>82</v>
      </c>
      <c r="AY146" s="14" t="s">
        <v>116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80</v>
      </c>
      <c r="BK146" s="222">
        <f>ROUND(I146*H146,2)</f>
        <v>0</v>
      </c>
      <c r="BL146" s="14" t="s">
        <v>123</v>
      </c>
      <c r="BM146" s="221" t="s">
        <v>200</v>
      </c>
    </row>
    <row r="147" spans="1:65" s="2" customFormat="1" ht="21.75" customHeight="1">
      <c r="A147" s="35"/>
      <c r="B147" s="36"/>
      <c r="C147" s="209" t="s">
        <v>201</v>
      </c>
      <c r="D147" s="209" t="s">
        <v>119</v>
      </c>
      <c r="E147" s="210" t="s">
        <v>202</v>
      </c>
      <c r="F147" s="211" t="s">
        <v>203</v>
      </c>
      <c r="G147" s="212" t="s">
        <v>122</v>
      </c>
      <c r="H147" s="213">
        <v>52.425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40</v>
      </c>
      <c r="O147" s="88"/>
      <c r="P147" s="219">
        <f>O147*H147</f>
        <v>0</v>
      </c>
      <c r="Q147" s="219">
        <v>0.00726</v>
      </c>
      <c r="R147" s="219">
        <f>Q147*H147</f>
        <v>0.3806055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123</v>
      </c>
      <c r="AT147" s="221" t="s">
        <v>119</v>
      </c>
      <c r="AU147" s="221" t="s">
        <v>82</v>
      </c>
      <c r="AY147" s="14" t="s">
        <v>116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80</v>
      </c>
      <c r="BK147" s="222">
        <f>ROUND(I147*H147,2)</f>
        <v>0</v>
      </c>
      <c r="BL147" s="14" t="s">
        <v>123</v>
      </c>
      <c r="BM147" s="221" t="s">
        <v>204</v>
      </c>
    </row>
    <row r="148" spans="1:65" s="2" customFormat="1" ht="21.75" customHeight="1">
      <c r="A148" s="35"/>
      <c r="B148" s="36"/>
      <c r="C148" s="209" t="s">
        <v>205</v>
      </c>
      <c r="D148" s="209" t="s">
        <v>119</v>
      </c>
      <c r="E148" s="210" t="s">
        <v>206</v>
      </c>
      <c r="F148" s="211" t="s">
        <v>207</v>
      </c>
      <c r="G148" s="212" t="s">
        <v>122</v>
      </c>
      <c r="H148" s="213">
        <v>52.425</v>
      </c>
      <c r="I148" s="214"/>
      <c r="J148" s="215">
        <f>ROUND(I148*H148,2)</f>
        <v>0</v>
      </c>
      <c r="K148" s="216"/>
      <c r="L148" s="41"/>
      <c r="M148" s="217" t="s">
        <v>1</v>
      </c>
      <c r="N148" s="218" t="s">
        <v>40</v>
      </c>
      <c r="O148" s="88"/>
      <c r="P148" s="219">
        <f>O148*H148</f>
        <v>0</v>
      </c>
      <c r="Q148" s="219">
        <v>0.00086</v>
      </c>
      <c r="R148" s="219">
        <f>Q148*H148</f>
        <v>0.045085499999999994</v>
      </c>
      <c r="S148" s="219">
        <v>0</v>
      </c>
      <c r="T148" s="22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123</v>
      </c>
      <c r="AT148" s="221" t="s">
        <v>119</v>
      </c>
      <c r="AU148" s="221" t="s">
        <v>82</v>
      </c>
      <c r="AY148" s="14" t="s">
        <v>116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80</v>
      </c>
      <c r="BK148" s="222">
        <f>ROUND(I148*H148,2)</f>
        <v>0</v>
      </c>
      <c r="BL148" s="14" t="s">
        <v>123</v>
      </c>
      <c r="BM148" s="221" t="s">
        <v>208</v>
      </c>
    </row>
    <row r="149" spans="1:63" s="12" customFormat="1" ht="22.8" customHeight="1">
      <c r="A149" s="12"/>
      <c r="B149" s="193"/>
      <c r="C149" s="194"/>
      <c r="D149" s="195" t="s">
        <v>74</v>
      </c>
      <c r="E149" s="207" t="s">
        <v>123</v>
      </c>
      <c r="F149" s="207" t="s">
        <v>209</v>
      </c>
      <c r="G149" s="194"/>
      <c r="H149" s="194"/>
      <c r="I149" s="197"/>
      <c r="J149" s="208">
        <f>BK149</f>
        <v>0</v>
      </c>
      <c r="K149" s="194"/>
      <c r="L149" s="199"/>
      <c r="M149" s="200"/>
      <c r="N149" s="201"/>
      <c r="O149" s="201"/>
      <c r="P149" s="202">
        <f>SUM(P150:P151)</f>
        <v>0</v>
      </c>
      <c r="Q149" s="201"/>
      <c r="R149" s="202">
        <f>SUM(R150:R151)</f>
        <v>13.786983000000001</v>
      </c>
      <c r="S149" s="201"/>
      <c r="T149" s="203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4" t="s">
        <v>80</v>
      </c>
      <c r="AT149" s="205" t="s">
        <v>74</v>
      </c>
      <c r="AU149" s="205" t="s">
        <v>80</v>
      </c>
      <c r="AY149" s="204" t="s">
        <v>116</v>
      </c>
      <c r="BK149" s="206">
        <f>SUM(BK150:BK151)</f>
        <v>0</v>
      </c>
    </row>
    <row r="150" spans="1:65" s="2" customFormat="1" ht="24.15" customHeight="1">
      <c r="A150" s="35"/>
      <c r="B150" s="36"/>
      <c r="C150" s="209" t="s">
        <v>210</v>
      </c>
      <c r="D150" s="209" t="s">
        <v>119</v>
      </c>
      <c r="E150" s="210" t="s">
        <v>211</v>
      </c>
      <c r="F150" s="211" t="s">
        <v>212</v>
      </c>
      <c r="G150" s="212" t="s">
        <v>122</v>
      </c>
      <c r="H150" s="213">
        <v>15.3</v>
      </c>
      <c r="I150" s="214"/>
      <c r="J150" s="215">
        <f>ROUND(I150*H150,2)</f>
        <v>0</v>
      </c>
      <c r="K150" s="216"/>
      <c r="L150" s="41"/>
      <c r="M150" s="217" t="s">
        <v>1</v>
      </c>
      <c r="N150" s="218" t="s">
        <v>40</v>
      </c>
      <c r="O150" s="88"/>
      <c r="P150" s="219">
        <f>O150*H150</f>
        <v>0</v>
      </c>
      <c r="Q150" s="219">
        <v>0.30006</v>
      </c>
      <c r="R150" s="219">
        <f>Q150*H150</f>
        <v>4.590918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123</v>
      </c>
      <c r="AT150" s="221" t="s">
        <v>119</v>
      </c>
      <c r="AU150" s="221" t="s">
        <v>82</v>
      </c>
      <c r="AY150" s="14" t="s">
        <v>116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80</v>
      </c>
      <c r="BK150" s="222">
        <f>ROUND(I150*H150,2)</f>
        <v>0</v>
      </c>
      <c r="BL150" s="14" t="s">
        <v>123</v>
      </c>
      <c r="BM150" s="221" t="s">
        <v>213</v>
      </c>
    </row>
    <row r="151" spans="1:65" s="2" customFormat="1" ht="24.15" customHeight="1">
      <c r="A151" s="35"/>
      <c r="B151" s="36"/>
      <c r="C151" s="209" t="s">
        <v>214</v>
      </c>
      <c r="D151" s="209" t="s">
        <v>119</v>
      </c>
      <c r="E151" s="210" t="s">
        <v>215</v>
      </c>
      <c r="F151" s="211" t="s">
        <v>216</v>
      </c>
      <c r="G151" s="212" t="s">
        <v>122</v>
      </c>
      <c r="H151" s="213">
        <v>15.3</v>
      </c>
      <c r="I151" s="214"/>
      <c r="J151" s="215">
        <f>ROUND(I151*H151,2)</f>
        <v>0</v>
      </c>
      <c r="K151" s="216"/>
      <c r="L151" s="41"/>
      <c r="M151" s="217" t="s">
        <v>1</v>
      </c>
      <c r="N151" s="218" t="s">
        <v>40</v>
      </c>
      <c r="O151" s="88"/>
      <c r="P151" s="219">
        <f>O151*H151</f>
        <v>0</v>
      </c>
      <c r="Q151" s="219">
        <v>0.60105</v>
      </c>
      <c r="R151" s="219">
        <f>Q151*H151</f>
        <v>9.196065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123</v>
      </c>
      <c r="AT151" s="221" t="s">
        <v>119</v>
      </c>
      <c r="AU151" s="221" t="s">
        <v>82</v>
      </c>
      <c r="AY151" s="14" t="s">
        <v>116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80</v>
      </c>
      <c r="BK151" s="222">
        <f>ROUND(I151*H151,2)</f>
        <v>0</v>
      </c>
      <c r="BL151" s="14" t="s">
        <v>123</v>
      </c>
      <c r="BM151" s="221" t="s">
        <v>217</v>
      </c>
    </row>
    <row r="152" spans="1:63" s="12" customFormat="1" ht="22.8" customHeight="1">
      <c r="A152" s="12"/>
      <c r="B152" s="193"/>
      <c r="C152" s="194"/>
      <c r="D152" s="195" t="s">
        <v>74</v>
      </c>
      <c r="E152" s="207" t="s">
        <v>157</v>
      </c>
      <c r="F152" s="207" t="s">
        <v>218</v>
      </c>
      <c r="G152" s="194"/>
      <c r="H152" s="194"/>
      <c r="I152" s="197"/>
      <c r="J152" s="208">
        <f>BK152</f>
        <v>0</v>
      </c>
      <c r="K152" s="194"/>
      <c r="L152" s="199"/>
      <c r="M152" s="200"/>
      <c r="N152" s="201"/>
      <c r="O152" s="201"/>
      <c r="P152" s="202">
        <f>P153</f>
        <v>0</v>
      </c>
      <c r="Q152" s="201"/>
      <c r="R152" s="202">
        <f>R153</f>
        <v>1.84626</v>
      </c>
      <c r="S152" s="201"/>
      <c r="T152" s="203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4" t="s">
        <v>80</v>
      </c>
      <c r="AT152" s="205" t="s">
        <v>74</v>
      </c>
      <c r="AU152" s="205" t="s">
        <v>80</v>
      </c>
      <c r="AY152" s="204" t="s">
        <v>116</v>
      </c>
      <c r="BK152" s="206">
        <f>BK153</f>
        <v>0</v>
      </c>
    </row>
    <row r="153" spans="1:65" s="2" customFormat="1" ht="24.15" customHeight="1">
      <c r="A153" s="35"/>
      <c r="B153" s="36"/>
      <c r="C153" s="209" t="s">
        <v>191</v>
      </c>
      <c r="D153" s="209" t="s">
        <v>119</v>
      </c>
      <c r="E153" s="210" t="s">
        <v>219</v>
      </c>
      <c r="F153" s="211" t="s">
        <v>220</v>
      </c>
      <c r="G153" s="212" t="s">
        <v>150</v>
      </c>
      <c r="H153" s="213">
        <v>26</v>
      </c>
      <c r="I153" s="214"/>
      <c r="J153" s="215">
        <f>ROUND(I153*H153,2)</f>
        <v>0</v>
      </c>
      <c r="K153" s="216"/>
      <c r="L153" s="41"/>
      <c r="M153" s="217" t="s">
        <v>1</v>
      </c>
      <c r="N153" s="218" t="s">
        <v>40</v>
      </c>
      <c r="O153" s="88"/>
      <c r="P153" s="219">
        <f>O153*H153</f>
        <v>0</v>
      </c>
      <c r="Q153" s="219">
        <v>0.07101</v>
      </c>
      <c r="R153" s="219">
        <f>Q153*H153</f>
        <v>1.84626</v>
      </c>
      <c r="S153" s="219">
        <v>0</v>
      </c>
      <c r="T153" s="22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1" t="s">
        <v>123</v>
      </c>
      <c r="AT153" s="221" t="s">
        <v>119</v>
      </c>
      <c r="AU153" s="221" t="s">
        <v>82</v>
      </c>
      <c r="AY153" s="14" t="s">
        <v>116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4" t="s">
        <v>80</v>
      </c>
      <c r="BK153" s="222">
        <f>ROUND(I153*H153,2)</f>
        <v>0</v>
      </c>
      <c r="BL153" s="14" t="s">
        <v>123</v>
      </c>
      <c r="BM153" s="221" t="s">
        <v>221</v>
      </c>
    </row>
    <row r="154" spans="1:63" s="12" customFormat="1" ht="22.8" customHeight="1">
      <c r="A154" s="12"/>
      <c r="B154" s="193"/>
      <c r="C154" s="194"/>
      <c r="D154" s="195" t="s">
        <v>74</v>
      </c>
      <c r="E154" s="207" t="s">
        <v>222</v>
      </c>
      <c r="F154" s="207" t="s">
        <v>223</v>
      </c>
      <c r="G154" s="194"/>
      <c r="H154" s="194"/>
      <c r="I154" s="197"/>
      <c r="J154" s="208">
        <f>BK154</f>
        <v>0</v>
      </c>
      <c r="K154" s="194"/>
      <c r="L154" s="199"/>
      <c r="M154" s="200"/>
      <c r="N154" s="201"/>
      <c r="O154" s="201"/>
      <c r="P154" s="202">
        <f>SUM(P155:P164)</f>
        <v>0</v>
      </c>
      <c r="Q154" s="201"/>
      <c r="R154" s="202">
        <f>SUM(R155:R164)</f>
        <v>6.144903199999999</v>
      </c>
      <c r="S154" s="201"/>
      <c r="T154" s="203">
        <f>SUM(T155:T164)</f>
        <v>42.300000000000004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4" t="s">
        <v>80</v>
      </c>
      <c r="AT154" s="205" t="s">
        <v>74</v>
      </c>
      <c r="AU154" s="205" t="s">
        <v>80</v>
      </c>
      <c r="AY154" s="204" t="s">
        <v>116</v>
      </c>
      <c r="BK154" s="206">
        <f>SUM(BK155:BK164)</f>
        <v>0</v>
      </c>
    </row>
    <row r="155" spans="1:65" s="2" customFormat="1" ht="33" customHeight="1">
      <c r="A155" s="35"/>
      <c r="B155" s="36"/>
      <c r="C155" s="209" t="s">
        <v>224</v>
      </c>
      <c r="D155" s="209" t="s">
        <v>119</v>
      </c>
      <c r="E155" s="210" t="s">
        <v>225</v>
      </c>
      <c r="F155" s="211" t="s">
        <v>226</v>
      </c>
      <c r="G155" s="212" t="s">
        <v>150</v>
      </c>
      <c r="H155" s="213">
        <v>16</v>
      </c>
      <c r="I155" s="214"/>
      <c r="J155" s="215">
        <f>ROUND(I155*H155,2)</f>
        <v>0</v>
      </c>
      <c r="K155" s="216"/>
      <c r="L155" s="41"/>
      <c r="M155" s="217" t="s">
        <v>1</v>
      </c>
      <c r="N155" s="218" t="s">
        <v>40</v>
      </c>
      <c r="O155" s="88"/>
      <c r="P155" s="219">
        <f>O155*H155</f>
        <v>0</v>
      </c>
      <c r="Q155" s="219">
        <v>0.16849</v>
      </c>
      <c r="R155" s="219">
        <f>Q155*H155</f>
        <v>2.69584</v>
      </c>
      <c r="S155" s="219">
        <v>0</v>
      </c>
      <c r="T155" s="22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1" t="s">
        <v>123</v>
      </c>
      <c r="AT155" s="221" t="s">
        <v>119</v>
      </c>
      <c r="AU155" s="221" t="s">
        <v>82</v>
      </c>
      <c r="AY155" s="14" t="s">
        <v>116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4" t="s">
        <v>80</v>
      </c>
      <c r="BK155" s="222">
        <f>ROUND(I155*H155,2)</f>
        <v>0</v>
      </c>
      <c r="BL155" s="14" t="s">
        <v>123</v>
      </c>
      <c r="BM155" s="221" t="s">
        <v>227</v>
      </c>
    </row>
    <row r="156" spans="1:65" s="2" customFormat="1" ht="16.5" customHeight="1">
      <c r="A156" s="35"/>
      <c r="B156" s="36"/>
      <c r="C156" s="223" t="s">
        <v>228</v>
      </c>
      <c r="D156" s="223" t="s">
        <v>153</v>
      </c>
      <c r="E156" s="224" t="s">
        <v>229</v>
      </c>
      <c r="F156" s="225" t="s">
        <v>230</v>
      </c>
      <c r="G156" s="226" t="s">
        <v>150</v>
      </c>
      <c r="H156" s="227">
        <v>16.32</v>
      </c>
      <c r="I156" s="228"/>
      <c r="J156" s="229">
        <f>ROUND(I156*H156,2)</f>
        <v>0</v>
      </c>
      <c r="K156" s="230"/>
      <c r="L156" s="231"/>
      <c r="M156" s="232" t="s">
        <v>1</v>
      </c>
      <c r="N156" s="233" t="s">
        <v>40</v>
      </c>
      <c r="O156" s="88"/>
      <c r="P156" s="219">
        <f>O156*H156</f>
        <v>0</v>
      </c>
      <c r="Q156" s="219">
        <v>0.045</v>
      </c>
      <c r="R156" s="219">
        <f>Q156*H156</f>
        <v>0.7343999999999999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157</v>
      </c>
      <c r="AT156" s="221" t="s">
        <v>153</v>
      </c>
      <c r="AU156" s="221" t="s">
        <v>82</v>
      </c>
      <c r="AY156" s="14" t="s">
        <v>116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80</v>
      </c>
      <c r="BK156" s="222">
        <f>ROUND(I156*H156,2)</f>
        <v>0</v>
      </c>
      <c r="BL156" s="14" t="s">
        <v>123</v>
      </c>
      <c r="BM156" s="221" t="s">
        <v>231</v>
      </c>
    </row>
    <row r="157" spans="1:65" s="2" customFormat="1" ht="24.15" customHeight="1">
      <c r="A157" s="35"/>
      <c r="B157" s="36"/>
      <c r="C157" s="209" t="s">
        <v>232</v>
      </c>
      <c r="D157" s="209" t="s">
        <v>119</v>
      </c>
      <c r="E157" s="210" t="s">
        <v>233</v>
      </c>
      <c r="F157" s="211" t="s">
        <v>234</v>
      </c>
      <c r="G157" s="212" t="s">
        <v>150</v>
      </c>
      <c r="H157" s="213">
        <v>8</v>
      </c>
      <c r="I157" s="214"/>
      <c r="J157" s="215">
        <f>ROUND(I157*H157,2)</f>
        <v>0</v>
      </c>
      <c r="K157" s="216"/>
      <c r="L157" s="41"/>
      <c r="M157" s="217" t="s">
        <v>1</v>
      </c>
      <c r="N157" s="218" t="s">
        <v>40</v>
      </c>
      <c r="O157" s="88"/>
      <c r="P157" s="219">
        <f>O157*H157</f>
        <v>0</v>
      </c>
      <c r="Q157" s="219">
        <v>0.16371</v>
      </c>
      <c r="R157" s="219">
        <f>Q157*H157</f>
        <v>1.30968</v>
      </c>
      <c r="S157" s="219">
        <v>0</v>
      </c>
      <c r="T157" s="22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1" t="s">
        <v>123</v>
      </c>
      <c r="AT157" s="221" t="s">
        <v>119</v>
      </c>
      <c r="AU157" s="221" t="s">
        <v>82</v>
      </c>
      <c r="AY157" s="14" t="s">
        <v>116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4" t="s">
        <v>80</v>
      </c>
      <c r="BK157" s="222">
        <f>ROUND(I157*H157,2)</f>
        <v>0</v>
      </c>
      <c r="BL157" s="14" t="s">
        <v>123</v>
      </c>
      <c r="BM157" s="221" t="s">
        <v>235</v>
      </c>
    </row>
    <row r="158" spans="1:65" s="2" customFormat="1" ht="16.5" customHeight="1">
      <c r="A158" s="35"/>
      <c r="B158" s="36"/>
      <c r="C158" s="223" t="s">
        <v>236</v>
      </c>
      <c r="D158" s="223" t="s">
        <v>153</v>
      </c>
      <c r="E158" s="224" t="s">
        <v>237</v>
      </c>
      <c r="F158" s="225" t="s">
        <v>238</v>
      </c>
      <c r="G158" s="226" t="s">
        <v>150</v>
      </c>
      <c r="H158" s="227">
        <v>8</v>
      </c>
      <c r="I158" s="228"/>
      <c r="J158" s="229">
        <f>ROUND(I158*H158,2)</f>
        <v>0</v>
      </c>
      <c r="K158" s="230"/>
      <c r="L158" s="231"/>
      <c r="M158" s="232" t="s">
        <v>1</v>
      </c>
      <c r="N158" s="233" t="s">
        <v>40</v>
      </c>
      <c r="O158" s="88"/>
      <c r="P158" s="219">
        <f>O158*H158</f>
        <v>0</v>
      </c>
      <c r="Q158" s="219">
        <v>0.134</v>
      </c>
      <c r="R158" s="219">
        <f>Q158*H158</f>
        <v>1.072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157</v>
      </c>
      <c r="AT158" s="221" t="s">
        <v>153</v>
      </c>
      <c r="AU158" s="221" t="s">
        <v>82</v>
      </c>
      <c r="AY158" s="14" t="s">
        <v>116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80</v>
      </c>
      <c r="BK158" s="222">
        <f>ROUND(I158*H158,2)</f>
        <v>0</v>
      </c>
      <c r="BL158" s="14" t="s">
        <v>123</v>
      </c>
      <c r="BM158" s="221" t="s">
        <v>239</v>
      </c>
    </row>
    <row r="159" spans="1:65" s="2" customFormat="1" ht="24.15" customHeight="1">
      <c r="A159" s="35"/>
      <c r="B159" s="36"/>
      <c r="C159" s="209" t="s">
        <v>157</v>
      </c>
      <c r="D159" s="209" t="s">
        <v>119</v>
      </c>
      <c r="E159" s="210" t="s">
        <v>240</v>
      </c>
      <c r="F159" s="211" t="s">
        <v>241</v>
      </c>
      <c r="G159" s="212" t="s">
        <v>133</v>
      </c>
      <c r="H159" s="213">
        <v>16.92</v>
      </c>
      <c r="I159" s="214"/>
      <c r="J159" s="215">
        <f>ROUND(I159*H159,2)</f>
        <v>0</v>
      </c>
      <c r="K159" s="216"/>
      <c r="L159" s="41"/>
      <c r="M159" s="217" t="s">
        <v>1</v>
      </c>
      <c r="N159" s="218" t="s">
        <v>40</v>
      </c>
      <c r="O159" s="88"/>
      <c r="P159" s="219">
        <f>O159*H159</f>
        <v>0</v>
      </c>
      <c r="Q159" s="219">
        <v>0</v>
      </c>
      <c r="R159" s="219">
        <f>Q159*H159</f>
        <v>0</v>
      </c>
      <c r="S159" s="219">
        <v>2.5</v>
      </c>
      <c r="T159" s="220">
        <f>S159*H159</f>
        <v>42.300000000000004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123</v>
      </c>
      <c r="AT159" s="221" t="s">
        <v>119</v>
      </c>
      <c r="AU159" s="221" t="s">
        <v>82</v>
      </c>
      <c r="AY159" s="14" t="s">
        <v>116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80</v>
      </c>
      <c r="BK159" s="222">
        <f>ROUND(I159*H159,2)</f>
        <v>0</v>
      </c>
      <c r="BL159" s="14" t="s">
        <v>123</v>
      </c>
      <c r="BM159" s="221" t="s">
        <v>242</v>
      </c>
    </row>
    <row r="160" spans="1:65" s="2" customFormat="1" ht="24.15" customHeight="1">
      <c r="A160" s="35"/>
      <c r="B160" s="36"/>
      <c r="C160" s="209" t="s">
        <v>222</v>
      </c>
      <c r="D160" s="209" t="s">
        <v>119</v>
      </c>
      <c r="E160" s="210" t="s">
        <v>243</v>
      </c>
      <c r="F160" s="211" t="s">
        <v>244</v>
      </c>
      <c r="G160" s="212" t="s">
        <v>133</v>
      </c>
      <c r="H160" s="213">
        <v>16.92</v>
      </c>
      <c r="I160" s="214"/>
      <c r="J160" s="215">
        <f>ROUND(I160*H160,2)</f>
        <v>0</v>
      </c>
      <c r="K160" s="216"/>
      <c r="L160" s="41"/>
      <c r="M160" s="217" t="s">
        <v>1</v>
      </c>
      <c r="N160" s="218" t="s">
        <v>40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123</v>
      </c>
      <c r="AT160" s="221" t="s">
        <v>119</v>
      </c>
      <c r="AU160" s="221" t="s">
        <v>82</v>
      </c>
      <c r="AY160" s="14" t="s">
        <v>116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80</v>
      </c>
      <c r="BK160" s="222">
        <f>ROUND(I160*H160,2)</f>
        <v>0</v>
      </c>
      <c r="BL160" s="14" t="s">
        <v>123</v>
      </c>
      <c r="BM160" s="221" t="s">
        <v>245</v>
      </c>
    </row>
    <row r="161" spans="1:65" s="2" customFormat="1" ht="21.75" customHeight="1">
      <c r="A161" s="35"/>
      <c r="B161" s="36"/>
      <c r="C161" s="209" t="s">
        <v>246</v>
      </c>
      <c r="D161" s="209" t="s">
        <v>119</v>
      </c>
      <c r="E161" s="210" t="s">
        <v>247</v>
      </c>
      <c r="F161" s="211" t="s">
        <v>248</v>
      </c>
      <c r="G161" s="212" t="s">
        <v>133</v>
      </c>
      <c r="H161" s="213">
        <v>1.98</v>
      </c>
      <c r="I161" s="214"/>
      <c r="J161" s="215">
        <f>ROUND(I161*H161,2)</f>
        <v>0</v>
      </c>
      <c r="K161" s="216"/>
      <c r="L161" s="41"/>
      <c r="M161" s="217" t="s">
        <v>1</v>
      </c>
      <c r="N161" s="218" t="s">
        <v>40</v>
      </c>
      <c r="O161" s="88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1" t="s">
        <v>123</v>
      </c>
      <c r="AT161" s="221" t="s">
        <v>119</v>
      </c>
      <c r="AU161" s="221" t="s">
        <v>82</v>
      </c>
      <c r="AY161" s="14" t="s">
        <v>116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4" t="s">
        <v>80</v>
      </c>
      <c r="BK161" s="222">
        <f>ROUND(I161*H161,2)</f>
        <v>0</v>
      </c>
      <c r="BL161" s="14" t="s">
        <v>123</v>
      </c>
      <c r="BM161" s="221" t="s">
        <v>249</v>
      </c>
    </row>
    <row r="162" spans="1:65" s="2" customFormat="1" ht="16.5" customHeight="1">
      <c r="A162" s="35"/>
      <c r="B162" s="36"/>
      <c r="C162" s="209" t="s">
        <v>250</v>
      </c>
      <c r="D162" s="209" t="s">
        <v>119</v>
      </c>
      <c r="E162" s="210" t="s">
        <v>251</v>
      </c>
      <c r="F162" s="211" t="s">
        <v>252</v>
      </c>
      <c r="G162" s="212" t="s">
        <v>122</v>
      </c>
      <c r="H162" s="213">
        <v>13.2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40</v>
      </c>
      <c r="O162" s="88"/>
      <c r="P162" s="219">
        <f>O162*H162</f>
        <v>0</v>
      </c>
      <c r="Q162" s="219">
        <v>0.01208</v>
      </c>
      <c r="R162" s="219">
        <f>Q162*H162</f>
        <v>0.159456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123</v>
      </c>
      <c r="AT162" s="221" t="s">
        <v>119</v>
      </c>
      <c r="AU162" s="221" t="s">
        <v>82</v>
      </c>
      <c r="AY162" s="14" t="s">
        <v>116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80</v>
      </c>
      <c r="BK162" s="222">
        <f>ROUND(I162*H162,2)</f>
        <v>0</v>
      </c>
      <c r="BL162" s="14" t="s">
        <v>123</v>
      </c>
      <c r="BM162" s="221" t="s">
        <v>253</v>
      </c>
    </row>
    <row r="163" spans="1:65" s="2" customFormat="1" ht="16.5" customHeight="1">
      <c r="A163" s="35"/>
      <c r="B163" s="36"/>
      <c r="C163" s="209" t="s">
        <v>7</v>
      </c>
      <c r="D163" s="209" t="s">
        <v>119</v>
      </c>
      <c r="E163" s="210" t="s">
        <v>254</v>
      </c>
      <c r="F163" s="211" t="s">
        <v>255</v>
      </c>
      <c r="G163" s="212" t="s">
        <v>122</v>
      </c>
      <c r="H163" s="213">
        <v>13.2</v>
      </c>
      <c r="I163" s="214"/>
      <c r="J163" s="215">
        <f>ROUND(I163*H163,2)</f>
        <v>0</v>
      </c>
      <c r="K163" s="216"/>
      <c r="L163" s="41"/>
      <c r="M163" s="217" t="s">
        <v>1</v>
      </c>
      <c r="N163" s="218" t="s">
        <v>40</v>
      </c>
      <c r="O163" s="88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1" t="s">
        <v>123</v>
      </c>
      <c r="AT163" s="221" t="s">
        <v>119</v>
      </c>
      <c r="AU163" s="221" t="s">
        <v>82</v>
      </c>
      <c r="AY163" s="14" t="s">
        <v>116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4" t="s">
        <v>80</v>
      </c>
      <c r="BK163" s="222">
        <f>ROUND(I163*H163,2)</f>
        <v>0</v>
      </c>
      <c r="BL163" s="14" t="s">
        <v>123</v>
      </c>
      <c r="BM163" s="221" t="s">
        <v>256</v>
      </c>
    </row>
    <row r="164" spans="1:65" s="2" customFormat="1" ht="16.5" customHeight="1">
      <c r="A164" s="35"/>
      <c r="B164" s="36"/>
      <c r="C164" s="209" t="s">
        <v>257</v>
      </c>
      <c r="D164" s="209" t="s">
        <v>119</v>
      </c>
      <c r="E164" s="210" t="s">
        <v>258</v>
      </c>
      <c r="F164" s="211" t="s">
        <v>259</v>
      </c>
      <c r="G164" s="212" t="s">
        <v>156</v>
      </c>
      <c r="H164" s="213">
        <v>0.165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40</v>
      </c>
      <c r="O164" s="88"/>
      <c r="P164" s="219">
        <f>O164*H164</f>
        <v>0</v>
      </c>
      <c r="Q164" s="219">
        <v>1.05168</v>
      </c>
      <c r="R164" s="219">
        <f>Q164*H164</f>
        <v>0.1735272</v>
      </c>
      <c r="S164" s="219">
        <v>0</v>
      </c>
      <c r="T164" s="22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123</v>
      </c>
      <c r="AT164" s="221" t="s">
        <v>119</v>
      </c>
      <c r="AU164" s="221" t="s">
        <v>82</v>
      </c>
      <c r="AY164" s="14" t="s">
        <v>116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80</v>
      </c>
      <c r="BK164" s="222">
        <f>ROUND(I164*H164,2)</f>
        <v>0</v>
      </c>
      <c r="BL164" s="14" t="s">
        <v>123</v>
      </c>
      <c r="BM164" s="221" t="s">
        <v>260</v>
      </c>
    </row>
    <row r="165" spans="1:63" s="12" customFormat="1" ht="22.8" customHeight="1">
      <c r="A165" s="12"/>
      <c r="B165" s="193"/>
      <c r="C165" s="194"/>
      <c r="D165" s="195" t="s">
        <v>74</v>
      </c>
      <c r="E165" s="207" t="s">
        <v>261</v>
      </c>
      <c r="F165" s="207" t="s">
        <v>262</v>
      </c>
      <c r="G165" s="194"/>
      <c r="H165" s="194"/>
      <c r="I165" s="197"/>
      <c r="J165" s="208">
        <f>BK165</f>
        <v>0</v>
      </c>
      <c r="K165" s="194"/>
      <c r="L165" s="199"/>
      <c r="M165" s="200"/>
      <c r="N165" s="201"/>
      <c r="O165" s="201"/>
      <c r="P165" s="202">
        <f>SUM(P166:P168)</f>
        <v>0</v>
      </c>
      <c r="Q165" s="201"/>
      <c r="R165" s="202">
        <f>SUM(R166:R168)</f>
        <v>0</v>
      </c>
      <c r="S165" s="201"/>
      <c r="T165" s="203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4" t="s">
        <v>80</v>
      </c>
      <c r="AT165" s="205" t="s">
        <v>74</v>
      </c>
      <c r="AU165" s="205" t="s">
        <v>80</v>
      </c>
      <c r="AY165" s="204" t="s">
        <v>116</v>
      </c>
      <c r="BK165" s="206">
        <f>SUM(BK166:BK168)</f>
        <v>0</v>
      </c>
    </row>
    <row r="166" spans="1:65" s="2" customFormat="1" ht="24.15" customHeight="1">
      <c r="A166" s="35"/>
      <c r="B166" s="36"/>
      <c r="C166" s="209" t="s">
        <v>263</v>
      </c>
      <c r="D166" s="209" t="s">
        <v>119</v>
      </c>
      <c r="E166" s="210" t="s">
        <v>264</v>
      </c>
      <c r="F166" s="211" t="s">
        <v>265</v>
      </c>
      <c r="G166" s="212" t="s">
        <v>156</v>
      </c>
      <c r="H166" s="213">
        <v>21.6</v>
      </c>
      <c r="I166" s="214"/>
      <c r="J166" s="215">
        <f>ROUND(I166*H166,2)</f>
        <v>0</v>
      </c>
      <c r="K166" s="216"/>
      <c r="L166" s="41"/>
      <c r="M166" s="217" t="s">
        <v>1</v>
      </c>
      <c r="N166" s="218" t="s">
        <v>40</v>
      </c>
      <c r="O166" s="88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1" t="s">
        <v>123</v>
      </c>
      <c r="AT166" s="221" t="s">
        <v>119</v>
      </c>
      <c r="AU166" s="221" t="s">
        <v>82</v>
      </c>
      <c r="AY166" s="14" t="s">
        <v>116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4" t="s">
        <v>80</v>
      </c>
      <c r="BK166" s="222">
        <f>ROUND(I166*H166,2)</f>
        <v>0</v>
      </c>
      <c r="BL166" s="14" t="s">
        <v>123</v>
      </c>
      <c r="BM166" s="221" t="s">
        <v>266</v>
      </c>
    </row>
    <row r="167" spans="1:65" s="2" customFormat="1" ht="24.15" customHeight="1">
      <c r="A167" s="35"/>
      <c r="B167" s="36"/>
      <c r="C167" s="209" t="s">
        <v>267</v>
      </c>
      <c r="D167" s="209" t="s">
        <v>119</v>
      </c>
      <c r="E167" s="210" t="s">
        <v>268</v>
      </c>
      <c r="F167" s="211" t="s">
        <v>269</v>
      </c>
      <c r="G167" s="212" t="s">
        <v>156</v>
      </c>
      <c r="H167" s="213">
        <v>410.4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40</v>
      </c>
      <c r="O167" s="88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123</v>
      </c>
      <c r="AT167" s="221" t="s">
        <v>119</v>
      </c>
      <c r="AU167" s="221" t="s">
        <v>82</v>
      </c>
      <c r="AY167" s="14" t="s">
        <v>116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80</v>
      </c>
      <c r="BK167" s="222">
        <f>ROUND(I167*H167,2)</f>
        <v>0</v>
      </c>
      <c r="BL167" s="14" t="s">
        <v>123</v>
      </c>
      <c r="BM167" s="221" t="s">
        <v>270</v>
      </c>
    </row>
    <row r="168" spans="1:65" s="2" customFormat="1" ht="24.15" customHeight="1">
      <c r="A168" s="35"/>
      <c r="B168" s="36"/>
      <c r="C168" s="209" t="s">
        <v>271</v>
      </c>
      <c r="D168" s="209" t="s">
        <v>119</v>
      </c>
      <c r="E168" s="210" t="s">
        <v>272</v>
      </c>
      <c r="F168" s="211" t="s">
        <v>273</v>
      </c>
      <c r="G168" s="212" t="s">
        <v>156</v>
      </c>
      <c r="H168" s="213">
        <v>21.6</v>
      </c>
      <c r="I168" s="214"/>
      <c r="J168" s="215">
        <f>ROUND(I168*H168,2)</f>
        <v>0</v>
      </c>
      <c r="K168" s="216"/>
      <c r="L168" s="41"/>
      <c r="M168" s="217" t="s">
        <v>1</v>
      </c>
      <c r="N168" s="218" t="s">
        <v>40</v>
      </c>
      <c r="O168" s="88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1" t="s">
        <v>123</v>
      </c>
      <c r="AT168" s="221" t="s">
        <v>119</v>
      </c>
      <c r="AU168" s="221" t="s">
        <v>82</v>
      </c>
      <c r="AY168" s="14" t="s">
        <v>116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4" t="s">
        <v>80</v>
      </c>
      <c r="BK168" s="222">
        <f>ROUND(I168*H168,2)</f>
        <v>0</v>
      </c>
      <c r="BL168" s="14" t="s">
        <v>123</v>
      </c>
      <c r="BM168" s="221" t="s">
        <v>274</v>
      </c>
    </row>
    <row r="169" spans="1:63" s="12" customFormat="1" ht="22.8" customHeight="1">
      <c r="A169" s="12"/>
      <c r="B169" s="193"/>
      <c r="C169" s="194"/>
      <c r="D169" s="195" t="s">
        <v>74</v>
      </c>
      <c r="E169" s="207" t="s">
        <v>275</v>
      </c>
      <c r="F169" s="207" t="s">
        <v>276</v>
      </c>
      <c r="G169" s="194"/>
      <c r="H169" s="194"/>
      <c r="I169" s="197"/>
      <c r="J169" s="208">
        <f>BK169</f>
        <v>0</v>
      </c>
      <c r="K169" s="194"/>
      <c r="L169" s="199"/>
      <c r="M169" s="200"/>
      <c r="N169" s="201"/>
      <c r="O169" s="201"/>
      <c r="P169" s="202">
        <f>SUM(P170:P172)</f>
        <v>0</v>
      </c>
      <c r="Q169" s="201"/>
      <c r="R169" s="202">
        <f>SUM(R170:R172)</f>
        <v>0</v>
      </c>
      <c r="S169" s="201"/>
      <c r="T169" s="203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4" t="s">
        <v>80</v>
      </c>
      <c r="AT169" s="205" t="s">
        <v>74</v>
      </c>
      <c r="AU169" s="205" t="s">
        <v>80</v>
      </c>
      <c r="AY169" s="204" t="s">
        <v>116</v>
      </c>
      <c r="BK169" s="206">
        <f>SUM(BK170:BK172)</f>
        <v>0</v>
      </c>
    </row>
    <row r="170" spans="1:65" s="2" customFormat="1" ht="16.5" customHeight="1">
      <c r="A170" s="35"/>
      <c r="B170" s="36"/>
      <c r="C170" s="209" t="s">
        <v>277</v>
      </c>
      <c r="D170" s="209" t="s">
        <v>119</v>
      </c>
      <c r="E170" s="210" t="s">
        <v>278</v>
      </c>
      <c r="F170" s="211" t="s">
        <v>279</v>
      </c>
      <c r="G170" s="212" t="s">
        <v>156</v>
      </c>
      <c r="H170" s="213">
        <v>103.762</v>
      </c>
      <c r="I170" s="214"/>
      <c r="J170" s="215">
        <f>ROUND(I170*H170,2)</f>
        <v>0</v>
      </c>
      <c r="K170" s="216"/>
      <c r="L170" s="41"/>
      <c r="M170" s="217" t="s">
        <v>1</v>
      </c>
      <c r="N170" s="218" t="s">
        <v>40</v>
      </c>
      <c r="O170" s="88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123</v>
      </c>
      <c r="AT170" s="221" t="s">
        <v>119</v>
      </c>
      <c r="AU170" s="221" t="s">
        <v>82</v>
      </c>
      <c r="AY170" s="14" t="s">
        <v>116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80</v>
      </c>
      <c r="BK170" s="222">
        <f>ROUND(I170*H170,2)</f>
        <v>0</v>
      </c>
      <c r="BL170" s="14" t="s">
        <v>123</v>
      </c>
      <c r="BM170" s="221" t="s">
        <v>280</v>
      </c>
    </row>
    <row r="171" spans="1:65" s="2" customFormat="1" ht="24.15" customHeight="1">
      <c r="A171" s="35"/>
      <c r="B171" s="36"/>
      <c r="C171" s="209" t="s">
        <v>281</v>
      </c>
      <c r="D171" s="209" t="s">
        <v>119</v>
      </c>
      <c r="E171" s="210" t="s">
        <v>282</v>
      </c>
      <c r="F171" s="211" t="s">
        <v>283</v>
      </c>
      <c r="G171" s="212" t="s">
        <v>156</v>
      </c>
      <c r="H171" s="213">
        <v>103.762</v>
      </c>
      <c r="I171" s="214"/>
      <c r="J171" s="215">
        <f>ROUND(I171*H171,2)</f>
        <v>0</v>
      </c>
      <c r="K171" s="216"/>
      <c r="L171" s="41"/>
      <c r="M171" s="217" t="s">
        <v>1</v>
      </c>
      <c r="N171" s="218" t="s">
        <v>40</v>
      </c>
      <c r="O171" s="88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1" t="s">
        <v>123</v>
      </c>
      <c r="AT171" s="221" t="s">
        <v>119</v>
      </c>
      <c r="AU171" s="221" t="s">
        <v>82</v>
      </c>
      <c r="AY171" s="14" t="s">
        <v>116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4" t="s">
        <v>80</v>
      </c>
      <c r="BK171" s="222">
        <f>ROUND(I171*H171,2)</f>
        <v>0</v>
      </c>
      <c r="BL171" s="14" t="s">
        <v>123</v>
      </c>
      <c r="BM171" s="221" t="s">
        <v>284</v>
      </c>
    </row>
    <row r="172" spans="1:65" s="2" customFormat="1" ht="24.15" customHeight="1">
      <c r="A172" s="35"/>
      <c r="B172" s="36"/>
      <c r="C172" s="209" t="s">
        <v>285</v>
      </c>
      <c r="D172" s="209" t="s">
        <v>119</v>
      </c>
      <c r="E172" s="210" t="s">
        <v>286</v>
      </c>
      <c r="F172" s="211" t="s">
        <v>287</v>
      </c>
      <c r="G172" s="212" t="s">
        <v>156</v>
      </c>
      <c r="H172" s="213">
        <v>103.762</v>
      </c>
      <c r="I172" s="214"/>
      <c r="J172" s="215">
        <f>ROUND(I172*H172,2)</f>
        <v>0</v>
      </c>
      <c r="K172" s="216"/>
      <c r="L172" s="41"/>
      <c r="M172" s="217" t="s">
        <v>1</v>
      </c>
      <c r="N172" s="218" t="s">
        <v>40</v>
      </c>
      <c r="O172" s="88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1" t="s">
        <v>123</v>
      </c>
      <c r="AT172" s="221" t="s">
        <v>119</v>
      </c>
      <c r="AU172" s="221" t="s">
        <v>82</v>
      </c>
      <c r="AY172" s="14" t="s">
        <v>116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4" t="s">
        <v>80</v>
      </c>
      <c r="BK172" s="222">
        <f>ROUND(I172*H172,2)</f>
        <v>0</v>
      </c>
      <c r="BL172" s="14" t="s">
        <v>123</v>
      </c>
      <c r="BM172" s="221" t="s">
        <v>288</v>
      </c>
    </row>
    <row r="173" spans="1:63" s="12" customFormat="1" ht="25.9" customHeight="1">
      <c r="A173" s="12"/>
      <c r="B173" s="193"/>
      <c r="C173" s="194"/>
      <c r="D173" s="195" t="s">
        <v>74</v>
      </c>
      <c r="E173" s="196" t="s">
        <v>289</v>
      </c>
      <c r="F173" s="196" t="s">
        <v>290</v>
      </c>
      <c r="G173" s="194"/>
      <c r="H173" s="194"/>
      <c r="I173" s="197"/>
      <c r="J173" s="198">
        <f>BK173</f>
        <v>0</v>
      </c>
      <c r="K173" s="194"/>
      <c r="L173" s="199"/>
      <c r="M173" s="200"/>
      <c r="N173" s="201"/>
      <c r="O173" s="201"/>
      <c r="P173" s="202">
        <f>P174+P177</f>
        <v>0</v>
      </c>
      <c r="Q173" s="201"/>
      <c r="R173" s="202">
        <f>R174+R177</f>
        <v>0</v>
      </c>
      <c r="S173" s="201"/>
      <c r="T173" s="203">
        <f>T174+T177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4" t="s">
        <v>135</v>
      </c>
      <c r="AT173" s="205" t="s">
        <v>74</v>
      </c>
      <c r="AU173" s="205" t="s">
        <v>75</v>
      </c>
      <c r="AY173" s="204" t="s">
        <v>116</v>
      </c>
      <c r="BK173" s="206">
        <f>BK174+BK177</f>
        <v>0</v>
      </c>
    </row>
    <row r="174" spans="1:63" s="12" customFormat="1" ht="22.8" customHeight="1">
      <c r="A174" s="12"/>
      <c r="B174" s="193"/>
      <c r="C174" s="194"/>
      <c r="D174" s="195" t="s">
        <v>74</v>
      </c>
      <c r="E174" s="207" t="s">
        <v>291</v>
      </c>
      <c r="F174" s="207" t="s">
        <v>292</v>
      </c>
      <c r="G174" s="194"/>
      <c r="H174" s="194"/>
      <c r="I174" s="197"/>
      <c r="J174" s="208">
        <f>BK174</f>
        <v>0</v>
      </c>
      <c r="K174" s="194"/>
      <c r="L174" s="199"/>
      <c r="M174" s="200"/>
      <c r="N174" s="201"/>
      <c r="O174" s="201"/>
      <c r="P174" s="202">
        <f>SUM(P175:P176)</f>
        <v>0</v>
      </c>
      <c r="Q174" s="201"/>
      <c r="R174" s="202">
        <f>SUM(R175:R176)</f>
        <v>0</v>
      </c>
      <c r="S174" s="201"/>
      <c r="T174" s="203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4" t="s">
        <v>135</v>
      </c>
      <c r="AT174" s="205" t="s">
        <v>74</v>
      </c>
      <c r="AU174" s="205" t="s">
        <v>80</v>
      </c>
      <c r="AY174" s="204" t="s">
        <v>116</v>
      </c>
      <c r="BK174" s="206">
        <f>SUM(BK175:BK176)</f>
        <v>0</v>
      </c>
    </row>
    <row r="175" spans="1:65" s="2" customFormat="1" ht="16.5" customHeight="1">
      <c r="A175" s="35"/>
      <c r="B175" s="36"/>
      <c r="C175" s="209" t="s">
        <v>293</v>
      </c>
      <c r="D175" s="209" t="s">
        <v>119</v>
      </c>
      <c r="E175" s="210" t="s">
        <v>294</v>
      </c>
      <c r="F175" s="211" t="s">
        <v>292</v>
      </c>
      <c r="G175" s="212" t="s">
        <v>295</v>
      </c>
      <c r="H175" s="213">
        <v>1</v>
      </c>
      <c r="I175" s="214"/>
      <c r="J175" s="215">
        <f>ROUND(I175*H175,2)</f>
        <v>0</v>
      </c>
      <c r="K175" s="216"/>
      <c r="L175" s="41"/>
      <c r="M175" s="217" t="s">
        <v>1</v>
      </c>
      <c r="N175" s="218" t="s">
        <v>40</v>
      </c>
      <c r="O175" s="88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296</v>
      </c>
      <c r="AT175" s="221" t="s">
        <v>119</v>
      </c>
      <c r="AU175" s="221" t="s">
        <v>82</v>
      </c>
      <c r="AY175" s="14" t="s">
        <v>116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80</v>
      </c>
      <c r="BK175" s="222">
        <f>ROUND(I175*H175,2)</f>
        <v>0</v>
      </c>
      <c r="BL175" s="14" t="s">
        <v>296</v>
      </c>
      <c r="BM175" s="221" t="s">
        <v>297</v>
      </c>
    </row>
    <row r="176" spans="1:65" s="2" customFormat="1" ht="16.5" customHeight="1">
      <c r="A176" s="35"/>
      <c r="B176" s="36"/>
      <c r="C176" s="209" t="s">
        <v>298</v>
      </c>
      <c r="D176" s="209" t="s">
        <v>119</v>
      </c>
      <c r="E176" s="210" t="s">
        <v>299</v>
      </c>
      <c r="F176" s="211" t="s">
        <v>300</v>
      </c>
      <c r="G176" s="212" t="s">
        <v>295</v>
      </c>
      <c r="H176" s="213">
        <v>1</v>
      </c>
      <c r="I176" s="214"/>
      <c r="J176" s="215">
        <f>ROUND(I176*H176,2)</f>
        <v>0</v>
      </c>
      <c r="K176" s="216"/>
      <c r="L176" s="41"/>
      <c r="M176" s="217" t="s">
        <v>1</v>
      </c>
      <c r="N176" s="218" t="s">
        <v>40</v>
      </c>
      <c r="O176" s="88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1" t="s">
        <v>296</v>
      </c>
      <c r="AT176" s="221" t="s">
        <v>119</v>
      </c>
      <c r="AU176" s="221" t="s">
        <v>82</v>
      </c>
      <c r="AY176" s="14" t="s">
        <v>116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4" t="s">
        <v>80</v>
      </c>
      <c r="BK176" s="222">
        <f>ROUND(I176*H176,2)</f>
        <v>0</v>
      </c>
      <c r="BL176" s="14" t="s">
        <v>296</v>
      </c>
      <c r="BM176" s="221" t="s">
        <v>301</v>
      </c>
    </row>
    <row r="177" spans="1:63" s="12" customFormat="1" ht="22.8" customHeight="1">
      <c r="A177" s="12"/>
      <c r="B177" s="193"/>
      <c r="C177" s="194"/>
      <c r="D177" s="195" t="s">
        <v>74</v>
      </c>
      <c r="E177" s="207" t="s">
        <v>302</v>
      </c>
      <c r="F177" s="207" t="s">
        <v>303</v>
      </c>
      <c r="G177" s="194"/>
      <c r="H177" s="194"/>
      <c r="I177" s="197"/>
      <c r="J177" s="208">
        <f>BK177</f>
        <v>0</v>
      </c>
      <c r="K177" s="194"/>
      <c r="L177" s="199"/>
      <c r="M177" s="200"/>
      <c r="N177" s="201"/>
      <c r="O177" s="201"/>
      <c r="P177" s="202">
        <f>P178</f>
        <v>0</v>
      </c>
      <c r="Q177" s="201"/>
      <c r="R177" s="202">
        <f>R178</f>
        <v>0</v>
      </c>
      <c r="S177" s="201"/>
      <c r="T177" s="203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4" t="s">
        <v>135</v>
      </c>
      <c r="AT177" s="205" t="s">
        <v>74</v>
      </c>
      <c r="AU177" s="205" t="s">
        <v>80</v>
      </c>
      <c r="AY177" s="204" t="s">
        <v>116</v>
      </c>
      <c r="BK177" s="206">
        <f>BK178</f>
        <v>0</v>
      </c>
    </row>
    <row r="178" spans="1:65" s="2" customFormat="1" ht="16.5" customHeight="1">
      <c r="A178" s="35"/>
      <c r="B178" s="36"/>
      <c r="C178" s="209" t="s">
        <v>304</v>
      </c>
      <c r="D178" s="209" t="s">
        <v>119</v>
      </c>
      <c r="E178" s="210" t="s">
        <v>305</v>
      </c>
      <c r="F178" s="211" t="s">
        <v>306</v>
      </c>
      <c r="G178" s="212" t="s">
        <v>295</v>
      </c>
      <c r="H178" s="213">
        <v>1</v>
      </c>
      <c r="I178" s="214"/>
      <c r="J178" s="215">
        <f>ROUND(I178*H178,2)</f>
        <v>0</v>
      </c>
      <c r="K178" s="216"/>
      <c r="L178" s="41"/>
      <c r="M178" s="234" t="s">
        <v>1</v>
      </c>
      <c r="N178" s="235" t="s">
        <v>40</v>
      </c>
      <c r="O178" s="236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1" t="s">
        <v>296</v>
      </c>
      <c r="AT178" s="221" t="s">
        <v>119</v>
      </c>
      <c r="AU178" s="221" t="s">
        <v>82</v>
      </c>
      <c r="AY178" s="14" t="s">
        <v>116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4" t="s">
        <v>80</v>
      </c>
      <c r="BK178" s="222">
        <f>ROUND(I178*H178,2)</f>
        <v>0</v>
      </c>
      <c r="BL178" s="14" t="s">
        <v>296</v>
      </c>
      <c r="BM178" s="221" t="s">
        <v>307</v>
      </c>
    </row>
    <row r="179" spans="1:31" s="2" customFormat="1" ht="6.95" customHeight="1">
      <c r="A179" s="35"/>
      <c r="B179" s="63"/>
      <c r="C179" s="64"/>
      <c r="D179" s="64"/>
      <c r="E179" s="64"/>
      <c r="F179" s="64"/>
      <c r="G179" s="64"/>
      <c r="H179" s="64"/>
      <c r="I179" s="64"/>
      <c r="J179" s="64"/>
      <c r="K179" s="64"/>
      <c r="L179" s="41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password="CC35" sheet="1" objects="1" scenarios="1" formatColumns="0" formatRows="0" autoFilter="0"/>
  <autoFilter ref="C123:K178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HP-SYNEK\Jiří Synek</dc:creator>
  <cp:keywords/>
  <dc:description/>
  <cp:lastModifiedBy>HP-SYNEK\Jiří Synek</cp:lastModifiedBy>
  <dcterms:created xsi:type="dcterms:W3CDTF">2022-05-04T11:50:05Z</dcterms:created>
  <dcterms:modified xsi:type="dcterms:W3CDTF">2022-05-04T11:50:07Z</dcterms:modified>
  <cp:category/>
  <cp:version/>
  <cp:contentType/>
  <cp:contentStatus/>
</cp:coreProperties>
</file>