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Data\Hlinsko\Rváčovská\PŘEPOČET ROZPOČTU 2022_zkrácený vodovod\"/>
    </mc:Choice>
  </mc:AlternateContent>
  <xr:revisionPtr revIDLastSave="0" documentId="8_{C729AE5A-0187-4196-9239-92DDEEC498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767-01 - IO 01 - Dešťová ..." sheetId="2" r:id="rId2"/>
    <sheet name="767-02 - IO 02 - Vodovod-..." sheetId="3" r:id="rId3"/>
    <sheet name="767-10 - VON - Vedlejší a..." sheetId="4" r:id="rId4"/>
  </sheets>
  <definedNames>
    <definedName name="_xlnm._FilterDatabase" localSheetId="1" hidden="1">'767-01 - IO 01 - Dešťová ...'!$C$125:$K$532</definedName>
    <definedName name="_xlnm._FilterDatabase" localSheetId="2" hidden="1">'767-02 - IO 02 - Vodovod-...'!$C$125:$K$469</definedName>
    <definedName name="_xlnm._FilterDatabase" localSheetId="3" hidden="1">'767-10 - VON - Vedlejší a...'!$C$122:$K$154</definedName>
    <definedName name="_xlnm.Print_Titles" localSheetId="1">'767-01 - IO 01 - Dešťová ...'!$125:$125</definedName>
    <definedName name="_xlnm.Print_Titles" localSheetId="2">'767-02 - IO 02 - Vodovod-...'!$125:$125</definedName>
    <definedName name="_xlnm.Print_Titles" localSheetId="3">'767-10 - VON - Vedlejší a...'!$122:$122</definedName>
    <definedName name="_xlnm.Print_Titles" localSheetId="0">'Rekapitulace stavby'!$92:$92</definedName>
    <definedName name="_xlnm.Print_Area" localSheetId="1">'767-01 - IO 01 - Dešťová ...'!$C$4:$J$76,'767-01 - IO 01 - Dešťová ...'!$C$82:$J$107,'767-01 - IO 01 - Dešťová ...'!$C$113:$K$532</definedName>
    <definedName name="_xlnm.Print_Area" localSheetId="2">'767-02 - IO 02 - Vodovod-...'!$C$4:$J$76,'767-02 - IO 02 - Vodovod-...'!$C$82:$J$107,'767-02 - IO 02 - Vodovod-...'!$C$113:$K$469</definedName>
    <definedName name="_xlnm.Print_Area" localSheetId="3">'767-10 - VON - Vedlejší a...'!$C$4:$J$76,'767-10 - VON - Vedlejší a...'!$C$82:$J$104,'767-10 - VON - Vedlejší a...'!$C$110:$K$154</definedName>
    <definedName name="_xlnm.Print_Area" localSheetId="0">'Rekapitulace stavby'!$D$4:$AO$76,'Rekapitulace stavby'!$C$82:$AQ$98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53" i="4"/>
  <c r="BH153" i="4"/>
  <c r="BG153" i="4"/>
  <c r="BF153" i="4"/>
  <c r="T153" i="4"/>
  <c r="T152" i="4"/>
  <c r="R153" i="4"/>
  <c r="R152" i="4"/>
  <c r="P153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T144" i="4"/>
  <c r="R145" i="4"/>
  <c r="R144" i="4"/>
  <c r="P145" i="4"/>
  <c r="P144" i="4"/>
  <c r="BI142" i="4"/>
  <c r="BH142" i="4"/>
  <c r="BG142" i="4"/>
  <c r="BF142" i="4"/>
  <c r="T142" i="4"/>
  <c r="T141" i="4"/>
  <c r="R142" i="4"/>
  <c r="R141" i="4"/>
  <c r="P142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J120" i="4"/>
  <c r="J119" i="4"/>
  <c r="F117" i="4"/>
  <c r="E115" i="4"/>
  <c r="J92" i="4"/>
  <c r="J91" i="4"/>
  <c r="F89" i="4"/>
  <c r="E87" i="4"/>
  <c r="J18" i="4"/>
  <c r="E18" i="4"/>
  <c r="F120" i="4"/>
  <c r="J17" i="4"/>
  <c r="J15" i="4"/>
  <c r="E15" i="4"/>
  <c r="F119" i="4"/>
  <c r="J14" i="4"/>
  <c r="J12" i="4"/>
  <c r="J117" i="4"/>
  <c r="E7" i="4"/>
  <c r="E113" i="4" s="1"/>
  <c r="J37" i="3"/>
  <c r="J36" i="3"/>
  <c r="AY96" i="1"/>
  <c r="J35" i="3"/>
  <c r="AX96" i="1" s="1"/>
  <c r="BI468" i="3"/>
  <c r="BH468" i="3"/>
  <c r="BG468" i="3"/>
  <c r="BF468" i="3"/>
  <c r="T468" i="3"/>
  <c r="T467" i="3"/>
  <c r="R468" i="3"/>
  <c r="R467" i="3" s="1"/>
  <c r="P468" i="3"/>
  <c r="P467" i="3"/>
  <c r="BI463" i="3"/>
  <c r="BH463" i="3"/>
  <c r="BG463" i="3"/>
  <c r="BF463" i="3"/>
  <c r="T463" i="3"/>
  <c r="R463" i="3"/>
  <c r="P463" i="3"/>
  <c r="BI459" i="3"/>
  <c r="BH459" i="3"/>
  <c r="BG459" i="3"/>
  <c r="BF459" i="3"/>
  <c r="T459" i="3"/>
  <c r="R459" i="3"/>
  <c r="P459" i="3"/>
  <c r="BI455" i="3"/>
  <c r="BH455" i="3"/>
  <c r="BG455" i="3"/>
  <c r="BF455" i="3"/>
  <c r="T455" i="3"/>
  <c r="R455" i="3"/>
  <c r="P455" i="3"/>
  <c r="BI451" i="3"/>
  <c r="BH451" i="3"/>
  <c r="BG451" i="3"/>
  <c r="BF451" i="3"/>
  <c r="T451" i="3"/>
  <c r="R451" i="3"/>
  <c r="P451" i="3"/>
  <c r="BI445" i="3"/>
  <c r="BH445" i="3"/>
  <c r="BG445" i="3"/>
  <c r="BF445" i="3"/>
  <c r="T445" i="3"/>
  <c r="R445" i="3"/>
  <c r="P445" i="3"/>
  <c r="BI440" i="3"/>
  <c r="BH440" i="3"/>
  <c r="BG440" i="3"/>
  <c r="BF440" i="3"/>
  <c r="T440" i="3"/>
  <c r="R440" i="3"/>
  <c r="R434" i="3" s="1"/>
  <c r="P440" i="3"/>
  <c r="BI435" i="3"/>
  <c r="BH435" i="3"/>
  <c r="BG435" i="3"/>
  <c r="BF435" i="3"/>
  <c r="T435" i="3"/>
  <c r="T434" i="3" s="1"/>
  <c r="R435" i="3"/>
  <c r="P435" i="3"/>
  <c r="P434" i="3" s="1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R426" i="3"/>
  <c r="P426" i="3"/>
  <c r="BI422" i="3"/>
  <c r="BH422" i="3"/>
  <c r="BG422" i="3"/>
  <c r="BF422" i="3"/>
  <c r="T422" i="3"/>
  <c r="R422" i="3"/>
  <c r="P422" i="3"/>
  <c r="BI418" i="3"/>
  <c r="BH418" i="3"/>
  <c r="BG418" i="3"/>
  <c r="BF418" i="3"/>
  <c r="T418" i="3"/>
  <c r="R418" i="3"/>
  <c r="P418" i="3"/>
  <c r="BI414" i="3"/>
  <c r="BH414" i="3"/>
  <c r="BG414" i="3"/>
  <c r="BF414" i="3"/>
  <c r="T414" i="3"/>
  <c r="R414" i="3"/>
  <c r="P414" i="3"/>
  <c r="BI410" i="3"/>
  <c r="BH410" i="3"/>
  <c r="BG410" i="3"/>
  <c r="BF410" i="3"/>
  <c r="T410" i="3"/>
  <c r="R410" i="3"/>
  <c r="P410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398" i="3"/>
  <c r="BH398" i="3"/>
  <c r="BG398" i="3"/>
  <c r="BF398" i="3"/>
  <c r="T398" i="3"/>
  <c r="R398" i="3"/>
  <c r="P398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R390" i="3"/>
  <c r="P390" i="3"/>
  <c r="BI386" i="3"/>
  <c r="BH386" i="3"/>
  <c r="BG386" i="3"/>
  <c r="BF386" i="3"/>
  <c r="T386" i="3"/>
  <c r="R386" i="3"/>
  <c r="P386" i="3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0" i="3"/>
  <c r="BH370" i="3"/>
  <c r="BG370" i="3"/>
  <c r="BF370" i="3"/>
  <c r="T370" i="3"/>
  <c r="R370" i="3"/>
  <c r="P370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8" i="3"/>
  <c r="BH358" i="3"/>
  <c r="BG358" i="3"/>
  <c r="BF358" i="3"/>
  <c r="T358" i="3"/>
  <c r="R358" i="3"/>
  <c r="P358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4" i="3"/>
  <c r="BH314" i="3"/>
  <c r="BG314" i="3"/>
  <c r="BF314" i="3"/>
  <c r="T314" i="3"/>
  <c r="R314" i="3"/>
  <c r="P314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4" i="3"/>
  <c r="BH274" i="3"/>
  <c r="BG274" i="3"/>
  <c r="BF274" i="3"/>
  <c r="T274" i="3"/>
  <c r="R274" i="3"/>
  <c r="P274" i="3"/>
  <c r="BI269" i="3"/>
  <c r="BH269" i="3"/>
  <c r="BG269" i="3"/>
  <c r="BF269" i="3"/>
  <c r="T269" i="3"/>
  <c r="R269" i="3"/>
  <c r="P269" i="3"/>
  <c r="BI264" i="3"/>
  <c r="BH264" i="3"/>
  <c r="BG264" i="3"/>
  <c r="BF264" i="3"/>
  <c r="T264" i="3"/>
  <c r="R264" i="3"/>
  <c r="P264" i="3"/>
  <c r="BI259" i="3"/>
  <c r="BH259" i="3"/>
  <c r="BG259" i="3"/>
  <c r="BF259" i="3"/>
  <c r="T259" i="3"/>
  <c r="R259" i="3"/>
  <c r="P259" i="3"/>
  <c r="BI255" i="3"/>
  <c r="BH255" i="3"/>
  <c r="BG255" i="3"/>
  <c r="BF255" i="3"/>
  <c r="T255" i="3"/>
  <c r="R255" i="3"/>
  <c r="P255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T246" i="3" s="1"/>
  <c r="R247" i="3"/>
  <c r="R246" i="3"/>
  <c r="P247" i="3"/>
  <c r="P246" i="3" s="1"/>
  <c r="BI242" i="3"/>
  <c r="BH242" i="3"/>
  <c r="BG242" i="3"/>
  <c r="BF242" i="3"/>
  <c r="T242" i="3"/>
  <c r="T241" i="3"/>
  <c r="R242" i="3"/>
  <c r="R241" i="3" s="1"/>
  <c r="P242" i="3"/>
  <c r="P241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J123" i="3"/>
  <c r="J122" i="3"/>
  <c r="F120" i="3"/>
  <c r="E118" i="3"/>
  <c r="J92" i="3"/>
  <c r="J91" i="3"/>
  <c r="F89" i="3"/>
  <c r="E87" i="3"/>
  <c r="J18" i="3"/>
  <c r="E18" i="3"/>
  <c r="F123" i="3" s="1"/>
  <c r="J17" i="3"/>
  <c r="J15" i="3"/>
  <c r="E15" i="3"/>
  <c r="F122" i="3" s="1"/>
  <c r="J14" i="3"/>
  <c r="J12" i="3"/>
  <c r="J89" i="3" s="1"/>
  <c r="E7" i="3"/>
  <c r="E116" i="3"/>
  <c r="J37" i="2"/>
  <c r="J36" i="2"/>
  <c r="AY95" i="1" s="1"/>
  <c r="J35" i="2"/>
  <c r="AX95" i="1"/>
  <c r="BI531" i="2"/>
  <c r="BH531" i="2"/>
  <c r="BG531" i="2"/>
  <c r="BF531" i="2"/>
  <c r="T531" i="2"/>
  <c r="T530" i="2" s="1"/>
  <c r="R531" i="2"/>
  <c r="R530" i="2"/>
  <c r="P531" i="2"/>
  <c r="P530" i="2" s="1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2" i="2"/>
  <c r="BH492" i="2"/>
  <c r="BG492" i="2"/>
  <c r="BF492" i="2"/>
  <c r="T492" i="2"/>
  <c r="R492" i="2"/>
  <c r="P492" i="2"/>
  <c r="BI487" i="2"/>
  <c r="BH487" i="2"/>
  <c r="BG487" i="2"/>
  <c r="BF487" i="2"/>
  <c r="T487" i="2"/>
  <c r="R487" i="2"/>
  <c r="P487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1" i="2"/>
  <c r="BH401" i="2"/>
  <c r="BG401" i="2"/>
  <c r="BF401" i="2"/>
  <c r="T401" i="2"/>
  <c r="R401" i="2"/>
  <c r="P401" i="2"/>
  <c r="BI396" i="2"/>
  <c r="BH396" i="2"/>
  <c r="BG396" i="2"/>
  <c r="BF396" i="2"/>
  <c r="T396" i="2"/>
  <c r="R396" i="2"/>
  <c r="P396" i="2"/>
  <c r="BI391" i="2"/>
  <c r="BH391" i="2"/>
  <c r="BG391" i="2"/>
  <c r="BF391" i="2"/>
  <c r="T391" i="2"/>
  <c r="R391" i="2"/>
  <c r="P391" i="2"/>
  <c r="BI386" i="2"/>
  <c r="BH386" i="2"/>
  <c r="BG386" i="2"/>
  <c r="BF386" i="2"/>
  <c r="T386" i="2"/>
  <c r="R386" i="2"/>
  <c r="P386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T342" i="2" s="1"/>
  <c r="R343" i="2"/>
  <c r="R342" i="2"/>
  <c r="P343" i="2"/>
  <c r="P342" i="2" s="1"/>
  <c r="BI338" i="2"/>
  <c r="BH338" i="2"/>
  <c r="BG338" i="2"/>
  <c r="BF338" i="2"/>
  <c r="T338" i="2"/>
  <c r="T337" i="2"/>
  <c r="R338" i="2"/>
  <c r="R337" i="2" s="1"/>
  <c r="P338" i="2"/>
  <c r="P337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195" i="2"/>
  <c r="BH195" i="2"/>
  <c r="BG195" i="2"/>
  <c r="BF195" i="2"/>
  <c r="T195" i="2"/>
  <c r="R195" i="2"/>
  <c r="P195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4" i="2"/>
  <c r="BH154" i="2"/>
  <c r="BG154" i="2"/>
  <c r="BF154" i="2"/>
  <c r="T154" i="2"/>
  <c r="R154" i="2"/>
  <c r="P154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J123" i="2"/>
  <c r="J122" i="2"/>
  <c r="F120" i="2"/>
  <c r="E118" i="2"/>
  <c r="J92" i="2"/>
  <c r="J91" i="2"/>
  <c r="F89" i="2"/>
  <c r="E87" i="2"/>
  <c r="J18" i="2"/>
  <c r="E18" i="2"/>
  <c r="F123" i="2" s="1"/>
  <c r="J17" i="2"/>
  <c r="J15" i="2"/>
  <c r="E15" i="2"/>
  <c r="F122" i="2" s="1"/>
  <c r="J14" i="2"/>
  <c r="J12" i="2"/>
  <c r="J120" i="2"/>
  <c r="E7" i="2"/>
  <c r="E85" i="2" s="1"/>
  <c r="L90" i="1"/>
  <c r="AM90" i="1"/>
  <c r="AM89" i="1"/>
  <c r="L89" i="1"/>
  <c r="AM87" i="1"/>
  <c r="L87" i="1"/>
  <c r="L85" i="1"/>
  <c r="L84" i="1"/>
  <c r="BK524" i="2"/>
  <c r="J505" i="2"/>
  <c r="BK487" i="2"/>
  <c r="BK469" i="2"/>
  <c r="J459" i="2"/>
  <c r="J453" i="2"/>
  <c r="BK445" i="2"/>
  <c r="BK427" i="2"/>
  <c r="BK419" i="2"/>
  <c r="BK413" i="2"/>
  <c r="J366" i="2"/>
  <c r="J358" i="2"/>
  <c r="J323" i="2"/>
  <c r="BK273" i="2"/>
  <c r="J264" i="2"/>
  <c r="BK252" i="2"/>
  <c r="BK228" i="2"/>
  <c r="J216" i="2"/>
  <c r="BK184" i="2"/>
  <c r="BK176" i="2"/>
  <c r="J168" i="2"/>
  <c r="BK154" i="2"/>
  <c r="BK129" i="2"/>
  <c r="J524" i="2"/>
  <c r="BK516" i="2"/>
  <c r="BK508" i="2"/>
  <c r="BK492" i="2"/>
  <c r="BK479" i="2"/>
  <c r="J467" i="2"/>
  <c r="BK453" i="2"/>
  <c r="J445" i="2"/>
  <c r="J433" i="2"/>
  <c r="BK396" i="2"/>
  <c r="BK368" i="2"/>
  <c r="J319" i="2"/>
  <c r="J277" i="2"/>
  <c r="J256" i="2"/>
  <c r="J240" i="2"/>
  <c r="BK220" i="2"/>
  <c r="BK188" i="2"/>
  <c r="J163" i="2"/>
  <c r="AS94" i="1"/>
  <c r="J435" i="2"/>
  <c r="J411" i="2"/>
  <c r="BK381" i="2"/>
  <c r="J368" i="2"/>
  <c r="J343" i="2"/>
  <c r="BK312" i="2"/>
  <c r="BK277" i="2"/>
  <c r="BK266" i="2"/>
  <c r="J248" i="2"/>
  <c r="J228" i="2"/>
  <c r="J129" i="2"/>
  <c r="BK465" i="2"/>
  <c r="J449" i="2"/>
  <c r="J437" i="2"/>
  <c r="BK421" i="2"/>
  <c r="J407" i="2"/>
  <c r="BK391" i="2"/>
  <c r="J362" i="2"/>
  <c r="BK343" i="2"/>
  <c r="J308" i="2"/>
  <c r="J286" i="2"/>
  <c r="BK248" i="2"/>
  <c r="BK209" i="2"/>
  <c r="J154" i="2"/>
  <c r="BK137" i="2"/>
  <c r="J430" i="3"/>
  <c r="J370" i="3"/>
  <c r="J284" i="3"/>
  <c r="J250" i="3"/>
  <c r="J195" i="3"/>
  <c r="BK179" i="3"/>
  <c r="BK451" i="3"/>
  <c r="BK414" i="3"/>
  <c r="J402" i="3"/>
  <c r="BK390" i="3"/>
  <c r="J366" i="3"/>
  <c r="J338" i="3"/>
  <c r="J322" i="3"/>
  <c r="BK294" i="3"/>
  <c r="BK255" i="3"/>
  <c r="J211" i="3"/>
  <c r="J164" i="3"/>
  <c r="J151" i="3"/>
  <c r="BK463" i="3"/>
  <c r="BK430" i="3"/>
  <c r="BK410" i="3"/>
  <c r="BK382" i="3"/>
  <c r="BK358" i="3"/>
  <c r="BK228" i="3"/>
  <c r="J191" i="3"/>
  <c r="BK147" i="3"/>
  <c r="J134" i="3"/>
  <c r="BK426" i="3"/>
  <c r="J422" i="3"/>
  <c r="J390" i="3"/>
  <c r="BK370" i="3"/>
  <c r="BK354" i="3"/>
  <c r="J342" i="3"/>
  <c r="J326" i="3"/>
  <c r="J306" i="3"/>
  <c r="BK290" i="3"/>
  <c r="J259" i="3"/>
  <c r="BK232" i="3"/>
  <c r="J215" i="3"/>
  <c r="J183" i="3"/>
  <c r="BK151" i="3"/>
  <c r="BK134" i="3"/>
  <c r="J145" i="4"/>
  <c r="J130" i="4"/>
  <c r="BK128" i="4"/>
  <c r="J126" i="4"/>
  <c r="J142" i="4"/>
  <c r="J139" i="4"/>
  <c r="BK132" i="4"/>
  <c r="BK145" i="4"/>
  <c r="J132" i="4"/>
  <c r="BK526" i="2"/>
  <c r="BK512" i="2"/>
  <c r="BK503" i="2"/>
  <c r="J473" i="2"/>
  <c r="BK461" i="2"/>
  <c r="J457" i="2"/>
  <c r="BK449" i="2"/>
  <c r="BK441" i="2"/>
  <c r="BK423" i="2"/>
  <c r="BK415" i="2"/>
  <c r="J386" i="2"/>
  <c r="J360" i="2"/>
  <c r="J333" i="2"/>
  <c r="BK286" i="2"/>
  <c r="BK256" i="2"/>
  <c r="J236" i="2"/>
  <c r="J224" i="2"/>
  <c r="J209" i="2"/>
  <c r="J180" i="2"/>
  <c r="BK172" i="2"/>
  <c r="BK163" i="2"/>
  <c r="BK145" i="2"/>
  <c r="J526" i="2"/>
  <c r="BK520" i="2"/>
  <c r="J512" i="2"/>
  <c r="BK505" i="2"/>
  <c r="J487" i="2"/>
  <c r="BK477" i="2"/>
  <c r="J455" i="2"/>
  <c r="J451" i="2"/>
  <c r="J441" i="2"/>
  <c r="J415" i="2"/>
  <c r="J379" i="2"/>
  <c r="BK328" i="2"/>
  <c r="J299" i="2"/>
  <c r="BK258" i="2"/>
  <c r="J252" i="2"/>
  <c r="BK236" i="2"/>
  <c r="J202" i="2"/>
  <c r="J172" i="2"/>
  <c r="J133" i="2"/>
  <c r="BK501" i="2"/>
  <c r="BK473" i="2"/>
  <c r="J465" i="2"/>
  <c r="BK437" i="2"/>
  <c r="J423" i="2"/>
  <c r="BK379" i="2"/>
  <c r="BK362" i="2"/>
  <c r="J349" i="2"/>
  <c r="J328" i="2"/>
  <c r="J295" i="2"/>
  <c r="J273" i="2"/>
  <c r="BK262" i="2"/>
  <c r="BK224" i="2"/>
  <c r="BK482" i="2"/>
  <c r="BK471" i="2"/>
  <c r="BK459" i="2"/>
  <c r="BK447" i="2"/>
  <c r="BK435" i="2"/>
  <c r="BK417" i="2"/>
  <c r="J401" i="2"/>
  <c r="BK374" i="2"/>
  <c r="J356" i="2"/>
  <c r="BK333" i="2"/>
  <c r="BK299" i="2"/>
  <c r="J266" i="2"/>
  <c r="BK195" i="2"/>
  <c r="J176" i="2"/>
  <c r="J141" i="2"/>
  <c r="J440" i="3"/>
  <c r="J374" i="3"/>
  <c r="J290" i="3"/>
  <c r="BK264" i="3"/>
  <c r="BK219" i="3"/>
  <c r="BK183" i="3"/>
  <c r="BK459" i="3"/>
  <c r="J435" i="3"/>
  <c r="J410" i="3"/>
  <c r="J354" i="3"/>
  <c r="BK342" i="3"/>
  <c r="BK326" i="3"/>
  <c r="J302" i="3"/>
  <c r="J269" i="3"/>
  <c r="BK215" i="3"/>
  <c r="BK200" i="3"/>
  <c r="J143" i="3"/>
  <c r="J468" i="3"/>
  <c r="BK455" i="3"/>
  <c r="BK422" i="3"/>
  <c r="J394" i="3"/>
  <c r="BK274" i="3"/>
  <c r="J232" i="3"/>
  <c r="BK204" i="3"/>
  <c r="BK164" i="3"/>
  <c r="J451" i="3"/>
  <c r="BK435" i="3"/>
  <c r="BK418" i="3"/>
  <c r="J382" i="3"/>
  <c r="BK366" i="3"/>
  <c r="J346" i="3"/>
  <c r="BK334" i="3"/>
  <c r="BK310" i="3"/>
  <c r="J294" i="3"/>
  <c r="J255" i="3"/>
  <c r="BK237" i="3"/>
  <c r="J219" i="3"/>
  <c r="J174" i="3"/>
  <c r="J139" i="3"/>
  <c r="BK150" i="4"/>
  <c r="BK139" i="4"/>
  <c r="BK130" i="4"/>
  <c r="BK531" i="2"/>
  <c r="J520" i="2"/>
  <c r="J492" i="2"/>
  <c r="J477" i="2"/>
  <c r="BK463" i="2"/>
  <c r="BK455" i="2"/>
  <c r="J447" i="2"/>
  <c r="J429" i="2"/>
  <c r="J421" i="2"/>
  <c r="J417" i="2"/>
  <c r="BK401" i="2"/>
  <c r="J364" i="2"/>
  <c r="J338" i="2"/>
  <c r="BK308" i="2"/>
  <c r="J268" i="2"/>
  <c r="J254" i="2"/>
  <c r="J232" i="2"/>
  <c r="J220" i="2"/>
  <c r="J531" i="2"/>
  <c r="J516" i="2"/>
  <c r="J501" i="2"/>
  <c r="J482" i="2"/>
  <c r="J471" i="2"/>
  <c r="J461" i="2"/>
  <c r="J443" i="2"/>
  <c r="J431" i="2"/>
  <c r="J391" i="2"/>
  <c r="BK356" i="2"/>
  <c r="J312" i="2"/>
  <c r="J262" i="2"/>
  <c r="BK254" i="2"/>
  <c r="BK216" i="2"/>
  <c r="BK180" i="2"/>
  <c r="J137" i="2"/>
  <c r="J508" i="2"/>
  <c r="BK475" i="2"/>
  <c r="BK451" i="2"/>
  <c r="BK429" i="2"/>
  <c r="J413" i="2"/>
  <c r="BK386" i="2"/>
  <c r="BK360" i="2"/>
  <c r="BK338" i="2"/>
  <c r="BK291" i="2"/>
  <c r="BK264" i="2"/>
  <c r="J244" i="2"/>
  <c r="BK202" i="2"/>
  <c r="J479" i="2"/>
  <c r="J469" i="2"/>
  <c r="BK457" i="2"/>
  <c r="BK443" i="2"/>
  <c r="BK433" i="2"/>
  <c r="BK411" i="2"/>
  <c r="J381" i="2"/>
  <c r="BK364" i="2"/>
  <c r="BK323" i="2"/>
  <c r="J291" i="2"/>
  <c r="J258" i="2"/>
  <c r="BK240" i="2"/>
  <c r="J184" i="2"/>
  <c r="J145" i="2"/>
  <c r="J459" i="3"/>
  <c r="J406" i="3"/>
  <c r="BK302" i="3"/>
  <c r="BK279" i="3"/>
  <c r="BK247" i="3"/>
  <c r="BK191" i="3"/>
  <c r="BK174" i="3"/>
  <c r="J418" i="3"/>
  <c r="BK406" i="3"/>
  <c r="BK398" i="3"/>
  <c r="BK374" i="3"/>
  <c r="J358" i="3"/>
  <c r="BK346" i="3"/>
  <c r="BK306" i="3"/>
  <c r="J279" i="3"/>
  <c r="J237" i="3"/>
  <c r="J204" i="3"/>
  <c r="BK159" i="3"/>
  <c r="J147" i="3"/>
  <c r="BK468" i="3"/>
  <c r="J414" i="3"/>
  <c r="J386" i="3"/>
  <c r="J362" i="3"/>
  <c r="J334" i="3"/>
  <c r="J314" i="3"/>
  <c r="BK242" i="3"/>
  <c r="BK169" i="3"/>
  <c r="BK139" i="3"/>
  <c r="J455" i="3"/>
  <c r="BK440" i="3"/>
  <c r="BK394" i="3"/>
  <c r="J378" i="3"/>
  <c r="J350" i="3"/>
  <c r="BK330" i="3"/>
  <c r="J310" i="3"/>
  <c r="BK269" i="3"/>
  <c r="J247" i="3"/>
  <c r="J228" i="3"/>
  <c r="J200" i="3"/>
  <c r="J159" i="3"/>
  <c r="J153" i="4"/>
  <c r="BK142" i="4"/>
  <c r="J137" i="4"/>
  <c r="J150" i="4"/>
  <c r="BK134" i="4"/>
  <c r="BK126" i="4"/>
  <c r="BK168" i="2"/>
  <c r="J503" i="2"/>
  <c r="BK467" i="2"/>
  <c r="BK439" i="2"/>
  <c r="J427" i="2"/>
  <c r="BK407" i="2"/>
  <c r="J374" i="2"/>
  <c r="BK358" i="2"/>
  <c r="BK319" i="2"/>
  <c r="BK268" i="2"/>
  <c r="J260" i="2"/>
  <c r="BK232" i="2"/>
  <c r="J195" i="2"/>
  <c r="J475" i="2"/>
  <c r="J463" i="2"/>
  <c r="J439" i="2"/>
  <c r="BK431" i="2"/>
  <c r="J419" i="2"/>
  <c r="J396" i="2"/>
  <c r="BK366" i="2"/>
  <c r="BK349" i="2"/>
  <c r="BK295" i="2"/>
  <c r="BK260" i="2"/>
  <c r="BK244" i="2"/>
  <c r="J188" i="2"/>
  <c r="BK141" i="2"/>
  <c r="BK133" i="2"/>
  <c r="BK378" i="3"/>
  <c r="BK298" i="3"/>
  <c r="J274" i="3"/>
  <c r="J223" i="3"/>
  <c r="BK187" i="3"/>
  <c r="J169" i="3"/>
  <c r="BK445" i="3"/>
  <c r="BK350" i="3"/>
  <c r="J330" i="3"/>
  <c r="BK318" i="3"/>
  <c r="BK284" i="3"/>
  <c r="BK259" i="3"/>
  <c r="J187" i="3"/>
  <c r="J155" i="3"/>
  <c r="J129" i="3"/>
  <c r="J463" i="3"/>
  <c r="J426" i="3"/>
  <c r="BK402" i="3"/>
  <c r="BK322" i="3"/>
  <c r="BK250" i="3"/>
  <c r="BK211" i="3"/>
  <c r="J179" i="3"/>
  <c r="BK143" i="3"/>
  <c r="BK129" i="3"/>
  <c r="J445" i="3"/>
  <c r="J398" i="3"/>
  <c r="BK386" i="3"/>
  <c r="BK362" i="3"/>
  <c r="BK338" i="3"/>
  <c r="J318" i="3"/>
  <c r="BK314" i="3"/>
  <c r="J298" i="3"/>
  <c r="J264" i="3"/>
  <c r="J242" i="3"/>
  <c r="BK223" i="3"/>
  <c r="BK195" i="3"/>
  <c r="BK155" i="3"/>
  <c r="BK148" i="4"/>
  <c r="BK137" i="4"/>
  <c r="J134" i="4"/>
  <c r="J148" i="4"/>
  <c r="J128" i="4"/>
  <c r="BK153" i="4"/>
  <c r="BK128" i="3" l="1"/>
  <c r="J128" i="3" s="1"/>
  <c r="J98" i="3" s="1"/>
  <c r="P249" i="3"/>
  <c r="BK263" i="3"/>
  <c r="J263" i="3" s="1"/>
  <c r="J102" i="3" s="1"/>
  <c r="T289" i="3"/>
  <c r="R125" i="4"/>
  <c r="T147" i="4"/>
  <c r="T128" i="2"/>
  <c r="P348" i="2"/>
  <c r="BK373" i="2"/>
  <c r="J373" i="2" s="1"/>
  <c r="J102" i="2" s="1"/>
  <c r="R373" i="2"/>
  <c r="P406" i="2"/>
  <c r="R507" i="2"/>
  <c r="P128" i="3"/>
  <c r="BK249" i="3"/>
  <c r="J249" i="3" s="1"/>
  <c r="J101" i="3" s="1"/>
  <c r="T263" i="3"/>
  <c r="R289" i="3"/>
  <c r="P450" i="3"/>
  <c r="BK125" i="4"/>
  <c r="BK136" i="4"/>
  <c r="J136" i="4"/>
  <c r="J99" i="4" s="1"/>
  <c r="R136" i="4"/>
  <c r="BK128" i="2"/>
  <c r="J128" i="2" s="1"/>
  <c r="J98" i="2" s="1"/>
  <c r="P128" i="2"/>
  <c r="BK348" i="2"/>
  <c r="J348" i="2" s="1"/>
  <c r="J101" i="2" s="1"/>
  <c r="T348" i="2"/>
  <c r="P373" i="2"/>
  <c r="T373" i="2"/>
  <c r="R406" i="2"/>
  <c r="BK481" i="2"/>
  <c r="J481" i="2"/>
  <c r="J104" i="2" s="1"/>
  <c r="R481" i="2"/>
  <c r="BK507" i="2"/>
  <c r="J507" i="2"/>
  <c r="J105" i="2" s="1"/>
  <c r="T507" i="2"/>
  <c r="T128" i="3"/>
  <c r="T127" i="3"/>
  <c r="T126" i="3" s="1"/>
  <c r="T249" i="3"/>
  <c r="P263" i="3"/>
  <c r="BK289" i="3"/>
  <c r="J289" i="3" s="1"/>
  <c r="J103" i="3" s="1"/>
  <c r="T450" i="3"/>
  <c r="P125" i="4"/>
  <c r="T136" i="4"/>
  <c r="P147" i="4"/>
  <c r="R128" i="2"/>
  <c r="R127" i="2"/>
  <c r="R126" i="2" s="1"/>
  <c r="R348" i="2"/>
  <c r="BK406" i="2"/>
  <c r="J406" i="2"/>
  <c r="J103" i="2" s="1"/>
  <c r="T406" i="2"/>
  <c r="P481" i="2"/>
  <c r="T481" i="2"/>
  <c r="P507" i="2"/>
  <c r="R128" i="3"/>
  <c r="R249" i="3"/>
  <c r="R263" i="3"/>
  <c r="P289" i="3"/>
  <c r="BK450" i="3"/>
  <c r="J450" i="3" s="1"/>
  <c r="J105" i="3" s="1"/>
  <c r="R450" i="3"/>
  <c r="R127" i="3" s="1"/>
  <c r="R126" i="3" s="1"/>
  <c r="T125" i="4"/>
  <c r="T124" i="4" s="1"/>
  <c r="T123" i="4" s="1"/>
  <c r="P136" i="4"/>
  <c r="BK147" i="4"/>
  <c r="J147" i="4" s="1"/>
  <c r="J102" i="4" s="1"/>
  <c r="R147" i="4"/>
  <c r="BK241" i="3"/>
  <c r="J241" i="3" s="1"/>
  <c r="J99" i="3" s="1"/>
  <c r="BK141" i="4"/>
  <c r="J141" i="4"/>
  <c r="J100" i="4" s="1"/>
  <c r="BK246" i="3"/>
  <c r="J246" i="3"/>
  <c r="J100" i="3"/>
  <c r="BK467" i="3"/>
  <c r="J467" i="3" s="1"/>
  <c r="J106" i="3" s="1"/>
  <c r="BK152" i="4"/>
  <c r="J152" i="4" s="1"/>
  <c r="J103" i="4" s="1"/>
  <c r="BK337" i="2"/>
  <c r="J337" i="2"/>
  <c r="J99" i="2" s="1"/>
  <c r="BK434" i="3"/>
  <c r="J434" i="3"/>
  <c r="J104" i="3"/>
  <c r="BK342" i="2"/>
  <c r="J342" i="2" s="1"/>
  <c r="J100" i="2" s="1"/>
  <c r="BK530" i="2"/>
  <c r="J530" i="2" s="1"/>
  <c r="J106" i="2" s="1"/>
  <c r="BK144" i="4"/>
  <c r="J144" i="4"/>
  <c r="J101" i="4" s="1"/>
  <c r="E85" i="4"/>
  <c r="F91" i="4"/>
  <c r="BE132" i="4"/>
  <c r="BE137" i="4"/>
  <c r="BE145" i="4"/>
  <c r="BE148" i="4"/>
  <c r="BE128" i="4"/>
  <c r="BE139" i="4"/>
  <c r="BE142" i="4"/>
  <c r="J89" i="4"/>
  <c r="BE150" i="4"/>
  <c r="BE153" i="4"/>
  <c r="F92" i="4"/>
  <c r="BE126" i="4"/>
  <c r="BE130" i="4"/>
  <c r="BE134" i="4"/>
  <c r="E85" i="3"/>
  <c r="F91" i="3"/>
  <c r="J120" i="3"/>
  <c r="BE143" i="3"/>
  <c r="BE159" i="3"/>
  <c r="BE164" i="3"/>
  <c r="BE187" i="3"/>
  <c r="BE204" i="3"/>
  <c r="BE247" i="3"/>
  <c r="BE250" i="3"/>
  <c r="BE274" i="3"/>
  <c r="BE284" i="3"/>
  <c r="BE302" i="3"/>
  <c r="BE314" i="3"/>
  <c r="BE334" i="3"/>
  <c r="BE342" i="3"/>
  <c r="BE350" i="3"/>
  <c r="BE358" i="3"/>
  <c r="BE402" i="3"/>
  <c r="BE406" i="3"/>
  <c r="BE410" i="3"/>
  <c r="BE430" i="3"/>
  <c r="BE151" i="3"/>
  <c r="BE155" i="3"/>
  <c r="BE183" i="3"/>
  <c r="BE195" i="3"/>
  <c r="BE215" i="3"/>
  <c r="BE219" i="3"/>
  <c r="BE232" i="3"/>
  <c r="BE255" i="3"/>
  <c r="BE259" i="3"/>
  <c r="BE264" i="3"/>
  <c r="BE279" i="3"/>
  <c r="BE290" i="3"/>
  <c r="BE354" i="3"/>
  <c r="BE366" i="3"/>
  <c r="BE374" i="3"/>
  <c r="BE390" i="3"/>
  <c r="BE414" i="3"/>
  <c r="BE435" i="3"/>
  <c r="BE440" i="3"/>
  <c r="BE451" i="3"/>
  <c r="BE459" i="3"/>
  <c r="BE463" i="3"/>
  <c r="BE468" i="3"/>
  <c r="BE134" i="3"/>
  <c r="BE169" i="3"/>
  <c r="BE174" i="3"/>
  <c r="BE179" i="3"/>
  <c r="BE191" i="3"/>
  <c r="BE242" i="3"/>
  <c r="BE294" i="3"/>
  <c r="BE298" i="3"/>
  <c r="BE306" i="3"/>
  <c r="BE310" i="3"/>
  <c r="BE318" i="3"/>
  <c r="BE322" i="3"/>
  <c r="BE326" i="3"/>
  <c r="BE330" i="3"/>
  <c r="BE338" i="3"/>
  <c r="BE346" i="3"/>
  <c r="BE362" i="3"/>
  <c r="BE378" i="3"/>
  <c r="BE382" i="3"/>
  <c r="BE386" i="3"/>
  <c r="BE426" i="3"/>
  <c r="BE455" i="3"/>
  <c r="F92" i="3"/>
  <c r="BE129" i="3"/>
  <c r="BE139" i="3"/>
  <c r="BE147" i="3"/>
  <c r="BE200" i="3"/>
  <c r="BE211" i="3"/>
  <c r="BE223" i="3"/>
  <c r="BE228" i="3"/>
  <c r="BE237" i="3"/>
  <c r="BE269" i="3"/>
  <c r="BE370" i="3"/>
  <c r="BE394" i="3"/>
  <c r="BE398" i="3"/>
  <c r="BE418" i="3"/>
  <c r="BE422" i="3"/>
  <c r="BE445" i="3"/>
  <c r="F92" i="2"/>
  <c r="BE129" i="2"/>
  <c r="BE168" i="2"/>
  <c r="BE176" i="2"/>
  <c r="BE228" i="2"/>
  <c r="BE254" i="2"/>
  <c r="BE273" i="2"/>
  <c r="BE277" i="2"/>
  <c r="BE312" i="2"/>
  <c r="BE319" i="2"/>
  <c r="BE338" i="2"/>
  <c r="BE356" i="2"/>
  <c r="BE366" i="2"/>
  <c r="BE381" i="2"/>
  <c r="BE413" i="2"/>
  <c r="BE419" i="2"/>
  <c r="BE439" i="2"/>
  <c r="BE445" i="2"/>
  <c r="BE453" i="2"/>
  <c r="BE455" i="2"/>
  <c r="BE467" i="2"/>
  <c r="BE471" i="2"/>
  <c r="BE477" i="2"/>
  <c r="BE492" i="2"/>
  <c r="BE501" i="2"/>
  <c r="F91" i="2"/>
  <c r="BE145" i="2"/>
  <c r="BE154" i="2"/>
  <c r="BE172" i="2"/>
  <c r="BE180" i="2"/>
  <c r="BE184" i="2"/>
  <c r="BE209" i="2"/>
  <c r="BE216" i="2"/>
  <c r="BE236" i="2"/>
  <c r="BE248" i="2"/>
  <c r="BE252" i="2"/>
  <c r="BE258" i="2"/>
  <c r="BE299" i="2"/>
  <c r="BE333" i="2"/>
  <c r="BE349" i="2"/>
  <c r="BE364" i="2"/>
  <c r="BE396" i="2"/>
  <c r="BE415" i="2"/>
  <c r="BE417" i="2"/>
  <c r="BE423" i="2"/>
  <c r="BE443" i="2"/>
  <c r="BE461" i="2"/>
  <c r="BE479" i="2"/>
  <c r="BE487" i="2"/>
  <c r="E116" i="2"/>
  <c r="BE141" i="2"/>
  <c r="BE202" i="2"/>
  <c r="BE224" i="2"/>
  <c r="BE232" i="2"/>
  <c r="BE256" i="2"/>
  <c r="BE260" i="2"/>
  <c r="BE266" i="2"/>
  <c r="BE268" i="2"/>
  <c r="BE286" i="2"/>
  <c r="BE308" i="2"/>
  <c r="BE323" i="2"/>
  <c r="BE358" i="2"/>
  <c r="BE362" i="2"/>
  <c r="BE374" i="2"/>
  <c r="BE379" i="2"/>
  <c r="BE401" i="2"/>
  <c r="BE407" i="2"/>
  <c r="BE411" i="2"/>
  <c r="BE421" i="2"/>
  <c r="BE427" i="2"/>
  <c r="BE433" i="2"/>
  <c r="BE441" i="2"/>
  <c r="BE447" i="2"/>
  <c r="BE449" i="2"/>
  <c r="BE457" i="2"/>
  <c r="BE459" i="2"/>
  <c r="BE463" i="2"/>
  <c r="BE469" i="2"/>
  <c r="BE503" i="2"/>
  <c r="BE505" i="2"/>
  <c r="BE512" i="2"/>
  <c r="BE526" i="2"/>
  <c r="J89" i="2"/>
  <c r="BE133" i="2"/>
  <c r="BE137" i="2"/>
  <c r="BE163" i="2"/>
  <c r="BE188" i="2"/>
  <c r="BE195" i="2"/>
  <c r="BE220" i="2"/>
  <c r="BE240" i="2"/>
  <c r="BE244" i="2"/>
  <c r="BE262" i="2"/>
  <c r="BE264" i="2"/>
  <c r="BE291" i="2"/>
  <c r="BE295" i="2"/>
  <c r="BE328" i="2"/>
  <c r="BE343" i="2"/>
  <c r="BE360" i="2"/>
  <c r="BE368" i="2"/>
  <c r="BE386" i="2"/>
  <c r="BE391" i="2"/>
  <c r="BE429" i="2"/>
  <c r="BE431" i="2"/>
  <c r="BE435" i="2"/>
  <c r="BE437" i="2"/>
  <c r="BE451" i="2"/>
  <c r="BE465" i="2"/>
  <c r="BE473" i="2"/>
  <c r="BE475" i="2"/>
  <c r="BE482" i="2"/>
  <c r="BE508" i="2"/>
  <c r="BE516" i="2"/>
  <c r="BE520" i="2"/>
  <c r="BE524" i="2"/>
  <c r="BE531" i="2"/>
  <c r="F36" i="2"/>
  <c r="BC95" i="1" s="1"/>
  <c r="F37" i="3"/>
  <c r="BD96" i="1" s="1"/>
  <c r="F34" i="4"/>
  <c r="BA97" i="1" s="1"/>
  <c r="F35" i="4"/>
  <c r="BB97" i="1" s="1"/>
  <c r="F37" i="2"/>
  <c r="BD95" i="1" s="1"/>
  <c r="F34" i="3"/>
  <c r="BA96" i="1" s="1"/>
  <c r="J34" i="4"/>
  <c r="AW97" i="1" s="1"/>
  <c r="F36" i="4"/>
  <c r="BC97" i="1" s="1"/>
  <c r="F34" i="2"/>
  <c r="BA95" i="1" s="1"/>
  <c r="J34" i="2"/>
  <c r="AW95" i="1" s="1"/>
  <c r="J34" i="3"/>
  <c r="AW96" i="1" s="1"/>
  <c r="F35" i="3"/>
  <c r="BB96" i="1" s="1"/>
  <c r="F35" i="2"/>
  <c r="BB95" i="1" s="1"/>
  <c r="F36" i="3"/>
  <c r="BC96" i="1" s="1"/>
  <c r="F37" i="4"/>
  <c r="BD97" i="1" s="1"/>
  <c r="P124" i="4" l="1"/>
  <c r="P123" i="4"/>
  <c r="AU97" i="1"/>
  <c r="P127" i="2"/>
  <c r="P126" i="2" s="1"/>
  <c r="AU95" i="1" s="1"/>
  <c r="BK124" i="4"/>
  <c r="BK123" i="4"/>
  <c r="J123" i="4" s="1"/>
  <c r="J30" i="4" s="1"/>
  <c r="AG97" i="1" s="1"/>
  <c r="T127" i="2"/>
  <c r="T126" i="2"/>
  <c r="R124" i="4"/>
  <c r="R123" i="4" s="1"/>
  <c r="P127" i="3"/>
  <c r="P126" i="3"/>
  <c r="AU96" i="1"/>
  <c r="BK127" i="3"/>
  <c r="J127" i="3"/>
  <c r="J97" i="3"/>
  <c r="J125" i="4"/>
  <c r="J98" i="4" s="1"/>
  <c r="BK127" i="2"/>
  <c r="BK126" i="2"/>
  <c r="J126" i="2"/>
  <c r="J96" i="2" s="1"/>
  <c r="J33" i="3"/>
  <c r="AV96" i="1" s="1"/>
  <c r="AT96" i="1" s="1"/>
  <c r="F33" i="4"/>
  <c r="AZ97" i="1"/>
  <c r="F33" i="3"/>
  <c r="AZ96" i="1"/>
  <c r="BC94" i="1"/>
  <c r="W32" i="1"/>
  <c r="BB94" i="1"/>
  <c r="AX94" i="1"/>
  <c r="J33" i="4"/>
  <c r="AV97" i="1"/>
  <c r="AT97" i="1"/>
  <c r="J33" i="2"/>
  <c r="AV95" i="1" s="1"/>
  <c r="AT95" i="1" s="1"/>
  <c r="BA94" i="1"/>
  <c r="W30" i="1"/>
  <c r="F33" i="2"/>
  <c r="AZ95" i="1"/>
  <c r="BD94" i="1"/>
  <c r="W33" i="1"/>
  <c r="J96" i="4" l="1"/>
  <c r="J124" i="4"/>
  <c r="J97" i="4"/>
  <c r="BK126" i="3"/>
  <c r="J126" i="3" s="1"/>
  <c r="J96" i="3" s="1"/>
  <c r="J127" i="2"/>
  <c r="J97" i="2"/>
  <c r="J39" i="4"/>
  <c r="AN97" i="1"/>
  <c r="AU94" i="1"/>
  <c r="J30" i="2"/>
  <c r="AG95" i="1" s="1"/>
  <c r="AW94" i="1"/>
  <c r="AK30" i="1"/>
  <c r="W31" i="1"/>
  <c r="AZ94" i="1"/>
  <c r="AV94" i="1"/>
  <c r="AK29" i="1"/>
  <c r="AY94" i="1"/>
  <c r="J39" i="2" l="1"/>
  <c r="AN95" i="1"/>
  <c r="J30" i="3"/>
  <c r="AG96" i="1"/>
  <c r="AG94" i="1" s="1"/>
  <c r="AK26" i="1" s="1"/>
  <c r="AK35" i="1" s="1"/>
  <c r="AT94" i="1"/>
  <c r="W29" i="1"/>
  <c r="J39" i="3" l="1"/>
  <c r="AN94" i="1"/>
  <c r="AN96" i="1"/>
</calcChain>
</file>

<file path=xl/sharedStrings.xml><?xml version="1.0" encoding="utf-8"?>
<sst xmlns="http://schemas.openxmlformats.org/spreadsheetml/2006/main" count="7716" uniqueCount="764">
  <si>
    <t>Export Komplet</t>
  </si>
  <si>
    <t/>
  </si>
  <si>
    <t>2.0</t>
  </si>
  <si>
    <t>ZAMOK</t>
  </si>
  <si>
    <t>False</t>
  </si>
  <si>
    <t>{2555aeee-7fbc-46a6-97a7-5a3abcf1f533}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</si>
  <si>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</si>
  <si>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</si>
  <si>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</si>
  <si>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</si>
  <si>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</si>
  <si>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</si>
  <si>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</si>
  <si>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</si>
  <si>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767_2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</si>
  <si>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</si>
  <si>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</si>
  <si>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Hlinsko-Rváčov-dešťová kanalizace a vodovod</t>
  </si>
  <si>
    <t>KSO:</t>
  </si>
  <si>
    <t>CC-CZ:</t>
  </si>
  <si>
    <t>Místo:</t>
  </si>
  <si>
    <t>Hlinsko</t>
  </si>
  <si>
    <t>Datum:</t>
  </si>
  <si>
    <t>2. 6. 2022</t>
  </si>
  <si>
    <t>Zadavatel:</t>
  </si>
  <si>
    <t>IČ:</t>
  </si>
  <si>
    <t>00270059</t>
  </si>
  <si>
    <t>Město Hlinsko</t>
  </si>
  <si>
    <t>DIČ:</t>
  </si>
  <si>
    <t>Uchazeč:</t>
  </si>
  <si>
    <t>Vyplň údaj</t>
  </si>
  <si>
    <t>Projektant:</t>
  </si>
  <si>
    <t>64826431</t>
  </si>
  <si>
    <t>VK PROJEKT, spol. s r.o.</t>
  </si>
  <si>
    <t>CZ64826431</t>
  </si>
  <si>
    <t>True</t>
  </si>
  <si>
    <t>Zpracovatel:</t>
  </si>
  <si>
    <t>Ladislav Konvalina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</si>
  <si>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</si>
  <si>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</si>
  <si>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</si>
  <si>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</si>
  <si>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</si>
  <si>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</si>
  <si>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</si>
  <si>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</si>
  <si>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</si>
  <si>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</si>
  <si>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</si>
  <si>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</si>
  <si>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</si>
  <si>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</si>
  <si>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</si>
  <si>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</si>
  <si>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</si>
  <si>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</si>
  <si>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</si>
  <si>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</si>
  <si>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</si>
  <si>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</si>
  <si>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</si>
  <si>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</si>
  <si>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</si>
  <si>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</si>
  <si>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</si>
  <si>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</si>
  <si>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</si>
  <si>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</si>
  <si>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</si>
  <si>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</si>
  <si>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</si>
  <si>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</si>
  <si>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</si>
  <si>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</si>
  <si>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</si>
  <si>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</si>
  <si>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</si>
  <si>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</si>
  <si>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</si>
  <si>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</si>
  <si>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</si>
  <si>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</si>
  <si>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</si>
  <si>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</si>
  <si>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767-01</t>
  </si>
  <si>
    <t>IO 01 - Dešťová kanalizace</t>
  </si>
  <si>
    <t>ING</t>
  </si>
  <si>
    <t>1</t>
  </si>
  <si>
    <t>{4792f1b7-ebcf-48a0-9bf0-29b411ea2382}</t>
  </si>
  <si>
    <t>2</t>
  </si>
  <si>
    <t>767-02</t>
  </si>
  <si>
    <t>IO 02 - Vodovod-mezi V3 a V9 s napojením na stávající řad</t>
  </si>
  <si>
    <t>{ffdde8a0-627b-4784-b8b4-a75749b5ca2b}</t>
  </si>
  <si>
    <t>767-10</t>
  </si>
  <si>
    <t>VON - Vedlejší a ostatní náklady</t>
  </si>
  <si>
    <t>VON</t>
  </si>
  <si>
    <t>{f1d14f25-c4b1-4311-baf9-510d3d633c10}</t>
  </si>
  <si>
    <t>KRYCÍ LIST SOUPISU PRACÍ</t>
  </si>
  <si>
    <t>Objekt:</t>
  </si>
  <si>
    <t>767-01 - IO 01 - Dešťová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</si>
  <si>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</si>
  <si>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</si>
  <si>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</si>
  <si>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</si>
  <si>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</si>
  <si>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</si>
  <si>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</si>
  <si>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</si>
  <si>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</si>
  <si>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</si>
  <si>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</si>
  <si>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</si>
  <si>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</si>
  <si>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</si>
  <si>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</si>
  <si>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</si>
  <si>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</si>
  <si>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</si>
  <si>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</si>
  <si>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</si>
  <si>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</si>
  <si>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</si>
  <si>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</si>
  <si>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</si>
  <si>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</si>
  <si>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</si>
  <si>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</si>
  <si>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</si>
  <si>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</si>
  <si>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</si>
  <si>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</si>
  <si>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</si>
  <si>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</si>
  <si>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112151312</t>
  </si>
  <si>
    <t>Kácení stromu bez postupného spouštění koruny a kmene D do 0,3 m</t>
  </si>
  <si>
    <t>kus</t>
  </si>
  <si>
    <t>CS ÚRS 2022 01</t>
  </si>
  <si>
    <t>4</t>
  </si>
  <si>
    <t>PP</t>
  </si>
  <si>
    <t>VV</t>
  </si>
  <si>
    <t>5</t>
  </si>
  <si>
    <t>Součet</t>
  </si>
  <si>
    <t>112201132</t>
  </si>
  <si>
    <t>Odstranění pařezů D do 0,3 m ve svahu do 1:2 s odklizením do 20 m a zasypáním jámy</t>
  </si>
  <si>
    <t>3</t>
  </si>
  <si>
    <t>112201136</t>
  </si>
  <si>
    <t>Odstranění pařezů D do 0,7 m ve svahu do 1:2 s odklizením do 20 m a zasypáním jámy</t>
  </si>
  <si>
    <t>6</t>
  </si>
  <si>
    <t>113106023</t>
  </si>
  <si>
    <t>Rozebrání dlažeb při překopech komunikací pro pěší ze zámkové dlažby ručně</t>
  </si>
  <si>
    <t>m2</t>
  </si>
  <si>
    <t>8</t>
  </si>
  <si>
    <t>113107323</t>
  </si>
  <si>
    <t>Odstranění podkladu z kameniva drceného tl 300 mm strojně pl do 50 m2</t>
  </si>
  <si>
    <t>10</t>
  </si>
  <si>
    <t>řady</t>
  </si>
  <si>
    <t>156,85*1,1</t>
  </si>
  <si>
    <t>přípojky UV</t>
  </si>
  <si>
    <t>60*1,1</t>
  </si>
  <si>
    <t>UV</t>
  </si>
  <si>
    <t>9*1,5*1</t>
  </si>
  <si>
    <t>113107343</t>
  </si>
  <si>
    <t>Odstranění podkladu živičného tl 150 mm strojně pl do 50 m2</t>
  </si>
  <si>
    <t>12</t>
  </si>
  <si>
    <t>7</t>
  </si>
  <si>
    <t>113154121</t>
  </si>
  <si>
    <t>Frézování živičného krytu tl 30 mm pruh š 1 m pl do 500 m2 bez překážek v trase</t>
  </si>
  <si>
    <t>14</t>
  </si>
  <si>
    <t>9*2,5*2</t>
  </si>
  <si>
    <t>115101203</t>
  </si>
  <si>
    <t>Čerpání vody na dopravní výšku do 10 m průměrný přítok do 2000 l/min</t>
  </si>
  <si>
    <t>hod</t>
  </si>
  <si>
    <t>16</t>
  </si>
  <si>
    <t>40*12</t>
  </si>
  <si>
    <t>9</t>
  </si>
  <si>
    <t>115101303</t>
  </si>
  <si>
    <t>Pohotovost čerpací soupravy pro dopravní výšku do 10 m přítok do 2000 l/min</t>
  </si>
  <si>
    <t>den</t>
  </si>
  <si>
    <t>18</t>
  </si>
  <si>
    <t>40</t>
  </si>
  <si>
    <t>119001401</t>
  </si>
  <si>
    <t>Dočasné zajištění potrubí ocelového nebo litinového DN do 200 mm</t>
  </si>
  <si>
    <t>m</t>
  </si>
  <si>
    <t>20</t>
  </si>
  <si>
    <t>24</t>
  </si>
  <si>
    <t>11</t>
  </si>
  <si>
    <t>119001406</t>
  </si>
  <si>
    <t>Dočasné zajištění potrubí z PE DN do 500 mm</t>
  </si>
  <si>
    <t>22</t>
  </si>
  <si>
    <t>183</t>
  </si>
  <si>
    <t>119001421</t>
  </si>
  <si>
    <t>Dočasné zajištění kabelů a kabelových tratí ze 3 volně ložených kabelů</t>
  </si>
  <si>
    <t>88</t>
  </si>
  <si>
    <t>13</t>
  </si>
  <si>
    <t>121103111</t>
  </si>
  <si>
    <t>Skrývka zemin schopných zúrodnění v rovině a svahu do 1:5</t>
  </si>
  <si>
    <t>m3</t>
  </si>
  <si>
    <t>26</t>
  </si>
  <si>
    <t>273,15*1,1*0,1</t>
  </si>
  <si>
    <t>vsak</t>
  </si>
  <si>
    <t>21*16,5*0,1</t>
  </si>
  <si>
    <t>131251105</t>
  </si>
  <si>
    <t>Hloubení jam nezapažených v hornině třídy těžitelnosti I skupiny 3 objemu do 1000 m3 strojně</t>
  </si>
  <si>
    <t>28</t>
  </si>
  <si>
    <t>(18*14*2,65)*0,45</t>
  </si>
  <si>
    <t>usazovací šachta</t>
  </si>
  <si>
    <t>(3,5*3,5*4,25)*0,45</t>
  </si>
  <si>
    <t>131351105</t>
  </si>
  <si>
    <t>Hloubení jam nezapažených v hornině třídy těžitelnosti II skupiny 4 objem do 1000 m3 strojně</t>
  </si>
  <si>
    <t>30</t>
  </si>
  <si>
    <t>131451105</t>
  </si>
  <si>
    <t>Hloubení jam nezapažených v hornině třídy těžitelnosti II skupiny 5 objem do 1000 m3 strojně</t>
  </si>
  <si>
    <t>32</t>
  </si>
  <si>
    <t>(18*14*2,65)*0,1</t>
  </si>
  <si>
    <t>(3,5*3,5*4,25)*0,1</t>
  </si>
  <si>
    <t>17</t>
  </si>
  <si>
    <t>132254205</t>
  </si>
  <si>
    <t>Hloubení zapažených rýh š do 2000 mm v hornině třídy těžitelnosti I skupiny 3 objem do 1000 m3</t>
  </si>
  <si>
    <t>34</t>
  </si>
  <si>
    <t>(490*2,2*1,1)*0,45</t>
  </si>
  <si>
    <t>132354205</t>
  </si>
  <si>
    <t>Hloubení zapažených rýh š do 2000 mm v hornině třídy těžitelnosti II skupiny 4 objem do 1000 m3</t>
  </si>
  <si>
    <t>36</t>
  </si>
  <si>
    <t>19</t>
  </si>
  <si>
    <t>132454204</t>
  </si>
  <si>
    <t>Hloubení zapažených rýh š do 2000 mm v hornině třídy těžitelnosti II skupiny 5 objem do 500 m3</t>
  </si>
  <si>
    <t>38</t>
  </si>
  <si>
    <t>(490*2,2*1,1)*0,1</t>
  </si>
  <si>
    <t>139001101</t>
  </si>
  <si>
    <t>Příplatek za ztížení vykopávky v blízkosti podzemního vedení</t>
  </si>
  <si>
    <t>1185,8/2</t>
  </si>
  <si>
    <t>139951123</t>
  </si>
  <si>
    <t>Bourání kcí v hloubených vykopávkách ze zdiva ze ŽB nebo předpjatého strojně</t>
  </si>
  <si>
    <t>42</t>
  </si>
  <si>
    <t>14*2,5*1,2*0,3</t>
  </si>
  <si>
    <t>151101101</t>
  </si>
  <si>
    <t>Zřízení příložného pažení a rozepření stěn rýh hl do 2 m</t>
  </si>
  <si>
    <t>44</t>
  </si>
  <si>
    <t>490*2,2*2</t>
  </si>
  <si>
    <t>23</t>
  </si>
  <si>
    <t>151101111</t>
  </si>
  <si>
    <t>Odstranění příložného pažení a rozepření stěn rýh hl do 2 m</t>
  </si>
  <si>
    <t>46</t>
  </si>
  <si>
    <t>2156</t>
  </si>
  <si>
    <t>151201103</t>
  </si>
  <si>
    <t>Zřízení zátažného pažení a rozepření stěn rýh hl do 8 m</t>
  </si>
  <si>
    <t>48</t>
  </si>
  <si>
    <t>(3,5*4,3)*4</t>
  </si>
  <si>
    <t>25</t>
  </si>
  <si>
    <t>151201113</t>
  </si>
  <si>
    <t>Odstranění zátažného pažení a rozepření stěn rýh hl do 8 m</t>
  </si>
  <si>
    <t>50</t>
  </si>
  <si>
    <t>60,2</t>
  </si>
  <si>
    <t>162201401</t>
  </si>
  <si>
    <t>Vodorovné přemístění větví stromů listnatých do 1 km D kmene přes 100 do 300 mm</t>
  </si>
  <si>
    <t>52</t>
  </si>
  <si>
    <t>27</t>
  </si>
  <si>
    <t>162201411</t>
  </si>
  <si>
    <t>Vodorovné přemístění kmenů stromů listnatých do 1 km D kmene přes 100 do 300 mm</t>
  </si>
  <si>
    <t>54</t>
  </si>
  <si>
    <t>162201421</t>
  </si>
  <si>
    <t>Vodorovné přemístění pařezů do 1 km D přes 100 do 300 mm</t>
  </si>
  <si>
    <t>56</t>
  </si>
  <si>
    <t>29</t>
  </si>
  <si>
    <t>162201423</t>
  </si>
  <si>
    <t>Vodorovné přemístění pařezů do 1 km D přes 500 do 700 mm</t>
  </si>
  <si>
    <t>58</t>
  </si>
  <si>
    <t>162301931</t>
  </si>
  <si>
    <t>Příplatek k vodorovnému přemístění větví stromů listnatých D kmene přes 100 do 300 mm ZKD 1 km</t>
  </si>
  <si>
    <t>60</t>
  </si>
  <si>
    <t>31</t>
  </si>
  <si>
    <t>162301951</t>
  </si>
  <si>
    <t>Příplatek k vodorovnému přemístění kmenů stromů listnatých D kmene přes 100 do 300 mm ZKD 1 km</t>
  </si>
  <si>
    <t>62</t>
  </si>
  <si>
    <t>162301971</t>
  </si>
  <si>
    <t>Příplatek k vodorovnému přemístění pařezů D přes 100 do 300 mm ZKD 1 km</t>
  </si>
  <si>
    <t>64</t>
  </si>
  <si>
    <t>33</t>
  </si>
  <si>
    <t>162301973</t>
  </si>
  <si>
    <t>Příplatek k vodorovnému přemístění pařezů D přes 500 do 700 mm ZKD 1 km</t>
  </si>
  <si>
    <t>66</t>
  </si>
  <si>
    <t>162751117</t>
  </si>
  <si>
    <t>Vodorovné přemístění přes 9 000 do 10000 m výkopku/sypaniny z horniny třídy těžitelnosti I skupiny 1 až 3</t>
  </si>
  <si>
    <t>68</t>
  </si>
  <si>
    <t>719,863*0,45</t>
  </si>
  <si>
    <t>1185,8*0,45</t>
  </si>
  <si>
    <t>35</t>
  </si>
  <si>
    <t>162751119</t>
  </si>
  <si>
    <t>Příplatek k vodorovnému přemístění výkopku/sypaniny z horniny třídy těžitelnosti I skupiny 1 až 3 ZKD 1000 m přes 10000 m</t>
  </si>
  <si>
    <t>70</t>
  </si>
  <si>
    <t>857,548*5</t>
  </si>
  <si>
    <t>162751137</t>
  </si>
  <si>
    <t>Vodorovné přemístění přes 9 000 do 10000 m výkopku/sypaniny z horniny třídy těžitelnosti II skupiny 4 a 5</t>
  </si>
  <si>
    <t>72</t>
  </si>
  <si>
    <t>třída 4</t>
  </si>
  <si>
    <t>třída 5</t>
  </si>
  <si>
    <t>719,863*0,1</t>
  </si>
  <si>
    <t>1185,8*0,1</t>
  </si>
  <si>
    <t>37</t>
  </si>
  <si>
    <t>162751139</t>
  </si>
  <si>
    <t>Příplatek k vodorovnému přemístění výkopku/sypaniny z horniny třídy těžitelnosti II skupiny 4 a 5 ZKD 1000 m přes 10000 m</t>
  </si>
  <si>
    <t>74</t>
  </si>
  <si>
    <t>190,566*5</t>
  </si>
  <si>
    <t>171201221</t>
  </si>
  <si>
    <t>Poplatek za uložení na skládce (skládkovné) zeminy a kamení kód odpadu 17 05 04</t>
  </si>
  <si>
    <t>t</t>
  </si>
  <si>
    <t>76</t>
  </si>
  <si>
    <t>1905,662*1,8</t>
  </si>
  <si>
    <t>39</t>
  </si>
  <si>
    <t>171251201</t>
  </si>
  <si>
    <t>Uložení sypaniny na skládky nebo meziskládky</t>
  </si>
  <si>
    <t>78</t>
  </si>
  <si>
    <t>1905,662</t>
  </si>
  <si>
    <t>174101101</t>
  </si>
  <si>
    <t>Zásyp jam, šachet rýh nebo kolem objektů sypaninou se zhutněním</t>
  </si>
  <si>
    <t>80</t>
  </si>
  <si>
    <t>719,863+1185,8</t>
  </si>
  <si>
    <t>-571,4</t>
  </si>
  <si>
    <t>-92,11</t>
  </si>
  <si>
    <t>-1,838</t>
  </si>
  <si>
    <t>objem vsaku</t>
  </si>
  <si>
    <t>-130</t>
  </si>
  <si>
    <t>41</t>
  </si>
  <si>
    <t>M</t>
  </si>
  <si>
    <t>58344171</t>
  </si>
  <si>
    <t>štěrkodrť frakce 0/32</t>
  </si>
  <si>
    <t>82</t>
  </si>
  <si>
    <t>1110,315*1,95</t>
  </si>
  <si>
    <t>175151101</t>
  </si>
  <si>
    <t>Obsypání potrubí strojně sypaninou bez prohození, uloženou do 3 m</t>
  </si>
  <si>
    <t>84</t>
  </si>
  <si>
    <t>kanalizace</t>
  </si>
  <si>
    <t>490*1,1*0,6</t>
  </si>
  <si>
    <t>18*14*1,5-130</t>
  </si>
  <si>
    <t>43</t>
  </si>
  <si>
    <t>58337310</t>
  </si>
  <si>
    <t>štěrkopísek frakce 0/4</t>
  </si>
  <si>
    <t>86</t>
  </si>
  <si>
    <t>571,4*1,95</t>
  </si>
  <si>
    <t>181351103</t>
  </si>
  <si>
    <t>Rozprostření ornice tl vrstvy do 200 mm pl přes 100 do 500 m2 v rovině nebo ve svahu do 1:5 strojně</t>
  </si>
  <si>
    <t>19,5*1,1</t>
  </si>
  <si>
    <t>21*16,5</t>
  </si>
  <si>
    <t>45</t>
  </si>
  <si>
    <t>181411142</t>
  </si>
  <si>
    <t>Založení parterového trávníku výsevem plochy do 1000 m2 ve svahu do 1:2</t>
  </si>
  <si>
    <t>90</t>
  </si>
  <si>
    <t>00572470</t>
  </si>
  <si>
    <t>osivo směs travní univerzál</t>
  </si>
  <si>
    <t>kg</t>
  </si>
  <si>
    <t>92</t>
  </si>
  <si>
    <t>Zakládání</t>
  </si>
  <si>
    <t>47</t>
  </si>
  <si>
    <t>212755214</t>
  </si>
  <si>
    <t>Trativody z drenážních trubek plastových flexibilních D 100 mm bez lože</t>
  </si>
  <si>
    <t>94</t>
  </si>
  <si>
    <t>430</t>
  </si>
  <si>
    <t>Svislé a kompletní konstrukce</t>
  </si>
  <si>
    <t>359901211</t>
  </si>
  <si>
    <t>Monitoring stoky jakékoli výšky na nové kanalizaci</t>
  </si>
  <si>
    <t>96</t>
  </si>
  <si>
    <t>365</t>
  </si>
  <si>
    <t>65</t>
  </si>
  <si>
    <t>Vodorovné konstrukce</t>
  </si>
  <si>
    <t>49</t>
  </si>
  <si>
    <t>451572111</t>
  </si>
  <si>
    <t>Lože pod potrubí otevřený výkop z kameniva drobného těženého</t>
  </si>
  <si>
    <t>98</t>
  </si>
  <si>
    <t>490*1,1*0,1</t>
  </si>
  <si>
    <t>15,2*10,93*0,23</t>
  </si>
  <si>
    <t>452112111</t>
  </si>
  <si>
    <t>Osazení betonových prstenců nebo rámů v do 100 mm</t>
  </si>
  <si>
    <t>100</t>
  </si>
  <si>
    <t>51</t>
  </si>
  <si>
    <t>59224185</t>
  </si>
  <si>
    <t>prstenec šachtový vyrovnávací betonový 625x120x60mm</t>
  </si>
  <si>
    <t>102</t>
  </si>
  <si>
    <t>59224176</t>
  </si>
  <si>
    <t>prstenec šachtový vyrovnávací betonový 625x120x80mm</t>
  </si>
  <si>
    <t>104</t>
  </si>
  <si>
    <t>53</t>
  </si>
  <si>
    <t>452112121</t>
  </si>
  <si>
    <t>Osazení betonových prstenců nebo rámů v do 200 mm</t>
  </si>
  <si>
    <t>106</t>
  </si>
  <si>
    <t>59224187</t>
  </si>
  <si>
    <t>prstenec šachtový vyrovnávací betonový 625x120x100mm</t>
  </si>
  <si>
    <t>108</t>
  </si>
  <si>
    <t>55</t>
  </si>
  <si>
    <t>59224188</t>
  </si>
  <si>
    <t>prstenec šachtový vyrovnávací betonový 625x120x120mm</t>
  </si>
  <si>
    <t>110</t>
  </si>
  <si>
    <t>452311151</t>
  </si>
  <si>
    <t>Podkladní desky z betonu prostého tř. C 20/25 otevřený výkop</t>
  </si>
  <si>
    <t>112</t>
  </si>
  <si>
    <t>3,5*3,5*0,15</t>
  </si>
  <si>
    <t>Komunikace pozemní</t>
  </si>
  <si>
    <t>57</t>
  </si>
  <si>
    <t>564861111</t>
  </si>
  <si>
    <t>Podklad ze štěrkodrtě ŠD tl 200 mm</t>
  </si>
  <si>
    <t>114</t>
  </si>
  <si>
    <t>564931412</t>
  </si>
  <si>
    <t>Kryt z asfaltového recyklátu tl 100 mm</t>
  </si>
  <si>
    <t>116</t>
  </si>
  <si>
    <t>59</t>
  </si>
  <si>
    <t>567122112</t>
  </si>
  <si>
    <t>Podklad ze směsi stmelené cementem SC C 8/10 (KSC I) tl 130 mm</t>
  </si>
  <si>
    <t>118</t>
  </si>
  <si>
    <t>573191111</t>
  </si>
  <si>
    <t>Postřik infiltrační kationaktivní emulzí v množství 1 kg/m2</t>
  </si>
  <si>
    <t>120</t>
  </si>
  <si>
    <t>61</t>
  </si>
  <si>
    <t>573231108</t>
  </si>
  <si>
    <t>Postřik živičný spojovací ze silniční emulze v množství 0,50 kg/m2</t>
  </si>
  <si>
    <t>122</t>
  </si>
  <si>
    <t>577134111</t>
  </si>
  <si>
    <t>Asfaltový beton vrstva obrusná ACO 11 (ABS) tř. I tl 40 mm š do 3 m z nemodifikovaného asfaltu</t>
  </si>
  <si>
    <t>124</t>
  </si>
  <si>
    <t>63</t>
  </si>
  <si>
    <t>577165112</t>
  </si>
  <si>
    <t>Asfaltový beton vrstva ložní ACL 16 (ABH) tl 70 mm š do 3 m z nemodifikovaného asfaltu</t>
  </si>
  <si>
    <t>126</t>
  </si>
  <si>
    <t>Trubní vedení</t>
  </si>
  <si>
    <t>810441811</t>
  </si>
  <si>
    <t>Bourání stávajícího potrubí z betonu DN přes 400 do 600</t>
  </si>
  <si>
    <t>128</t>
  </si>
  <si>
    <t>8+22+10+10+14+4+22</t>
  </si>
  <si>
    <t>871310430</t>
  </si>
  <si>
    <t>Montáž kanalizačního potrubí korugovaného z polypropylenu DN 160</t>
  </si>
  <si>
    <t>130</t>
  </si>
  <si>
    <t>28614094</t>
  </si>
  <si>
    <t>trubka kanalizační žebrovaná PP vnitřní průměr 150mm, dl. 2m</t>
  </si>
  <si>
    <t>132</t>
  </si>
  <si>
    <t>67</t>
  </si>
  <si>
    <t>871360420</t>
  </si>
  <si>
    <t>Montáž kanalizačního potrubí korugovaného SN 12 z polypropylenu DN 250</t>
  </si>
  <si>
    <t>134</t>
  </si>
  <si>
    <t>28614125</t>
  </si>
  <si>
    <t>trubka kanalizační žebrovaná PP vnitřní průměr 250mm, dl. 6m</t>
  </si>
  <si>
    <t>136</t>
  </si>
  <si>
    <t>69</t>
  </si>
  <si>
    <t>871370420</t>
  </si>
  <si>
    <t>Montáž kanalizačního potrubí korugovaného SN 12 z polypropylenu DN 300</t>
  </si>
  <si>
    <t>138</t>
  </si>
  <si>
    <t>28614133</t>
  </si>
  <si>
    <t>trubka kanalizační žebrovaná PP vnitřní průměr 300mm, dl. 6m</t>
  </si>
  <si>
    <t>140</t>
  </si>
  <si>
    <t>71</t>
  </si>
  <si>
    <t>877310410</t>
  </si>
  <si>
    <t>Montáž kolen na kanalizačním potrubí z PP trub korugovaných DN 150</t>
  </si>
  <si>
    <t>142</t>
  </si>
  <si>
    <t>9*3</t>
  </si>
  <si>
    <t>28614758</t>
  </si>
  <si>
    <t>koleno kanalizační žebrované PP 45° 160mm</t>
  </si>
  <si>
    <t>144</t>
  </si>
  <si>
    <t>73</t>
  </si>
  <si>
    <t>877370420</t>
  </si>
  <si>
    <t>Montáž odboček na kanalizačním potrubí z PP trub korugovaných DN 300</t>
  </si>
  <si>
    <t>146</t>
  </si>
  <si>
    <t>ELM.05973</t>
  </si>
  <si>
    <t>Odbočka kanalizační DN 300/150/45°</t>
  </si>
  <si>
    <t>148</t>
  </si>
  <si>
    <t>75</t>
  </si>
  <si>
    <t>894411121</t>
  </si>
  <si>
    <t>Zřízení šachet kanalizačních z betonových dílců na potrubí DN nad 200 do 300 dno prafa</t>
  </si>
  <si>
    <t>150</t>
  </si>
  <si>
    <t>59224312</t>
  </si>
  <si>
    <t>kónus šachetní betonový kapsové plastové stupadlo 100x62,5x58 cm</t>
  </si>
  <si>
    <t>152</t>
  </si>
  <si>
    <t>77</t>
  </si>
  <si>
    <t>59224065</t>
  </si>
  <si>
    <t>skruž betonová DN 1000x250, 100x25x12 cm</t>
  </si>
  <si>
    <t>154</t>
  </si>
  <si>
    <t>59224067</t>
  </si>
  <si>
    <t>skruž betonová DN 1000x500, 100x50x12 cm</t>
  </si>
  <si>
    <t>156</t>
  </si>
  <si>
    <t>79</t>
  </si>
  <si>
    <t>59224069</t>
  </si>
  <si>
    <t>skruž betonová DN 1000x1000, 100x100x12 cm</t>
  </si>
  <si>
    <t>158</t>
  </si>
  <si>
    <t>59224029</t>
  </si>
  <si>
    <t>dno betonové šachtové DN 300 betonový žlab i nástupnice   100 x 78,5 x 15 cm</t>
  </si>
  <si>
    <t>160</t>
  </si>
  <si>
    <t>81</t>
  </si>
  <si>
    <t>895941302</t>
  </si>
  <si>
    <t>Osazení vpusti uliční DN 450 z betonových dílců dno s kalištěm</t>
  </si>
  <si>
    <t>162</t>
  </si>
  <si>
    <t>59224495</t>
  </si>
  <si>
    <t>vpusť uliční DN 450 kaliště nízké 450/240x50mm</t>
  </si>
  <si>
    <t>164</t>
  </si>
  <si>
    <t>83</t>
  </si>
  <si>
    <t>59224491</t>
  </si>
  <si>
    <t>vpusť uliční DN 450 skruž průběžná s odtokem 200mm  450/450x50mm</t>
  </si>
  <si>
    <t>166</t>
  </si>
  <si>
    <t>59224488</t>
  </si>
  <si>
    <t>vpusť uliční DN 450 skruž střední betonová 450/570x50mm</t>
  </si>
  <si>
    <t>168</t>
  </si>
  <si>
    <t>85</t>
  </si>
  <si>
    <t>59224483</t>
  </si>
  <si>
    <t>vpusť uliční DN 450 vyrovnávací prstenec pro rám 300x500mm</t>
  </si>
  <si>
    <t>170</t>
  </si>
  <si>
    <t>895972R01</t>
  </si>
  <si>
    <t>Zasakovací box z polypropylenu PP s revizí pro vsakování pětiřadová galerie objemu 130 m3</t>
  </si>
  <si>
    <t>soubor</t>
  </si>
  <si>
    <t>172</t>
  </si>
  <si>
    <t>87</t>
  </si>
  <si>
    <t>895972R02</t>
  </si>
  <si>
    <t>Zasakovací galerie - trubní propoje, kontrolní jímky</t>
  </si>
  <si>
    <t>174</t>
  </si>
  <si>
    <t>899104112</t>
  </si>
  <si>
    <t>Osazení poklopů litinových nebo ocelových včetně rámů pro třídu zatížení D400, E600</t>
  </si>
  <si>
    <t>176</t>
  </si>
  <si>
    <t>89</t>
  </si>
  <si>
    <t>28661935</t>
  </si>
  <si>
    <t>poklop šachtový litinový dno DN 600 pro třídu zatížení D400</t>
  </si>
  <si>
    <t>178</t>
  </si>
  <si>
    <t>899204112</t>
  </si>
  <si>
    <t>Osazení mříží litinových včetně rámů a košů na bahno pro třídu zatížení D400, E600</t>
  </si>
  <si>
    <t>180</t>
  </si>
  <si>
    <t>91</t>
  </si>
  <si>
    <t>55242320</t>
  </si>
  <si>
    <t>mříž vtoková litinová plochá 500x500mm vč. rámu</t>
  </si>
  <si>
    <t>182</t>
  </si>
  <si>
    <t>BTL.0019427.URS</t>
  </si>
  <si>
    <t>koš pozink. A4 DIN 4052, vysoký, pro rám 500/500</t>
  </si>
  <si>
    <t>184</t>
  </si>
  <si>
    <t>93</t>
  </si>
  <si>
    <t>R001</t>
  </si>
  <si>
    <t>Zřízení šachet DN200 z betonových dílců vč. jeřábnických prací</t>
  </si>
  <si>
    <t>186</t>
  </si>
  <si>
    <t>PFB.3111151</t>
  </si>
  <si>
    <t>Zákrytová deska PNK-Q.1 200/20 ZDP 2K 60</t>
  </si>
  <si>
    <t>188</t>
  </si>
  <si>
    <t>95</t>
  </si>
  <si>
    <t>PFB.3111352</t>
  </si>
  <si>
    <t>Skruž PNK-Q.1 200/100 SKP - už. objem 3,140 m3</t>
  </si>
  <si>
    <t>190</t>
  </si>
  <si>
    <t>PFB.3111553</t>
  </si>
  <si>
    <t>Dno PNK-Q.1 200/250 BZP - už. objem 7,850 m3</t>
  </si>
  <si>
    <t>192</t>
  </si>
  <si>
    <t>97</t>
  </si>
  <si>
    <t>PFB.0006005OZ</t>
  </si>
  <si>
    <t>Těsnění Elastomerové těsnění obyčejné</t>
  </si>
  <si>
    <t>194</t>
  </si>
  <si>
    <t>PFB.3101054</t>
  </si>
  <si>
    <t>Dělicí stěna PNK 213/8/245 DS</t>
  </si>
  <si>
    <t>196</t>
  </si>
  <si>
    <t>Ostatní konstrukce a práce, bourání</t>
  </si>
  <si>
    <t>99</t>
  </si>
  <si>
    <t>919112223</t>
  </si>
  <si>
    <t>Řezání spár pro vytvoření komůrky š 15 mm hl 30 mm pro těsnící zálivku v živičném krytu</t>
  </si>
  <si>
    <t>198</t>
  </si>
  <si>
    <t>9*6,5</t>
  </si>
  <si>
    <t>919121121</t>
  </si>
  <si>
    <t>Těsnění spár zálivkou za studena pro komůrky š 15 mm hl 25 mm s těsnicím profilem</t>
  </si>
  <si>
    <t>200</t>
  </si>
  <si>
    <t>101</t>
  </si>
  <si>
    <t>919735113</t>
  </si>
  <si>
    <t>Řezání stávajícího živičného krytu hl do 150 mm</t>
  </si>
  <si>
    <t>202</t>
  </si>
  <si>
    <t>156,85</t>
  </si>
  <si>
    <t>přípojky</t>
  </si>
  <si>
    <t>60*2</t>
  </si>
  <si>
    <t>9*3,5</t>
  </si>
  <si>
    <t>9R001</t>
  </si>
  <si>
    <t>Přeložka dopravního radaru</t>
  </si>
  <si>
    <t>204</t>
  </si>
  <si>
    <t>103</t>
  </si>
  <si>
    <t>9R002</t>
  </si>
  <si>
    <t>Obnova dopravního značení (svislé)</t>
  </si>
  <si>
    <t>206</t>
  </si>
  <si>
    <t>9R003</t>
  </si>
  <si>
    <t>Statické zajištění sloupů nadzemního vedení a VO</t>
  </si>
  <si>
    <t>ks</t>
  </si>
  <si>
    <t>208</t>
  </si>
  <si>
    <t>997</t>
  </si>
  <si>
    <t>Přesun sutě</t>
  </si>
  <si>
    <t>105</t>
  </si>
  <si>
    <t>997013811</t>
  </si>
  <si>
    <t>Poplatek za uložení na skládce (skládkovné) odpadu dřevěného</t>
  </si>
  <si>
    <t>210</t>
  </si>
  <si>
    <t>997221551</t>
  </si>
  <si>
    <t>Vodorovná doprava suti ze sypkých materiálů do 1 km</t>
  </si>
  <si>
    <t>212</t>
  </si>
  <si>
    <t>234,56</t>
  </si>
  <si>
    <t>107</t>
  </si>
  <si>
    <t>997221559</t>
  </si>
  <si>
    <t>Příplatek ZKD 1 km u vodorovné dopravy suti ze sypkých materiálů</t>
  </si>
  <si>
    <t>214</t>
  </si>
  <si>
    <t>264,56*14</t>
  </si>
  <si>
    <t>997221861</t>
  </si>
  <si>
    <t>Poplatek za uložení stavebního odpadu na recyklační skládce (skládkovné) z prostého betonu pod kódem 17 01 01</t>
  </si>
  <si>
    <t>216</t>
  </si>
  <si>
    <t>113,2</t>
  </si>
  <si>
    <t>109</t>
  </si>
  <si>
    <t>997221873</t>
  </si>
  <si>
    <t>Poplatek za uložení stavebního odpadu na recyklační skládce (skládkovné) zeminy a kamení zatříděného do Katalogu odpadů pod kódem 17 05 04</t>
  </si>
  <si>
    <t>218</t>
  </si>
  <si>
    <t>997221875</t>
  </si>
  <si>
    <t>Poplatek za uložení stavebního odpadu na recyklační skládce (skládkovné) asfaltového bez obsahu dehtu zatříděného do Katalogu odpadů pod kódem 17 03 02</t>
  </si>
  <si>
    <t>220</t>
  </si>
  <si>
    <t>70,47</t>
  </si>
  <si>
    <t>998</t>
  </si>
  <si>
    <t>Přesun hmot</t>
  </si>
  <si>
    <t>111</t>
  </si>
  <si>
    <t>998276101</t>
  </si>
  <si>
    <t>Přesun hmot pro trubní vedení z trub z plastických hmot otevřený výkop</t>
  </si>
  <si>
    <t>222</t>
  </si>
  <si>
    <t>767-02 - IO 02 - Vodovod-mezi V3 a V9 s napojením na stávající řad</t>
  </si>
  <si>
    <t>61*1,1</t>
  </si>
  <si>
    <t>22*12</t>
  </si>
  <si>
    <t>151*1,1*0,1</t>
  </si>
  <si>
    <t>(208*1,1*1,6)*0,45</t>
  </si>
  <si>
    <t>(208*1,1*1,6)*0,1</t>
  </si>
  <si>
    <t>366,08/2</t>
  </si>
  <si>
    <t>141721211</t>
  </si>
  <si>
    <t>Řízený zemní protlak délky do 50 m hl do 6 m s protlačením potrubí vnějšího průměru vrtu do 90 mm v hornině třídy těžitelnosti I a II skupiny 1 až 4</t>
  </si>
  <si>
    <t>208*1,65*2</t>
  </si>
  <si>
    <t>tř. 3</t>
  </si>
  <si>
    <t>366,08*0,45</t>
  </si>
  <si>
    <t>164,736*5</t>
  </si>
  <si>
    <t>tř. 4</t>
  </si>
  <si>
    <t>tř. 5</t>
  </si>
  <si>
    <t>366,08*0,1</t>
  </si>
  <si>
    <t>201,344*5</t>
  </si>
  <si>
    <t>366,08*1,8</t>
  </si>
  <si>
    <t>366,08</t>
  </si>
  <si>
    <t>208*1,1*1,25</t>
  </si>
  <si>
    <t>286*1,95</t>
  </si>
  <si>
    <t>208*1,1*0,4</t>
  </si>
  <si>
    <t>91,52*1,95</t>
  </si>
  <si>
    <t>3R001</t>
  </si>
  <si>
    <t>Demontáž rámového oplocení vč. betonové podezdívky + zpětné obnovení</t>
  </si>
  <si>
    <t>208*1,1*0,1</t>
  </si>
  <si>
    <t>452313141</t>
  </si>
  <si>
    <t>Podkladní bloky z betonu prostého tř. C 16/20 otevřený výkop</t>
  </si>
  <si>
    <t>9*0,5*0,5*0,3</t>
  </si>
  <si>
    <t>452353101</t>
  </si>
  <si>
    <t>Bednění podkladních bloků otevřený výkop</t>
  </si>
  <si>
    <t>9*0,5*0,3*4</t>
  </si>
  <si>
    <t>2 x vjezd</t>
  </si>
  <si>
    <t>16*1,1</t>
  </si>
  <si>
    <t>857242122</t>
  </si>
  <si>
    <t>Montáž litinových tvarovek jednoosých přírubových otevřený výkop DN 80</t>
  </si>
  <si>
    <t>55254047</t>
  </si>
  <si>
    <t>koleno 90° s patkou přírubové litinové vodovodní N-kus PN 10/40 DN 80</t>
  </si>
  <si>
    <t>857262122</t>
  </si>
  <si>
    <t>Montáž litinových tvarovek jednoosých přírubových otevřený výkop DN 100</t>
  </si>
  <si>
    <t>55253661</t>
  </si>
  <si>
    <t>příruba zaslepovací litinová vodovodní PN 10/16 X-kus DN 100</t>
  </si>
  <si>
    <t>857264122</t>
  </si>
  <si>
    <t>Montáž litinových tvarovek odbočných přírubových otevřený výkop DN 100</t>
  </si>
  <si>
    <t>55253592</t>
  </si>
  <si>
    <t>kříž přírubový litinový PN10/16 TT-kus DN 100/100</t>
  </si>
  <si>
    <t>871251221</t>
  </si>
  <si>
    <t>Montáž potrubí z PE100 SDR 17 otevřený výkop svařovaných elektrotvarovkou D 110 x 6,6 mm</t>
  </si>
  <si>
    <t>224</t>
  </si>
  <si>
    <t>28613570</t>
  </si>
  <si>
    <t>Potrubí PE 100 RC, SDR 17 - De 110x6,6 mm</t>
  </si>
  <si>
    <t>877241101</t>
  </si>
  <si>
    <t>Montáž elektrospojek na vodovodním potrubí z PE trub d 90</t>
  </si>
  <si>
    <t>28615974</t>
  </si>
  <si>
    <t>elektrospojka SDR 11 PE 100 PN 16 D 90mm</t>
  </si>
  <si>
    <t>28653135</t>
  </si>
  <si>
    <t>nákružek lemový PE 100 SDR 11 90mm</t>
  </si>
  <si>
    <t>28654368</t>
  </si>
  <si>
    <t>příruba volná k lemovému nákružku z polypropylénu 90</t>
  </si>
  <si>
    <t>877251110</t>
  </si>
  <si>
    <t>Montáž elektrokolen 45° na vodovodním potrubí z PE trub d 110</t>
  </si>
  <si>
    <t>28614949</t>
  </si>
  <si>
    <t>elektrokoleno 45° PE 100 PN16 D 110mm</t>
  </si>
  <si>
    <t>877261101</t>
  </si>
  <si>
    <t>Montáž elektrospojek na vodovodním potrubí z PE trub d 110</t>
  </si>
  <si>
    <t>28615975</t>
  </si>
  <si>
    <t>elektrospojka SDR 11 PE 100 PN 16 D 110mm</t>
  </si>
  <si>
    <t>28614588</t>
  </si>
  <si>
    <t>elektrozáslepka SDR11 PE 100 PN16 D 110mm KIT</t>
  </si>
  <si>
    <t>28653136</t>
  </si>
  <si>
    <t>nákružek lemový PE 100 SDR 11 110mm</t>
  </si>
  <si>
    <t>28654410</t>
  </si>
  <si>
    <t>příruba volná k lemovému nákružku z polypropylénu 110</t>
  </si>
  <si>
    <t>877261113</t>
  </si>
  <si>
    <t>Montáž elektro T-kusů na vodovodním potrubí z PE trub d 110</t>
  </si>
  <si>
    <t>891241112</t>
  </si>
  <si>
    <t>Montáž vodovodních šoupátek otevřený výkop DN 80</t>
  </si>
  <si>
    <t>42221303</t>
  </si>
  <si>
    <t>šoupátko pitná voda litina krátká stavební dl PN 10/16 DN 80x180mm</t>
  </si>
  <si>
    <t>891247111</t>
  </si>
  <si>
    <t>Montáž hydrantů podzemních DN 80</t>
  </si>
  <si>
    <t>42273594</t>
  </si>
  <si>
    <t>hydrant podzemní DN 80 PN 16 dvojitý uzávěr s koulí krycí v 1500mm</t>
  </si>
  <si>
    <t>891261112</t>
  </si>
  <si>
    <t>Montáž vodovodních šoupátek otevřený výkop DN 100</t>
  </si>
  <si>
    <t>42221304</t>
  </si>
  <si>
    <t>šoupátko pitná voda litina krátká stavební dl PN 10/16 DN 100x190mm</t>
  </si>
  <si>
    <t>892312121</t>
  </si>
  <si>
    <t>Tlaková zkouška vzduchem potrubí DN 150 těsnícím vakem ucpávkovým</t>
  </si>
  <si>
    <t>úsek</t>
  </si>
  <si>
    <t>892372111</t>
  </si>
  <si>
    <t>Zabezpečení konců potrubí DN do 300 při tlakových zkouškách vodou</t>
  </si>
  <si>
    <t>899401112</t>
  </si>
  <si>
    <t>Osazení poklopů litinových šoupátkových</t>
  </si>
  <si>
    <t>42291352</t>
  </si>
  <si>
    <t>poklop litinový šoupátkový pro zemní soupravy osazení do terénu a do vozovky</t>
  </si>
  <si>
    <t>899401113</t>
  </si>
  <si>
    <t>Osazení poklopů litinových hydrantových</t>
  </si>
  <si>
    <t>42291452</t>
  </si>
  <si>
    <t>poklop litinový hydrantový DN 80</t>
  </si>
  <si>
    <t>899713111</t>
  </si>
  <si>
    <t>Orientační tabulky na sloupku betonovém nebo ocelovém</t>
  </si>
  <si>
    <t>899721111</t>
  </si>
  <si>
    <t>Signalizační vodič DN do 150 mm na potrubí</t>
  </si>
  <si>
    <t>230</t>
  </si>
  <si>
    <t>899722113</t>
  </si>
  <si>
    <t>Krytí potrubí z plastů výstražnou fólií z PVC 34cm</t>
  </si>
  <si>
    <t>29,524+21,204</t>
  </si>
  <si>
    <t>50,728*14</t>
  </si>
  <si>
    <t>29,524</t>
  </si>
  <si>
    <t>21,204</t>
  </si>
  <si>
    <t>767-10 - VON - Vedlejší a ostatní náklady</t>
  </si>
  <si>
    <t>Ladislav Kovnalina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</si>
  <si>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</si>
  <si>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</si>
  <si>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</si>
  <si>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</si>
  <si>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</si>
  <si>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</si>
  <si>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</si>
  <si>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</si>
  <si>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</si>
  <si>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</si>
  <si>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</si>
  <si>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011603000</t>
  </si>
  <si>
    <t>Diagnostika komunikace</t>
  </si>
  <si>
    <t>012103000</t>
  </si>
  <si>
    <t>Geodetické práce před výstavbou - vytyčení inženýrských sítí</t>
  </si>
  <si>
    <t>012203000</t>
  </si>
  <si>
    <t>Geodetické práce při provádění stavby - vytyčení stavby</t>
  </si>
  <si>
    <t>012303000</t>
  </si>
  <si>
    <t>Geodetické práce po výstavbě - zaměření skutečného provedení</t>
  </si>
  <si>
    <t>013254000</t>
  </si>
  <si>
    <t>Dokumentace skutečného provedení stavby</t>
  </si>
  <si>
    <t>VRN3</t>
  </si>
  <si>
    <t>Zařízení staveniště</t>
  </si>
  <si>
    <t>031002000</t>
  </si>
  <si>
    <t>034103000</t>
  </si>
  <si>
    <t>Oplocení staveniště</t>
  </si>
  <si>
    <t>VRN4</t>
  </si>
  <si>
    <t>Inženýrská činnost</t>
  </si>
  <si>
    <t>045002000</t>
  </si>
  <si>
    <t>Kompletační a koordinační činnost</t>
  </si>
  <si>
    <t>VRN5</t>
  </si>
  <si>
    <t>Finanční náklady</t>
  </si>
  <si>
    <t>053002000</t>
  </si>
  <si>
    <t>Poplatky za zábory</t>
  </si>
  <si>
    <t>VRN7</t>
  </si>
  <si>
    <t>Provozní vlivy</t>
  </si>
  <si>
    <t>071203000</t>
  </si>
  <si>
    <t>Přechodové lávky</t>
  </si>
  <si>
    <t>072002000</t>
  </si>
  <si>
    <t>DIO</t>
  </si>
  <si>
    <t>VRN9</t>
  </si>
  <si>
    <t>Ostatní náklady</t>
  </si>
  <si>
    <t>091504000</t>
  </si>
  <si>
    <t>Náklady související s publikační činností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</si>
</sst>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3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2"/>
      <c r="AQ5" s="22"/>
      <c r="AR5" s="20"/>
      <c r="BE5" s="25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5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2"/>
      <c r="AQ6" s="22"/>
      <c r="AR6" s="20"/>
      <c r="BE6" s="25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5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5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1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251"/>
      <c r="BS13" s="17" t="s">
        <v>6</v>
      </c>
    </row>
    <row r="14" spans="1:74" ht="12.75">
      <c r="B14" s="21"/>
      <c r="C14" s="22"/>
      <c r="D14" s="22"/>
      <c r="E14" s="256" t="s">
        <v>30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5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1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25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251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1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51"/>
      <c r="BS20" s="17" t="s">
        <v>35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1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1"/>
    </row>
    <row r="23" spans="1:71" s="1" customFormat="1" ht="16.5" customHeight="1">
      <c r="B23" s="21"/>
      <c r="C23" s="22"/>
      <c r="D23" s="22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2"/>
      <c r="AP23" s="22"/>
      <c r="AQ23" s="22"/>
      <c r="AR23" s="20"/>
      <c r="BE23" s="25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1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9">
        <f>ROUND(AG94,2)</f>
        <v>0</v>
      </c>
      <c r="AL26" s="260"/>
      <c r="AM26" s="260"/>
      <c r="AN26" s="260"/>
      <c r="AO26" s="260"/>
      <c r="AP26" s="36"/>
      <c r="AQ26" s="36"/>
      <c r="AR26" s="39"/>
      <c r="BE26" s="25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1" t="s">
        <v>40</v>
      </c>
      <c r="M28" s="261"/>
      <c r="N28" s="261"/>
      <c r="O28" s="261"/>
      <c r="P28" s="261"/>
      <c r="Q28" s="36"/>
      <c r="R28" s="36"/>
      <c r="S28" s="36"/>
      <c r="T28" s="36"/>
      <c r="U28" s="36"/>
      <c r="V28" s="36"/>
      <c r="W28" s="261" t="s">
        <v>41</v>
      </c>
      <c r="X28" s="261"/>
      <c r="Y28" s="261"/>
      <c r="Z28" s="261"/>
      <c r="AA28" s="261"/>
      <c r="AB28" s="261"/>
      <c r="AC28" s="261"/>
      <c r="AD28" s="261"/>
      <c r="AE28" s="261"/>
      <c r="AF28" s="36"/>
      <c r="AG28" s="36"/>
      <c r="AH28" s="36"/>
      <c r="AI28" s="36"/>
      <c r="AJ28" s="36"/>
      <c r="AK28" s="261" t="s">
        <v>42</v>
      </c>
      <c r="AL28" s="261"/>
      <c r="AM28" s="261"/>
      <c r="AN28" s="261"/>
      <c r="AO28" s="261"/>
      <c r="AP28" s="36"/>
      <c r="AQ28" s="36"/>
      <c r="AR28" s="39"/>
      <c r="BE28" s="251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264">
        <v>0.21</v>
      </c>
      <c r="M29" s="263"/>
      <c r="N29" s="263"/>
      <c r="O29" s="263"/>
      <c r="P29" s="263"/>
      <c r="Q29" s="41"/>
      <c r="R29" s="41"/>
      <c r="S29" s="41"/>
      <c r="T29" s="41"/>
      <c r="U29" s="41"/>
      <c r="V29" s="41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41"/>
      <c r="AG29" s="41"/>
      <c r="AH29" s="41"/>
      <c r="AI29" s="41"/>
      <c r="AJ29" s="41"/>
      <c r="AK29" s="262">
        <f>ROUND(AV94, 2)</f>
        <v>0</v>
      </c>
      <c r="AL29" s="263"/>
      <c r="AM29" s="263"/>
      <c r="AN29" s="263"/>
      <c r="AO29" s="263"/>
      <c r="AP29" s="41"/>
      <c r="AQ29" s="41"/>
      <c r="AR29" s="42"/>
      <c r="BE29" s="252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264">
        <v>0.15</v>
      </c>
      <c r="M30" s="263"/>
      <c r="N30" s="263"/>
      <c r="O30" s="263"/>
      <c r="P30" s="263"/>
      <c r="Q30" s="41"/>
      <c r="R30" s="41"/>
      <c r="S30" s="41"/>
      <c r="T30" s="41"/>
      <c r="U30" s="41"/>
      <c r="V30" s="41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41"/>
      <c r="AG30" s="41"/>
      <c r="AH30" s="41"/>
      <c r="AI30" s="41"/>
      <c r="AJ30" s="41"/>
      <c r="AK30" s="262">
        <f>ROUND(AW94, 2)</f>
        <v>0</v>
      </c>
      <c r="AL30" s="263"/>
      <c r="AM30" s="263"/>
      <c r="AN30" s="263"/>
      <c r="AO30" s="263"/>
      <c r="AP30" s="41"/>
      <c r="AQ30" s="41"/>
      <c r="AR30" s="42"/>
      <c r="BE30" s="252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264">
        <v>0.21</v>
      </c>
      <c r="M31" s="263"/>
      <c r="N31" s="263"/>
      <c r="O31" s="263"/>
      <c r="P31" s="263"/>
      <c r="Q31" s="41"/>
      <c r="R31" s="41"/>
      <c r="S31" s="41"/>
      <c r="T31" s="41"/>
      <c r="U31" s="41"/>
      <c r="V31" s="41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41"/>
      <c r="AG31" s="41"/>
      <c r="AH31" s="41"/>
      <c r="AI31" s="41"/>
      <c r="AJ31" s="41"/>
      <c r="AK31" s="262">
        <v>0</v>
      </c>
      <c r="AL31" s="263"/>
      <c r="AM31" s="263"/>
      <c r="AN31" s="263"/>
      <c r="AO31" s="263"/>
      <c r="AP31" s="41"/>
      <c r="AQ31" s="41"/>
      <c r="AR31" s="42"/>
      <c r="BE31" s="252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264">
        <v>0.15</v>
      </c>
      <c r="M32" s="263"/>
      <c r="N32" s="263"/>
      <c r="O32" s="263"/>
      <c r="P32" s="263"/>
      <c r="Q32" s="41"/>
      <c r="R32" s="41"/>
      <c r="S32" s="41"/>
      <c r="T32" s="41"/>
      <c r="U32" s="41"/>
      <c r="V32" s="41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41"/>
      <c r="AG32" s="41"/>
      <c r="AH32" s="41"/>
      <c r="AI32" s="41"/>
      <c r="AJ32" s="41"/>
      <c r="AK32" s="262">
        <v>0</v>
      </c>
      <c r="AL32" s="263"/>
      <c r="AM32" s="263"/>
      <c r="AN32" s="263"/>
      <c r="AO32" s="263"/>
      <c r="AP32" s="41"/>
      <c r="AQ32" s="41"/>
      <c r="AR32" s="42"/>
      <c r="BE32" s="252"/>
    </row>
    <row r="33" spans="1:57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264">
        <v>0</v>
      </c>
      <c r="M33" s="263"/>
      <c r="N33" s="263"/>
      <c r="O33" s="263"/>
      <c r="P33" s="263"/>
      <c r="Q33" s="41"/>
      <c r="R33" s="41"/>
      <c r="S33" s="41"/>
      <c r="T33" s="41"/>
      <c r="U33" s="41"/>
      <c r="V33" s="41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41"/>
      <c r="AG33" s="41"/>
      <c r="AH33" s="41"/>
      <c r="AI33" s="41"/>
      <c r="AJ33" s="41"/>
      <c r="AK33" s="262">
        <v>0</v>
      </c>
      <c r="AL33" s="263"/>
      <c r="AM33" s="263"/>
      <c r="AN33" s="263"/>
      <c r="AO33" s="263"/>
      <c r="AP33" s="41"/>
      <c r="AQ33" s="41"/>
      <c r="AR33" s="42"/>
      <c r="BE33" s="25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1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265" t="s">
        <v>51</v>
      </c>
      <c r="Y35" s="266"/>
      <c r="Z35" s="266"/>
      <c r="AA35" s="266"/>
      <c r="AB35" s="266"/>
      <c r="AC35" s="45"/>
      <c r="AD35" s="45"/>
      <c r="AE35" s="45"/>
      <c r="AF35" s="45"/>
      <c r="AG35" s="45"/>
      <c r="AH35" s="45"/>
      <c r="AI35" s="45"/>
      <c r="AJ35" s="45"/>
      <c r="AK35" s="267">
        <f>SUM(AK26:AK33)</f>
        <v>0</v>
      </c>
      <c r="AL35" s="266"/>
      <c r="AM35" s="266"/>
      <c r="AN35" s="266"/>
      <c r="AO35" s="26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767_2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9" t="str">
        <f>K6</f>
        <v>Chodník Hlinsko-Rváčov-dešťová kanalizace a vodovod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Hlinsko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1" t="str">
        <f>IF(AN8= "","",AN8)</f>
        <v>2. 6. 2022</v>
      </c>
      <c r="AN87" s="27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Hlinsko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272" t="str">
        <f>IF(E17="","",E17)</f>
        <v>VK PROJEKT, spol. s r.o.</v>
      </c>
      <c r="AN89" s="273"/>
      <c r="AO89" s="273"/>
      <c r="AP89" s="273"/>
      <c r="AQ89" s="36"/>
      <c r="AR89" s="39"/>
      <c r="AS89" s="274" t="s">
        <v>59</v>
      </c>
      <c r="AT89" s="27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36</v>
      </c>
      <c r="AJ90" s="36"/>
      <c r="AK90" s="36"/>
      <c r="AL90" s="36"/>
      <c r="AM90" s="272" t="str">
        <f>IF(E20="","",E20)</f>
        <v>Ladislav Konvalina</v>
      </c>
      <c r="AN90" s="273"/>
      <c r="AO90" s="273"/>
      <c r="AP90" s="273"/>
      <c r="AQ90" s="36"/>
      <c r="AR90" s="39"/>
      <c r="AS90" s="276"/>
      <c r="AT90" s="27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8"/>
      <c r="AT91" s="27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0" t="s">
        <v>60</v>
      </c>
      <c r="D92" s="281"/>
      <c r="E92" s="281"/>
      <c r="F92" s="281"/>
      <c r="G92" s="281"/>
      <c r="H92" s="73"/>
      <c r="I92" s="282" t="s">
        <v>61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3" t="s">
        <v>62</v>
      </c>
      <c r="AH92" s="281"/>
      <c r="AI92" s="281"/>
      <c r="AJ92" s="281"/>
      <c r="AK92" s="281"/>
      <c r="AL92" s="281"/>
      <c r="AM92" s="281"/>
      <c r="AN92" s="282" t="s">
        <v>63</v>
      </c>
      <c r="AO92" s="281"/>
      <c r="AP92" s="284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8">
        <f>ROUND(SUM(AG95:AG97),2)</f>
        <v>0</v>
      </c>
      <c r="AH94" s="288"/>
      <c r="AI94" s="288"/>
      <c r="AJ94" s="288"/>
      <c r="AK94" s="288"/>
      <c r="AL94" s="288"/>
      <c r="AM94" s="288"/>
      <c r="AN94" s="289">
        <f>SUM(AG94,AT94)</f>
        <v>0</v>
      </c>
      <c r="AO94" s="289"/>
      <c r="AP94" s="289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1" s="7" customFormat="1" ht="16.5" customHeight="1">
      <c r="A95" s="93" t="s">
        <v>83</v>
      </c>
      <c r="B95" s="94"/>
      <c r="C95" s="95"/>
      <c r="D95" s="287" t="s">
        <v>84</v>
      </c>
      <c r="E95" s="287"/>
      <c r="F95" s="287"/>
      <c r="G95" s="287"/>
      <c r="H95" s="287"/>
      <c r="I95" s="96"/>
      <c r="J95" s="287" t="s">
        <v>85</v>
      </c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5">
        <f>'767-01 - IO 01 - Dešťová ...'!J30</f>
        <v>0</v>
      </c>
      <c r="AH95" s="286"/>
      <c r="AI95" s="286"/>
      <c r="AJ95" s="286"/>
      <c r="AK95" s="286"/>
      <c r="AL95" s="286"/>
      <c r="AM95" s="286"/>
      <c r="AN95" s="285">
        <f>SUM(AG95,AT95)</f>
        <v>0</v>
      </c>
      <c r="AO95" s="286"/>
      <c r="AP95" s="286"/>
      <c r="AQ95" s="97" t="s">
        <v>86</v>
      </c>
      <c r="AR95" s="98"/>
      <c r="AS95" s="99">
        <v>0</v>
      </c>
      <c r="AT95" s="100">
        <f>ROUND(SUM(AV95:AW95),2)</f>
        <v>0</v>
      </c>
      <c r="AU95" s="101">
        <f>'767-01 - IO 01 - Dešťová ...'!P126</f>
        <v>0</v>
      </c>
      <c r="AV95" s="100">
        <f>'767-01 - IO 01 - Dešťová ...'!J33</f>
        <v>0</v>
      </c>
      <c r="AW95" s="100">
        <f>'767-01 - IO 01 - Dešťová ...'!J34</f>
        <v>0</v>
      </c>
      <c r="AX95" s="100">
        <f>'767-01 - IO 01 - Dešťová ...'!J35</f>
        <v>0</v>
      </c>
      <c r="AY95" s="100">
        <f>'767-01 - IO 01 - Dešťová ...'!J36</f>
        <v>0</v>
      </c>
      <c r="AZ95" s="100">
        <f>'767-01 - IO 01 - Dešťová ...'!F33</f>
        <v>0</v>
      </c>
      <c r="BA95" s="100">
        <f>'767-01 - IO 01 - Dešťová ...'!F34</f>
        <v>0</v>
      </c>
      <c r="BB95" s="100">
        <f>'767-01 - IO 01 - Dešťová ...'!F35</f>
        <v>0</v>
      </c>
      <c r="BC95" s="100">
        <f>'767-01 - IO 01 - Dešťová ...'!F36</f>
        <v>0</v>
      </c>
      <c r="BD95" s="102">
        <f>'767-01 - IO 01 - Dešťová ...'!F37</f>
        <v>0</v>
      </c>
      <c r="BT95" s="103" t="s">
        <v>87</v>
      </c>
      <c r="BV95" s="103" t="s">
        <v>81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7" customFormat="1" ht="24.75" customHeight="1">
      <c r="A96" s="93" t="s">
        <v>83</v>
      </c>
      <c r="B96" s="94"/>
      <c r="C96" s="95"/>
      <c r="D96" s="287" t="s">
        <v>90</v>
      </c>
      <c r="E96" s="287"/>
      <c r="F96" s="287"/>
      <c r="G96" s="287"/>
      <c r="H96" s="287"/>
      <c r="I96" s="96"/>
      <c r="J96" s="287" t="s">
        <v>91</v>
      </c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5">
        <f>'767-02 - IO 02 - Vodovod-...'!J30</f>
        <v>0</v>
      </c>
      <c r="AH96" s="286"/>
      <c r="AI96" s="286"/>
      <c r="AJ96" s="286"/>
      <c r="AK96" s="286"/>
      <c r="AL96" s="286"/>
      <c r="AM96" s="286"/>
      <c r="AN96" s="285">
        <f>SUM(AG96,AT96)</f>
        <v>0</v>
      </c>
      <c r="AO96" s="286"/>
      <c r="AP96" s="286"/>
      <c r="AQ96" s="97" t="s">
        <v>86</v>
      </c>
      <c r="AR96" s="98"/>
      <c r="AS96" s="99">
        <v>0</v>
      </c>
      <c r="AT96" s="100">
        <f>ROUND(SUM(AV96:AW96),2)</f>
        <v>0</v>
      </c>
      <c r="AU96" s="101">
        <f>'767-02 - IO 02 - Vodovod-...'!P126</f>
        <v>0</v>
      </c>
      <c r="AV96" s="100">
        <f>'767-02 - IO 02 - Vodovod-...'!J33</f>
        <v>0</v>
      </c>
      <c r="AW96" s="100">
        <f>'767-02 - IO 02 - Vodovod-...'!J34</f>
        <v>0</v>
      </c>
      <c r="AX96" s="100">
        <f>'767-02 - IO 02 - Vodovod-...'!J35</f>
        <v>0</v>
      </c>
      <c r="AY96" s="100">
        <f>'767-02 - IO 02 - Vodovod-...'!J36</f>
        <v>0</v>
      </c>
      <c r="AZ96" s="100">
        <f>'767-02 - IO 02 - Vodovod-...'!F33</f>
        <v>0</v>
      </c>
      <c r="BA96" s="100">
        <f>'767-02 - IO 02 - Vodovod-...'!F34</f>
        <v>0</v>
      </c>
      <c r="BB96" s="100">
        <f>'767-02 - IO 02 - Vodovod-...'!F35</f>
        <v>0</v>
      </c>
      <c r="BC96" s="100">
        <f>'767-02 - IO 02 - Vodovod-...'!F36</f>
        <v>0</v>
      </c>
      <c r="BD96" s="102">
        <f>'767-02 - IO 02 - Vodovod-...'!F37</f>
        <v>0</v>
      </c>
      <c r="BT96" s="103" t="s">
        <v>87</v>
      </c>
      <c r="BV96" s="103" t="s">
        <v>81</v>
      </c>
      <c r="BW96" s="103" t="s">
        <v>92</v>
      </c>
      <c r="BX96" s="103" t="s">
        <v>5</v>
      </c>
      <c r="CL96" s="103" t="s">
        <v>1</v>
      </c>
      <c r="CM96" s="103" t="s">
        <v>89</v>
      </c>
    </row>
    <row r="97" spans="1:91" s="7" customFormat="1" ht="16.5" customHeight="1">
      <c r="A97" s="93" t="s">
        <v>83</v>
      </c>
      <c r="B97" s="94"/>
      <c r="C97" s="95"/>
      <c r="D97" s="287" t="s">
        <v>93</v>
      </c>
      <c r="E97" s="287"/>
      <c r="F97" s="287"/>
      <c r="G97" s="287"/>
      <c r="H97" s="287"/>
      <c r="I97" s="96"/>
      <c r="J97" s="287" t="s">
        <v>94</v>
      </c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5">
        <f>'767-10 - VON - Vedlejší a...'!J30</f>
        <v>0</v>
      </c>
      <c r="AH97" s="286"/>
      <c r="AI97" s="286"/>
      <c r="AJ97" s="286"/>
      <c r="AK97" s="286"/>
      <c r="AL97" s="286"/>
      <c r="AM97" s="286"/>
      <c r="AN97" s="285">
        <f>SUM(AG97,AT97)</f>
        <v>0</v>
      </c>
      <c r="AO97" s="286"/>
      <c r="AP97" s="286"/>
      <c r="AQ97" s="97" t="s">
        <v>95</v>
      </c>
      <c r="AR97" s="98"/>
      <c r="AS97" s="104">
        <v>0</v>
      </c>
      <c r="AT97" s="105">
        <f>ROUND(SUM(AV97:AW97),2)</f>
        <v>0</v>
      </c>
      <c r="AU97" s="106">
        <f>'767-10 - VON - Vedlejší a...'!P123</f>
        <v>0</v>
      </c>
      <c r="AV97" s="105">
        <f>'767-10 - VON - Vedlejší a...'!J33</f>
        <v>0</v>
      </c>
      <c r="AW97" s="105">
        <f>'767-10 - VON - Vedlejší a...'!J34</f>
        <v>0</v>
      </c>
      <c r="AX97" s="105">
        <f>'767-10 - VON - Vedlejší a...'!J35</f>
        <v>0</v>
      </c>
      <c r="AY97" s="105">
        <f>'767-10 - VON - Vedlejší a...'!J36</f>
        <v>0</v>
      </c>
      <c r="AZ97" s="105">
        <f>'767-10 - VON - Vedlejší a...'!F33</f>
        <v>0</v>
      </c>
      <c r="BA97" s="105">
        <f>'767-10 - VON - Vedlejší a...'!F34</f>
        <v>0</v>
      </c>
      <c r="BB97" s="105">
        <f>'767-10 - VON - Vedlejší a...'!F35</f>
        <v>0</v>
      </c>
      <c r="BC97" s="105">
        <f>'767-10 - VON - Vedlejší a...'!F36</f>
        <v>0</v>
      </c>
      <c r="BD97" s="107">
        <f>'767-10 - VON - Vedlejší a...'!F37</f>
        <v>0</v>
      </c>
      <c r="BT97" s="103" t="s">
        <v>87</v>
      </c>
      <c r="BV97" s="103" t="s">
        <v>81</v>
      </c>
      <c r="BW97" s="103" t="s">
        <v>96</v>
      </c>
      <c r="BX97" s="103" t="s">
        <v>5</v>
      </c>
      <c r="CL97" s="103" t="s">
        <v>1</v>
      </c>
      <c r="CM97" s="103" t="s">
        <v>89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5w/Mir3LhLp9ITsm8EISVqFPao6yHLIdF9K2bZeHZ0osnO/DeNybvGrj3qCIhfwE6ghS2KbE8fe4oynPuZ+6mA==" saltValue="/v3HBWoUbmkIW8kCaaXQ5OEtk8aEqBoFx13ZSsdXhbJgpFaM54uYbfcDfhPvz3QTNcTOWSZkv10DG0iVYjnUU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767-01 - IO 01 - Dešťová ...'!C2" display="/" xr:uid="{00000000-0004-0000-0000-000000000000}"/>
    <hyperlink ref="A96" location="'767-02 - IO 02 - Vodovod-...'!C2" display="/" xr:uid="{00000000-0004-0000-0000-000001000000}"/>
    <hyperlink ref="A97" location="'767-10 - VON - Vedlejší a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>
      <c r="B4" s="20"/>
      <c r="D4" s="110" t="s">
        <v>97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Chodník Hlinsko-Rváčov-dešťová kanalizace a vodovod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99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>00270059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Město Hlinsko</v>
      </c>
      <c r="F15" s="34"/>
      <c r="G15" s="34"/>
      <c r="H15" s="34"/>
      <c r="I15" s="112" t="s">
        <v>28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ROUND((SUM(BE126:BE532)),  2)</f>
        <v>0</v>
      </c>
      <c r="G33" s="34"/>
      <c r="H33" s="34"/>
      <c r="I33" s="124">
        <v>0.21</v>
      </c>
      <c r="J33" s="123">
        <f>ROUND(((SUM(BE126:BE532))*I33),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ROUND((SUM(BF126:BF532)),  2)</f>
        <v>0</v>
      </c>
      <c r="G34" s="34"/>
      <c r="H34" s="34"/>
      <c r="I34" s="124">
        <v>0.15</v>
      </c>
      <c r="J34" s="123">
        <f>ROUND(((SUM(BF126:BF532))*I34),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ROUND((SUM(BG126:BG532)),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ROUND((SUM(BH126:BH532)),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ROUND((SUM(BI126:BI532)),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Chodník Hlinsko-Rváčov-dešťová kanalizace a vodovod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767-01 - IO 01 - Dešťová kanalizace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Hlinsko</v>
      </c>
      <c r="G89" s="36"/>
      <c r="H89" s="36"/>
      <c r="I89" s="29" t="s">
        <v>22</v>
      </c>
      <c r="J89" s="66" t="str">
        <f>IF(J12="","",J12)</f>
        <v>2. 6. 2022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Hlinsko</v>
      </c>
      <c r="G91" s="36"/>
      <c r="H91" s="36"/>
      <c r="I91" s="29" t="s">
        <v>31</v>
      </c>
      <c r="J91" s="32" t="str">
        <f>E21</f>
        <v>VK PROJEKT, spol. s 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Ladislav Konvalina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J127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J128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J337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J342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J348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110</v>
      </c>
      <c r="E102" s="156"/>
      <c r="F102" s="156"/>
      <c r="G102" s="156"/>
      <c r="H102" s="156"/>
      <c r="I102" s="156"/>
      <c r="J102" s="157">
        <f>J373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J406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J481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113</v>
      </c>
      <c r="E105" s="156"/>
      <c r="F105" s="156"/>
      <c r="G105" s="156"/>
      <c r="H105" s="156"/>
      <c r="I105" s="156"/>
      <c r="J105" s="157">
        <f>J507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114</v>
      </c>
      <c r="E106" s="156"/>
      <c r="F106" s="156"/>
      <c r="G106" s="156"/>
      <c r="H106" s="156"/>
      <c r="I106" s="156"/>
      <c r="J106" s="157">
        <f>J530</f>
        <v>0</v>
      </c>
      <c r="K106" s="154"/>
      <c r="L106" s="158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115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298" t="str">
        <f>E7</f>
        <v>Chodník Hlinsko-Rváčov-dešťová kanalizace a vodovod</v>
      </c>
      <c r="F116" s="299"/>
      <c r="G116" s="299"/>
      <c r="H116" s="299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98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69" t="str">
        <f>E9</f>
        <v>767-01 - IO 01 - Dešťová kanalizace</v>
      </c>
      <c r="F118" s="300"/>
      <c r="G118" s="300"/>
      <c r="H118" s="30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>Hlinsko</v>
      </c>
      <c r="G120" s="36"/>
      <c r="H120" s="36"/>
      <c r="I120" s="29" t="s">
        <v>22</v>
      </c>
      <c r="J120" s="66" t="str">
        <f>IF(J12="","",J12)</f>
        <v>2. 6. 2022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7" customHeight="1">
      <c r="A122" s="34"/>
      <c r="B122" s="35"/>
      <c r="C122" s="29" t="s">
        <v>24</v>
      </c>
      <c r="D122" s="36"/>
      <c r="E122" s="36"/>
      <c r="F122" s="27" t="str">
        <f>E15</f>
        <v>Město Hlinsko</v>
      </c>
      <c r="G122" s="36"/>
      <c r="H122" s="36"/>
      <c r="I122" s="29" t="s">
        <v>31</v>
      </c>
      <c r="J122" s="32" t="str">
        <f>E21</f>
        <v>VK PROJEKT, spol. s 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29</v>
      </c>
      <c r="D123" s="36"/>
      <c r="E123" s="36"/>
      <c r="F123" s="27" t="str">
        <f>IF(E18="","",E18)</f>
        <v>Vyplň údaj</v>
      </c>
      <c r="G123" s="36"/>
      <c r="H123" s="36"/>
      <c r="I123" s="29" t="s">
        <v>36</v>
      </c>
      <c r="J123" s="32" t="str">
        <f>E24</f>
        <v>Ladislav Konvalina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59"/>
      <c r="B125" s="160"/>
      <c r="C125" s="161" t="s">
        <v>116</v>
      </c>
      <c r="D125" s="162" t="s">
        <v>64</v>
      </c>
      <c r="E125" s="162" t="s">
        <v>60</v>
      </c>
      <c r="F125" s="162" t="s">
        <v>61</v>
      </c>
      <c r="G125" s="162" t="s">
        <v>117</v>
      </c>
      <c r="H125" s="162" t="s">
        <v>118</v>
      </c>
      <c r="I125" s="162" t="s">
        <v>119</v>
      </c>
      <c r="J125" s="162" t="s">
        <v>102</v>
      </c>
      <c r="K125" s="163" t="s">
        <v>120</v>
      </c>
      <c r="L125" s="164"/>
      <c r="M125" s="75" t="s">
        <v>1</v>
      </c>
      <c r="N125" s="76" t="s">
        <v>43</v>
      </c>
      <c r="O125" s="76" t="s">
        <v>121</v>
      </c>
      <c r="P125" s="76" t="s">
        <v>122</v>
      </c>
      <c r="Q125" s="76" t="s">
        <v>123</v>
      </c>
      <c r="R125" s="76" t="s">
        <v>124</v>
      </c>
      <c r="S125" s="76" t="s">
        <v>125</v>
      </c>
      <c r="T125" s="77" t="s">
        <v>126</v>
      </c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</row>
    <row r="126" spans="1:63" s="2" customFormat="1" ht="22.9" customHeight="1">
      <c r="A126" s="34"/>
      <c r="B126" s="35"/>
      <c r="C126" s="82" t="s">
        <v>127</v>
      </c>
      <c r="D126" s="36"/>
      <c r="E126" s="36"/>
      <c r="F126" s="36"/>
      <c r="G126" s="36"/>
      <c r="H126" s="36"/>
      <c r="I126" s="36"/>
      <c r="J126" s="165">
        <f>BK126</f>
        <v>0</v>
      </c>
      <c r="K126" s="36"/>
      <c r="L126" s="39"/>
      <c r="M126" s="78"/>
      <c r="N126" s="166"/>
      <c r="O126" s="79"/>
      <c r="P126" s="167">
        <f>P127</f>
        <v>0</v>
      </c>
      <c r="Q126" s="79"/>
      <c r="R126" s="167">
        <f>R127</f>
        <v>0</v>
      </c>
      <c r="S126" s="79"/>
      <c r="T126" s="168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78</v>
      </c>
      <c r="AU126" s="17" t="s">
        <v>104</v>
      </c>
      <c r="BK126" s="169">
        <f>BK127</f>
        <v>0</v>
      </c>
    </row>
    <row r="127" spans="1:63" s="12" customFormat="1" ht="25.9" customHeight="1">
      <c r="B127" s="170"/>
      <c r="C127" s="171"/>
      <c r="D127" s="172" t="s">
        <v>78</v>
      </c>
      <c r="E127" s="173" t="s">
        <v>128</v>
      </c>
      <c r="F127" s="173" t="s">
        <v>129</v>
      </c>
      <c r="G127" s="171"/>
      <c r="H127" s="171"/>
      <c r="I127" s="174"/>
      <c r="J127" s="175">
        <f>BK127</f>
        <v>0</v>
      </c>
      <c r="K127" s="171"/>
      <c r="L127" s="176"/>
      <c r="M127" s="177"/>
      <c r="N127" s="178"/>
      <c r="O127" s="178"/>
      <c r="P127" s="179">
        <f>P128+P337+P342+P348+P373+P406+P481+P507+P530</f>
        <v>0</v>
      </c>
      <c r="Q127" s="178"/>
      <c r="R127" s="179">
        <f>R128+R337+R342+R348+R373+R406+R481+R507+R530</f>
        <v>0</v>
      </c>
      <c r="S127" s="178"/>
      <c r="T127" s="180">
        <f>T128+T337+T342+T348+T373+T406+T481+T507+T530</f>
        <v>0</v>
      </c>
      <c r="AR127" s="181" t="s">
        <v>87</v>
      </c>
      <c r="AT127" s="182" t="s">
        <v>78</v>
      </c>
      <c r="AU127" s="182" t="s">
        <v>79</v>
      </c>
      <c r="AY127" s="181" t="s">
        <v>130</v>
      </c>
      <c r="BK127" s="183">
        <f>BK128+BK337+BK342+BK348+BK373+BK406+BK481+BK507+BK530</f>
        <v>0</v>
      </c>
    </row>
    <row r="128" spans="1:63" s="12" customFormat="1" ht="22.9" customHeight="1">
      <c r="B128" s="170"/>
      <c r="C128" s="171"/>
      <c r="D128" s="172" t="s">
        <v>78</v>
      </c>
      <c r="E128" s="184" t="s">
        <v>87</v>
      </c>
      <c r="F128" s="184" t="s">
        <v>131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SUM(P129:P336)</f>
        <v>0</v>
      </c>
      <c r="Q128" s="178"/>
      <c r="R128" s="179">
        <f>SUM(R129:R336)</f>
        <v>0</v>
      </c>
      <c r="S128" s="178"/>
      <c r="T128" s="180">
        <f>SUM(T129:T336)</f>
        <v>0</v>
      </c>
      <c r="AR128" s="181" t="s">
        <v>87</v>
      </c>
      <c r="AT128" s="182" t="s">
        <v>78</v>
      </c>
      <c r="AU128" s="182" t="s">
        <v>87</v>
      </c>
      <c r="AY128" s="181" t="s">
        <v>130</v>
      </c>
      <c r="BK128" s="183">
        <f>SUM(BK129:BK336)</f>
        <v>0</v>
      </c>
    </row>
    <row r="129" spans="1:65" s="2" customFormat="1" ht="24.2" customHeight="1">
      <c r="A129" s="34"/>
      <c r="B129" s="35"/>
      <c r="C129" s="186" t="s">
        <v>87</v>
      </c>
      <c r="D129" s="186" t="s">
        <v>132</v>
      </c>
      <c r="E129" s="187" t="s">
        <v>133</v>
      </c>
      <c r="F129" s="188" t="s">
        <v>134</v>
      </c>
      <c r="G129" s="189" t="s">
        <v>135</v>
      </c>
      <c r="H129" s="190">
        <v>5</v>
      </c>
      <c r="I129" s="191"/>
      <c r="J129" s="192">
        <f>ROUND(I129*H129,2)</f>
        <v>0</v>
      </c>
      <c r="K129" s="188" t="s">
        <v>136</v>
      </c>
      <c r="L129" s="39"/>
      <c r="M129" s="193" t="s">
        <v>1</v>
      </c>
      <c r="N129" s="194" t="s">
        <v>44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137</v>
      </c>
      <c r="AT129" s="197" t="s">
        <v>132</v>
      </c>
      <c r="AU129" s="197" t="s">
        <v>89</v>
      </c>
      <c r="AY129" s="17" t="s">
        <v>130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87</v>
      </c>
      <c r="BK129" s="198">
        <f>ROUND(I129*H129,2)</f>
        <v>0</v>
      </c>
      <c r="BL129" s="17" t="s">
        <v>137</v>
      </c>
      <c r="BM129" s="197" t="s">
        <v>89</v>
      </c>
    </row>
    <row r="130" spans="1:65" s="2" customFormat="1" ht="19.5">
      <c r="A130" s="34"/>
      <c r="B130" s="35"/>
      <c r="C130" s="36"/>
      <c r="D130" s="199" t="s">
        <v>138</v>
      </c>
      <c r="E130" s="36"/>
      <c r="F130" s="200" t="s">
        <v>134</v>
      </c>
      <c r="G130" s="36"/>
      <c r="H130" s="36"/>
      <c r="I130" s="201"/>
      <c r="J130" s="36"/>
      <c r="K130" s="36"/>
      <c r="L130" s="39"/>
      <c r="M130" s="202"/>
      <c r="N130" s="203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138</v>
      </c>
      <c r="AU130" s="17" t="s">
        <v>89</v>
      </c>
    </row>
    <row r="131" spans="1:65" s="13" customFormat="1" ht="11.25">
      <c r="B131" s="204"/>
      <c r="C131" s="205"/>
      <c r="D131" s="199" t="s">
        <v>139</v>
      </c>
      <c r="E131" s="206" t="s">
        <v>1</v>
      </c>
      <c r="F131" s="207" t="s">
        <v>140</v>
      </c>
      <c r="G131" s="205"/>
      <c r="H131" s="208">
        <v>5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139</v>
      </c>
      <c r="AU131" s="214" t="s">
        <v>89</v>
      </c>
      <c r="AV131" s="13" t="s">
        <v>89</v>
      </c>
      <c r="AW131" s="13" t="s">
        <v>35</v>
      </c>
      <c r="AX131" s="13" t="s">
        <v>79</v>
      </c>
      <c r="AY131" s="214" t="s">
        <v>130</v>
      </c>
    </row>
    <row r="132" spans="1:65" s="14" customFormat="1" ht="11.25">
      <c r="B132" s="215"/>
      <c r="C132" s="216"/>
      <c r="D132" s="199" t="s">
        <v>139</v>
      </c>
      <c r="E132" s="217" t="s">
        <v>1</v>
      </c>
      <c r="F132" s="218" t="s">
        <v>141</v>
      </c>
      <c r="G132" s="216"/>
      <c r="H132" s="219">
        <v>5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139</v>
      </c>
      <c r="AU132" s="225" t="s">
        <v>89</v>
      </c>
      <c r="AV132" s="14" t="s">
        <v>137</v>
      </c>
      <c r="AW132" s="14" t="s">
        <v>35</v>
      </c>
      <c r="AX132" s="14" t="s">
        <v>87</v>
      </c>
      <c r="AY132" s="225" t="s">
        <v>130</v>
      </c>
    </row>
    <row r="133" spans="1:65" s="2" customFormat="1" ht="24.2" customHeight="1">
      <c r="A133" s="34"/>
      <c r="B133" s="35"/>
      <c r="C133" s="186" t="s">
        <v>89</v>
      </c>
      <c r="D133" s="186" t="s">
        <v>132</v>
      </c>
      <c r="E133" s="187" t="s">
        <v>142</v>
      </c>
      <c r="F133" s="188" t="s">
        <v>143</v>
      </c>
      <c r="G133" s="189" t="s">
        <v>135</v>
      </c>
      <c r="H133" s="190">
        <v>5</v>
      </c>
      <c r="I133" s="191"/>
      <c r="J133" s="192">
        <f>ROUND(I133*H133,2)</f>
        <v>0</v>
      </c>
      <c r="K133" s="188" t="s">
        <v>136</v>
      </c>
      <c r="L133" s="39"/>
      <c r="M133" s="193" t="s">
        <v>1</v>
      </c>
      <c r="N133" s="194" t="s">
        <v>44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137</v>
      </c>
      <c r="AT133" s="197" t="s">
        <v>132</v>
      </c>
      <c r="AU133" s="197" t="s">
        <v>89</v>
      </c>
      <c r="AY133" s="17" t="s">
        <v>130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87</v>
      </c>
      <c r="BK133" s="198">
        <f>ROUND(I133*H133,2)</f>
        <v>0</v>
      </c>
      <c r="BL133" s="17" t="s">
        <v>137</v>
      </c>
      <c r="BM133" s="197" t="s">
        <v>137</v>
      </c>
    </row>
    <row r="134" spans="1:65" s="2" customFormat="1" ht="19.5">
      <c r="A134" s="34"/>
      <c r="B134" s="35"/>
      <c r="C134" s="36"/>
      <c r="D134" s="199" t="s">
        <v>138</v>
      </c>
      <c r="E134" s="36"/>
      <c r="F134" s="200" t="s">
        <v>143</v>
      </c>
      <c r="G134" s="36"/>
      <c r="H134" s="36"/>
      <c r="I134" s="201"/>
      <c r="J134" s="36"/>
      <c r="K134" s="36"/>
      <c r="L134" s="39"/>
      <c r="M134" s="202"/>
      <c r="N134" s="203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138</v>
      </c>
      <c r="AU134" s="17" t="s">
        <v>89</v>
      </c>
    </row>
    <row r="135" spans="1:65" s="13" customFormat="1" ht="11.25">
      <c r="B135" s="204"/>
      <c r="C135" s="205"/>
      <c r="D135" s="199" t="s">
        <v>139</v>
      </c>
      <c r="E135" s="206" t="s">
        <v>1</v>
      </c>
      <c r="F135" s="207" t="s">
        <v>140</v>
      </c>
      <c r="G135" s="205"/>
      <c r="H135" s="208">
        <v>5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139</v>
      </c>
      <c r="AU135" s="214" t="s">
        <v>89</v>
      </c>
      <c r="AV135" s="13" t="s">
        <v>89</v>
      </c>
      <c r="AW135" s="13" t="s">
        <v>35</v>
      </c>
      <c r="AX135" s="13" t="s">
        <v>79</v>
      </c>
      <c r="AY135" s="214" t="s">
        <v>130</v>
      </c>
    </row>
    <row r="136" spans="1:65" s="14" customFormat="1" ht="11.25">
      <c r="B136" s="215"/>
      <c r="C136" s="216"/>
      <c r="D136" s="199" t="s">
        <v>139</v>
      </c>
      <c r="E136" s="217" t="s">
        <v>1</v>
      </c>
      <c r="F136" s="218" t="s">
        <v>141</v>
      </c>
      <c r="G136" s="216"/>
      <c r="H136" s="219">
        <v>5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139</v>
      </c>
      <c r="AU136" s="225" t="s">
        <v>89</v>
      </c>
      <c r="AV136" s="14" t="s">
        <v>137</v>
      </c>
      <c r="AW136" s="14" t="s">
        <v>35</v>
      </c>
      <c r="AX136" s="14" t="s">
        <v>87</v>
      </c>
      <c r="AY136" s="225" t="s">
        <v>130</v>
      </c>
    </row>
    <row r="137" spans="1:65" s="2" customFormat="1" ht="24.2" customHeight="1">
      <c r="A137" s="34"/>
      <c r="B137" s="35"/>
      <c r="C137" s="186" t="s">
        <v>144</v>
      </c>
      <c r="D137" s="186" t="s">
        <v>132</v>
      </c>
      <c r="E137" s="187" t="s">
        <v>145</v>
      </c>
      <c r="F137" s="188" t="s">
        <v>146</v>
      </c>
      <c r="G137" s="189" t="s">
        <v>135</v>
      </c>
      <c r="H137" s="190">
        <v>3</v>
      </c>
      <c r="I137" s="191"/>
      <c r="J137" s="192">
        <f>ROUND(I137*H137,2)</f>
        <v>0</v>
      </c>
      <c r="K137" s="188" t="s">
        <v>136</v>
      </c>
      <c r="L137" s="39"/>
      <c r="M137" s="193" t="s">
        <v>1</v>
      </c>
      <c r="N137" s="194" t="s">
        <v>44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137</v>
      </c>
      <c r="AT137" s="197" t="s">
        <v>132</v>
      </c>
      <c r="AU137" s="197" t="s">
        <v>89</v>
      </c>
      <c r="AY137" s="17" t="s">
        <v>130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87</v>
      </c>
      <c r="BK137" s="198">
        <f>ROUND(I137*H137,2)</f>
        <v>0</v>
      </c>
      <c r="BL137" s="17" t="s">
        <v>137</v>
      </c>
      <c r="BM137" s="197" t="s">
        <v>147</v>
      </c>
    </row>
    <row r="138" spans="1:65" s="2" customFormat="1" ht="19.5">
      <c r="A138" s="34"/>
      <c r="B138" s="35"/>
      <c r="C138" s="36"/>
      <c r="D138" s="199" t="s">
        <v>138</v>
      </c>
      <c r="E138" s="36"/>
      <c r="F138" s="200" t="s">
        <v>146</v>
      </c>
      <c r="G138" s="36"/>
      <c r="H138" s="36"/>
      <c r="I138" s="201"/>
      <c r="J138" s="36"/>
      <c r="K138" s="36"/>
      <c r="L138" s="39"/>
      <c r="M138" s="202"/>
      <c r="N138" s="203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138</v>
      </c>
      <c r="AU138" s="17" t="s">
        <v>89</v>
      </c>
    </row>
    <row r="139" spans="1:65" s="13" customFormat="1" ht="11.25">
      <c r="B139" s="204"/>
      <c r="C139" s="205"/>
      <c r="D139" s="199" t="s">
        <v>139</v>
      </c>
      <c r="E139" s="206" t="s">
        <v>1</v>
      </c>
      <c r="F139" s="207" t="s">
        <v>144</v>
      </c>
      <c r="G139" s="205"/>
      <c r="H139" s="208">
        <v>3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139</v>
      </c>
      <c r="AU139" s="214" t="s">
        <v>89</v>
      </c>
      <c r="AV139" s="13" t="s">
        <v>89</v>
      </c>
      <c r="AW139" s="13" t="s">
        <v>35</v>
      </c>
      <c r="AX139" s="13" t="s">
        <v>79</v>
      </c>
      <c r="AY139" s="214" t="s">
        <v>130</v>
      </c>
    </row>
    <row r="140" spans="1:65" s="14" customFormat="1" ht="11.25">
      <c r="B140" s="215"/>
      <c r="C140" s="216"/>
      <c r="D140" s="199" t="s">
        <v>139</v>
      </c>
      <c r="E140" s="217" t="s">
        <v>1</v>
      </c>
      <c r="F140" s="218" t="s">
        <v>141</v>
      </c>
      <c r="G140" s="216"/>
      <c r="H140" s="219">
        <v>3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139</v>
      </c>
      <c r="AU140" s="225" t="s">
        <v>89</v>
      </c>
      <c r="AV140" s="14" t="s">
        <v>137</v>
      </c>
      <c r="AW140" s="14" t="s">
        <v>35</v>
      </c>
      <c r="AX140" s="14" t="s">
        <v>87</v>
      </c>
      <c r="AY140" s="225" t="s">
        <v>130</v>
      </c>
    </row>
    <row r="141" spans="1:65" s="2" customFormat="1" ht="24.2" customHeight="1">
      <c r="A141" s="34"/>
      <c r="B141" s="35"/>
      <c r="C141" s="186" t="s">
        <v>137</v>
      </c>
      <c r="D141" s="186" t="s">
        <v>132</v>
      </c>
      <c r="E141" s="187" t="s">
        <v>148</v>
      </c>
      <c r="F141" s="188" t="s">
        <v>149</v>
      </c>
      <c r="G141" s="189" t="s">
        <v>150</v>
      </c>
      <c r="H141" s="190">
        <v>6</v>
      </c>
      <c r="I141" s="191"/>
      <c r="J141" s="192">
        <f>ROUND(I141*H141,2)</f>
        <v>0</v>
      </c>
      <c r="K141" s="188" t="s">
        <v>136</v>
      </c>
      <c r="L141" s="39"/>
      <c r="M141" s="193" t="s">
        <v>1</v>
      </c>
      <c r="N141" s="194" t="s">
        <v>44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137</v>
      </c>
      <c r="AT141" s="197" t="s">
        <v>132</v>
      </c>
      <c r="AU141" s="197" t="s">
        <v>89</v>
      </c>
      <c r="AY141" s="17" t="s">
        <v>130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87</v>
      </c>
      <c r="BK141" s="198">
        <f>ROUND(I141*H141,2)</f>
        <v>0</v>
      </c>
      <c r="BL141" s="17" t="s">
        <v>137</v>
      </c>
      <c r="BM141" s="197" t="s">
        <v>151</v>
      </c>
    </row>
    <row r="142" spans="1:65" s="2" customFormat="1" ht="19.5">
      <c r="A142" s="34"/>
      <c r="B142" s="35"/>
      <c r="C142" s="36"/>
      <c r="D142" s="199" t="s">
        <v>138</v>
      </c>
      <c r="E142" s="36"/>
      <c r="F142" s="200" t="s">
        <v>149</v>
      </c>
      <c r="G142" s="36"/>
      <c r="H142" s="36"/>
      <c r="I142" s="201"/>
      <c r="J142" s="36"/>
      <c r="K142" s="36"/>
      <c r="L142" s="39"/>
      <c r="M142" s="202"/>
      <c r="N142" s="203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138</v>
      </c>
      <c r="AU142" s="17" t="s">
        <v>89</v>
      </c>
    </row>
    <row r="143" spans="1:65" s="13" customFormat="1" ht="11.25">
      <c r="B143" s="204"/>
      <c r="C143" s="205"/>
      <c r="D143" s="199" t="s">
        <v>139</v>
      </c>
      <c r="E143" s="206" t="s">
        <v>1</v>
      </c>
      <c r="F143" s="207" t="s">
        <v>147</v>
      </c>
      <c r="G143" s="205"/>
      <c r="H143" s="208">
        <v>6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139</v>
      </c>
      <c r="AU143" s="214" t="s">
        <v>89</v>
      </c>
      <c r="AV143" s="13" t="s">
        <v>89</v>
      </c>
      <c r="AW143" s="13" t="s">
        <v>35</v>
      </c>
      <c r="AX143" s="13" t="s">
        <v>79</v>
      </c>
      <c r="AY143" s="214" t="s">
        <v>130</v>
      </c>
    </row>
    <row r="144" spans="1:65" s="14" customFormat="1" ht="11.25">
      <c r="B144" s="215"/>
      <c r="C144" s="216"/>
      <c r="D144" s="199" t="s">
        <v>139</v>
      </c>
      <c r="E144" s="217" t="s">
        <v>1</v>
      </c>
      <c r="F144" s="218" t="s">
        <v>141</v>
      </c>
      <c r="G144" s="216"/>
      <c r="H144" s="219">
        <v>6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139</v>
      </c>
      <c r="AU144" s="225" t="s">
        <v>89</v>
      </c>
      <c r="AV144" s="14" t="s">
        <v>137</v>
      </c>
      <c r="AW144" s="14" t="s">
        <v>35</v>
      </c>
      <c r="AX144" s="14" t="s">
        <v>87</v>
      </c>
      <c r="AY144" s="225" t="s">
        <v>130</v>
      </c>
    </row>
    <row r="145" spans="1:65" s="2" customFormat="1" ht="24.2" customHeight="1">
      <c r="A145" s="34"/>
      <c r="B145" s="35"/>
      <c r="C145" s="186" t="s">
        <v>140</v>
      </c>
      <c r="D145" s="186" t="s">
        <v>132</v>
      </c>
      <c r="E145" s="187" t="s">
        <v>152</v>
      </c>
      <c r="F145" s="188" t="s">
        <v>153</v>
      </c>
      <c r="G145" s="189" t="s">
        <v>150</v>
      </c>
      <c r="H145" s="190">
        <v>252.035</v>
      </c>
      <c r="I145" s="191"/>
      <c r="J145" s="192">
        <f>ROUND(I145*H145,2)</f>
        <v>0</v>
      </c>
      <c r="K145" s="188" t="s">
        <v>136</v>
      </c>
      <c r="L145" s="39"/>
      <c r="M145" s="193" t="s">
        <v>1</v>
      </c>
      <c r="N145" s="194" t="s">
        <v>44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137</v>
      </c>
      <c r="AT145" s="197" t="s">
        <v>132</v>
      </c>
      <c r="AU145" s="197" t="s">
        <v>89</v>
      </c>
      <c r="AY145" s="17" t="s">
        <v>130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87</v>
      </c>
      <c r="BK145" s="198">
        <f>ROUND(I145*H145,2)</f>
        <v>0</v>
      </c>
      <c r="BL145" s="17" t="s">
        <v>137</v>
      </c>
      <c r="BM145" s="197" t="s">
        <v>154</v>
      </c>
    </row>
    <row r="146" spans="1:65" s="2" customFormat="1" ht="19.5">
      <c r="A146" s="34"/>
      <c r="B146" s="35"/>
      <c r="C146" s="36"/>
      <c r="D146" s="199" t="s">
        <v>138</v>
      </c>
      <c r="E146" s="36"/>
      <c r="F146" s="200" t="s">
        <v>153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138</v>
      </c>
      <c r="AU146" s="17" t="s">
        <v>89</v>
      </c>
    </row>
    <row r="147" spans="1:65" s="15" customFormat="1" ht="11.25">
      <c r="B147" s="226"/>
      <c r="C147" s="227"/>
      <c r="D147" s="199" t="s">
        <v>139</v>
      </c>
      <c r="E147" s="228" t="s">
        <v>1</v>
      </c>
      <c r="F147" s="229" t="s">
        <v>155</v>
      </c>
      <c r="G147" s="227"/>
      <c r="H147" s="228" t="s">
        <v>1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139</v>
      </c>
      <c r="AU147" s="235" t="s">
        <v>89</v>
      </c>
      <c r="AV147" s="15" t="s">
        <v>87</v>
      </c>
      <c r="AW147" s="15" t="s">
        <v>35</v>
      </c>
      <c r="AX147" s="15" t="s">
        <v>79</v>
      </c>
      <c r="AY147" s="235" t="s">
        <v>130</v>
      </c>
    </row>
    <row r="148" spans="1:65" s="13" customFormat="1" ht="11.25">
      <c r="B148" s="204"/>
      <c r="C148" s="205"/>
      <c r="D148" s="199" t="s">
        <v>139</v>
      </c>
      <c r="E148" s="206" t="s">
        <v>1</v>
      </c>
      <c r="F148" s="207" t="s">
        <v>156</v>
      </c>
      <c r="G148" s="205"/>
      <c r="H148" s="208">
        <v>172.535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139</v>
      </c>
      <c r="AU148" s="214" t="s">
        <v>89</v>
      </c>
      <c r="AV148" s="13" t="s">
        <v>89</v>
      </c>
      <c r="AW148" s="13" t="s">
        <v>35</v>
      </c>
      <c r="AX148" s="13" t="s">
        <v>79</v>
      </c>
      <c r="AY148" s="214" t="s">
        <v>130</v>
      </c>
    </row>
    <row r="149" spans="1:65" s="15" customFormat="1" ht="11.25">
      <c r="B149" s="226"/>
      <c r="C149" s="227"/>
      <c r="D149" s="199" t="s">
        <v>139</v>
      </c>
      <c r="E149" s="228" t="s">
        <v>1</v>
      </c>
      <c r="F149" s="229" t="s">
        <v>157</v>
      </c>
      <c r="G149" s="227"/>
      <c r="H149" s="228" t="s">
        <v>1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139</v>
      </c>
      <c r="AU149" s="235" t="s">
        <v>89</v>
      </c>
      <c r="AV149" s="15" t="s">
        <v>87</v>
      </c>
      <c r="AW149" s="15" t="s">
        <v>35</v>
      </c>
      <c r="AX149" s="15" t="s">
        <v>79</v>
      </c>
      <c r="AY149" s="235" t="s">
        <v>130</v>
      </c>
    </row>
    <row r="150" spans="1:65" s="13" customFormat="1" ht="11.25">
      <c r="B150" s="204"/>
      <c r="C150" s="205"/>
      <c r="D150" s="199" t="s">
        <v>139</v>
      </c>
      <c r="E150" s="206" t="s">
        <v>1</v>
      </c>
      <c r="F150" s="207" t="s">
        <v>158</v>
      </c>
      <c r="G150" s="205"/>
      <c r="H150" s="208">
        <v>66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139</v>
      </c>
      <c r="AU150" s="214" t="s">
        <v>89</v>
      </c>
      <c r="AV150" s="13" t="s">
        <v>89</v>
      </c>
      <c r="AW150" s="13" t="s">
        <v>35</v>
      </c>
      <c r="AX150" s="13" t="s">
        <v>79</v>
      </c>
      <c r="AY150" s="214" t="s">
        <v>130</v>
      </c>
    </row>
    <row r="151" spans="1:65" s="15" customFormat="1" ht="11.25">
      <c r="B151" s="226"/>
      <c r="C151" s="227"/>
      <c r="D151" s="199" t="s">
        <v>139</v>
      </c>
      <c r="E151" s="228" t="s">
        <v>1</v>
      </c>
      <c r="F151" s="229" t="s">
        <v>159</v>
      </c>
      <c r="G151" s="227"/>
      <c r="H151" s="228" t="s">
        <v>1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139</v>
      </c>
      <c r="AU151" s="235" t="s">
        <v>89</v>
      </c>
      <c r="AV151" s="15" t="s">
        <v>87</v>
      </c>
      <c r="AW151" s="15" t="s">
        <v>35</v>
      </c>
      <c r="AX151" s="15" t="s">
        <v>79</v>
      </c>
      <c r="AY151" s="235" t="s">
        <v>130</v>
      </c>
    </row>
    <row r="152" spans="1:65" s="13" customFormat="1" ht="11.25">
      <c r="B152" s="204"/>
      <c r="C152" s="205"/>
      <c r="D152" s="199" t="s">
        <v>139</v>
      </c>
      <c r="E152" s="206" t="s">
        <v>1</v>
      </c>
      <c r="F152" s="207" t="s">
        <v>160</v>
      </c>
      <c r="G152" s="205"/>
      <c r="H152" s="208">
        <v>13.5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139</v>
      </c>
      <c r="AU152" s="214" t="s">
        <v>89</v>
      </c>
      <c r="AV152" s="13" t="s">
        <v>89</v>
      </c>
      <c r="AW152" s="13" t="s">
        <v>35</v>
      </c>
      <c r="AX152" s="13" t="s">
        <v>79</v>
      </c>
      <c r="AY152" s="214" t="s">
        <v>130</v>
      </c>
    </row>
    <row r="153" spans="1:65" s="14" customFormat="1" ht="11.25">
      <c r="B153" s="215"/>
      <c r="C153" s="216"/>
      <c r="D153" s="199" t="s">
        <v>139</v>
      </c>
      <c r="E153" s="217" t="s">
        <v>1</v>
      </c>
      <c r="F153" s="218" t="s">
        <v>141</v>
      </c>
      <c r="G153" s="216"/>
      <c r="H153" s="219">
        <v>252.035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139</v>
      </c>
      <c r="AU153" s="225" t="s">
        <v>89</v>
      </c>
      <c r="AV153" s="14" t="s">
        <v>137</v>
      </c>
      <c r="AW153" s="14" t="s">
        <v>35</v>
      </c>
      <c r="AX153" s="14" t="s">
        <v>87</v>
      </c>
      <c r="AY153" s="225" t="s">
        <v>130</v>
      </c>
    </row>
    <row r="154" spans="1:65" s="2" customFormat="1" ht="24.2" customHeight="1">
      <c r="A154" s="34"/>
      <c r="B154" s="35"/>
      <c r="C154" s="186" t="s">
        <v>147</v>
      </c>
      <c r="D154" s="186" t="s">
        <v>132</v>
      </c>
      <c r="E154" s="187" t="s">
        <v>161</v>
      </c>
      <c r="F154" s="188" t="s">
        <v>162</v>
      </c>
      <c r="G154" s="189" t="s">
        <v>150</v>
      </c>
      <c r="H154" s="190">
        <v>252.035</v>
      </c>
      <c r="I154" s="191"/>
      <c r="J154" s="192">
        <f>ROUND(I154*H154,2)</f>
        <v>0</v>
      </c>
      <c r="K154" s="188" t="s">
        <v>136</v>
      </c>
      <c r="L154" s="39"/>
      <c r="M154" s="193" t="s">
        <v>1</v>
      </c>
      <c r="N154" s="194" t="s">
        <v>44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137</v>
      </c>
      <c r="AT154" s="197" t="s">
        <v>132</v>
      </c>
      <c r="AU154" s="197" t="s">
        <v>89</v>
      </c>
      <c r="AY154" s="17" t="s">
        <v>130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87</v>
      </c>
      <c r="BK154" s="198">
        <f>ROUND(I154*H154,2)</f>
        <v>0</v>
      </c>
      <c r="BL154" s="17" t="s">
        <v>137</v>
      </c>
      <c r="BM154" s="197" t="s">
        <v>163</v>
      </c>
    </row>
    <row r="155" spans="1:65" s="2" customFormat="1" ht="11.25">
      <c r="A155" s="34"/>
      <c r="B155" s="35"/>
      <c r="C155" s="36"/>
      <c r="D155" s="199" t="s">
        <v>138</v>
      </c>
      <c r="E155" s="36"/>
      <c r="F155" s="200" t="s">
        <v>162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138</v>
      </c>
      <c r="AU155" s="17" t="s">
        <v>89</v>
      </c>
    </row>
    <row r="156" spans="1:65" s="15" customFormat="1" ht="11.25">
      <c r="B156" s="226"/>
      <c r="C156" s="227"/>
      <c r="D156" s="199" t="s">
        <v>139</v>
      </c>
      <c r="E156" s="228" t="s">
        <v>1</v>
      </c>
      <c r="F156" s="229" t="s">
        <v>155</v>
      </c>
      <c r="G156" s="227"/>
      <c r="H156" s="228" t="s">
        <v>1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139</v>
      </c>
      <c r="AU156" s="235" t="s">
        <v>89</v>
      </c>
      <c r="AV156" s="15" t="s">
        <v>87</v>
      </c>
      <c r="AW156" s="15" t="s">
        <v>35</v>
      </c>
      <c r="AX156" s="15" t="s">
        <v>79</v>
      </c>
      <c r="AY156" s="235" t="s">
        <v>130</v>
      </c>
    </row>
    <row r="157" spans="1:65" s="13" customFormat="1" ht="11.25">
      <c r="B157" s="204"/>
      <c r="C157" s="205"/>
      <c r="D157" s="199" t="s">
        <v>139</v>
      </c>
      <c r="E157" s="206" t="s">
        <v>1</v>
      </c>
      <c r="F157" s="207" t="s">
        <v>156</v>
      </c>
      <c r="G157" s="205"/>
      <c r="H157" s="208">
        <v>172.535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139</v>
      </c>
      <c r="AU157" s="214" t="s">
        <v>89</v>
      </c>
      <c r="AV157" s="13" t="s">
        <v>89</v>
      </c>
      <c r="AW157" s="13" t="s">
        <v>35</v>
      </c>
      <c r="AX157" s="13" t="s">
        <v>79</v>
      </c>
      <c r="AY157" s="214" t="s">
        <v>130</v>
      </c>
    </row>
    <row r="158" spans="1:65" s="15" customFormat="1" ht="11.25">
      <c r="B158" s="226"/>
      <c r="C158" s="227"/>
      <c r="D158" s="199" t="s">
        <v>139</v>
      </c>
      <c r="E158" s="228" t="s">
        <v>1</v>
      </c>
      <c r="F158" s="229" t="s">
        <v>157</v>
      </c>
      <c r="G158" s="227"/>
      <c r="H158" s="228" t="s">
        <v>1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139</v>
      </c>
      <c r="AU158" s="235" t="s">
        <v>89</v>
      </c>
      <c r="AV158" s="15" t="s">
        <v>87</v>
      </c>
      <c r="AW158" s="15" t="s">
        <v>35</v>
      </c>
      <c r="AX158" s="15" t="s">
        <v>79</v>
      </c>
      <c r="AY158" s="235" t="s">
        <v>130</v>
      </c>
    </row>
    <row r="159" spans="1:65" s="13" customFormat="1" ht="11.25">
      <c r="B159" s="204"/>
      <c r="C159" s="205"/>
      <c r="D159" s="199" t="s">
        <v>139</v>
      </c>
      <c r="E159" s="206" t="s">
        <v>1</v>
      </c>
      <c r="F159" s="207" t="s">
        <v>158</v>
      </c>
      <c r="G159" s="205"/>
      <c r="H159" s="208">
        <v>66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139</v>
      </c>
      <c r="AU159" s="214" t="s">
        <v>89</v>
      </c>
      <c r="AV159" s="13" t="s">
        <v>89</v>
      </c>
      <c r="AW159" s="13" t="s">
        <v>35</v>
      </c>
      <c r="AX159" s="13" t="s">
        <v>79</v>
      </c>
      <c r="AY159" s="214" t="s">
        <v>130</v>
      </c>
    </row>
    <row r="160" spans="1:65" s="15" customFormat="1" ht="11.25">
      <c r="B160" s="226"/>
      <c r="C160" s="227"/>
      <c r="D160" s="199" t="s">
        <v>139</v>
      </c>
      <c r="E160" s="228" t="s">
        <v>1</v>
      </c>
      <c r="F160" s="229" t="s">
        <v>159</v>
      </c>
      <c r="G160" s="227"/>
      <c r="H160" s="228" t="s">
        <v>1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139</v>
      </c>
      <c r="AU160" s="235" t="s">
        <v>89</v>
      </c>
      <c r="AV160" s="15" t="s">
        <v>87</v>
      </c>
      <c r="AW160" s="15" t="s">
        <v>35</v>
      </c>
      <c r="AX160" s="15" t="s">
        <v>79</v>
      </c>
      <c r="AY160" s="235" t="s">
        <v>130</v>
      </c>
    </row>
    <row r="161" spans="1:65" s="13" customFormat="1" ht="11.25">
      <c r="B161" s="204"/>
      <c r="C161" s="205"/>
      <c r="D161" s="199" t="s">
        <v>139</v>
      </c>
      <c r="E161" s="206" t="s">
        <v>1</v>
      </c>
      <c r="F161" s="207" t="s">
        <v>160</v>
      </c>
      <c r="G161" s="205"/>
      <c r="H161" s="208">
        <v>13.5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139</v>
      </c>
      <c r="AU161" s="214" t="s">
        <v>89</v>
      </c>
      <c r="AV161" s="13" t="s">
        <v>89</v>
      </c>
      <c r="AW161" s="13" t="s">
        <v>35</v>
      </c>
      <c r="AX161" s="13" t="s">
        <v>79</v>
      </c>
      <c r="AY161" s="214" t="s">
        <v>130</v>
      </c>
    </row>
    <row r="162" spans="1:65" s="14" customFormat="1" ht="11.25">
      <c r="B162" s="215"/>
      <c r="C162" s="216"/>
      <c r="D162" s="199" t="s">
        <v>139</v>
      </c>
      <c r="E162" s="217" t="s">
        <v>1</v>
      </c>
      <c r="F162" s="218" t="s">
        <v>141</v>
      </c>
      <c r="G162" s="216"/>
      <c r="H162" s="219">
        <v>252.035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139</v>
      </c>
      <c r="AU162" s="225" t="s">
        <v>89</v>
      </c>
      <c r="AV162" s="14" t="s">
        <v>137</v>
      </c>
      <c r="AW162" s="14" t="s">
        <v>35</v>
      </c>
      <c r="AX162" s="14" t="s">
        <v>87</v>
      </c>
      <c r="AY162" s="225" t="s">
        <v>130</v>
      </c>
    </row>
    <row r="163" spans="1:65" s="2" customFormat="1" ht="24.2" customHeight="1">
      <c r="A163" s="34"/>
      <c r="B163" s="35"/>
      <c r="C163" s="186" t="s">
        <v>164</v>
      </c>
      <c r="D163" s="186" t="s">
        <v>132</v>
      </c>
      <c r="E163" s="187" t="s">
        <v>165</v>
      </c>
      <c r="F163" s="188" t="s">
        <v>166</v>
      </c>
      <c r="G163" s="189" t="s">
        <v>150</v>
      </c>
      <c r="H163" s="190">
        <v>45</v>
      </c>
      <c r="I163" s="191"/>
      <c r="J163" s="192">
        <f>ROUND(I163*H163,2)</f>
        <v>0</v>
      </c>
      <c r="K163" s="188" t="s">
        <v>136</v>
      </c>
      <c r="L163" s="39"/>
      <c r="M163" s="193" t="s">
        <v>1</v>
      </c>
      <c r="N163" s="194" t="s">
        <v>44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137</v>
      </c>
      <c r="AT163" s="197" t="s">
        <v>132</v>
      </c>
      <c r="AU163" s="197" t="s">
        <v>89</v>
      </c>
      <c r="AY163" s="17" t="s">
        <v>130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87</v>
      </c>
      <c r="BK163" s="198">
        <f>ROUND(I163*H163,2)</f>
        <v>0</v>
      </c>
      <c r="BL163" s="17" t="s">
        <v>137</v>
      </c>
      <c r="BM163" s="197" t="s">
        <v>167</v>
      </c>
    </row>
    <row r="164" spans="1:65" s="2" customFormat="1" ht="19.5">
      <c r="A164" s="34"/>
      <c r="B164" s="35"/>
      <c r="C164" s="36"/>
      <c r="D164" s="199" t="s">
        <v>138</v>
      </c>
      <c r="E164" s="36"/>
      <c r="F164" s="200" t="s">
        <v>166</v>
      </c>
      <c r="G164" s="36"/>
      <c r="H164" s="36"/>
      <c r="I164" s="201"/>
      <c r="J164" s="36"/>
      <c r="K164" s="36"/>
      <c r="L164" s="39"/>
      <c r="M164" s="202"/>
      <c r="N164" s="203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138</v>
      </c>
      <c r="AU164" s="17" t="s">
        <v>89</v>
      </c>
    </row>
    <row r="165" spans="1:65" s="15" customFormat="1" ht="11.25">
      <c r="B165" s="226"/>
      <c r="C165" s="227"/>
      <c r="D165" s="199" t="s">
        <v>139</v>
      </c>
      <c r="E165" s="228" t="s">
        <v>1</v>
      </c>
      <c r="F165" s="229" t="s">
        <v>159</v>
      </c>
      <c r="G165" s="227"/>
      <c r="H165" s="228" t="s">
        <v>1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139</v>
      </c>
      <c r="AU165" s="235" t="s">
        <v>89</v>
      </c>
      <c r="AV165" s="15" t="s">
        <v>87</v>
      </c>
      <c r="AW165" s="15" t="s">
        <v>35</v>
      </c>
      <c r="AX165" s="15" t="s">
        <v>79</v>
      </c>
      <c r="AY165" s="235" t="s">
        <v>130</v>
      </c>
    </row>
    <row r="166" spans="1:65" s="13" customFormat="1" ht="11.25">
      <c r="B166" s="204"/>
      <c r="C166" s="205"/>
      <c r="D166" s="199" t="s">
        <v>139</v>
      </c>
      <c r="E166" s="206" t="s">
        <v>1</v>
      </c>
      <c r="F166" s="207" t="s">
        <v>168</v>
      </c>
      <c r="G166" s="205"/>
      <c r="H166" s="208">
        <v>45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139</v>
      </c>
      <c r="AU166" s="214" t="s">
        <v>89</v>
      </c>
      <c r="AV166" s="13" t="s">
        <v>89</v>
      </c>
      <c r="AW166" s="13" t="s">
        <v>35</v>
      </c>
      <c r="AX166" s="13" t="s">
        <v>79</v>
      </c>
      <c r="AY166" s="214" t="s">
        <v>130</v>
      </c>
    </row>
    <row r="167" spans="1:65" s="14" customFormat="1" ht="11.25">
      <c r="B167" s="215"/>
      <c r="C167" s="216"/>
      <c r="D167" s="199" t="s">
        <v>139</v>
      </c>
      <c r="E167" s="217" t="s">
        <v>1</v>
      </c>
      <c r="F167" s="218" t="s">
        <v>141</v>
      </c>
      <c r="G167" s="216"/>
      <c r="H167" s="219">
        <v>45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139</v>
      </c>
      <c r="AU167" s="225" t="s">
        <v>89</v>
      </c>
      <c r="AV167" s="14" t="s">
        <v>137</v>
      </c>
      <c r="AW167" s="14" t="s">
        <v>35</v>
      </c>
      <c r="AX167" s="14" t="s">
        <v>87</v>
      </c>
      <c r="AY167" s="225" t="s">
        <v>130</v>
      </c>
    </row>
    <row r="168" spans="1:65" s="2" customFormat="1" ht="24.2" customHeight="1">
      <c r="A168" s="34"/>
      <c r="B168" s="35"/>
      <c r="C168" s="186" t="s">
        <v>151</v>
      </c>
      <c r="D168" s="186" t="s">
        <v>132</v>
      </c>
      <c r="E168" s="187" t="s">
        <v>169</v>
      </c>
      <c r="F168" s="188" t="s">
        <v>170</v>
      </c>
      <c r="G168" s="189" t="s">
        <v>171</v>
      </c>
      <c r="H168" s="190">
        <v>480</v>
      </c>
      <c r="I168" s="191"/>
      <c r="J168" s="192">
        <f>ROUND(I168*H168,2)</f>
        <v>0</v>
      </c>
      <c r="K168" s="188" t="s">
        <v>136</v>
      </c>
      <c r="L168" s="39"/>
      <c r="M168" s="193" t="s">
        <v>1</v>
      </c>
      <c r="N168" s="194" t="s">
        <v>44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137</v>
      </c>
      <c r="AT168" s="197" t="s">
        <v>132</v>
      </c>
      <c r="AU168" s="197" t="s">
        <v>89</v>
      </c>
      <c r="AY168" s="17" t="s">
        <v>130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87</v>
      </c>
      <c r="BK168" s="198">
        <f>ROUND(I168*H168,2)</f>
        <v>0</v>
      </c>
      <c r="BL168" s="17" t="s">
        <v>137</v>
      </c>
      <c r="BM168" s="197" t="s">
        <v>172</v>
      </c>
    </row>
    <row r="169" spans="1:65" s="2" customFormat="1" ht="19.5">
      <c r="A169" s="34"/>
      <c r="B169" s="35"/>
      <c r="C169" s="36"/>
      <c r="D169" s="199" t="s">
        <v>138</v>
      </c>
      <c r="E169" s="36"/>
      <c r="F169" s="200" t="s">
        <v>170</v>
      </c>
      <c r="G169" s="36"/>
      <c r="H169" s="36"/>
      <c r="I169" s="201"/>
      <c r="J169" s="36"/>
      <c r="K169" s="36"/>
      <c r="L169" s="39"/>
      <c r="M169" s="202"/>
      <c r="N169" s="203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138</v>
      </c>
      <c r="AU169" s="17" t="s">
        <v>89</v>
      </c>
    </row>
    <row r="170" spans="1:65" s="13" customFormat="1" ht="11.25">
      <c r="B170" s="204"/>
      <c r="C170" s="205"/>
      <c r="D170" s="199" t="s">
        <v>139</v>
      </c>
      <c r="E170" s="206" t="s">
        <v>1</v>
      </c>
      <c r="F170" s="207" t="s">
        <v>173</v>
      </c>
      <c r="G170" s="205"/>
      <c r="H170" s="208">
        <v>480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139</v>
      </c>
      <c r="AU170" s="214" t="s">
        <v>89</v>
      </c>
      <c r="AV170" s="13" t="s">
        <v>89</v>
      </c>
      <c r="AW170" s="13" t="s">
        <v>35</v>
      </c>
      <c r="AX170" s="13" t="s">
        <v>79</v>
      </c>
      <c r="AY170" s="214" t="s">
        <v>130</v>
      </c>
    </row>
    <row r="171" spans="1:65" s="14" customFormat="1" ht="11.25">
      <c r="B171" s="215"/>
      <c r="C171" s="216"/>
      <c r="D171" s="199" t="s">
        <v>139</v>
      </c>
      <c r="E171" s="217" t="s">
        <v>1</v>
      </c>
      <c r="F171" s="218" t="s">
        <v>141</v>
      </c>
      <c r="G171" s="216"/>
      <c r="H171" s="219">
        <v>480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139</v>
      </c>
      <c r="AU171" s="225" t="s">
        <v>89</v>
      </c>
      <c r="AV171" s="14" t="s">
        <v>137</v>
      </c>
      <c r="AW171" s="14" t="s">
        <v>35</v>
      </c>
      <c r="AX171" s="14" t="s">
        <v>87</v>
      </c>
      <c r="AY171" s="225" t="s">
        <v>130</v>
      </c>
    </row>
    <row r="172" spans="1:65" s="2" customFormat="1" ht="24.2" customHeight="1">
      <c r="A172" s="34"/>
      <c r="B172" s="35"/>
      <c r="C172" s="186" t="s">
        <v>174</v>
      </c>
      <c r="D172" s="186" t="s">
        <v>132</v>
      </c>
      <c r="E172" s="187" t="s">
        <v>175</v>
      </c>
      <c r="F172" s="188" t="s">
        <v>176</v>
      </c>
      <c r="G172" s="189" t="s">
        <v>177</v>
      </c>
      <c r="H172" s="190">
        <v>40</v>
      </c>
      <c r="I172" s="191"/>
      <c r="J172" s="192">
        <f>ROUND(I172*H172,2)</f>
        <v>0</v>
      </c>
      <c r="K172" s="188" t="s">
        <v>136</v>
      </c>
      <c r="L172" s="39"/>
      <c r="M172" s="193" t="s">
        <v>1</v>
      </c>
      <c r="N172" s="194" t="s">
        <v>44</v>
      </c>
      <c r="O172" s="71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137</v>
      </c>
      <c r="AT172" s="197" t="s">
        <v>132</v>
      </c>
      <c r="AU172" s="197" t="s">
        <v>89</v>
      </c>
      <c r="AY172" s="17" t="s">
        <v>130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87</v>
      </c>
      <c r="BK172" s="198">
        <f>ROUND(I172*H172,2)</f>
        <v>0</v>
      </c>
      <c r="BL172" s="17" t="s">
        <v>137</v>
      </c>
      <c r="BM172" s="197" t="s">
        <v>178</v>
      </c>
    </row>
    <row r="173" spans="1:65" s="2" customFormat="1" ht="19.5">
      <c r="A173" s="34"/>
      <c r="B173" s="35"/>
      <c r="C173" s="36"/>
      <c r="D173" s="199" t="s">
        <v>138</v>
      </c>
      <c r="E173" s="36"/>
      <c r="F173" s="200" t="s">
        <v>176</v>
      </c>
      <c r="G173" s="36"/>
      <c r="H173" s="36"/>
      <c r="I173" s="201"/>
      <c r="J173" s="36"/>
      <c r="K173" s="36"/>
      <c r="L173" s="39"/>
      <c r="M173" s="202"/>
      <c r="N173" s="203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138</v>
      </c>
      <c r="AU173" s="17" t="s">
        <v>89</v>
      </c>
    </row>
    <row r="174" spans="1:65" s="13" customFormat="1" ht="11.25">
      <c r="B174" s="204"/>
      <c r="C174" s="205"/>
      <c r="D174" s="199" t="s">
        <v>139</v>
      </c>
      <c r="E174" s="206" t="s">
        <v>1</v>
      </c>
      <c r="F174" s="207" t="s">
        <v>179</v>
      </c>
      <c r="G174" s="205"/>
      <c r="H174" s="208">
        <v>40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139</v>
      </c>
      <c r="AU174" s="214" t="s">
        <v>89</v>
      </c>
      <c r="AV174" s="13" t="s">
        <v>89</v>
      </c>
      <c r="AW174" s="13" t="s">
        <v>35</v>
      </c>
      <c r="AX174" s="13" t="s">
        <v>79</v>
      </c>
      <c r="AY174" s="214" t="s">
        <v>130</v>
      </c>
    </row>
    <row r="175" spans="1:65" s="14" customFormat="1" ht="11.25">
      <c r="B175" s="215"/>
      <c r="C175" s="216"/>
      <c r="D175" s="199" t="s">
        <v>139</v>
      </c>
      <c r="E175" s="217" t="s">
        <v>1</v>
      </c>
      <c r="F175" s="218" t="s">
        <v>141</v>
      </c>
      <c r="G175" s="216"/>
      <c r="H175" s="219">
        <v>40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139</v>
      </c>
      <c r="AU175" s="225" t="s">
        <v>89</v>
      </c>
      <c r="AV175" s="14" t="s">
        <v>137</v>
      </c>
      <c r="AW175" s="14" t="s">
        <v>35</v>
      </c>
      <c r="AX175" s="14" t="s">
        <v>87</v>
      </c>
      <c r="AY175" s="225" t="s">
        <v>130</v>
      </c>
    </row>
    <row r="176" spans="1:65" s="2" customFormat="1" ht="24.2" customHeight="1">
      <c r="A176" s="34"/>
      <c r="B176" s="35"/>
      <c r="C176" s="186" t="s">
        <v>154</v>
      </c>
      <c r="D176" s="186" t="s">
        <v>132</v>
      </c>
      <c r="E176" s="187" t="s">
        <v>180</v>
      </c>
      <c r="F176" s="188" t="s">
        <v>181</v>
      </c>
      <c r="G176" s="189" t="s">
        <v>182</v>
      </c>
      <c r="H176" s="190">
        <v>24</v>
      </c>
      <c r="I176" s="191"/>
      <c r="J176" s="192">
        <f>ROUND(I176*H176,2)</f>
        <v>0</v>
      </c>
      <c r="K176" s="188" t="s">
        <v>136</v>
      </c>
      <c r="L176" s="39"/>
      <c r="M176" s="193" t="s">
        <v>1</v>
      </c>
      <c r="N176" s="194" t="s">
        <v>44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137</v>
      </c>
      <c r="AT176" s="197" t="s">
        <v>132</v>
      </c>
      <c r="AU176" s="197" t="s">
        <v>89</v>
      </c>
      <c r="AY176" s="17" t="s">
        <v>130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7" t="s">
        <v>87</v>
      </c>
      <c r="BK176" s="198">
        <f>ROUND(I176*H176,2)</f>
        <v>0</v>
      </c>
      <c r="BL176" s="17" t="s">
        <v>137</v>
      </c>
      <c r="BM176" s="197" t="s">
        <v>183</v>
      </c>
    </row>
    <row r="177" spans="1:65" s="2" customFormat="1" ht="11.25">
      <c r="A177" s="34"/>
      <c r="B177" s="35"/>
      <c r="C177" s="36"/>
      <c r="D177" s="199" t="s">
        <v>138</v>
      </c>
      <c r="E177" s="36"/>
      <c r="F177" s="200" t="s">
        <v>181</v>
      </c>
      <c r="G177" s="36"/>
      <c r="H177" s="36"/>
      <c r="I177" s="201"/>
      <c r="J177" s="36"/>
      <c r="K177" s="36"/>
      <c r="L177" s="39"/>
      <c r="M177" s="202"/>
      <c r="N177" s="203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138</v>
      </c>
      <c r="AU177" s="17" t="s">
        <v>89</v>
      </c>
    </row>
    <row r="178" spans="1:65" s="13" customFormat="1" ht="11.25">
      <c r="B178" s="204"/>
      <c r="C178" s="205"/>
      <c r="D178" s="199" t="s">
        <v>139</v>
      </c>
      <c r="E178" s="206" t="s">
        <v>1</v>
      </c>
      <c r="F178" s="207" t="s">
        <v>184</v>
      </c>
      <c r="G178" s="205"/>
      <c r="H178" s="208">
        <v>24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139</v>
      </c>
      <c r="AU178" s="214" t="s">
        <v>89</v>
      </c>
      <c r="AV178" s="13" t="s">
        <v>89</v>
      </c>
      <c r="AW178" s="13" t="s">
        <v>35</v>
      </c>
      <c r="AX178" s="13" t="s">
        <v>79</v>
      </c>
      <c r="AY178" s="214" t="s">
        <v>130</v>
      </c>
    </row>
    <row r="179" spans="1:65" s="14" customFormat="1" ht="11.25">
      <c r="B179" s="215"/>
      <c r="C179" s="216"/>
      <c r="D179" s="199" t="s">
        <v>139</v>
      </c>
      <c r="E179" s="217" t="s">
        <v>1</v>
      </c>
      <c r="F179" s="218" t="s">
        <v>141</v>
      </c>
      <c r="G179" s="216"/>
      <c r="H179" s="219">
        <v>24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139</v>
      </c>
      <c r="AU179" s="225" t="s">
        <v>89</v>
      </c>
      <c r="AV179" s="14" t="s">
        <v>137</v>
      </c>
      <c r="AW179" s="14" t="s">
        <v>35</v>
      </c>
      <c r="AX179" s="14" t="s">
        <v>87</v>
      </c>
      <c r="AY179" s="225" t="s">
        <v>130</v>
      </c>
    </row>
    <row r="180" spans="1:65" s="2" customFormat="1" ht="16.5" customHeight="1">
      <c r="A180" s="34"/>
      <c r="B180" s="35"/>
      <c r="C180" s="186" t="s">
        <v>185</v>
      </c>
      <c r="D180" s="186" t="s">
        <v>132</v>
      </c>
      <c r="E180" s="187" t="s">
        <v>186</v>
      </c>
      <c r="F180" s="188" t="s">
        <v>187</v>
      </c>
      <c r="G180" s="189" t="s">
        <v>182</v>
      </c>
      <c r="H180" s="190">
        <v>183</v>
      </c>
      <c r="I180" s="191"/>
      <c r="J180" s="192">
        <f>ROUND(I180*H180,2)</f>
        <v>0</v>
      </c>
      <c r="K180" s="188" t="s">
        <v>136</v>
      </c>
      <c r="L180" s="39"/>
      <c r="M180" s="193" t="s">
        <v>1</v>
      </c>
      <c r="N180" s="194" t="s">
        <v>44</v>
      </c>
      <c r="O180" s="71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137</v>
      </c>
      <c r="AT180" s="197" t="s">
        <v>132</v>
      </c>
      <c r="AU180" s="197" t="s">
        <v>89</v>
      </c>
      <c r="AY180" s="17" t="s">
        <v>130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7" t="s">
        <v>87</v>
      </c>
      <c r="BK180" s="198">
        <f>ROUND(I180*H180,2)</f>
        <v>0</v>
      </c>
      <c r="BL180" s="17" t="s">
        <v>137</v>
      </c>
      <c r="BM180" s="197" t="s">
        <v>188</v>
      </c>
    </row>
    <row r="181" spans="1:65" s="2" customFormat="1" ht="11.25">
      <c r="A181" s="34"/>
      <c r="B181" s="35"/>
      <c r="C181" s="36"/>
      <c r="D181" s="199" t="s">
        <v>138</v>
      </c>
      <c r="E181" s="36"/>
      <c r="F181" s="200" t="s">
        <v>187</v>
      </c>
      <c r="G181" s="36"/>
      <c r="H181" s="36"/>
      <c r="I181" s="201"/>
      <c r="J181" s="36"/>
      <c r="K181" s="36"/>
      <c r="L181" s="39"/>
      <c r="M181" s="202"/>
      <c r="N181" s="203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138</v>
      </c>
      <c r="AU181" s="17" t="s">
        <v>89</v>
      </c>
    </row>
    <row r="182" spans="1:65" s="13" customFormat="1" ht="11.25">
      <c r="B182" s="204"/>
      <c r="C182" s="205"/>
      <c r="D182" s="199" t="s">
        <v>139</v>
      </c>
      <c r="E182" s="206" t="s">
        <v>1</v>
      </c>
      <c r="F182" s="207" t="s">
        <v>189</v>
      </c>
      <c r="G182" s="205"/>
      <c r="H182" s="208">
        <v>183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139</v>
      </c>
      <c r="AU182" s="214" t="s">
        <v>89</v>
      </c>
      <c r="AV182" s="13" t="s">
        <v>89</v>
      </c>
      <c r="AW182" s="13" t="s">
        <v>35</v>
      </c>
      <c r="AX182" s="13" t="s">
        <v>79</v>
      </c>
      <c r="AY182" s="214" t="s">
        <v>130</v>
      </c>
    </row>
    <row r="183" spans="1:65" s="14" customFormat="1" ht="11.25">
      <c r="B183" s="215"/>
      <c r="C183" s="216"/>
      <c r="D183" s="199" t="s">
        <v>139</v>
      </c>
      <c r="E183" s="217" t="s">
        <v>1</v>
      </c>
      <c r="F183" s="218" t="s">
        <v>141</v>
      </c>
      <c r="G183" s="216"/>
      <c r="H183" s="219">
        <v>183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139</v>
      </c>
      <c r="AU183" s="225" t="s">
        <v>89</v>
      </c>
      <c r="AV183" s="14" t="s">
        <v>137</v>
      </c>
      <c r="AW183" s="14" t="s">
        <v>35</v>
      </c>
      <c r="AX183" s="14" t="s">
        <v>87</v>
      </c>
      <c r="AY183" s="225" t="s">
        <v>130</v>
      </c>
    </row>
    <row r="184" spans="1:65" s="2" customFormat="1" ht="24.2" customHeight="1">
      <c r="A184" s="34"/>
      <c r="B184" s="35"/>
      <c r="C184" s="186" t="s">
        <v>163</v>
      </c>
      <c r="D184" s="186" t="s">
        <v>132</v>
      </c>
      <c r="E184" s="187" t="s">
        <v>190</v>
      </c>
      <c r="F184" s="188" t="s">
        <v>191</v>
      </c>
      <c r="G184" s="189" t="s">
        <v>182</v>
      </c>
      <c r="H184" s="190">
        <v>88</v>
      </c>
      <c r="I184" s="191"/>
      <c r="J184" s="192">
        <f>ROUND(I184*H184,2)</f>
        <v>0</v>
      </c>
      <c r="K184" s="188" t="s">
        <v>136</v>
      </c>
      <c r="L184" s="39"/>
      <c r="M184" s="193" t="s">
        <v>1</v>
      </c>
      <c r="N184" s="194" t="s">
        <v>44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137</v>
      </c>
      <c r="AT184" s="197" t="s">
        <v>132</v>
      </c>
      <c r="AU184" s="197" t="s">
        <v>89</v>
      </c>
      <c r="AY184" s="17" t="s">
        <v>130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87</v>
      </c>
      <c r="BK184" s="198">
        <f>ROUND(I184*H184,2)</f>
        <v>0</v>
      </c>
      <c r="BL184" s="17" t="s">
        <v>137</v>
      </c>
      <c r="BM184" s="197" t="s">
        <v>184</v>
      </c>
    </row>
    <row r="185" spans="1:65" s="2" customFormat="1" ht="19.5">
      <c r="A185" s="34"/>
      <c r="B185" s="35"/>
      <c r="C185" s="36"/>
      <c r="D185" s="199" t="s">
        <v>138</v>
      </c>
      <c r="E185" s="36"/>
      <c r="F185" s="200" t="s">
        <v>191</v>
      </c>
      <c r="G185" s="36"/>
      <c r="H185" s="36"/>
      <c r="I185" s="201"/>
      <c r="J185" s="36"/>
      <c r="K185" s="36"/>
      <c r="L185" s="39"/>
      <c r="M185" s="202"/>
      <c r="N185" s="203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138</v>
      </c>
      <c r="AU185" s="17" t="s">
        <v>89</v>
      </c>
    </row>
    <row r="186" spans="1:65" s="13" customFormat="1" ht="11.25">
      <c r="B186" s="204"/>
      <c r="C186" s="205"/>
      <c r="D186" s="199" t="s">
        <v>139</v>
      </c>
      <c r="E186" s="206" t="s">
        <v>1</v>
      </c>
      <c r="F186" s="207" t="s">
        <v>192</v>
      </c>
      <c r="G186" s="205"/>
      <c r="H186" s="208">
        <v>88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139</v>
      </c>
      <c r="AU186" s="214" t="s">
        <v>89</v>
      </c>
      <c r="AV186" s="13" t="s">
        <v>89</v>
      </c>
      <c r="AW186" s="13" t="s">
        <v>35</v>
      </c>
      <c r="AX186" s="13" t="s">
        <v>79</v>
      </c>
      <c r="AY186" s="214" t="s">
        <v>130</v>
      </c>
    </row>
    <row r="187" spans="1:65" s="14" customFormat="1" ht="11.25">
      <c r="B187" s="215"/>
      <c r="C187" s="216"/>
      <c r="D187" s="199" t="s">
        <v>139</v>
      </c>
      <c r="E187" s="217" t="s">
        <v>1</v>
      </c>
      <c r="F187" s="218" t="s">
        <v>141</v>
      </c>
      <c r="G187" s="216"/>
      <c r="H187" s="219">
        <v>88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139</v>
      </c>
      <c r="AU187" s="225" t="s">
        <v>89</v>
      </c>
      <c r="AV187" s="14" t="s">
        <v>137</v>
      </c>
      <c r="AW187" s="14" t="s">
        <v>35</v>
      </c>
      <c r="AX187" s="14" t="s">
        <v>87</v>
      </c>
      <c r="AY187" s="225" t="s">
        <v>130</v>
      </c>
    </row>
    <row r="188" spans="1:65" s="2" customFormat="1" ht="24.2" customHeight="1">
      <c r="A188" s="34"/>
      <c r="B188" s="35"/>
      <c r="C188" s="186" t="s">
        <v>193</v>
      </c>
      <c r="D188" s="186" t="s">
        <v>132</v>
      </c>
      <c r="E188" s="187" t="s">
        <v>194</v>
      </c>
      <c r="F188" s="188" t="s">
        <v>195</v>
      </c>
      <c r="G188" s="189" t="s">
        <v>196</v>
      </c>
      <c r="H188" s="190">
        <v>64.697000000000003</v>
      </c>
      <c r="I188" s="191"/>
      <c r="J188" s="192">
        <f>ROUND(I188*H188,2)</f>
        <v>0</v>
      </c>
      <c r="K188" s="188" t="s">
        <v>136</v>
      </c>
      <c r="L188" s="39"/>
      <c r="M188" s="193" t="s">
        <v>1</v>
      </c>
      <c r="N188" s="194" t="s">
        <v>44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137</v>
      </c>
      <c r="AT188" s="197" t="s">
        <v>132</v>
      </c>
      <c r="AU188" s="197" t="s">
        <v>89</v>
      </c>
      <c r="AY188" s="17" t="s">
        <v>130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87</v>
      </c>
      <c r="BK188" s="198">
        <f>ROUND(I188*H188,2)</f>
        <v>0</v>
      </c>
      <c r="BL188" s="17" t="s">
        <v>137</v>
      </c>
      <c r="BM188" s="197" t="s">
        <v>197</v>
      </c>
    </row>
    <row r="189" spans="1:65" s="2" customFormat="1" ht="11.25">
      <c r="A189" s="34"/>
      <c r="B189" s="35"/>
      <c r="C189" s="36"/>
      <c r="D189" s="199" t="s">
        <v>138</v>
      </c>
      <c r="E189" s="36"/>
      <c r="F189" s="200" t="s">
        <v>195</v>
      </c>
      <c r="G189" s="36"/>
      <c r="H189" s="36"/>
      <c r="I189" s="201"/>
      <c r="J189" s="36"/>
      <c r="K189" s="36"/>
      <c r="L189" s="39"/>
      <c r="M189" s="202"/>
      <c r="N189" s="203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138</v>
      </c>
      <c r="AU189" s="17" t="s">
        <v>89</v>
      </c>
    </row>
    <row r="190" spans="1:65" s="15" customFormat="1" ht="11.25">
      <c r="B190" s="226"/>
      <c r="C190" s="227"/>
      <c r="D190" s="199" t="s">
        <v>139</v>
      </c>
      <c r="E190" s="228" t="s">
        <v>1</v>
      </c>
      <c r="F190" s="229" t="s">
        <v>155</v>
      </c>
      <c r="G190" s="227"/>
      <c r="H190" s="228" t="s">
        <v>1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139</v>
      </c>
      <c r="AU190" s="235" t="s">
        <v>89</v>
      </c>
      <c r="AV190" s="15" t="s">
        <v>87</v>
      </c>
      <c r="AW190" s="15" t="s">
        <v>35</v>
      </c>
      <c r="AX190" s="15" t="s">
        <v>79</v>
      </c>
      <c r="AY190" s="235" t="s">
        <v>130</v>
      </c>
    </row>
    <row r="191" spans="1:65" s="13" customFormat="1" ht="11.25">
      <c r="B191" s="204"/>
      <c r="C191" s="205"/>
      <c r="D191" s="199" t="s">
        <v>139</v>
      </c>
      <c r="E191" s="206" t="s">
        <v>1</v>
      </c>
      <c r="F191" s="207" t="s">
        <v>198</v>
      </c>
      <c r="G191" s="205"/>
      <c r="H191" s="208">
        <v>30.047000000000001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139</v>
      </c>
      <c r="AU191" s="214" t="s">
        <v>89</v>
      </c>
      <c r="AV191" s="13" t="s">
        <v>89</v>
      </c>
      <c r="AW191" s="13" t="s">
        <v>35</v>
      </c>
      <c r="AX191" s="13" t="s">
        <v>79</v>
      </c>
      <c r="AY191" s="214" t="s">
        <v>130</v>
      </c>
    </row>
    <row r="192" spans="1:65" s="15" customFormat="1" ht="11.25">
      <c r="B192" s="226"/>
      <c r="C192" s="227"/>
      <c r="D192" s="199" t="s">
        <v>139</v>
      </c>
      <c r="E192" s="228" t="s">
        <v>1</v>
      </c>
      <c r="F192" s="229" t="s">
        <v>199</v>
      </c>
      <c r="G192" s="227"/>
      <c r="H192" s="228" t="s">
        <v>1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AT192" s="235" t="s">
        <v>139</v>
      </c>
      <c r="AU192" s="235" t="s">
        <v>89</v>
      </c>
      <c r="AV192" s="15" t="s">
        <v>87</v>
      </c>
      <c r="AW192" s="15" t="s">
        <v>35</v>
      </c>
      <c r="AX192" s="15" t="s">
        <v>79</v>
      </c>
      <c r="AY192" s="235" t="s">
        <v>130</v>
      </c>
    </row>
    <row r="193" spans="1:65" s="13" customFormat="1" ht="11.25">
      <c r="B193" s="204"/>
      <c r="C193" s="205"/>
      <c r="D193" s="199" t="s">
        <v>139</v>
      </c>
      <c r="E193" s="206" t="s">
        <v>1</v>
      </c>
      <c r="F193" s="207" t="s">
        <v>200</v>
      </c>
      <c r="G193" s="205"/>
      <c r="H193" s="208">
        <v>34.65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139</v>
      </c>
      <c r="AU193" s="214" t="s">
        <v>89</v>
      </c>
      <c r="AV193" s="13" t="s">
        <v>89</v>
      </c>
      <c r="AW193" s="13" t="s">
        <v>35</v>
      </c>
      <c r="AX193" s="13" t="s">
        <v>79</v>
      </c>
      <c r="AY193" s="214" t="s">
        <v>130</v>
      </c>
    </row>
    <row r="194" spans="1:65" s="14" customFormat="1" ht="11.25">
      <c r="B194" s="215"/>
      <c r="C194" s="216"/>
      <c r="D194" s="199" t="s">
        <v>139</v>
      </c>
      <c r="E194" s="217" t="s">
        <v>1</v>
      </c>
      <c r="F194" s="218" t="s">
        <v>141</v>
      </c>
      <c r="G194" s="216"/>
      <c r="H194" s="219">
        <v>64.697000000000003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139</v>
      </c>
      <c r="AU194" s="225" t="s">
        <v>89</v>
      </c>
      <c r="AV194" s="14" t="s">
        <v>137</v>
      </c>
      <c r="AW194" s="14" t="s">
        <v>35</v>
      </c>
      <c r="AX194" s="14" t="s">
        <v>87</v>
      </c>
      <c r="AY194" s="225" t="s">
        <v>130</v>
      </c>
    </row>
    <row r="195" spans="1:65" s="2" customFormat="1" ht="33" customHeight="1">
      <c r="A195" s="34"/>
      <c r="B195" s="35"/>
      <c r="C195" s="186" t="s">
        <v>167</v>
      </c>
      <c r="D195" s="186" t="s">
        <v>132</v>
      </c>
      <c r="E195" s="187" t="s">
        <v>201</v>
      </c>
      <c r="F195" s="188" t="s">
        <v>202</v>
      </c>
      <c r="G195" s="189" t="s">
        <v>196</v>
      </c>
      <c r="H195" s="190">
        <v>323.93799999999999</v>
      </c>
      <c r="I195" s="191"/>
      <c r="J195" s="192">
        <f>ROUND(I195*H195,2)</f>
        <v>0</v>
      </c>
      <c r="K195" s="188" t="s">
        <v>136</v>
      </c>
      <c r="L195" s="39"/>
      <c r="M195" s="193" t="s">
        <v>1</v>
      </c>
      <c r="N195" s="194" t="s">
        <v>44</v>
      </c>
      <c r="O195" s="71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137</v>
      </c>
      <c r="AT195" s="197" t="s">
        <v>132</v>
      </c>
      <c r="AU195" s="197" t="s">
        <v>89</v>
      </c>
      <c r="AY195" s="17" t="s">
        <v>130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87</v>
      </c>
      <c r="BK195" s="198">
        <f>ROUND(I195*H195,2)</f>
        <v>0</v>
      </c>
      <c r="BL195" s="17" t="s">
        <v>137</v>
      </c>
      <c r="BM195" s="197" t="s">
        <v>203</v>
      </c>
    </row>
    <row r="196" spans="1:65" s="2" customFormat="1" ht="19.5">
      <c r="A196" s="34"/>
      <c r="B196" s="35"/>
      <c r="C196" s="36"/>
      <c r="D196" s="199" t="s">
        <v>138</v>
      </c>
      <c r="E196" s="36"/>
      <c r="F196" s="200" t="s">
        <v>202</v>
      </c>
      <c r="G196" s="36"/>
      <c r="H196" s="36"/>
      <c r="I196" s="201"/>
      <c r="J196" s="36"/>
      <c r="K196" s="36"/>
      <c r="L196" s="39"/>
      <c r="M196" s="202"/>
      <c r="N196" s="203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138</v>
      </c>
      <c r="AU196" s="17" t="s">
        <v>89</v>
      </c>
    </row>
    <row r="197" spans="1:65" s="15" customFormat="1" ht="11.25">
      <c r="B197" s="226"/>
      <c r="C197" s="227"/>
      <c r="D197" s="199" t="s">
        <v>139</v>
      </c>
      <c r="E197" s="228" t="s">
        <v>1</v>
      </c>
      <c r="F197" s="229" t="s">
        <v>199</v>
      </c>
      <c r="G197" s="227"/>
      <c r="H197" s="228" t="s">
        <v>1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139</v>
      </c>
      <c r="AU197" s="235" t="s">
        <v>89</v>
      </c>
      <c r="AV197" s="15" t="s">
        <v>87</v>
      </c>
      <c r="AW197" s="15" t="s">
        <v>35</v>
      </c>
      <c r="AX197" s="15" t="s">
        <v>79</v>
      </c>
      <c r="AY197" s="235" t="s">
        <v>130</v>
      </c>
    </row>
    <row r="198" spans="1:65" s="13" customFormat="1" ht="11.25">
      <c r="B198" s="204"/>
      <c r="C198" s="205"/>
      <c r="D198" s="199" t="s">
        <v>139</v>
      </c>
      <c r="E198" s="206" t="s">
        <v>1</v>
      </c>
      <c r="F198" s="207" t="s">
        <v>204</v>
      </c>
      <c r="G198" s="205"/>
      <c r="H198" s="208">
        <v>300.51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139</v>
      </c>
      <c r="AU198" s="214" t="s">
        <v>89</v>
      </c>
      <c r="AV198" s="13" t="s">
        <v>89</v>
      </c>
      <c r="AW198" s="13" t="s">
        <v>35</v>
      </c>
      <c r="AX198" s="13" t="s">
        <v>79</v>
      </c>
      <c r="AY198" s="214" t="s">
        <v>130</v>
      </c>
    </row>
    <row r="199" spans="1:65" s="15" customFormat="1" ht="11.25">
      <c r="B199" s="226"/>
      <c r="C199" s="227"/>
      <c r="D199" s="199" t="s">
        <v>139</v>
      </c>
      <c r="E199" s="228" t="s">
        <v>1</v>
      </c>
      <c r="F199" s="229" t="s">
        <v>205</v>
      </c>
      <c r="G199" s="227"/>
      <c r="H199" s="228" t="s">
        <v>1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139</v>
      </c>
      <c r="AU199" s="235" t="s">
        <v>89</v>
      </c>
      <c r="AV199" s="15" t="s">
        <v>87</v>
      </c>
      <c r="AW199" s="15" t="s">
        <v>35</v>
      </c>
      <c r="AX199" s="15" t="s">
        <v>79</v>
      </c>
      <c r="AY199" s="235" t="s">
        <v>130</v>
      </c>
    </row>
    <row r="200" spans="1:65" s="13" customFormat="1" ht="11.25">
      <c r="B200" s="204"/>
      <c r="C200" s="205"/>
      <c r="D200" s="199" t="s">
        <v>139</v>
      </c>
      <c r="E200" s="206" t="s">
        <v>1</v>
      </c>
      <c r="F200" s="207" t="s">
        <v>206</v>
      </c>
      <c r="G200" s="205"/>
      <c r="H200" s="208">
        <v>23.428000000000001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139</v>
      </c>
      <c r="AU200" s="214" t="s">
        <v>89</v>
      </c>
      <c r="AV200" s="13" t="s">
        <v>89</v>
      </c>
      <c r="AW200" s="13" t="s">
        <v>35</v>
      </c>
      <c r="AX200" s="13" t="s">
        <v>79</v>
      </c>
      <c r="AY200" s="214" t="s">
        <v>130</v>
      </c>
    </row>
    <row r="201" spans="1:65" s="14" customFormat="1" ht="11.25">
      <c r="B201" s="215"/>
      <c r="C201" s="216"/>
      <c r="D201" s="199" t="s">
        <v>139</v>
      </c>
      <c r="E201" s="217" t="s">
        <v>1</v>
      </c>
      <c r="F201" s="218" t="s">
        <v>141</v>
      </c>
      <c r="G201" s="216"/>
      <c r="H201" s="219">
        <v>323.93799999999999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139</v>
      </c>
      <c r="AU201" s="225" t="s">
        <v>89</v>
      </c>
      <c r="AV201" s="14" t="s">
        <v>137</v>
      </c>
      <c r="AW201" s="14" t="s">
        <v>35</v>
      </c>
      <c r="AX201" s="14" t="s">
        <v>87</v>
      </c>
      <c r="AY201" s="225" t="s">
        <v>130</v>
      </c>
    </row>
    <row r="202" spans="1:65" s="2" customFormat="1" ht="33" customHeight="1">
      <c r="A202" s="34"/>
      <c r="B202" s="35"/>
      <c r="C202" s="186" t="s">
        <v>8</v>
      </c>
      <c r="D202" s="186" t="s">
        <v>132</v>
      </c>
      <c r="E202" s="187" t="s">
        <v>207</v>
      </c>
      <c r="F202" s="188" t="s">
        <v>208</v>
      </c>
      <c r="G202" s="189" t="s">
        <v>196</v>
      </c>
      <c r="H202" s="190">
        <v>323.93799999999999</v>
      </c>
      <c r="I202" s="191"/>
      <c r="J202" s="192">
        <f>ROUND(I202*H202,2)</f>
        <v>0</v>
      </c>
      <c r="K202" s="188" t="s">
        <v>136</v>
      </c>
      <c r="L202" s="39"/>
      <c r="M202" s="193" t="s">
        <v>1</v>
      </c>
      <c r="N202" s="194" t="s">
        <v>44</v>
      </c>
      <c r="O202" s="71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137</v>
      </c>
      <c r="AT202" s="197" t="s">
        <v>132</v>
      </c>
      <c r="AU202" s="197" t="s">
        <v>89</v>
      </c>
      <c r="AY202" s="17" t="s">
        <v>130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87</v>
      </c>
      <c r="BK202" s="198">
        <f>ROUND(I202*H202,2)</f>
        <v>0</v>
      </c>
      <c r="BL202" s="17" t="s">
        <v>137</v>
      </c>
      <c r="BM202" s="197" t="s">
        <v>209</v>
      </c>
    </row>
    <row r="203" spans="1:65" s="2" customFormat="1" ht="19.5">
      <c r="A203" s="34"/>
      <c r="B203" s="35"/>
      <c r="C203" s="36"/>
      <c r="D203" s="199" t="s">
        <v>138</v>
      </c>
      <c r="E203" s="36"/>
      <c r="F203" s="200" t="s">
        <v>208</v>
      </c>
      <c r="G203" s="36"/>
      <c r="H203" s="36"/>
      <c r="I203" s="201"/>
      <c r="J203" s="36"/>
      <c r="K203" s="36"/>
      <c r="L203" s="39"/>
      <c r="M203" s="202"/>
      <c r="N203" s="203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138</v>
      </c>
      <c r="AU203" s="17" t="s">
        <v>89</v>
      </c>
    </row>
    <row r="204" spans="1:65" s="15" customFormat="1" ht="11.25">
      <c r="B204" s="226"/>
      <c r="C204" s="227"/>
      <c r="D204" s="199" t="s">
        <v>139</v>
      </c>
      <c r="E204" s="228" t="s">
        <v>1</v>
      </c>
      <c r="F204" s="229" t="s">
        <v>199</v>
      </c>
      <c r="G204" s="227"/>
      <c r="H204" s="228" t="s">
        <v>1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139</v>
      </c>
      <c r="AU204" s="235" t="s">
        <v>89</v>
      </c>
      <c r="AV204" s="15" t="s">
        <v>87</v>
      </c>
      <c r="AW204" s="15" t="s">
        <v>35</v>
      </c>
      <c r="AX204" s="15" t="s">
        <v>79</v>
      </c>
      <c r="AY204" s="235" t="s">
        <v>130</v>
      </c>
    </row>
    <row r="205" spans="1:65" s="13" customFormat="1" ht="11.25">
      <c r="B205" s="204"/>
      <c r="C205" s="205"/>
      <c r="D205" s="199" t="s">
        <v>139</v>
      </c>
      <c r="E205" s="206" t="s">
        <v>1</v>
      </c>
      <c r="F205" s="207" t="s">
        <v>204</v>
      </c>
      <c r="G205" s="205"/>
      <c r="H205" s="208">
        <v>300.51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139</v>
      </c>
      <c r="AU205" s="214" t="s">
        <v>89</v>
      </c>
      <c r="AV205" s="13" t="s">
        <v>89</v>
      </c>
      <c r="AW205" s="13" t="s">
        <v>35</v>
      </c>
      <c r="AX205" s="13" t="s">
        <v>79</v>
      </c>
      <c r="AY205" s="214" t="s">
        <v>130</v>
      </c>
    </row>
    <row r="206" spans="1:65" s="15" customFormat="1" ht="11.25">
      <c r="B206" s="226"/>
      <c r="C206" s="227"/>
      <c r="D206" s="199" t="s">
        <v>139</v>
      </c>
      <c r="E206" s="228" t="s">
        <v>1</v>
      </c>
      <c r="F206" s="229" t="s">
        <v>205</v>
      </c>
      <c r="G206" s="227"/>
      <c r="H206" s="228" t="s">
        <v>1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139</v>
      </c>
      <c r="AU206" s="235" t="s">
        <v>89</v>
      </c>
      <c r="AV206" s="15" t="s">
        <v>87</v>
      </c>
      <c r="AW206" s="15" t="s">
        <v>35</v>
      </c>
      <c r="AX206" s="15" t="s">
        <v>79</v>
      </c>
      <c r="AY206" s="235" t="s">
        <v>130</v>
      </c>
    </row>
    <row r="207" spans="1:65" s="13" customFormat="1" ht="11.25">
      <c r="B207" s="204"/>
      <c r="C207" s="205"/>
      <c r="D207" s="199" t="s">
        <v>139</v>
      </c>
      <c r="E207" s="206" t="s">
        <v>1</v>
      </c>
      <c r="F207" s="207" t="s">
        <v>206</v>
      </c>
      <c r="G207" s="205"/>
      <c r="H207" s="208">
        <v>23.428000000000001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139</v>
      </c>
      <c r="AU207" s="214" t="s">
        <v>89</v>
      </c>
      <c r="AV207" s="13" t="s">
        <v>89</v>
      </c>
      <c r="AW207" s="13" t="s">
        <v>35</v>
      </c>
      <c r="AX207" s="13" t="s">
        <v>79</v>
      </c>
      <c r="AY207" s="214" t="s">
        <v>130</v>
      </c>
    </row>
    <row r="208" spans="1:65" s="14" customFormat="1" ht="11.25">
      <c r="B208" s="215"/>
      <c r="C208" s="216"/>
      <c r="D208" s="199" t="s">
        <v>139</v>
      </c>
      <c r="E208" s="217" t="s">
        <v>1</v>
      </c>
      <c r="F208" s="218" t="s">
        <v>141</v>
      </c>
      <c r="G208" s="216"/>
      <c r="H208" s="219">
        <v>323.93799999999999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139</v>
      </c>
      <c r="AU208" s="225" t="s">
        <v>89</v>
      </c>
      <c r="AV208" s="14" t="s">
        <v>137</v>
      </c>
      <c r="AW208" s="14" t="s">
        <v>35</v>
      </c>
      <c r="AX208" s="14" t="s">
        <v>87</v>
      </c>
      <c r="AY208" s="225" t="s">
        <v>130</v>
      </c>
    </row>
    <row r="209" spans="1:65" s="2" customFormat="1" ht="33" customHeight="1">
      <c r="A209" s="34"/>
      <c r="B209" s="35"/>
      <c r="C209" s="186" t="s">
        <v>172</v>
      </c>
      <c r="D209" s="186" t="s">
        <v>132</v>
      </c>
      <c r="E209" s="187" t="s">
        <v>210</v>
      </c>
      <c r="F209" s="188" t="s">
        <v>211</v>
      </c>
      <c r="G209" s="189" t="s">
        <v>196</v>
      </c>
      <c r="H209" s="190">
        <v>71.986000000000004</v>
      </c>
      <c r="I209" s="191"/>
      <c r="J209" s="192">
        <f>ROUND(I209*H209,2)</f>
        <v>0</v>
      </c>
      <c r="K209" s="188" t="s">
        <v>136</v>
      </c>
      <c r="L209" s="39"/>
      <c r="M209" s="193" t="s">
        <v>1</v>
      </c>
      <c r="N209" s="194" t="s">
        <v>44</v>
      </c>
      <c r="O209" s="71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137</v>
      </c>
      <c r="AT209" s="197" t="s">
        <v>132</v>
      </c>
      <c r="AU209" s="197" t="s">
        <v>89</v>
      </c>
      <c r="AY209" s="17" t="s">
        <v>130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7" t="s">
        <v>87</v>
      </c>
      <c r="BK209" s="198">
        <f>ROUND(I209*H209,2)</f>
        <v>0</v>
      </c>
      <c r="BL209" s="17" t="s">
        <v>137</v>
      </c>
      <c r="BM209" s="197" t="s">
        <v>212</v>
      </c>
    </row>
    <row r="210" spans="1:65" s="2" customFormat="1" ht="19.5">
      <c r="A210" s="34"/>
      <c r="B210" s="35"/>
      <c r="C210" s="36"/>
      <c r="D210" s="199" t="s">
        <v>138</v>
      </c>
      <c r="E210" s="36"/>
      <c r="F210" s="200" t="s">
        <v>211</v>
      </c>
      <c r="G210" s="36"/>
      <c r="H210" s="36"/>
      <c r="I210" s="201"/>
      <c r="J210" s="36"/>
      <c r="K210" s="36"/>
      <c r="L210" s="39"/>
      <c r="M210" s="202"/>
      <c r="N210" s="203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138</v>
      </c>
      <c r="AU210" s="17" t="s">
        <v>89</v>
      </c>
    </row>
    <row r="211" spans="1:65" s="15" customFormat="1" ht="11.25">
      <c r="B211" s="226"/>
      <c r="C211" s="227"/>
      <c r="D211" s="199" t="s">
        <v>139</v>
      </c>
      <c r="E211" s="228" t="s">
        <v>1</v>
      </c>
      <c r="F211" s="229" t="s">
        <v>199</v>
      </c>
      <c r="G211" s="227"/>
      <c r="H211" s="228" t="s">
        <v>1</v>
      </c>
      <c r="I211" s="230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139</v>
      </c>
      <c r="AU211" s="235" t="s">
        <v>89</v>
      </c>
      <c r="AV211" s="15" t="s">
        <v>87</v>
      </c>
      <c r="AW211" s="15" t="s">
        <v>35</v>
      </c>
      <c r="AX211" s="15" t="s">
        <v>79</v>
      </c>
      <c r="AY211" s="235" t="s">
        <v>130</v>
      </c>
    </row>
    <row r="212" spans="1:65" s="13" customFormat="1" ht="11.25">
      <c r="B212" s="204"/>
      <c r="C212" s="205"/>
      <c r="D212" s="199" t="s">
        <v>139</v>
      </c>
      <c r="E212" s="206" t="s">
        <v>1</v>
      </c>
      <c r="F212" s="207" t="s">
        <v>213</v>
      </c>
      <c r="G212" s="205"/>
      <c r="H212" s="208">
        <v>66.78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139</v>
      </c>
      <c r="AU212" s="214" t="s">
        <v>89</v>
      </c>
      <c r="AV212" s="13" t="s">
        <v>89</v>
      </c>
      <c r="AW212" s="13" t="s">
        <v>35</v>
      </c>
      <c r="AX212" s="13" t="s">
        <v>79</v>
      </c>
      <c r="AY212" s="214" t="s">
        <v>130</v>
      </c>
    </row>
    <row r="213" spans="1:65" s="15" customFormat="1" ht="11.25">
      <c r="B213" s="226"/>
      <c r="C213" s="227"/>
      <c r="D213" s="199" t="s">
        <v>139</v>
      </c>
      <c r="E213" s="228" t="s">
        <v>1</v>
      </c>
      <c r="F213" s="229" t="s">
        <v>205</v>
      </c>
      <c r="G213" s="227"/>
      <c r="H213" s="228" t="s">
        <v>1</v>
      </c>
      <c r="I213" s="230"/>
      <c r="J213" s="227"/>
      <c r="K213" s="227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139</v>
      </c>
      <c r="AU213" s="235" t="s">
        <v>89</v>
      </c>
      <c r="AV213" s="15" t="s">
        <v>87</v>
      </c>
      <c r="AW213" s="15" t="s">
        <v>35</v>
      </c>
      <c r="AX213" s="15" t="s">
        <v>79</v>
      </c>
      <c r="AY213" s="235" t="s">
        <v>130</v>
      </c>
    </row>
    <row r="214" spans="1:65" s="13" customFormat="1" ht="11.25">
      <c r="B214" s="204"/>
      <c r="C214" s="205"/>
      <c r="D214" s="199" t="s">
        <v>139</v>
      </c>
      <c r="E214" s="206" t="s">
        <v>1</v>
      </c>
      <c r="F214" s="207" t="s">
        <v>214</v>
      </c>
      <c r="G214" s="205"/>
      <c r="H214" s="208">
        <v>5.2060000000000004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139</v>
      </c>
      <c r="AU214" s="214" t="s">
        <v>89</v>
      </c>
      <c r="AV214" s="13" t="s">
        <v>89</v>
      </c>
      <c r="AW214" s="13" t="s">
        <v>35</v>
      </c>
      <c r="AX214" s="13" t="s">
        <v>79</v>
      </c>
      <c r="AY214" s="214" t="s">
        <v>130</v>
      </c>
    </row>
    <row r="215" spans="1:65" s="14" customFormat="1" ht="11.25">
      <c r="B215" s="215"/>
      <c r="C215" s="216"/>
      <c r="D215" s="199" t="s">
        <v>139</v>
      </c>
      <c r="E215" s="217" t="s">
        <v>1</v>
      </c>
      <c r="F215" s="218" t="s">
        <v>141</v>
      </c>
      <c r="G215" s="216"/>
      <c r="H215" s="219">
        <v>71.986000000000004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139</v>
      </c>
      <c r="AU215" s="225" t="s">
        <v>89</v>
      </c>
      <c r="AV215" s="14" t="s">
        <v>137</v>
      </c>
      <c r="AW215" s="14" t="s">
        <v>35</v>
      </c>
      <c r="AX215" s="14" t="s">
        <v>87</v>
      </c>
      <c r="AY215" s="225" t="s">
        <v>130</v>
      </c>
    </row>
    <row r="216" spans="1:65" s="2" customFormat="1" ht="33" customHeight="1">
      <c r="A216" s="34"/>
      <c r="B216" s="35"/>
      <c r="C216" s="186" t="s">
        <v>215</v>
      </c>
      <c r="D216" s="186" t="s">
        <v>132</v>
      </c>
      <c r="E216" s="187" t="s">
        <v>216</v>
      </c>
      <c r="F216" s="188" t="s">
        <v>217</v>
      </c>
      <c r="G216" s="189" t="s">
        <v>196</v>
      </c>
      <c r="H216" s="190">
        <v>533.61</v>
      </c>
      <c r="I216" s="191"/>
      <c r="J216" s="192">
        <f>ROUND(I216*H216,2)</f>
        <v>0</v>
      </c>
      <c r="K216" s="188" t="s">
        <v>136</v>
      </c>
      <c r="L216" s="39"/>
      <c r="M216" s="193" t="s">
        <v>1</v>
      </c>
      <c r="N216" s="194" t="s">
        <v>44</v>
      </c>
      <c r="O216" s="71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137</v>
      </c>
      <c r="AT216" s="197" t="s">
        <v>132</v>
      </c>
      <c r="AU216" s="197" t="s">
        <v>89</v>
      </c>
      <c r="AY216" s="17" t="s">
        <v>130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87</v>
      </c>
      <c r="BK216" s="198">
        <f>ROUND(I216*H216,2)</f>
        <v>0</v>
      </c>
      <c r="BL216" s="17" t="s">
        <v>137</v>
      </c>
      <c r="BM216" s="197" t="s">
        <v>218</v>
      </c>
    </row>
    <row r="217" spans="1:65" s="2" customFormat="1" ht="19.5">
      <c r="A217" s="34"/>
      <c r="B217" s="35"/>
      <c r="C217" s="36"/>
      <c r="D217" s="199" t="s">
        <v>138</v>
      </c>
      <c r="E217" s="36"/>
      <c r="F217" s="200" t="s">
        <v>217</v>
      </c>
      <c r="G217" s="36"/>
      <c r="H217" s="36"/>
      <c r="I217" s="201"/>
      <c r="J217" s="36"/>
      <c r="K217" s="36"/>
      <c r="L217" s="39"/>
      <c r="M217" s="202"/>
      <c r="N217" s="203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138</v>
      </c>
      <c r="AU217" s="17" t="s">
        <v>89</v>
      </c>
    </row>
    <row r="218" spans="1:65" s="13" customFormat="1" ht="11.25">
      <c r="B218" s="204"/>
      <c r="C218" s="205"/>
      <c r="D218" s="199" t="s">
        <v>139</v>
      </c>
      <c r="E218" s="206" t="s">
        <v>1</v>
      </c>
      <c r="F218" s="207" t="s">
        <v>219</v>
      </c>
      <c r="G218" s="205"/>
      <c r="H218" s="208">
        <v>533.61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139</v>
      </c>
      <c r="AU218" s="214" t="s">
        <v>89</v>
      </c>
      <c r="AV218" s="13" t="s">
        <v>89</v>
      </c>
      <c r="AW218" s="13" t="s">
        <v>35</v>
      </c>
      <c r="AX218" s="13" t="s">
        <v>79</v>
      </c>
      <c r="AY218" s="214" t="s">
        <v>130</v>
      </c>
    </row>
    <row r="219" spans="1:65" s="14" customFormat="1" ht="11.25">
      <c r="B219" s="215"/>
      <c r="C219" s="216"/>
      <c r="D219" s="199" t="s">
        <v>139</v>
      </c>
      <c r="E219" s="217" t="s">
        <v>1</v>
      </c>
      <c r="F219" s="218" t="s">
        <v>141</v>
      </c>
      <c r="G219" s="216"/>
      <c r="H219" s="219">
        <v>533.61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139</v>
      </c>
      <c r="AU219" s="225" t="s">
        <v>89</v>
      </c>
      <c r="AV219" s="14" t="s">
        <v>137</v>
      </c>
      <c r="AW219" s="14" t="s">
        <v>35</v>
      </c>
      <c r="AX219" s="14" t="s">
        <v>87</v>
      </c>
      <c r="AY219" s="225" t="s">
        <v>130</v>
      </c>
    </row>
    <row r="220" spans="1:65" s="2" customFormat="1" ht="33" customHeight="1">
      <c r="A220" s="34"/>
      <c r="B220" s="35"/>
      <c r="C220" s="186" t="s">
        <v>178</v>
      </c>
      <c r="D220" s="186" t="s">
        <v>132</v>
      </c>
      <c r="E220" s="187" t="s">
        <v>220</v>
      </c>
      <c r="F220" s="188" t="s">
        <v>221</v>
      </c>
      <c r="G220" s="189" t="s">
        <v>196</v>
      </c>
      <c r="H220" s="190">
        <v>533.61</v>
      </c>
      <c r="I220" s="191"/>
      <c r="J220" s="192">
        <f>ROUND(I220*H220,2)</f>
        <v>0</v>
      </c>
      <c r="K220" s="188" t="s">
        <v>136</v>
      </c>
      <c r="L220" s="39"/>
      <c r="M220" s="193" t="s">
        <v>1</v>
      </c>
      <c r="N220" s="194" t="s">
        <v>44</v>
      </c>
      <c r="O220" s="71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137</v>
      </c>
      <c r="AT220" s="197" t="s">
        <v>132</v>
      </c>
      <c r="AU220" s="197" t="s">
        <v>89</v>
      </c>
      <c r="AY220" s="17" t="s">
        <v>130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87</v>
      </c>
      <c r="BK220" s="198">
        <f>ROUND(I220*H220,2)</f>
        <v>0</v>
      </c>
      <c r="BL220" s="17" t="s">
        <v>137</v>
      </c>
      <c r="BM220" s="197" t="s">
        <v>222</v>
      </c>
    </row>
    <row r="221" spans="1:65" s="2" customFormat="1" ht="19.5">
      <c r="A221" s="34"/>
      <c r="B221" s="35"/>
      <c r="C221" s="36"/>
      <c r="D221" s="199" t="s">
        <v>138</v>
      </c>
      <c r="E221" s="36"/>
      <c r="F221" s="200" t="s">
        <v>221</v>
      </c>
      <c r="G221" s="36"/>
      <c r="H221" s="36"/>
      <c r="I221" s="201"/>
      <c r="J221" s="36"/>
      <c r="K221" s="36"/>
      <c r="L221" s="39"/>
      <c r="M221" s="202"/>
      <c r="N221" s="203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138</v>
      </c>
      <c r="AU221" s="17" t="s">
        <v>89</v>
      </c>
    </row>
    <row r="222" spans="1:65" s="13" customFormat="1" ht="11.25">
      <c r="B222" s="204"/>
      <c r="C222" s="205"/>
      <c r="D222" s="199" t="s">
        <v>139</v>
      </c>
      <c r="E222" s="206" t="s">
        <v>1</v>
      </c>
      <c r="F222" s="207" t="s">
        <v>219</v>
      </c>
      <c r="G222" s="205"/>
      <c r="H222" s="208">
        <v>533.61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139</v>
      </c>
      <c r="AU222" s="214" t="s">
        <v>89</v>
      </c>
      <c r="AV222" s="13" t="s">
        <v>89</v>
      </c>
      <c r="AW222" s="13" t="s">
        <v>35</v>
      </c>
      <c r="AX222" s="13" t="s">
        <v>79</v>
      </c>
      <c r="AY222" s="214" t="s">
        <v>130</v>
      </c>
    </row>
    <row r="223" spans="1:65" s="14" customFormat="1" ht="11.25">
      <c r="B223" s="215"/>
      <c r="C223" s="216"/>
      <c r="D223" s="199" t="s">
        <v>139</v>
      </c>
      <c r="E223" s="217" t="s">
        <v>1</v>
      </c>
      <c r="F223" s="218" t="s">
        <v>141</v>
      </c>
      <c r="G223" s="216"/>
      <c r="H223" s="219">
        <v>533.61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139</v>
      </c>
      <c r="AU223" s="225" t="s">
        <v>89</v>
      </c>
      <c r="AV223" s="14" t="s">
        <v>137</v>
      </c>
      <c r="AW223" s="14" t="s">
        <v>35</v>
      </c>
      <c r="AX223" s="14" t="s">
        <v>87</v>
      </c>
      <c r="AY223" s="225" t="s">
        <v>130</v>
      </c>
    </row>
    <row r="224" spans="1:65" s="2" customFormat="1" ht="33" customHeight="1">
      <c r="A224" s="34"/>
      <c r="B224" s="35"/>
      <c r="C224" s="186" t="s">
        <v>223</v>
      </c>
      <c r="D224" s="186" t="s">
        <v>132</v>
      </c>
      <c r="E224" s="187" t="s">
        <v>224</v>
      </c>
      <c r="F224" s="188" t="s">
        <v>225</v>
      </c>
      <c r="G224" s="189" t="s">
        <v>196</v>
      </c>
      <c r="H224" s="190">
        <v>118.58</v>
      </c>
      <c r="I224" s="191"/>
      <c r="J224" s="192">
        <f>ROUND(I224*H224,2)</f>
        <v>0</v>
      </c>
      <c r="K224" s="188" t="s">
        <v>136</v>
      </c>
      <c r="L224" s="39"/>
      <c r="M224" s="193" t="s">
        <v>1</v>
      </c>
      <c r="N224" s="194" t="s">
        <v>44</v>
      </c>
      <c r="O224" s="71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137</v>
      </c>
      <c r="AT224" s="197" t="s">
        <v>132</v>
      </c>
      <c r="AU224" s="197" t="s">
        <v>89</v>
      </c>
      <c r="AY224" s="17" t="s">
        <v>130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87</v>
      </c>
      <c r="BK224" s="198">
        <f>ROUND(I224*H224,2)</f>
        <v>0</v>
      </c>
      <c r="BL224" s="17" t="s">
        <v>137</v>
      </c>
      <c r="BM224" s="197" t="s">
        <v>226</v>
      </c>
    </row>
    <row r="225" spans="1:65" s="2" customFormat="1" ht="19.5">
      <c r="A225" s="34"/>
      <c r="B225" s="35"/>
      <c r="C225" s="36"/>
      <c r="D225" s="199" t="s">
        <v>138</v>
      </c>
      <c r="E225" s="36"/>
      <c r="F225" s="200" t="s">
        <v>225</v>
      </c>
      <c r="G225" s="36"/>
      <c r="H225" s="36"/>
      <c r="I225" s="201"/>
      <c r="J225" s="36"/>
      <c r="K225" s="36"/>
      <c r="L225" s="39"/>
      <c r="M225" s="202"/>
      <c r="N225" s="203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138</v>
      </c>
      <c r="AU225" s="17" t="s">
        <v>89</v>
      </c>
    </row>
    <row r="226" spans="1:65" s="13" customFormat="1" ht="11.25">
      <c r="B226" s="204"/>
      <c r="C226" s="205"/>
      <c r="D226" s="199" t="s">
        <v>139</v>
      </c>
      <c r="E226" s="206" t="s">
        <v>1</v>
      </c>
      <c r="F226" s="207" t="s">
        <v>227</v>
      </c>
      <c r="G226" s="205"/>
      <c r="H226" s="208">
        <v>118.58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139</v>
      </c>
      <c r="AU226" s="214" t="s">
        <v>89</v>
      </c>
      <c r="AV226" s="13" t="s">
        <v>89</v>
      </c>
      <c r="AW226" s="13" t="s">
        <v>35</v>
      </c>
      <c r="AX226" s="13" t="s">
        <v>79</v>
      </c>
      <c r="AY226" s="214" t="s">
        <v>130</v>
      </c>
    </row>
    <row r="227" spans="1:65" s="14" customFormat="1" ht="11.25">
      <c r="B227" s="215"/>
      <c r="C227" s="216"/>
      <c r="D227" s="199" t="s">
        <v>139</v>
      </c>
      <c r="E227" s="217" t="s">
        <v>1</v>
      </c>
      <c r="F227" s="218" t="s">
        <v>141</v>
      </c>
      <c r="G227" s="216"/>
      <c r="H227" s="219">
        <v>118.58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139</v>
      </c>
      <c r="AU227" s="225" t="s">
        <v>89</v>
      </c>
      <c r="AV227" s="14" t="s">
        <v>137</v>
      </c>
      <c r="AW227" s="14" t="s">
        <v>35</v>
      </c>
      <c r="AX227" s="14" t="s">
        <v>87</v>
      </c>
      <c r="AY227" s="225" t="s">
        <v>130</v>
      </c>
    </row>
    <row r="228" spans="1:65" s="2" customFormat="1" ht="24.2" customHeight="1">
      <c r="A228" s="34"/>
      <c r="B228" s="35"/>
      <c r="C228" s="186" t="s">
        <v>183</v>
      </c>
      <c r="D228" s="186" t="s">
        <v>132</v>
      </c>
      <c r="E228" s="187" t="s">
        <v>228</v>
      </c>
      <c r="F228" s="188" t="s">
        <v>229</v>
      </c>
      <c r="G228" s="189" t="s">
        <v>196</v>
      </c>
      <c r="H228" s="190">
        <v>592.9</v>
      </c>
      <c r="I228" s="191"/>
      <c r="J228" s="192">
        <f>ROUND(I228*H228,2)</f>
        <v>0</v>
      </c>
      <c r="K228" s="188" t="s">
        <v>136</v>
      </c>
      <c r="L228" s="39"/>
      <c r="M228" s="193" t="s">
        <v>1</v>
      </c>
      <c r="N228" s="194" t="s">
        <v>44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137</v>
      </c>
      <c r="AT228" s="197" t="s">
        <v>132</v>
      </c>
      <c r="AU228" s="197" t="s">
        <v>89</v>
      </c>
      <c r="AY228" s="17" t="s">
        <v>130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87</v>
      </c>
      <c r="BK228" s="198">
        <f>ROUND(I228*H228,2)</f>
        <v>0</v>
      </c>
      <c r="BL228" s="17" t="s">
        <v>137</v>
      </c>
      <c r="BM228" s="197" t="s">
        <v>179</v>
      </c>
    </row>
    <row r="229" spans="1:65" s="2" customFormat="1" ht="11.25">
      <c r="A229" s="34"/>
      <c r="B229" s="35"/>
      <c r="C229" s="36"/>
      <c r="D229" s="199" t="s">
        <v>138</v>
      </c>
      <c r="E229" s="36"/>
      <c r="F229" s="200" t="s">
        <v>229</v>
      </c>
      <c r="G229" s="36"/>
      <c r="H229" s="36"/>
      <c r="I229" s="201"/>
      <c r="J229" s="36"/>
      <c r="K229" s="36"/>
      <c r="L229" s="39"/>
      <c r="M229" s="202"/>
      <c r="N229" s="203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138</v>
      </c>
      <c r="AU229" s="17" t="s">
        <v>89</v>
      </c>
    </row>
    <row r="230" spans="1:65" s="13" customFormat="1" ht="11.25">
      <c r="B230" s="204"/>
      <c r="C230" s="205"/>
      <c r="D230" s="199" t="s">
        <v>139</v>
      </c>
      <c r="E230" s="206" t="s">
        <v>1</v>
      </c>
      <c r="F230" s="207" t="s">
        <v>230</v>
      </c>
      <c r="G230" s="205"/>
      <c r="H230" s="208">
        <v>592.9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139</v>
      </c>
      <c r="AU230" s="214" t="s">
        <v>89</v>
      </c>
      <c r="AV230" s="13" t="s">
        <v>89</v>
      </c>
      <c r="AW230" s="13" t="s">
        <v>35</v>
      </c>
      <c r="AX230" s="13" t="s">
        <v>79</v>
      </c>
      <c r="AY230" s="214" t="s">
        <v>130</v>
      </c>
    </row>
    <row r="231" spans="1:65" s="14" customFormat="1" ht="11.25">
      <c r="B231" s="215"/>
      <c r="C231" s="216"/>
      <c r="D231" s="199" t="s">
        <v>139</v>
      </c>
      <c r="E231" s="217" t="s">
        <v>1</v>
      </c>
      <c r="F231" s="218" t="s">
        <v>141</v>
      </c>
      <c r="G231" s="216"/>
      <c r="H231" s="219">
        <v>592.9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139</v>
      </c>
      <c r="AU231" s="225" t="s">
        <v>89</v>
      </c>
      <c r="AV231" s="14" t="s">
        <v>137</v>
      </c>
      <c r="AW231" s="14" t="s">
        <v>35</v>
      </c>
      <c r="AX231" s="14" t="s">
        <v>87</v>
      </c>
      <c r="AY231" s="225" t="s">
        <v>130</v>
      </c>
    </row>
    <row r="232" spans="1:65" s="2" customFormat="1" ht="24.2" customHeight="1">
      <c r="A232" s="34"/>
      <c r="B232" s="35"/>
      <c r="C232" s="186" t="s">
        <v>7</v>
      </c>
      <c r="D232" s="186" t="s">
        <v>132</v>
      </c>
      <c r="E232" s="187" t="s">
        <v>231</v>
      </c>
      <c r="F232" s="188" t="s">
        <v>232</v>
      </c>
      <c r="G232" s="189" t="s">
        <v>196</v>
      </c>
      <c r="H232" s="190">
        <v>12.6</v>
      </c>
      <c r="I232" s="191"/>
      <c r="J232" s="192">
        <f>ROUND(I232*H232,2)</f>
        <v>0</v>
      </c>
      <c r="K232" s="188" t="s">
        <v>136</v>
      </c>
      <c r="L232" s="39"/>
      <c r="M232" s="193" t="s">
        <v>1</v>
      </c>
      <c r="N232" s="194" t="s">
        <v>44</v>
      </c>
      <c r="O232" s="71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137</v>
      </c>
      <c r="AT232" s="197" t="s">
        <v>132</v>
      </c>
      <c r="AU232" s="197" t="s">
        <v>89</v>
      </c>
      <c r="AY232" s="17" t="s">
        <v>130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7" t="s">
        <v>87</v>
      </c>
      <c r="BK232" s="198">
        <f>ROUND(I232*H232,2)</f>
        <v>0</v>
      </c>
      <c r="BL232" s="17" t="s">
        <v>137</v>
      </c>
      <c r="BM232" s="197" t="s">
        <v>233</v>
      </c>
    </row>
    <row r="233" spans="1:65" s="2" customFormat="1" ht="19.5">
      <c r="A233" s="34"/>
      <c r="B233" s="35"/>
      <c r="C233" s="36"/>
      <c r="D233" s="199" t="s">
        <v>138</v>
      </c>
      <c r="E233" s="36"/>
      <c r="F233" s="200" t="s">
        <v>232</v>
      </c>
      <c r="G233" s="36"/>
      <c r="H233" s="36"/>
      <c r="I233" s="201"/>
      <c r="J233" s="36"/>
      <c r="K233" s="36"/>
      <c r="L233" s="39"/>
      <c r="M233" s="202"/>
      <c r="N233" s="203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138</v>
      </c>
      <c r="AU233" s="17" t="s">
        <v>89</v>
      </c>
    </row>
    <row r="234" spans="1:65" s="13" customFormat="1" ht="11.25">
      <c r="B234" s="204"/>
      <c r="C234" s="205"/>
      <c r="D234" s="199" t="s">
        <v>139</v>
      </c>
      <c r="E234" s="206" t="s">
        <v>1</v>
      </c>
      <c r="F234" s="207" t="s">
        <v>234</v>
      </c>
      <c r="G234" s="205"/>
      <c r="H234" s="208">
        <v>12.6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139</v>
      </c>
      <c r="AU234" s="214" t="s">
        <v>89</v>
      </c>
      <c r="AV234" s="13" t="s">
        <v>89</v>
      </c>
      <c r="AW234" s="13" t="s">
        <v>35</v>
      </c>
      <c r="AX234" s="13" t="s">
        <v>79</v>
      </c>
      <c r="AY234" s="214" t="s">
        <v>130</v>
      </c>
    </row>
    <row r="235" spans="1:65" s="14" customFormat="1" ht="11.25">
      <c r="B235" s="215"/>
      <c r="C235" s="216"/>
      <c r="D235" s="199" t="s">
        <v>139</v>
      </c>
      <c r="E235" s="217" t="s">
        <v>1</v>
      </c>
      <c r="F235" s="218" t="s">
        <v>141</v>
      </c>
      <c r="G235" s="216"/>
      <c r="H235" s="219">
        <v>12.6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139</v>
      </c>
      <c r="AU235" s="225" t="s">
        <v>89</v>
      </c>
      <c r="AV235" s="14" t="s">
        <v>137</v>
      </c>
      <c r="AW235" s="14" t="s">
        <v>35</v>
      </c>
      <c r="AX235" s="14" t="s">
        <v>87</v>
      </c>
      <c r="AY235" s="225" t="s">
        <v>130</v>
      </c>
    </row>
    <row r="236" spans="1:65" s="2" customFormat="1" ht="21.75" customHeight="1">
      <c r="A236" s="34"/>
      <c r="B236" s="35"/>
      <c r="C236" s="186" t="s">
        <v>188</v>
      </c>
      <c r="D236" s="186" t="s">
        <v>132</v>
      </c>
      <c r="E236" s="187" t="s">
        <v>235</v>
      </c>
      <c r="F236" s="188" t="s">
        <v>236</v>
      </c>
      <c r="G236" s="189" t="s">
        <v>150</v>
      </c>
      <c r="H236" s="190">
        <v>2156</v>
      </c>
      <c r="I236" s="191"/>
      <c r="J236" s="192">
        <f>ROUND(I236*H236,2)</f>
        <v>0</v>
      </c>
      <c r="K236" s="188" t="s">
        <v>136</v>
      </c>
      <c r="L236" s="39"/>
      <c r="M236" s="193" t="s">
        <v>1</v>
      </c>
      <c r="N236" s="194" t="s">
        <v>44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137</v>
      </c>
      <c r="AT236" s="197" t="s">
        <v>132</v>
      </c>
      <c r="AU236" s="197" t="s">
        <v>89</v>
      </c>
      <c r="AY236" s="17" t="s">
        <v>130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87</v>
      </c>
      <c r="BK236" s="198">
        <f>ROUND(I236*H236,2)</f>
        <v>0</v>
      </c>
      <c r="BL236" s="17" t="s">
        <v>137</v>
      </c>
      <c r="BM236" s="197" t="s">
        <v>237</v>
      </c>
    </row>
    <row r="237" spans="1:65" s="2" customFormat="1" ht="11.25">
      <c r="A237" s="34"/>
      <c r="B237" s="35"/>
      <c r="C237" s="36"/>
      <c r="D237" s="199" t="s">
        <v>138</v>
      </c>
      <c r="E237" s="36"/>
      <c r="F237" s="200" t="s">
        <v>236</v>
      </c>
      <c r="G237" s="36"/>
      <c r="H237" s="36"/>
      <c r="I237" s="201"/>
      <c r="J237" s="36"/>
      <c r="K237" s="36"/>
      <c r="L237" s="39"/>
      <c r="M237" s="202"/>
      <c r="N237" s="203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138</v>
      </c>
      <c r="AU237" s="17" t="s">
        <v>89</v>
      </c>
    </row>
    <row r="238" spans="1:65" s="13" customFormat="1" ht="11.25">
      <c r="B238" s="204"/>
      <c r="C238" s="205"/>
      <c r="D238" s="199" t="s">
        <v>139</v>
      </c>
      <c r="E238" s="206" t="s">
        <v>1</v>
      </c>
      <c r="F238" s="207" t="s">
        <v>238</v>
      </c>
      <c r="G238" s="205"/>
      <c r="H238" s="208">
        <v>2156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139</v>
      </c>
      <c r="AU238" s="214" t="s">
        <v>89</v>
      </c>
      <c r="AV238" s="13" t="s">
        <v>89</v>
      </c>
      <c r="AW238" s="13" t="s">
        <v>35</v>
      </c>
      <c r="AX238" s="13" t="s">
        <v>79</v>
      </c>
      <c r="AY238" s="214" t="s">
        <v>130</v>
      </c>
    </row>
    <row r="239" spans="1:65" s="14" customFormat="1" ht="11.25">
      <c r="B239" s="215"/>
      <c r="C239" s="216"/>
      <c r="D239" s="199" t="s">
        <v>139</v>
      </c>
      <c r="E239" s="217" t="s">
        <v>1</v>
      </c>
      <c r="F239" s="218" t="s">
        <v>141</v>
      </c>
      <c r="G239" s="216"/>
      <c r="H239" s="219">
        <v>2156</v>
      </c>
      <c r="I239" s="220"/>
      <c r="J239" s="216"/>
      <c r="K239" s="216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139</v>
      </c>
      <c r="AU239" s="225" t="s">
        <v>89</v>
      </c>
      <c r="AV239" s="14" t="s">
        <v>137</v>
      </c>
      <c r="AW239" s="14" t="s">
        <v>35</v>
      </c>
      <c r="AX239" s="14" t="s">
        <v>87</v>
      </c>
      <c r="AY239" s="225" t="s">
        <v>130</v>
      </c>
    </row>
    <row r="240" spans="1:65" s="2" customFormat="1" ht="24.2" customHeight="1">
      <c r="A240" s="34"/>
      <c r="B240" s="35"/>
      <c r="C240" s="186" t="s">
        <v>239</v>
      </c>
      <c r="D240" s="186" t="s">
        <v>132</v>
      </c>
      <c r="E240" s="187" t="s">
        <v>240</v>
      </c>
      <c r="F240" s="188" t="s">
        <v>241</v>
      </c>
      <c r="G240" s="189" t="s">
        <v>150</v>
      </c>
      <c r="H240" s="190">
        <v>2156</v>
      </c>
      <c r="I240" s="191"/>
      <c r="J240" s="192">
        <f>ROUND(I240*H240,2)</f>
        <v>0</v>
      </c>
      <c r="K240" s="188" t="s">
        <v>136</v>
      </c>
      <c r="L240" s="39"/>
      <c r="M240" s="193" t="s">
        <v>1</v>
      </c>
      <c r="N240" s="194" t="s">
        <v>44</v>
      </c>
      <c r="O240" s="71"/>
      <c r="P240" s="195">
        <f>O240*H240</f>
        <v>0</v>
      </c>
      <c r="Q240" s="195">
        <v>0</v>
      </c>
      <c r="R240" s="195">
        <f>Q240*H240</f>
        <v>0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137</v>
      </c>
      <c r="AT240" s="197" t="s">
        <v>132</v>
      </c>
      <c r="AU240" s="197" t="s">
        <v>89</v>
      </c>
      <c r="AY240" s="17" t="s">
        <v>130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17" t="s">
        <v>87</v>
      </c>
      <c r="BK240" s="198">
        <f>ROUND(I240*H240,2)</f>
        <v>0</v>
      </c>
      <c r="BL240" s="17" t="s">
        <v>137</v>
      </c>
      <c r="BM240" s="197" t="s">
        <v>242</v>
      </c>
    </row>
    <row r="241" spans="1:65" s="2" customFormat="1" ht="11.25">
      <c r="A241" s="34"/>
      <c r="B241" s="35"/>
      <c r="C241" s="36"/>
      <c r="D241" s="199" t="s">
        <v>138</v>
      </c>
      <c r="E241" s="36"/>
      <c r="F241" s="200" t="s">
        <v>241</v>
      </c>
      <c r="G241" s="36"/>
      <c r="H241" s="36"/>
      <c r="I241" s="201"/>
      <c r="J241" s="36"/>
      <c r="K241" s="36"/>
      <c r="L241" s="39"/>
      <c r="M241" s="202"/>
      <c r="N241" s="203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138</v>
      </c>
      <c r="AU241" s="17" t="s">
        <v>89</v>
      </c>
    </row>
    <row r="242" spans="1:65" s="13" customFormat="1" ht="11.25">
      <c r="B242" s="204"/>
      <c r="C242" s="205"/>
      <c r="D242" s="199" t="s">
        <v>139</v>
      </c>
      <c r="E242" s="206" t="s">
        <v>1</v>
      </c>
      <c r="F242" s="207" t="s">
        <v>243</v>
      </c>
      <c r="G242" s="205"/>
      <c r="H242" s="208">
        <v>2156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139</v>
      </c>
      <c r="AU242" s="214" t="s">
        <v>89</v>
      </c>
      <c r="AV242" s="13" t="s">
        <v>89</v>
      </c>
      <c r="AW242" s="13" t="s">
        <v>35</v>
      </c>
      <c r="AX242" s="13" t="s">
        <v>79</v>
      </c>
      <c r="AY242" s="214" t="s">
        <v>130</v>
      </c>
    </row>
    <row r="243" spans="1:65" s="14" customFormat="1" ht="11.25">
      <c r="B243" s="215"/>
      <c r="C243" s="216"/>
      <c r="D243" s="199" t="s">
        <v>139</v>
      </c>
      <c r="E243" s="217" t="s">
        <v>1</v>
      </c>
      <c r="F243" s="218" t="s">
        <v>141</v>
      </c>
      <c r="G243" s="216"/>
      <c r="H243" s="219">
        <v>2156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139</v>
      </c>
      <c r="AU243" s="225" t="s">
        <v>89</v>
      </c>
      <c r="AV243" s="14" t="s">
        <v>137</v>
      </c>
      <c r="AW243" s="14" t="s">
        <v>35</v>
      </c>
      <c r="AX243" s="14" t="s">
        <v>87</v>
      </c>
      <c r="AY243" s="225" t="s">
        <v>130</v>
      </c>
    </row>
    <row r="244" spans="1:65" s="2" customFormat="1" ht="21.75" customHeight="1">
      <c r="A244" s="34"/>
      <c r="B244" s="35"/>
      <c r="C244" s="186" t="s">
        <v>184</v>
      </c>
      <c r="D244" s="186" t="s">
        <v>132</v>
      </c>
      <c r="E244" s="187" t="s">
        <v>244</v>
      </c>
      <c r="F244" s="188" t="s">
        <v>245</v>
      </c>
      <c r="G244" s="189" t="s">
        <v>150</v>
      </c>
      <c r="H244" s="190">
        <v>60.2</v>
      </c>
      <c r="I244" s="191"/>
      <c r="J244" s="192">
        <f>ROUND(I244*H244,2)</f>
        <v>0</v>
      </c>
      <c r="K244" s="188" t="s">
        <v>136</v>
      </c>
      <c r="L244" s="39"/>
      <c r="M244" s="193" t="s">
        <v>1</v>
      </c>
      <c r="N244" s="194" t="s">
        <v>44</v>
      </c>
      <c r="O244" s="71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137</v>
      </c>
      <c r="AT244" s="197" t="s">
        <v>132</v>
      </c>
      <c r="AU244" s="197" t="s">
        <v>89</v>
      </c>
      <c r="AY244" s="17" t="s">
        <v>130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87</v>
      </c>
      <c r="BK244" s="198">
        <f>ROUND(I244*H244,2)</f>
        <v>0</v>
      </c>
      <c r="BL244" s="17" t="s">
        <v>137</v>
      </c>
      <c r="BM244" s="197" t="s">
        <v>246</v>
      </c>
    </row>
    <row r="245" spans="1:65" s="2" customFormat="1" ht="11.25">
      <c r="A245" s="34"/>
      <c r="B245" s="35"/>
      <c r="C245" s="36"/>
      <c r="D245" s="199" t="s">
        <v>138</v>
      </c>
      <c r="E245" s="36"/>
      <c r="F245" s="200" t="s">
        <v>245</v>
      </c>
      <c r="G245" s="36"/>
      <c r="H245" s="36"/>
      <c r="I245" s="201"/>
      <c r="J245" s="36"/>
      <c r="K245" s="36"/>
      <c r="L245" s="39"/>
      <c r="M245" s="202"/>
      <c r="N245" s="203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138</v>
      </c>
      <c r="AU245" s="17" t="s">
        <v>89</v>
      </c>
    </row>
    <row r="246" spans="1:65" s="13" customFormat="1" ht="11.25">
      <c r="B246" s="204"/>
      <c r="C246" s="205"/>
      <c r="D246" s="199" t="s">
        <v>139</v>
      </c>
      <c r="E246" s="206" t="s">
        <v>1</v>
      </c>
      <c r="F246" s="207" t="s">
        <v>247</v>
      </c>
      <c r="G246" s="205"/>
      <c r="H246" s="208">
        <v>60.2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139</v>
      </c>
      <c r="AU246" s="214" t="s">
        <v>89</v>
      </c>
      <c r="AV246" s="13" t="s">
        <v>89</v>
      </c>
      <c r="AW246" s="13" t="s">
        <v>35</v>
      </c>
      <c r="AX246" s="13" t="s">
        <v>79</v>
      </c>
      <c r="AY246" s="214" t="s">
        <v>130</v>
      </c>
    </row>
    <row r="247" spans="1:65" s="14" customFormat="1" ht="11.25">
      <c r="B247" s="215"/>
      <c r="C247" s="216"/>
      <c r="D247" s="199" t="s">
        <v>139</v>
      </c>
      <c r="E247" s="217" t="s">
        <v>1</v>
      </c>
      <c r="F247" s="218" t="s">
        <v>141</v>
      </c>
      <c r="G247" s="216"/>
      <c r="H247" s="219">
        <v>60.2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139</v>
      </c>
      <c r="AU247" s="225" t="s">
        <v>89</v>
      </c>
      <c r="AV247" s="14" t="s">
        <v>137</v>
      </c>
      <c r="AW247" s="14" t="s">
        <v>35</v>
      </c>
      <c r="AX247" s="14" t="s">
        <v>87</v>
      </c>
      <c r="AY247" s="225" t="s">
        <v>130</v>
      </c>
    </row>
    <row r="248" spans="1:65" s="2" customFormat="1" ht="24.2" customHeight="1">
      <c r="A248" s="34"/>
      <c r="B248" s="35"/>
      <c r="C248" s="186" t="s">
        <v>248</v>
      </c>
      <c r="D248" s="186" t="s">
        <v>132</v>
      </c>
      <c r="E248" s="187" t="s">
        <v>249</v>
      </c>
      <c r="F248" s="188" t="s">
        <v>250</v>
      </c>
      <c r="G248" s="189" t="s">
        <v>150</v>
      </c>
      <c r="H248" s="190">
        <v>60.2</v>
      </c>
      <c r="I248" s="191"/>
      <c r="J248" s="192">
        <f>ROUND(I248*H248,2)</f>
        <v>0</v>
      </c>
      <c r="K248" s="188" t="s">
        <v>136</v>
      </c>
      <c r="L248" s="39"/>
      <c r="M248" s="193" t="s">
        <v>1</v>
      </c>
      <c r="N248" s="194" t="s">
        <v>44</v>
      </c>
      <c r="O248" s="71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137</v>
      </c>
      <c r="AT248" s="197" t="s">
        <v>132</v>
      </c>
      <c r="AU248" s="197" t="s">
        <v>89</v>
      </c>
      <c r="AY248" s="17" t="s">
        <v>130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7" t="s">
        <v>87</v>
      </c>
      <c r="BK248" s="198">
        <f>ROUND(I248*H248,2)</f>
        <v>0</v>
      </c>
      <c r="BL248" s="17" t="s">
        <v>137</v>
      </c>
      <c r="BM248" s="197" t="s">
        <v>251</v>
      </c>
    </row>
    <row r="249" spans="1:65" s="2" customFormat="1" ht="11.25">
      <c r="A249" s="34"/>
      <c r="B249" s="35"/>
      <c r="C249" s="36"/>
      <c r="D249" s="199" t="s">
        <v>138</v>
      </c>
      <c r="E249" s="36"/>
      <c r="F249" s="200" t="s">
        <v>250</v>
      </c>
      <c r="G249" s="36"/>
      <c r="H249" s="36"/>
      <c r="I249" s="201"/>
      <c r="J249" s="36"/>
      <c r="K249" s="36"/>
      <c r="L249" s="39"/>
      <c r="M249" s="202"/>
      <c r="N249" s="203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138</v>
      </c>
      <c r="AU249" s="17" t="s">
        <v>89</v>
      </c>
    </row>
    <row r="250" spans="1:65" s="13" customFormat="1" ht="11.25">
      <c r="B250" s="204"/>
      <c r="C250" s="205"/>
      <c r="D250" s="199" t="s">
        <v>139</v>
      </c>
      <c r="E250" s="206" t="s">
        <v>1</v>
      </c>
      <c r="F250" s="207" t="s">
        <v>252</v>
      </c>
      <c r="G250" s="205"/>
      <c r="H250" s="208">
        <v>60.2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139</v>
      </c>
      <c r="AU250" s="214" t="s">
        <v>89</v>
      </c>
      <c r="AV250" s="13" t="s">
        <v>89</v>
      </c>
      <c r="AW250" s="13" t="s">
        <v>35</v>
      </c>
      <c r="AX250" s="13" t="s">
        <v>79</v>
      </c>
      <c r="AY250" s="214" t="s">
        <v>130</v>
      </c>
    </row>
    <row r="251" spans="1:65" s="14" customFormat="1" ht="11.25">
      <c r="B251" s="215"/>
      <c r="C251" s="216"/>
      <c r="D251" s="199" t="s">
        <v>139</v>
      </c>
      <c r="E251" s="217" t="s">
        <v>1</v>
      </c>
      <c r="F251" s="218" t="s">
        <v>141</v>
      </c>
      <c r="G251" s="216"/>
      <c r="H251" s="219">
        <v>60.2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139</v>
      </c>
      <c r="AU251" s="225" t="s">
        <v>89</v>
      </c>
      <c r="AV251" s="14" t="s">
        <v>137</v>
      </c>
      <c r="AW251" s="14" t="s">
        <v>35</v>
      </c>
      <c r="AX251" s="14" t="s">
        <v>87</v>
      </c>
      <c r="AY251" s="225" t="s">
        <v>130</v>
      </c>
    </row>
    <row r="252" spans="1:65" s="2" customFormat="1" ht="24.2" customHeight="1">
      <c r="A252" s="34"/>
      <c r="B252" s="35"/>
      <c r="C252" s="186" t="s">
        <v>197</v>
      </c>
      <c r="D252" s="186" t="s">
        <v>132</v>
      </c>
      <c r="E252" s="187" t="s">
        <v>253</v>
      </c>
      <c r="F252" s="188" t="s">
        <v>254</v>
      </c>
      <c r="G252" s="189" t="s">
        <v>135</v>
      </c>
      <c r="H252" s="190">
        <v>5</v>
      </c>
      <c r="I252" s="191"/>
      <c r="J252" s="192">
        <f>ROUND(I252*H252,2)</f>
        <v>0</v>
      </c>
      <c r="K252" s="188" t="s">
        <v>136</v>
      </c>
      <c r="L252" s="39"/>
      <c r="M252" s="193" t="s">
        <v>1</v>
      </c>
      <c r="N252" s="194" t="s">
        <v>44</v>
      </c>
      <c r="O252" s="71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137</v>
      </c>
      <c r="AT252" s="197" t="s">
        <v>132</v>
      </c>
      <c r="AU252" s="197" t="s">
        <v>89</v>
      </c>
      <c r="AY252" s="17" t="s">
        <v>130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7" t="s">
        <v>87</v>
      </c>
      <c r="BK252" s="198">
        <f>ROUND(I252*H252,2)</f>
        <v>0</v>
      </c>
      <c r="BL252" s="17" t="s">
        <v>137</v>
      </c>
      <c r="BM252" s="197" t="s">
        <v>255</v>
      </c>
    </row>
    <row r="253" spans="1:65" s="2" customFormat="1" ht="19.5">
      <c r="A253" s="34"/>
      <c r="B253" s="35"/>
      <c r="C253" s="36"/>
      <c r="D253" s="199" t="s">
        <v>138</v>
      </c>
      <c r="E253" s="36"/>
      <c r="F253" s="200" t="s">
        <v>254</v>
      </c>
      <c r="G253" s="36"/>
      <c r="H253" s="36"/>
      <c r="I253" s="201"/>
      <c r="J253" s="36"/>
      <c r="K253" s="36"/>
      <c r="L253" s="39"/>
      <c r="M253" s="202"/>
      <c r="N253" s="203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138</v>
      </c>
      <c r="AU253" s="17" t="s">
        <v>89</v>
      </c>
    </row>
    <row r="254" spans="1:65" s="2" customFormat="1" ht="24.2" customHeight="1">
      <c r="A254" s="34"/>
      <c r="B254" s="35"/>
      <c r="C254" s="186" t="s">
        <v>256</v>
      </c>
      <c r="D254" s="186" t="s">
        <v>132</v>
      </c>
      <c r="E254" s="187" t="s">
        <v>257</v>
      </c>
      <c r="F254" s="188" t="s">
        <v>258</v>
      </c>
      <c r="G254" s="189" t="s">
        <v>135</v>
      </c>
      <c r="H254" s="190">
        <v>5</v>
      </c>
      <c r="I254" s="191"/>
      <c r="J254" s="192">
        <f>ROUND(I254*H254,2)</f>
        <v>0</v>
      </c>
      <c r="K254" s="188" t="s">
        <v>136</v>
      </c>
      <c r="L254" s="39"/>
      <c r="M254" s="193" t="s">
        <v>1</v>
      </c>
      <c r="N254" s="194" t="s">
        <v>44</v>
      </c>
      <c r="O254" s="71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137</v>
      </c>
      <c r="AT254" s="197" t="s">
        <v>132</v>
      </c>
      <c r="AU254" s="197" t="s">
        <v>89</v>
      </c>
      <c r="AY254" s="17" t="s">
        <v>130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7" t="s">
        <v>87</v>
      </c>
      <c r="BK254" s="198">
        <f>ROUND(I254*H254,2)</f>
        <v>0</v>
      </c>
      <c r="BL254" s="17" t="s">
        <v>137</v>
      </c>
      <c r="BM254" s="197" t="s">
        <v>259</v>
      </c>
    </row>
    <row r="255" spans="1:65" s="2" customFormat="1" ht="19.5">
      <c r="A255" s="34"/>
      <c r="B255" s="35"/>
      <c r="C255" s="36"/>
      <c r="D255" s="199" t="s">
        <v>138</v>
      </c>
      <c r="E255" s="36"/>
      <c r="F255" s="200" t="s">
        <v>258</v>
      </c>
      <c r="G255" s="36"/>
      <c r="H255" s="36"/>
      <c r="I255" s="201"/>
      <c r="J255" s="36"/>
      <c r="K255" s="36"/>
      <c r="L255" s="39"/>
      <c r="M255" s="202"/>
      <c r="N255" s="203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138</v>
      </c>
      <c r="AU255" s="17" t="s">
        <v>89</v>
      </c>
    </row>
    <row r="256" spans="1:65" s="2" customFormat="1" ht="24.2" customHeight="1">
      <c r="A256" s="34"/>
      <c r="B256" s="35"/>
      <c r="C256" s="186" t="s">
        <v>203</v>
      </c>
      <c r="D256" s="186" t="s">
        <v>132</v>
      </c>
      <c r="E256" s="187" t="s">
        <v>260</v>
      </c>
      <c r="F256" s="188" t="s">
        <v>261</v>
      </c>
      <c r="G256" s="189" t="s">
        <v>135</v>
      </c>
      <c r="H256" s="190">
        <v>5</v>
      </c>
      <c r="I256" s="191"/>
      <c r="J256" s="192">
        <f>ROUND(I256*H256,2)</f>
        <v>0</v>
      </c>
      <c r="K256" s="188" t="s">
        <v>136</v>
      </c>
      <c r="L256" s="39"/>
      <c r="M256" s="193" t="s">
        <v>1</v>
      </c>
      <c r="N256" s="194" t="s">
        <v>44</v>
      </c>
      <c r="O256" s="71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137</v>
      </c>
      <c r="AT256" s="197" t="s">
        <v>132</v>
      </c>
      <c r="AU256" s="197" t="s">
        <v>89</v>
      </c>
      <c r="AY256" s="17" t="s">
        <v>130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7" t="s">
        <v>87</v>
      </c>
      <c r="BK256" s="198">
        <f>ROUND(I256*H256,2)</f>
        <v>0</v>
      </c>
      <c r="BL256" s="17" t="s">
        <v>137</v>
      </c>
      <c r="BM256" s="197" t="s">
        <v>262</v>
      </c>
    </row>
    <row r="257" spans="1:65" s="2" customFormat="1" ht="11.25">
      <c r="A257" s="34"/>
      <c r="B257" s="35"/>
      <c r="C257" s="36"/>
      <c r="D257" s="199" t="s">
        <v>138</v>
      </c>
      <c r="E257" s="36"/>
      <c r="F257" s="200" t="s">
        <v>261</v>
      </c>
      <c r="G257" s="36"/>
      <c r="H257" s="36"/>
      <c r="I257" s="201"/>
      <c r="J257" s="36"/>
      <c r="K257" s="36"/>
      <c r="L257" s="39"/>
      <c r="M257" s="202"/>
      <c r="N257" s="203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138</v>
      </c>
      <c r="AU257" s="17" t="s">
        <v>89</v>
      </c>
    </row>
    <row r="258" spans="1:65" s="2" customFormat="1" ht="24.2" customHeight="1">
      <c r="A258" s="34"/>
      <c r="B258" s="35"/>
      <c r="C258" s="186" t="s">
        <v>263</v>
      </c>
      <c r="D258" s="186" t="s">
        <v>132</v>
      </c>
      <c r="E258" s="187" t="s">
        <v>264</v>
      </c>
      <c r="F258" s="188" t="s">
        <v>265</v>
      </c>
      <c r="G258" s="189" t="s">
        <v>135</v>
      </c>
      <c r="H258" s="190">
        <v>3</v>
      </c>
      <c r="I258" s="191"/>
      <c r="J258" s="192">
        <f>ROUND(I258*H258,2)</f>
        <v>0</v>
      </c>
      <c r="K258" s="188" t="s">
        <v>136</v>
      </c>
      <c r="L258" s="39"/>
      <c r="M258" s="193" t="s">
        <v>1</v>
      </c>
      <c r="N258" s="194" t="s">
        <v>44</v>
      </c>
      <c r="O258" s="71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137</v>
      </c>
      <c r="AT258" s="197" t="s">
        <v>132</v>
      </c>
      <c r="AU258" s="197" t="s">
        <v>89</v>
      </c>
      <c r="AY258" s="17" t="s">
        <v>130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7" t="s">
        <v>87</v>
      </c>
      <c r="BK258" s="198">
        <f>ROUND(I258*H258,2)</f>
        <v>0</v>
      </c>
      <c r="BL258" s="17" t="s">
        <v>137</v>
      </c>
      <c r="BM258" s="197" t="s">
        <v>266</v>
      </c>
    </row>
    <row r="259" spans="1:65" s="2" customFormat="1" ht="11.25">
      <c r="A259" s="34"/>
      <c r="B259" s="35"/>
      <c r="C259" s="36"/>
      <c r="D259" s="199" t="s">
        <v>138</v>
      </c>
      <c r="E259" s="36"/>
      <c r="F259" s="200" t="s">
        <v>265</v>
      </c>
      <c r="G259" s="36"/>
      <c r="H259" s="36"/>
      <c r="I259" s="201"/>
      <c r="J259" s="36"/>
      <c r="K259" s="36"/>
      <c r="L259" s="39"/>
      <c r="M259" s="202"/>
      <c r="N259" s="203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138</v>
      </c>
      <c r="AU259" s="17" t="s">
        <v>89</v>
      </c>
    </row>
    <row r="260" spans="1:65" s="2" customFormat="1" ht="33" customHeight="1">
      <c r="A260" s="34"/>
      <c r="B260" s="35"/>
      <c r="C260" s="186" t="s">
        <v>209</v>
      </c>
      <c r="D260" s="186" t="s">
        <v>132</v>
      </c>
      <c r="E260" s="187" t="s">
        <v>267</v>
      </c>
      <c r="F260" s="188" t="s">
        <v>268</v>
      </c>
      <c r="G260" s="189" t="s">
        <v>135</v>
      </c>
      <c r="H260" s="190">
        <v>270</v>
      </c>
      <c r="I260" s="191"/>
      <c r="J260" s="192">
        <f>ROUND(I260*H260,2)</f>
        <v>0</v>
      </c>
      <c r="K260" s="188" t="s">
        <v>136</v>
      </c>
      <c r="L260" s="39"/>
      <c r="M260" s="193" t="s">
        <v>1</v>
      </c>
      <c r="N260" s="194" t="s">
        <v>44</v>
      </c>
      <c r="O260" s="71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137</v>
      </c>
      <c r="AT260" s="197" t="s">
        <v>132</v>
      </c>
      <c r="AU260" s="197" t="s">
        <v>89</v>
      </c>
      <c r="AY260" s="17" t="s">
        <v>130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87</v>
      </c>
      <c r="BK260" s="198">
        <f>ROUND(I260*H260,2)</f>
        <v>0</v>
      </c>
      <c r="BL260" s="17" t="s">
        <v>137</v>
      </c>
      <c r="BM260" s="197" t="s">
        <v>269</v>
      </c>
    </row>
    <row r="261" spans="1:65" s="2" customFormat="1" ht="19.5">
      <c r="A261" s="34"/>
      <c r="B261" s="35"/>
      <c r="C261" s="36"/>
      <c r="D261" s="199" t="s">
        <v>138</v>
      </c>
      <c r="E261" s="36"/>
      <c r="F261" s="200" t="s">
        <v>268</v>
      </c>
      <c r="G261" s="36"/>
      <c r="H261" s="36"/>
      <c r="I261" s="201"/>
      <c r="J261" s="36"/>
      <c r="K261" s="36"/>
      <c r="L261" s="39"/>
      <c r="M261" s="202"/>
      <c r="N261" s="203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138</v>
      </c>
      <c r="AU261" s="17" t="s">
        <v>89</v>
      </c>
    </row>
    <row r="262" spans="1:65" s="2" customFormat="1" ht="33" customHeight="1">
      <c r="A262" s="34"/>
      <c r="B262" s="35"/>
      <c r="C262" s="186" t="s">
        <v>270</v>
      </c>
      <c r="D262" s="186" t="s">
        <v>132</v>
      </c>
      <c r="E262" s="187" t="s">
        <v>271</v>
      </c>
      <c r="F262" s="188" t="s">
        <v>272</v>
      </c>
      <c r="G262" s="189" t="s">
        <v>135</v>
      </c>
      <c r="H262" s="190">
        <v>270</v>
      </c>
      <c r="I262" s="191"/>
      <c r="J262" s="192">
        <f>ROUND(I262*H262,2)</f>
        <v>0</v>
      </c>
      <c r="K262" s="188" t="s">
        <v>136</v>
      </c>
      <c r="L262" s="39"/>
      <c r="M262" s="193" t="s">
        <v>1</v>
      </c>
      <c r="N262" s="194" t="s">
        <v>44</v>
      </c>
      <c r="O262" s="71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137</v>
      </c>
      <c r="AT262" s="197" t="s">
        <v>132</v>
      </c>
      <c r="AU262" s="197" t="s">
        <v>89</v>
      </c>
      <c r="AY262" s="17" t="s">
        <v>130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87</v>
      </c>
      <c r="BK262" s="198">
        <f>ROUND(I262*H262,2)</f>
        <v>0</v>
      </c>
      <c r="BL262" s="17" t="s">
        <v>137</v>
      </c>
      <c r="BM262" s="197" t="s">
        <v>273</v>
      </c>
    </row>
    <row r="263" spans="1:65" s="2" customFormat="1" ht="19.5">
      <c r="A263" s="34"/>
      <c r="B263" s="35"/>
      <c r="C263" s="36"/>
      <c r="D263" s="199" t="s">
        <v>138</v>
      </c>
      <c r="E263" s="36"/>
      <c r="F263" s="200" t="s">
        <v>272</v>
      </c>
      <c r="G263" s="36"/>
      <c r="H263" s="36"/>
      <c r="I263" s="201"/>
      <c r="J263" s="36"/>
      <c r="K263" s="36"/>
      <c r="L263" s="39"/>
      <c r="M263" s="202"/>
      <c r="N263" s="203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138</v>
      </c>
      <c r="AU263" s="17" t="s">
        <v>89</v>
      </c>
    </row>
    <row r="264" spans="1:65" s="2" customFormat="1" ht="24.2" customHeight="1">
      <c r="A264" s="34"/>
      <c r="B264" s="35"/>
      <c r="C264" s="186" t="s">
        <v>212</v>
      </c>
      <c r="D264" s="186" t="s">
        <v>132</v>
      </c>
      <c r="E264" s="187" t="s">
        <v>274</v>
      </c>
      <c r="F264" s="188" t="s">
        <v>275</v>
      </c>
      <c r="G264" s="189" t="s">
        <v>135</v>
      </c>
      <c r="H264" s="190">
        <v>270</v>
      </c>
      <c r="I264" s="191"/>
      <c r="J264" s="192">
        <f>ROUND(I264*H264,2)</f>
        <v>0</v>
      </c>
      <c r="K264" s="188" t="s">
        <v>136</v>
      </c>
      <c r="L264" s="39"/>
      <c r="M264" s="193" t="s">
        <v>1</v>
      </c>
      <c r="N264" s="194" t="s">
        <v>44</v>
      </c>
      <c r="O264" s="71"/>
      <c r="P264" s="195">
        <f>O264*H264</f>
        <v>0</v>
      </c>
      <c r="Q264" s="195">
        <v>0</v>
      </c>
      <c r="R264" s="195">
        <f>Q264*H264</f>
        <v>0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137</v>
      </c>
      <c r="AT264" s="197" t="s">
        <v>132</v>
      </c>
      <c r="AU264" s="197" t="s">
        <v>89</v>
      </c>
      <c r="AY264" s="17" t="s">
        <v>130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87</v>
      </c>
      <c r="BK264" s="198">
        <f>ROUND(I264*H264,2)</f>
        <v>0</v>
      </c>
      <c r="BL264" s="17" t="s">
        <v>137</v>
      </c>
      <c r="BM264" s="197" t="s">
        <v>276</v>
      </c>
    </row>
    <row r="265" spans="1:65" s="2" customFormat="1" ht="19.5">
      <c r="A265" s="34"/>
      <c r="B265" s="35"/>
      <c r="C265" s="36"/>
      <c r="D265" s="199" t="s">
        <v>138</v>
      </c>
      <c r="E265" s="36"/>
      <c r="F265" s="200" t="s">
        <v>275</v>
      </c>
      <c r="G265" s="36"/>
      <c r="H265" s="36"/>
      <c r="I265" s="201"/>
      <c r="J265" s="36"/>
      <c r="K265" s="36"/>
      <c r="L265" s="39"/>
      <c r="M265" s="202"/>
      <c r="N265" s="203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138</v>
      </c>
      <c r="AU265" s="17" t="s">
        <v>89</v>
      </c>
    </row>
    <row r="266" spans="1:65" s="2" customFormat="1" ht="24.2" customHeight="1">
      <c r="A266" s="34"/>
      <c r="B266" s="35"/>
      <c r="C266" s="186" t="s">
        <v>277</v>
      </c>
      <c r="D266" s="186" t="s">
        <v>132</v>
      </c>
      <c r="E266" s="187" t="s">
        <v>278</v>
      </c>
      <c r="F266" s="188" t="s">
        <v>279</v>
      </c>
      <c r="G266" s="189" t="s">
        <v>135</v>
      </c>
      <c r="H266" s="190">
        <v>162</v>
      </c>
      <c r="I266" s="191"/>
      <c r="J266" s="192">
        <f>ROUND(I266*H266,2)</f>
        <v>0</v>
      </c>
      <c r="K266" s="188" t="s">
        <v>136</v>
      </c>
      <c r="L266" s="39"/>
      <c r="M266" s="193" t="s">
        <v>1</v>
      </c>
      <c r="N266" s="194" t="s">
        <v>44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137</v>
      </c>
      <c r="AT266" s="197" t="s">
        <v>132</v>
      </c>
      <c r="AU266" s="197" t="s">
        <v>89</v>
      </c>
      <c r="AY266" s="17" t="s">
        <v>130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87</v>
      </c>
      <c r="BK266" s="198">
        <f>ROUND(I266*H266,2)</f>
        <v>0</v>
      </c>
      <c r="BL266" s="17" t="s">
        <v>137</v>
      </c>
      <c r="BM266" s="197" t="s">
        <v>280</v>
      </c>
    </row>
    <row r="267" spans="1:65" s="2" customFormat="1" ht="19.5">
      <c r="A267" s="34"/>
      <c r="B267" s="35"/>
      <c r="C267" s="36"/>
      <c r="D267" s="199" t="s">
        <v>138</v>
      </c>
      <c r="E267" s="36"/>
      <c r="F267" s="200" t="s">
        <v>279</v>
      </c>
      <c r="G267" s="36"/>
      <c r="H267" s="36"/>
      <c r="I267" s="201"/>
      <c r="J267" s="36"/>
      <c r="K267" s="36"/>
      <c r="L267" s="39"/>
      <c r="M267" s="202"/>
      <c r="N267" s="203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138</v>
      </c>
      <c r="AU267" s="17" t="s">
        <v>89</v>
      </c>
    </row>
    <row r="268" spans="1:65" s="2" customFormat="1" ht="37.9" customHeight="1">
      <c r="A268" s="34"/>
      <c r="B268" s="35"/>
      <c r="C268" s="186" t="s">
        <v>218</v>
      </c>
      <c r="D268" s="186" t="s">
        <v>132</v>
      </c>
      <c r="E268" s="187" t="s">
        <v>281</v>
      </c>
      <c r="F268" s="188" t="s">
        <v>282</v>
      </c>
      <c r="G268" s="189" t="s">
        <v>196</v>
      </c>
      <c r="H268" s="190">
        <v>857.548</v>
      </c>
      <c r="I268" s="191"/>
      <c r="J268" s="192">
        <f>ROUND(I268*H268,2)</f>
        <v>0</v>
      </c>
      <c r="K268" s="188" t="s">
        <v>136</v>
      </c>
      <c r="L268" s="39"/>
      <c r="M268" s="193" t="s">
        <v>1</v>
      </c>
      <c r="N268" s="194" t="s">
        <v>44</v>
      </c>
      <c r="O268" s="71"/>
      <c r="P268" s="195">
        <f>O268*H268</f>
        <v>0</v>
      </c>
      <c r="Q268" s="195">
        <v>0</v>
      </c>
      <c r="R268" s="195">
        <f>Q268*H268</f>
        <v>0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137</v>
      </c>
      <c r="AT268" s="197" t="s">
        <v>132</v>
      </c>
      <c r="AU268" s="197" t="s">
        <v>89</v>
      </c>
      <c r="AY268" s="17" t="s">
        <v>130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7" t="s">
        <v>87</v>
      </c>
      <c r="BK268" s="198">
        <f>ROUND(I268*H268,2)</f>
        <v>0</v>
      </c>
      <c r="BL268" s="17" t="s">
        <v>137</v>
      </c>
      <c r="BM268" s="197" t="s">
        <v>283</v>
      </c>
    </row>
    <row r="269" spans="1:65" s="2" customFormat="1" ht="19.5">
      <c r="A269" s="34"/>
      <c r="B269" s="35"/>
      <c r="C269" s="36"/>
      <c r="D269" s="199" t="s">
        <v>138</v>
      </c>
      <c r="E269" s="36"/>
      <c r="F269" s="200" t="s">
        <v>282</v>
      </c>
      <c r="G269" s="36"/>
      <c r="H269" s="36"/>
      <c r="I269" s="201"/>
      <c r="J269" s="36"/>
      <c r="K269" s="36"/>
      <c r="L269" s="39"/>
      <c r="M269" s="202"/>
      <c r="N269" s="203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138</v>
      </c>
      <c r="AU269" s="17" t="s">
        <v>89</v>
      </c>
    </row>
    <row r="270" spans="1:65" s="13" customFormat="1" ht="11.25">
      <c r="B270" s="204"/>
      <c r="C270" s="205"/>
      <c r="D270" s="199" t="s">
        <v>139</v>
      </c>
      <c r="E270" s="206" t="s">
        <v>1</v>
      </c>
      <c r="F270" s="207" t="s">
        <v>284</v>
      </c>
      <c r="G270" s="205"/>
      <c r="H270" s="208">
        <v>323.93799999999999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139</v>
      </c>
      <c r="AU270" s="214" t="s">
        <v>89</v>
      </c>
      <c r="AV270" s="13" t="s">
        <v>89</v>
      </c>
      <c r="AW270" s="13" t="s">
        <v>35</v>
      </c>
      <c r="AX270" s="13" t="s">
        <v>79</v>
      </c>
      <c r="AY270" s="214" t="s">
        <v>130</v>
      </c>
    </row>
    <row r="271" spans="1:65" s="13" customFormat="1" ht="11.25">
      <c r="B271" s="204"/>
      <c r="C271" s="205"/>
      <c r="D271" s="199" t="s">
        <v>139</v>
      </c>
      <c r="E271" s="206" t="s">
        <v>1</v>
      </c>
      <c r="F271" s="207" t="s">
        <v>285</v>
      </c>
      <c r="G271" s="205"/>
      <c r="H271" s="208">
        <v>533.61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139</v>
      </c>
      <c r="AU271" s="214" t="s">
        <v>89</v>
      </c>
      <c r="AV271" s="13" t="s">
        <v>89</v>
      </c>
      <c r="AW271" s="13" t="s">
        <v>35</v>
      </c>
      <c r="AX271" s="13" t="s">
        <v>79</v>
      </c>
      <c r="AY271" s="214" t="s">
        <v>130</v>
      </c>
    </row>
    <row r="272" spans="1:65" s="14" customFormat="1" ht="11.25">
      <c r="B272" s="215"/>
      <c r="C272" s="216"/>
      <c r="D272" s="199" t="s">
        <v>139</v>
      </c>
      <c r="E272" s="217" t="s">
        <v>1</v>
      </c>
      <c r="F272" s="218" t="s">
        <v>141</v>
      </c>
      <c r="G272" s="216"/>
      <c r="H272" s="219">
        <v>857.548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139</v>
      </c>
      <c r="AU272" s="225" t="s">
        <v>89</v>
      </c>
      <c r="AV272" s="14" t="s">
        <v>137</v>
      </c>
      <c r="AW272" s="14" t="s">
        <v>35</v>
      </c>
      <c r="AX272" s="14" t="s">
        <v>87</v>
      </c>
      <c r="AY272" s="225" t="s">
        <v>130</v>
      </c>
    </row>
    <row r="273" spans="1:65" s="2" customFormat="1" ht="37.9" customHeight="1">
      <c r="A273" s="34"/>
      <c r="B273" s="35"/>
      <c r="C273" s="186" t="s">
        <v>286</v>
      </c>
      <c r="D273" s="186" t="s">
        <v>132</v>
      </c>
      <c r="E273" s="187" t="s">
        <v>287</v>
      </c>
      <c r="F273" s="188" t="s">
        <v>288</v>
      </c>
      <c r="G273" s="189" t="s">
        <v>196</v>
      </c>
      <c r="H273" s="190">
        <v>4287.74</v>
      </c>
      <c r="I273" s="191"/>
      <c r="J273" s="192">
        <f>ROUND(I273*H273,2)</f>
        <v>0</v>
      </c>
      <c r="K273" s="188" t="s">
        <v>136</v>
      </c>
      <c r="L273" s="39"/>
      <c r="M273" s="193" t="s">
        <v>1</v>
      </c>
      <c r="N273" s="194" t="s">
        <v>44</v>
      </c>
      <c r="O273" s="71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137</v>
      </c>
      <c r="AT273" s="197" t="s">
        <v>132</v>
      </c>
      <c r="AU273" s="197" t="s">
        <v>89</v>
      </c>
      <c r="AY273" s="17" t="s">
        <v>130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87</v>
      </c>
      <c r="BK273" s="198">
        <f>ROUND(I273*H273,2)</f>
        <v>0</v>
      </c>
      <c r="BL273" s="17" t="s">
        <v>137</v>
      </c>
      <c r="BM273" s="197" t="s">
        <v>289</v>
      </c>
    </row>
    <row r="274" spans="1:65" s="2" customFormat="1" ht="19.5">
      <c r="A274" s="34"/>
      <c r="B274" s="35"/>
      <c r="C274" s="36"/>
      <c r="D274" s="199" t="s">
        <v>138</v>
      </c>
      <c r="E274" s="36"/>
      <c r="F274" s="200" t="s">
        <v>288</v>
      </c>
      <c r="G274" s="36"/>
      <c r="H274" s="36"/>
      <c r="I274" s="201"/>
      <c r="J274" s="36"/>
      <c r="K274" s="36"/>
      <c r="L274" s="39"/>
      <c r="M274" s="202"/>
      <c r="N274" s="203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138</v>
      </c>
      <c r="AU274" s="17" t="s">
        <v>89</v>
      </c>
    </row>
    <row r="275" spans="1:65" s="13" customFormat="1" ht="11.25">
      <c r="B275" s="204"/>
      <c r="C275" s="205"/>
      <c r="D275" s="199" t="s">
        <v>139</v>
      </c>
      <c r="E275" s="206" t="s">
        <v>1</v>
      </c>
      <c r="F275" s="207" t="s">
        <v>290</v>
      </c>
      <c r="G275" s="205"/>
      <c r="H275" s="208">
        <v>4287.74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139</v>
      </c>
      <c r="AU275" s="214" t="s">
        <v>89</v>
      </c>
      <c r="AV275" s="13" t="s">
        <v>89</v>
      </c>
      <c r="AW275" s="13" t="s">
        <v>35</v>
      </c>
      <c r="AX275" s="13" t="s">
        <v>79</v>
      </c>
      <c r="AY275" s="214" t="s">
        <v>130</v>
      </c>
    </row>
    <row r="276" spans="1:65" s="14" customFormat="1" ht="11.25">
      <c r="B276" s="215"/>
      <c r="C276" s="216"/>
      <c r="D276" s="199" t="s">
        <v>139</v>
      </c>
      <c r="E276" s="217" t="s">
        <v>1</v>
      </c>
      <c r="F276" s="218" t="s">
        <v>141</v>
      </c>
      <c r="G276" s="216"/>
      <c r="H276" s="219">
        <v>4287.74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139</v>
      </c>
      <c r="AU276" s="225" t="s">
        <v>89</v>
      </c>
      <c r="AV276" s="14" t="s">
        <v>137</v>
      </c>
      <c r="AW276" s="14" t="s">
        <v>35</v>
      </c>
      <c r="AX276" s="14" t="s">
        <v>87</v>
      </c>
      <c r="AY276" s="225" t="s">
        <v>130</v>
      </c>
    </row>
    <row r="277" spans="1:65" s="2" customFormat="1" ht="37.9" customHeight="1">
      <c r="A277" s="34"/>
      <c r="B277" s="35"/>
      <c r="C277" s="186" t="s">
        <v>222</v>
      </c>
      <c r="D277" s="186" t="s">
        <v>132</v>
      </c>
      <c r="E277" s="187" t="s">
        <v>291</v>
      </c>
      <c r="F277" s="188" t="s">
        <v>292</v>
      </c>
      <c r="G277" s="189" t="s">
        <v>196</v>
      </c>
      <c r="H277" s="190">
        <v>1048.114</v>
      </c>
      <c r="I277" s="191"/>
      <c r="J277" s="192">
        <f>ROUND(I277*H277,2)</f>
        <v>0</v>
      </c>
      <c r="K277" s="188" t="s">
        <v>136</v>
      </c>
      <c r="L277" s="39"/>
      <c r="M277" s="193" t="s">
        <v>1</v>
      </c>
      <c r="N277" s="194" t="s">
        <v>44</v>
      </c>
      <c r="O277" s="71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137</v>
      </c>
      <c r="AT277" s="197" t="s">
        <v>132</v>
      </c>
      <c r="AU277" s="197" t="s">
        <v>89</v>
      </c>
      <c r="AY277" s="17" t="s">
        <v>130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7" t="s">
        <v>87</v>
      </c>
      <c r="BK277" s="198">
        <f>ROUND(I277*H277,2)</f>
        <v>0</v>
      </c>
      <c r="BL277" s="17" t="s">
        <v>137</v>
      </c>
      <c r="BM277" s="197" t="s">
        <v>293</v>
      </c>
    </row>
    <row r="278" spans="1:65" s="2" customFormat="1" ht="19.5">
      <c r="A278" s="34"/>
      <c r="B278" s="35"/>
      <c r="C278" s="36"/>
      <c r="D278" s="199" t="s">
        <v>138</v>
      </c>
      <c r="E278" s="36"/>
      <c r="F278" s="200" t="s">
        <v>292</v>
      </c>
      <c r="G278" s="36"/>
      <c r="H278" s="36"/>
      <c r="I278" s="201"/>
      <c r="J278" s="36"/>
      <c r="K278" s="36"/>
      <c r="L278" s="39"/>
      <c r="M278" s="202"/>
      <c r="N278" s="203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138</v>
      </c>
      <c r="AU278" s="17" t="s">
        <v>89</v>
      </c>
    </row>
    <row r="279" spans="1:65" s="15" customFormat="1" ht="11.25">
      <c r="B279" s="226"/>
      <c r="C279" s="227"/>
      <c r="D279" s="199" t="s">
        <v>139</v>
      </c>
      <c r="E279" s="228" t="s">
        <v>1</v>
      </c>
      <c r="F279" s="229" t="s">
        <v>294</v>
      </c>
      <c r="G279" s="227"/>
      <c r="H279" s="228" t="s">
        <v>1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AT279" s="235" t="s">
        <v>139</v>
      </c>
      <c r="AU279" s="235" t="s">
        <v>89</v>
      </c>
      <c r="AV279" s="15" t="s">
        <v>87</v>
      </c>
      <c r="AW279" s="15" t="s">
        <v>35</v>
      </c>
      <c r="AX279" s="15" t="s">
        <v>79</v>
      </c>
      <c r="AY279" s="235" t="s">
        <v>130</v>
      </c>
    </row>
    <row r="280" spans="1:65" s="13" customFormat="1" ht="11.25">
      <c r="B280" s="204"/>
      <c r="C280" s="205"/>
      <c r="D280" s="199" t="s">
        <v>139</v>
      </c>
      <c r="E280" s="206" t="s">
        <v>1</v>
      </c>
      <c r="F280" s="207" t="s">
        <v>284</v>
      </c>
      <c r="G280" s="205"/>
      <c r="H280" s="208">
        <v>323.93799999999999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139</v>
      </c>
      <c r="AU280" s="214" t="s">
        <v>89</v>
      </c>
      <c r="AV280" s="13" t="s">
        <v>89</v>
      </c>
      <c r="AW280" s="13" t="s">
        <v>35</v>
      </c>
      <c r="AX280" s="13" t="s">
        <v>79</v>
      </c>
      <c r="AY280" s="214" t="s">
        <v>130</v>
      </c>
    </row>
    <row r="281" spans="1:65" s="13" customFormat="1" ht="11.25">
      <c r="B281" s="204"/>
      <c r="C281" s="205"/>
      <c r="D281" s="199" t="s">
        <v>139</v>
      </c>
      <c r="E281" s="206" t="s">
        <v>1</v>
      </c>
      <c r="F281" s="207" t="s">
        <v>285</v>
      </c>
      <c r="G281" s="205"/>
      <c r="H281" s="208">
        <v>533.61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139</v>
      </c>
      <c r="AU281" s="214" t="s">
        <v>89</v>
      </c>
      <c r="AV281" s="13" t="s">
        <v>89</v>
      </c>
      <c r="AW281" s="13" t="s">
        <v>35</v>
      </c>
      <c r="AX281" s="13" t="s">
        <v>79</v>
      </c>
      <c r="AY281" s="214" t="s">
        <v>130</v>
      </c>
    </row>
    <row r="282" spans="1:65" s="15" customFormat="1" ht="11.25">
      <c r="B282" s="226"/>
      <c r="C282" s="227"/>
      <c r="D282" s="199" t="s">
        <v>139</v>
      </c>
      <c r="E282" s="228" t="s">
        <v>1</v>
      </c>
      <c r="F282" s="229" t="s">
        <v>295</v>
      </c>
      <c r="G282" s="227"/>
      <c r="H282" s="228" t="s">
        <v>1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AT282" s="235" t="s">
        <v>139</v>
      </c>
      <c r="AU282" s="235" t="s">
        <v>89</v>
      </c>
      <c r="AV282" s="15" t="s">
        <v>87</v>
      </c>
      <c r="AW282" s="15" t="s">
        <v>35</v>
      </c>
      <c r="AX282" s="15" t="s">
        <v>79</v>
      </c>
      <c r="AY282" s="235" t="s">
        <v>130</v>
      </c>
    </row>
    <row r="283" spans="1:65" s="13" customFormat="1" ht="11.25">
      <c r="B283" s="204"/>
      <c r="C283" s="205"/>
      <c r="D283" s="199" t="s">
        <v>139</v>
      </c>
      <c r="E283" s="206" t="s">
        <v>1</v>
      </c>
      <c r="F283" s="207" t="s">
        <v>296</v>
      </c>
      <c r="G283" s="205"/>
      <c r="H283" s="208">
        <v>71.986000000000004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139</v>
      </c>
      <c r="AU283" s="214" t="s">
        <v>89</v>
      </c>
      <c r="AV283" s="13" t="s">
        <v>89</v>
      </c>
      <c r="AW283" s="13" t="s">
        <v>35</v>
      </c>
      <c r="AX283" s="13" t="s">
        <v>79</v>
      </c>
      <c r="AY283" s="214" t="s">
        <v>130</v>
      </c>
    </row>
    <row r="284" spans="1:65" s="13" customFormat="1" ht="11.25">
      <c r="B284" s="204"/>
      <c r="C284" s="205"/>
      <c r="D284" s="199" t="s">
        <v>139</v>
      </c>
      <c r="E284" s="206" t="s">
        <v>1</v>
      </c>
      <c r="F284" s="207" t="s">
        <v>297</v>
      </c>
      <c r="G284" s="205"/>
      <c r="H284" s="208">
        <v>118.58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139</v>
      </c>
      <c r="AU284" s="214" t="s">
        <v>89</v>
      </c>
      <c r="AV284" s="13" t="s">
        <v>89</v>
      </c>
      <c r="AW284" s="13" t="s">
        <v>35</v>
      </c>
      <c r="AX284" s="13" t="s">
        <v>79</v>
      </c>
      <c r="AY284" s="214" t="s">
        <v>130</v>
      </c>
    </row>
    <row r="285" spans="1:65" s="14" customFormat="1" ht="11.25">
      <c r="B285" s="215"/>
      <c r="C285" s="216"/>
      <c r="D285" s="199" t="s">
        <v>139</v>
      </c>
      <c r="E285" s="217" t="s">
        <v>1</v>
      </c>
      <c r="F285" s="218" t="s">
        <v>141</v>
      </c>
      <c r="G285" s="216"/>
      <c r="H285" s="219">
        <v>1048.114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139</v>
      </c>
      <c r="AU285" s="225" t="s">
        <v>89</v>
      </c>
      <c r="AV285" s="14" t="s">
        <v>137</v>
      </c>
      <c r="AW285" s="14" t="s">
        <v>35</v>
      </c>
      <c r="AX285" s="14" t="s">
        <v>87</v>
      </c>
      <c r="AY285" s="225" t="s">
        <v>130</v>
      </c>
    </row>
    <row r="286" spans="1:65" s="2" customFormat="1" ht="37.9" customHeight="1">
      <c r="A286" s="34"/>
      <c r="B286" s="35"/>
      <c r="C286" s="186" t="s">
        <v>298</v>
      </c>
      <c r="D286" s="186" t="s">
        <v>132</v>
      </c>
      <c r="E286" s="187" t="s">
        <v>299</v>
      </c>
      <c r="F286" s="188" t="s">
        <v>300</v>
      </c>
      <c r="G286" s="189" t="s">
        <v>196</v>
      </c>
      <c r="H286" s="190">
        <v>5240.57</v>
      </c>
      <c r="I286" s="191"/>
      <c r="J286" s="192">
        <f>ROUND(I286*H286,2)</f>
        <v>0</v>
      </c>
      <c r="K286" s="188" t="s">
        <v>136</v>
      </c>
      <c r="L286" s="39"/>
      <c r="M286" s="193" t="s">
        <v>1</v>
      </c>
      <c r="N286" s="194" t="s">
        <v>44</v>
      </c>
      <c r="O286" s="71"/>
      <c r="P286" s="195">
        <f>O286*H286</f>
        <v>0</v>
      </c>
      <c r="Q286" s="195">
        <v>0</v>
      </c>
      <c r="R286" s="195">
        <f>Q286*H286</f>
        <v>0</v>
      </c>
      <c r="S286" s="195">
        <v>0</v>
      </c>
      <c r="T286" s="19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137</v>
      </c>
      <c r="AT286" s="197" t="s">
        <v>132</v>
      </c>
      <c r="AU286" s="197" t="s">
        <v>89</v>
      </c>
      <c r="AY286" s="17" t="s">
        <v>130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17" t="s">
        <v>87</v>
      </c>
      <c r="BK286" s="198">
        <f>ROUND(I286*H286,2)</f>
        <v>0</v>
      </c>
      <c r="BL286" s="17" t="s">
        <v>137</v>
      </c>
      <c r="BM286" s="197" t="s">
        <v>301</v>
      </c>
    </row>
    <row r="287" spans="1:65" s="2" customFormat="1" ht="19.5">
      <c r="A287" s="34"/>
      <c r="B287" s="35"/>
      <c r="C287" s="36"/>
      <c r="D287" s="199" t="s">
        <v>138</v>
      </c>
      <c r="E287" s="36"/>
      <c r="F287" s="200" t="s">
        <v>300</v>
      </c>
      <c r="G287" s="36"/>
      <c r="H287" s="36"/>
      <c r="I287" s="201"/>
      <c r="J287" s="36"/>
      <c r="K287" s="36"/>
      <c r="L287" s="39"/>
      <c r="M287" s="202"/>
      <c r="N287" s="203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138</v>
      </c>
      <c r="AU287" s="17" t="s">
        <v>89</v>
      </c>
    </row>
    <row r="288" spans="1:65" s="13" customFormat="1" ht="11.25">
      <c r="B288" s="204"/>
      <c r="C288" s="205"/>
      <c r="D288" s="199" t="s">
        <v>139</v>
      </c>
      <c r="E288" s="206" t="s">
        <v>1</v>
      </c>
      <c r="F288" s="207" t="s">
        <v>290</v>
      </c>
      <c r="G288" s="205"/>
      <c r="H288" s="208">
        <v>4287.74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139</v>
      </c>
      <c r="AU288" s="214" t="s">
        <v>89</v>
      </c>
      <c r="AV288" s="13" t="s">
        <v>89</v>
      </c>
      <c r="AW288" s="13" t="s">
        <v>35</v>
      </c>
      <c r="AX288" s="13" t="s">
        <v>79</v>
      </c>
      <c r="AY288" s="214" t="s">
        <v>130</v>
      </c>
    </row>
    <row r="289" spans="1:65" s="13" customFormat="1" ht="11.25">
      <c r="B289" s="204"/>
      <c r="C289" s="205"/>
      <c r="D289" s="199" t="s">
        <v>139</v>
      </c>
      <c r="E289" s="206" t="s">
        <v>1</v>
      </c>
      <c r="F289" s="207" t="s">
        <v>302</v>
      </c>
      <c r="G289" s="205"/>
      <c r="H289" s="208">
        <v>952.83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139</v>
      </c>
      <c r="AU289" s="214" t="s">
        <v>89</v>
      </c>
      <c r="AV289" s="13" t="s">
        <v>89</v>
      </c>
      <c r="AW289" s="13" t="s">
        <v>35</v>
      </c>
      <c r="AX289" s="13" t="s">
        <v>79</v>
      </c>
      <c r="AY289" s="214" t="s">
        <v>130</v>
      </c>
    </row>
    <row r="290" spans="1:65" s="14" customFormat="1" ht="11.25">
      <c r="B290" s="215"/>
      <c r="C290" s="216"/>
      <c r="D290" s="199" t="s">
        <v>139</v>
      </c>
      <c r="E290" s="217" t="s">
        <v>1</v>
      </c>
      <c r="F290" s="218" t="s">
        <v>141</v>
      </c>
      <c r="G290" s="216"/>
      <c r="H290" s="219">
        <v>5240.57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139</v>
      </c>
      <c r="AU290" s="225" t="s">
        <v>89</v>
      </c>
      <c r="AV290" s="14" t="s">
        <v>137</v>
      </c>
      <c r="AW290" s="14" t="s">
        <v>35</v>
      </c>
      <c r="AX290" s="14" t="s">
        <v>87</v>
      </c>
      <c r="AY290" s="225" t="s">
        <v>130</v>
      </c>
    </row>
    <row r="291" spans="1:65" s="2" customFormat="1" ht="24.2" customHeight="1">
      <c r="A291" s="34"/>
      <c r="B291" s="35"/>
      <c r="C291" s="186" t="s">
        <v>226</v>
      </c>
      <c r="D291" s="186" t="s">
        <v>132</v>
      </c>
      <c r="E291" s="187" t="s">
        <v>303</v>
      </c>
      <c r="F291" s="188" t="s">
        <v>304</v>
      </c>
      <c r="G291" s="189" t="s">
        <v>305</v>
      </c>
      <c r="H291" s="190">
        <v>3430.192</v>
      </c>
      <c r="I291" s="191"/>
      <c r="J291" s="192">
        <f>ROUND(I291*H291,2)</f>
        <v>0</v>
      </c>
      <c r="K291" s="188" t="s">
        <v>136</v>
      </c>
      <c r="L291" s="39"/>
      <c r="M291" s="193" t="s">
        <v>1</v>
      </c>
      <c r="N291" s="194" t="s">
        <v>44</v>
      </c>
      <c r="O291" s="71"/>
      <c r="P291" s="195">
        <f>O291*H291</f>
        <v>0</v>
      </c>
      <c r="Q291" s="195">
        <v>0</v>
      </c>
      <c r="R291" s="195">
        <f>Q291*H291</f>
        <v>0</v>
      </c>
      <c r="S291" s="195">
        <v>0</v>
      </c>
      <c r="T291" s="19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137</v>
      </c>
      <c r="AT291" s="197" t="s">
        <v>132</v>
      </c>
      <c r="AU291" s="197" t="s">
        <v>89</v>
      </c>
      <c r="AY291" s="17" t="s">
        <v>130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7" t="s">
        <v>87</v>
      </c>
      <c r="BK291" s="198">
        <f>ROUND(I291*H291,2)</f>
        <v>0</v>
      </c>
      <c r="BL291" s="17" t="s">
        <v>137</v>
      </c>
      <c r="BM291" s="197" t="s">
        <v>306</v>
      </c>
    </row>
    <row r="292" spans="1:65" s="2" customFormat="1" ht="19.5">
      <c r="A292" s="34"/>
      <c r="B292" s="35"/>
      <c r="C292" s="36"/>
      <c r="D292" s="199" t="s">
        <v>138</v>
      </c>
      <c r="E292" s="36"/>
      <c r="F292" s="200" t="s">
        <v>304</v>
      </c>
      <c r="G292" s="36"/>
      <c r="H292" s="36"/>
      <c r="I292" s="201"/>
      <c r="J292" s="36"/>
      <c r="K292" s="36"/>
      <c r="L292" s="39"/>
      <c r="M292" s="202"/>
      <c r="N292" s="203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138</v>
      </c>
      <c r="AU292" s="17" t="s">
        <v>89</v>
      </c>
    </row>
    <row r="293" spans="1:65" s="13" customFormat="1" ht="11.25">
      <c r="B293" s="204"/>
      <c r="C293" s="205"/>
      <c r="D293" s="199" t="s">
        <v>139</v>
      </c>
      <c r="E293" s="206" t="s">
        <v>1</v>
      </c>
      <c r="F293" s="207" t="s">
        <v>307</v>
      </c>
      <c r="G293" s="205"/>
      <c r="H293" s="208">
        <v>3430.192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139</v>
      </c>
      <c r="AU293" s="214" t="s">
        <v>89</v>
      </c>
      <c r="AV293" s="13" t="s">
        <v>89</v>
      </c>
      <c r="AW293" s="13" t="s">
        <v>35</v>
      </c>
      <c r="AX293" s="13" t="s">
        <v>79</v>
      </c>
      <c r="AY293" s="214" t="s">
        <v>130</v>
      </c>
    </row>
    <row r="294" spans="1:65" s="14" customFormat="1" ht="11.25">
      <c r="B294" s="215"/>
      <c r="C294" s="216"/>
      <c r="D294" s="199" t="s">
        <v>139</v>
      </c>
      <c r="E294" s="217" t="s">
        <v>1</v>
      </c>
      <c r="F294" s="218" t="s">
        <v>141</v>
      </c>
      <c r="G294" s="216"/>
      <c r="H294" s="219">
        <v>3430.192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139</v>
      </c>
      <c r="AU294" s="225" t="s">
        <v>89</v>
      </c>
      <c r="AV294" s="14" t="s">
        <v>137</v>
      </c>
      <c r="AW294" s="14" t="s">
        <v>35</v>
      </c>
      <c r="AX294" s="14" t="s">
        <v>87</v>
      </c>
      <c r="AY294" s="225" t="s">
        <v>130</v>
      </c>
    </row>
    <row r="295" spans="1:65" s="2" customFormat="1" ht="16.5" customHeight="1">
      <c r="A295" s="34"/>
      <c r="B295" s="35"/>
      <c r="C295" s="186" t="s">
        <v>308</v>
      </c>
      <c r="D295" s="186" t="s">
        <v>132</v>
      </c>
      <c r="E295" s="187" t="s">
        <v>309</v>
      </c>
      <c r="F295" s="188" t="s">
        <v>310</v>
      </c>
      <c r="G295" s="189" t="s">
        <v>196</v>
      </c>
      <c r="H295" s="190">
        <v>1905.662</v>
      </c>
      <c r="I295" s="191"/>
      <c r="J295" s="192">
        <f>ROUND(I295*H295,2)</f>
        <v>0</v>
      </c>
      <c r="K295" s="188" t="s">
        <v>136</v>
      </c>
      <c r="L295" s="39"/>
      <c r="M295" s="193" t="s">
        <v>1</v>
      </c>
      <c r="N295" s="194" t="s">
        <v>44</v>
      </c>
      <c r="O295" s="71"/>
      <c r="P295" s="195">
        <f>O295*H295</f>
        <v>0</v>
      </c>
      <c r="Q295" s="195">
        <v>0</v>
      </c>
      <c r="R295" s="195">
        <f>Q295*H295</f>
        <v>0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137</v>
      </c>
      <c r="AT295" s="197" t="s">
        <v>132</v>
      </c>
      <c r="AU295" s="197" t="s">
        <v>89</v>
      </c>
      <c r="AY295" s="17" t="s">
        <v>130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7" t="s">
        <v>87</v>
      </c>
      <c r="BK295" s="198">
        <f>ROUND(I295*H295,2)</f>
        <v>0</v>
      </c>
      <c r="BL295" s="17" t="s">
        <v>137</v>
      </c>
      <c r="BM295" s="197" t="s">
        <v>311</v>
      </c>
    </row>
    <row r="296" spans="1:65" s="2" customFormat="1" ht="11.25">
      <c r="A296" s="34"/>
      <c r="B296" s="35"/>
      <c r="C296" s="36"/>
      <c r="D296" s="199" t="s">
        <v>138</v>
      </c>
      <c r="E296" s="36"/>
      <c r="F296" s="200" t="s">
        <v>310</v>
      </c>
      <c r="G296" s="36"/>
      <c r="H296" s="36"/>
      <c r="I296" s="201"/>
      <c r="J296" s="36"/>
      <c r="K296" s="36"/>
      <c r="L296" s="39"/>
      <c r="M296" s="202"/>
      <c r="N296" s="203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138</v>
      </c>
      <c r="AU296" s="17" t="s">
        <v>89</v>
      </c>
    </row>
    <row r="297" spans="1:65" s="13" customFormat="1" ht="11.25">
      <c r="B297" s="204"/>
      <c r="C297" s="205"/>
      <c r="D297" s="199" t="s">
        <v>139</v>
      </c>
      <c r="E297" s="206" t="s">
        <v>1</v>
      </c>
      <c r="F297" s="207" t="s">
        <v>312</v>
      </c>
      <c r="G297" s="205"/>
      <c r="H297" s="208">
        <v>1905.662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139</v>
      </c>
      <c r="AU297" s="214" t="s">
        <v>89</v>
      </c>
      <c r="AV297" s="13" t="s">
        <v>89</v>
      </c>
      <c r="AW297" s="13" t="s">
        <v>35</v>
      </c>
      <c r="AX297" s="13" t="s">
        <v>79</v>
      </c>
      <c r="AY297" s="214" t="s">
        <v>130</v>
      </c>
    </row>
    <row r="298" spans="1:65" s="14" customFormat="1" ht="11.25">
      <c r="B298" s="215"/>
      <c r="C298" s="216"/>
      <c r="D298" s="199" t="s">
        <v>139</v>
      </c>
      <c r="E298" s="217" t="s">
        <v>1</v>
      </c>
      <c r="F298" s="218" t="s">
        <v>141</v>
      </c>
      <c r="G298" s="216"/>
      <c r="H298" s="219">
        <v>1905.662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139</v>
      </c>
      <c r="AU298" s="225" t="s">
        <v>89</v>
      </c>
      <c r="AV298" s="14" t="s">
        <v>137</v>
      </c>
      <c r="AW298" s="14" t="s">
        <v>35</v>
      </c>
      <c r="AX298" s="14" t="s">
        <v>87</v>
      </c>
      <c r="AY298" s="225" t="s">
        <v>130</v>
      </c>
    </row>
    <row r="299" spans="1:65" s="2" customFormat="1" ht="24.2" customHeight="1">
      <c r="A299" s="34"/>
      <c r="B299" s="35"/>
      <c r="C299" s="186" t="s">
        <v>179</v>
      </c>
      <c r="D299" s="186" t="s">
        <v>132</v>
      </c>
      <c r="E299" s="187" t="s">
        <v>313</v>
      </c>
      <c r="F299" s="188" t="s">
        <v>314</v>
      </c>
      <c r="G299" s="189" t="s">
        <v>196</v>
      </c>
      <c r="H299" s="190">
        <v>1110.3150000000001</v>
      </c>
      <c r="I299" s="191"/>
      <c r="J299" s="192">
        <f>ROUND(I299*H299,2)</f>
        <v>0</v>
      </c>
      <c r="K299" s="188" t="s">
        <v>136</v>
      </c>
      <c r="L299" s="39"/>
      <c r="M299" s="193" t="s">
        <v>1</v>
      </c>
      <c r="N299" s="194" t="s">
        <v>44</v>
      </c>
      <c r="O299" s="71"/>
      <c r="P299" s="195">
        <f>O299*H299</f>
        <v>0</v>
      </c>
      <c r="Q299" s="195">
        <v>0</v>
      </c>
      <c r="R299" s="195">
        <f>Q299*H299</f>
        <v>0</v>
      </c>
      <c r="S299" s="195">
        <v>0</v>
      </c>
      <c r="T299" s="19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137</v>
      </c>
      <c r="AT299" s="197" t="s">
        <v>132</v>
      </c>
      <c r="AU299" s="197" t="s">
        <v>89</v>
      </c>
      <c r="AY299" s="17" t="s">
        <v>130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17" t="s">
        <v>87</v>
      </c>
      <c r="BK299" s="198">
        <f>ROUND(I299*H299,2)</f>
        <v>0</v>
      </c>
      <c r="BL299" s="17" t="s">
        <v>137</v>
      </c>
      <c r="BM299" s="197" t="s">
        <v>315</v>
      </c>
    </row>
    <row r="300" spans="1:65" s="2" customFormat="1" ht="11.25">
      <c r="A300" s="34"/>
      <c r="B300" s="35"/>
      <c r="C300" s="36"/>
      <c r="D300" s="199" t="s">
        <v>138</v>
      </c>
      <c r="E300" s="36"/>
      <c r="F300" s="200" t="s">
        <v>314</v>
      </c>
      <c r="G300" s="36"/>
      <c r="H300" s="36"/>
      <c r="I300" s="201"/>
      <c r="J300" s="36"/>
      <c r="K300" s="36"/>
      <c r="L300" s="39"/>
      <c r="M300" s="202"/>
      <c r="N300" s="203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138</v>
      </c>
      <c r="AU300" s="17" t="s">
        <v>89</v>
      </c>
    </row>
    <row r="301" spans="1:65" s="13" customFormat="1" ht="11.25">
      <c r="B301" s="204"/>
      <c r="C301" s="205"/>
      <c r="D301" s="199" t="s">
        <v>139</v>
      </c>
      <c r="E301" s="206" t="s">
        <v>1</v>
      </c>
      <c r="F301" s="207" t="s">
        <v>316</v>
      </c>
      <c r="G301" s="205"/>
      <c r="H301" s="208">
        <v>1905.663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139</v>
      </c>
      <c r="AU301" s="214" t="s">
        <v>89</v>
      </c>
      <c r="AV301" s="13" t="s">
        <v>89</v>
      </c>
      <c r="AW301" s="13" t="s">
        <v>35</v>
      </c>
      <c r="AX301" s="13" t="s">
        <v>79</v>
      </c>
      <c r="AY301" s="214" t="s">
        <v>130</v>
      </c>
    </row>
    <row r="302" spans="1:65" s="13" customFormat="1" ht="11.25">
      <c r="B302" s="204"/>
      <c r="C302" s="205"/>
      <c r="D302" s="199" t="s">
        <v>139</v>
      </c>
      <c r="E302" s="206" t="s">
        <v>1</v>
      </c>
      <c r="F302" s="207" t="s">
        <v>317</v>
      </c>
      <c r="G302" s="205"/>
      <c r="H302" s="208">
        <v>-571.4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139</v>
      </c>
      <c r="AU302" s="214" t="s">
        <v>89</v>
      </c>
      <c r="AV302" s="13" t="s">
        <v>89</v>
      </c>
      <c r="AW302" s="13" t="s">
        <v>35</v>
      </c>
      <c r="AX302" s="13" t="s">
        <v>79</v>
      </c>
      <c r="AY302" s="214" t="s">
        <v>130</v>
      </c>
    </row>
    <row r="303" spans="1:65" s="13" customFormat="1" ht="11.25">
      <c r="B303" s="204"/>
      <c r="C303" s="205"/>
      <c r="D303" s="199" t="s">
        <v>139</v>
      </c>
      <c r="E303" s="206" t="s">
        <v>1</v>
      </c>
      <c r="F303" s="207" t="s">
        <v>318</v>
      </c>
      <c r="G303" s="205"/>
      <c r="H303" s="208">
        <v>-92.11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139</v>
      </c>
      <c r="AU303" s="214" t="s">
        <v>89</v>
      </c>
      <c r="AV303" s="13" t="s">
        <v>89</v>
      </c>
      <c r="AW303" s="13" t="s">
        <v>35</v>
      </c>
      <c r="AX303" s="13" t="s">
        <v>79</v>
      </c>
      <c r="AY303" s="214" t="s">
        <v>130</v>
      </c>
    </row>
    <row r="304" spans="1:65" s="13" customFormat="1" ht="11.25">
      <c r="B304" s="204"/>
      <c r="C304" s="205"/>
      <c r="D304" s="199" t="s">
        <v>139</v>
      </c>
      <c r="E304" s="206" t="s">
        <v>1</v>
      </c>
      <c r="F304" s="207" t="s">
        <v>319</v>
      </c>
      <c r="G304" s="205"/>
      <c r="H304" s="208">
        <v>-1.8380000000000001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139</v>
      </c>
      <c r="AU304" s="214" t="s">
        <v>89</v>
      </c>
      <c r="AV304" s="13" t="s">
        <v>89</v>
      </c>
      <c r="AW304" s="13" t="s">
        <v>35</v>
      </c>
      <c r="AX304" s="13" t="s">
        <v>79</v>
      </c>
      <c r="AY304" s="214" t="s">
        <v>130</v>
      </c>
    </row>
    <row r="305" spans="1:65" s="15" customFormat="1" ht="11.25">
      <c r="B305" s="226"/>
      <c r="C305" s="227"/>
      <c r="D305" s="199" t="s">
        <v>139</v>
      </c>
      <c r="E305" s="228" t="s">
        <v>1</v>
      </c>
      <c r="F305" s="229" t="s">
        <v>320</v>
      </c>
      <c r="G305" s="227"/>
      <c r="H305" s="228" t="s">
        <v>1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AT305" s="235" t="s">
        <v>139</v>
      </c>
      <c r="AU305" s="235" t="s">
        <v>89</v>
      </c>
      <c r="AV305" s="15" t="s">
        <v>87</v>
      </c>
      <c r="AW305" s="15" t="s">
        <v>35</v>
      </c>
      <c r="AX305" s="15" t="s">
        <v>79</v>
      </c>
      <c r="AY305" s="235" t="s">
        <v>130</v>
      </c>
    </row>
    <row r="306" spans="1:65" s="13" customFormat="1" ht="11.25">
      <c r="B306" s="204"/>
      <c r="C306" s="205"/>
      <c r="D306" s="199" t="s">
        <v>139</v>
      </c>
      <c r="E306" s="206" t="s">
        <v>1</v>
      </c>
      <c r="F306" s="207" t="s">
        <v>321</v>
      </c>
      <c r="G306" s="205"/>
      <c r="H306" s="208">
        <v>-130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139</v>
      </c>
      <c r="AU306" s="214" t="s">
        <v>89</v>
      </c>
      <c r="AV306" s="13" t="s">
        <v>89</v>
      </c>
      <c r="AW306" s="13" t="s">
        <v>35</v>
      </c>
      <c r="AX306" s="13" t="s">
        <v>79</v>
      </c>
      <c r="AY306" s="214" t="s">
        <v>130</v>
      </c>
    </row>
    <row r="307" spans="1:65" s="14" customFormat="1" ht="11.25">
      <c r="B307" s="215"/>
      <c r="C307" s="216"/>
      <c r="D307" s="199" t="s">
        <v>139</v>
      </c>
      <c r="E307" s="217" t="s">
        <v>1</v>
      </c>
      <c r="F307" s="218" t="s">
        <v>141</v>
      </c>
      <c r="G307" s="216"/>
      <c r="H307" s="219">
        <v>1110.3150000000001</v>
      </c>
      <c r="I307" s="220"/>
      <c r="J307" s="216"/>
      <c r="K307" s="216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139</v>
      </c>
      <c r="AU307" s="225" t="s">
        <v>89</v>
      </c>
      <c r="AV307" s="14" t="s">
        <v>137</v>
      </c>
      <c r="AW307" s="14" t="s">
        <v>35</v>
      </c>
      <c r="AX307" s="14" t="s">
        <v>87</v>
      </c>
      <c r="AY307" s="225" t="s">
        <v>130</v>
      </c>
    </row>
    <row r="308" spans="1:65" s="2" customFormat="1" ht="16.5" customHeight="1">
      <c r="A308" s="34"/>
      <c r="B308" s="35"/>
      <c r="C308" s="236" t="s">
        <v>322</v>
      </c>
      <c r="D308" s="236" t="s">
        <v>323</v>
      </c>
      <c r="E308" s="237" t="s">
        <v>324</v>
      </c>
      <c r="F308" s="238" t="s">
        <v>325</v>
      </c>
      <c r="G308" s="239" t="s">
        <v>305</v>
      </c>
      <c r="H308" s="240">
        <v>2165.114</v>
      </c>
      <c r="I308" s="241"/>
      <c r="J308" s="242">
        <f>ROUND(I308*H308,2)</f>
        <v>0</v>
      </c>
      <c r="K308" s="238" t="s">
        <v>136</v>
      </c>
      <c r="L308" s="243"/>
      <c r="M308" s="244" t="s">
        <v>1</v>
      </c>
      <c r="N308" s="245" t="s">
        <v>44</v>
      </c>
      <c r="O308" s="71"/>
      <c r="P308" s="195">
        <f>O308*H308</f>
        <v>0</v>
      </c>
      <c r="Q308" s="195">
        <v>0</v>
      </c>
      <c r="R308" s="195">
        <f>Q308*H308</f>
        <v>0</v>
      </c>
      <c r="S308" s="195">
        <v>0</v>
      </c>
      <c r="T308" s="19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7" t="s">
        <v>151</v>
      </c>
      <c r="AT308" s="197" t="s">
        <v>323</v>
      </c>
      <c r="AU308" s="197" t="s">
        <v>89</v>
      </c>
      <c r="AY308" s="17" t="s">
        <v>130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17" t="s">
        <v>87</v>
      </c>
      <c r="BK308" s="198">
        <f>ROUND(I308*H308,2)</f>
        <v>0</v>
      </c>
      <c r="BL308" s="17" t="s">
        <v>137</v>
      </c>
      <c r="BM308" s="197" t="s">
        <v>326</v>
      </c>
    </row>
    <row r="309" spans="1:65" s="2" customFormat="1" ht="11.25">
      <c r="A309" s="34"/>
      <c r="B309" s="35"/>
      <c r="C309" s="36"/>
      <c r="D309" s="199" t="s">
        <v>138</v>
      </c>
      <c r="E309" s="36"/>
      <c r="F309" s="200" t="s">
        <v>325</v>
      </c>
      <c r="G309" s="36"/>
      <c r="H309" s="36"/>
      <c r="I309" s="201"/>
      <c r="J309" s="36"/>
      <c r="K309" s="36"/>
      <c r="L309" s="39"/>
      <c r="M309" s="202"/>
      <c r="N309" s="203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138</v>
      </c>
      <c r="AU309" s="17" t="s">
        <v>89</v>
      </c>
    </row>
    <row r="310" spans="1:65" s="13" customFormat="1" ht="11.25">
      <c r="B310" s="204"/>
      <c r="C310" s="205"/>
      <c r="D310" s="199" t="s">
        <v>139</v>
      </c>
      <c r="E310" s="206" t="s">
        <v>1</v>
      </c>
      <c r="F310" s="207" t="s">
        <v>327</v>
      </c>
      <c r="G310" s="205"/>
      <c r="H310" s="208">
        <v>2165.114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139</v>
      </c>
      <c r="AU310" s="214" t="s">
        <v>89</v>
      </c>
      <c r="AV310" s="13" t="s">
        <v>89</v>
      </c>
      <c r="AW310" s="13" t="s">
        <v>35</v>
      </c>
      <c r="AX310" s="13" t="s">
        <v>79</v>
      </c>
      <c r="AY310" s="214" t="s">
        <v>130</v>
      </c>
    </row>
    <row r="311" spans="1:65" s="14" customFormat="1" ht="11.25">
      <c r="B311" s="215"/>
      <c r="C311" s="216"/>
      <c r="D311" s="199" t="s">
        <v>139</v>
      </c>
      <c r="E311" s="217" t="s">
        <v>1</v>
      </c>
      <c r="F311" s="218" t="s">
        <v>141</v>
      </c>
      <c r="G311" s="216"/>
      <c r="H311" s="219">
        <v>2165.114</v>
      </c>
      <c r="I311" s="220"/>
      <c r="J311" s="216"/>
      <c r="K311" s="216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139</v>
      </c>
      <c r="AU311" s="225" t="s">
        <v>89</v>
      </c>
      <c r="AV311" s="14" t="s">
        <v>137</v>
      </c>
      <c r="AW311" s="14" t="s">
        <v>35</v>
      </c>
      <c r="AX311" s="14" t="s">
        <v>87</v>
      </c>
      <c r="AY311" s="225" t="s">
        <v>130</v>
      </c>
    </row>
    <row r="312" spans="1:65" s="2" customFormat="1" ht="24.2" customHeight="1">
      <c r="A312" s="34"/>
      <c r="B312" s="35"/>
      <c r="C312" s="186" t="s">
        <v>233</v>
      </c>
      <c r="D312" s="186" t="s">
        <v>132</v>
      </c>
      <c r="E312" s="187" t="s">
        <v>328</v>
      </c>
      <c r="F312" s="188" t="s">
        <v>329</v>
      </c>
      <c r="G312" s="189" t="s">
        <v>196</v>
      </c>
      <c r="H312" s="190">
        <v>571.4</v>
      </c>
      <c r="I312" s="191"/>
      <c r="J312" s="192">
        <f>ROUND(I312*H312,2)</f>
        <v>0</v>
      </c>
      <c r="K312" s="188" t="s">
        <v>136</v>
      </c>
      <c r="L312" s="39"/>
      <c r="M312" s="193" t="s">
        <v>1</v>
      </c>
      <c r="N312" s="194" t="s">
        <v>44</v>
      </c>
      <c r="O312" s="71"/>
      <c r="P312" s="195">
        <f>O312*H312</f>
        <v>0</v>
      </c>
      <c r="Q312" s="195">
        <v>0</v>
      </c>
      <c r="R312" s="195">
        <f>Q312*H312</f>
        <v>0</v>
      </c>
      <c r="S312" s="195">
        <v>0</v>
      </c>
      <c r="T312" s="19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137</v>
      </c>
      <c r="AT312" s="197" t="s">
        <v>132</v>
      </c>
      <c r="AU312" s="197" t="s">
        <v>89</v>
      </c>
      <c r="AY312" s="17" t="s">
        <v>130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7" t="s">
        <v>87</v>
      </c>
      <c r="BK312" s="198">
        <f>ROUND(I312*H312,2)</f>
        <v>0</v>
      </c>
      <c r="BL312" s="17" t="s">
        <v>137</v>
      </c>
      <c r="BM312" s="197" t="s">
        <v>330</v>
      </c>
    </row>
    <row r="313" spans="1:65" s="2" customFormat="1" ht="11.25">
      <c r="A313" s="34"/>
      <c r="B313" s="35"/>
      <c r="C313" s="36"/>
      <c r="D313" s="199" t="s">
        <v>138</v>
      </c>
      <c r="E313" s="36"/>
      <c r="F313" s="200" t="s">
        <v>329</v>
      </c>
      <c r="G313" s="36"/>
      <c r="H313" s="36"/>
      <c r="I313" s="201"/>
      <c r="J313" s="36"/>
      <c r="K313" s="36"/>
      <c r="L313" s="39"/>
      <c r="M313" s="202"/>
      <c r="N313" s="203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138</v>
      </c>
      <c r="AU313" s="17" t="s">
        <v>89</v>
      </c>
    </row>
    <row r="314" spans="1:65" s="15" customFormat="1" ht="11.25">
      <c r="B314" s="226"/>
      <c r="C314" s="227"/>
      <c r="D314" s="199" t="s">
        <v>139</v>
      </c>
      <c r="E314" s="228" t="s">
        <v>1</v>
      </c>
      <c r="F314" s="229" t="s">
        <v>331</v>
      </c>
      <c r="G314" s="227"/>
      <c r="H314" s="228" t="s">
        <v>1</v>
      </c>
      <c r="I314" s="230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AT314" s="235" t="s">
        <v>139</v>
      </c>
      <c r="AU314" s="235" t="s">
        <v>89</v>
      </c>
      <c r="AV314" s="15" t="s">
        <v>87</v>
      </c>
      <c r="AW314" s="15" t="s">
        <v>35</v>
      </c>
      <c r="AX314" s="15" t="s">
        <v>79</v>
      </c>
      <c r="AY314" s="235" t="s">
        <v>130</v>
      </c>
    </row>
    <row r="315" spans="1:65" s="13" customFormat="1" ht="11.25">
      <c r="B315" s="204"/>
      <c r="C315" s="205"/>
      <c r="D315" s="199" t="s">
        <v>139</v>
      </c>
      <c r="E315" s="206" t="s">
        <v>1</v>
      </c>
      <c r="F315" s="207" t="s">
        <v>332</v>
      </c>
      <c r="G315" s="205"/>
      <c r="H315" s="208">
        <v>323.39999999999998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139</v>
      </c>
      <c r="AU315" s="214" t="s">
        <v>89</v>
      </c>
      <c r="AV315" s="13" t="s">
        <v>89</v>
      </c>
      <c r="AW315" s="13" t="s">
        <v>35</v>
      </c>
      <c r="AX315" s="13" t="s">
        <v>79</v>
      </c>
      <c r="AY315" s="214" t="s">
        <v>130</v>
      </c>
    </row>
    <row r="316" spans="1:65" s="15" customFormat="1" ht="11.25">
      <c r="B316" s="226"/>
      <c r="C316" s="227"/>
      <c r="D316" s="199" t="s">
        <v>139</v>
      </c>
      <c r="E316" s="228" t="s">
        <v>1</v>
      </c>
      <c r="F316" s="229" t="s">
        <v>199</v>
      </c>
      <c r="G316" s="227"/>
      <c r="H316" s="228" t="s">
        <v>1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AT316" s="235" t="s">
        <v>139</v>
      </c>
      <c r="AU316" s="235" t="s">
        <v>89</v>
      </c>
      <c r="AV316" s="15" t="s">
        <v>87</v>
      </c>
      <c r="AW316" s="15" t="s">
        <v>35</v>
      </c>
      <c r="AX316" s="15" t="s">
        <v>79</v>
      </c>
      <c r="AY316" s="235" t="s">
        <v>130</v>
      </c>
    </row>
    <row r="317" spans="1:65" s="13" customFormat="1" ht="11.25">
      <c r="B317" s="204"/>
      <c r="C317" s="205"/>
      <c r="D317" s="199" t="s">
        <v>139</v>
      </c>
      <c r="E317" s="206" t="s">
        <v>1</v>
      </c>
      <c r="F317" s="207" t="s">
        <v>333</v>
      </c>
      <c r="G317" s="205"/>
      <c r="H317" s="208">
        <v>248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139</v>
      </c>
      <c r="AU317" s="214" t="s">
        <v>89</v>
      </c>
      <c r="AV317" s="13" t="s">
        <v>89</v>
      </c>
      <c r="AW317" s="13" t="s">
        <v>35</v>
      </c>
      <c r="AX317" s="13" t="s">
        <v>79</v>
      </c>
      <c r="AY317" s="214" t="s">
        <v>130</v>
      </c>
    </row>
    <row r="318" spans="1:65" s="14" customFormat="1" ht="11.25">
      <c r="B318" s="215"/>
      <c r="C318" s="216"/>
      <c r="D318" s="199" t="s">
        <v>139</v>
      </c>
      <c r="E318" s="217" t="s">
        <v>1</v>
      </c>
      <c r="F318" s="218" t="s">
        <v>141</v>
      </c>
      <c r="G318" s="216"/>
      <c r="H318" s="219">
        <v>571.4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139</v>
      </c>
      <c r="AU318" s="225" t="s">
        <v>89</v>
      </c>
      <c r="AV318" s="14" t="s">
        <v>137</v>
      </c>
      <c r="AW318" s="14" t="s">
        <v>35</v>
      </c>
      <c r="AX318" s="14" t="s">
        <v>87</v>
      </c>
      <c r="AY318" s="225" t="s">
        <v>130</v>
      </c>
    </row>
    <row r="319" spans="1:65" s="2" customFormat="1" ht="16.5" customHeight="1">
      <c r="A319" s="34"/>
      <c r="B319" s="35"/>
      <c r="C319" s="236" t="s">
        <v>334</v>
      </c>
      <c r="D319" s="236" t="s">
        <v>323</v>
      </c>
      <c r="E319" s="237" t="s">
        <v>335</v>
      </c>
      <c r="F319" s="238" t="s">
        <v>336</v>
      </c>
      <c r="G319" s="239" t="s">
        <v>305</v>
      </c>
      <c r="H319" s="240">
        <v>1114.23</v>
      </c>
      <c r="I319" s="241"/>
      <c r="J319" s="242">
        <f>ROUND(I319*H319,2)</f>
        <v>0</v>
      </c>
      <c r="K319" s="238" t="s">
        <v>136</v>
      </c>
      <c r="L319" s="243"/>
      <c r="M319" s="244" t="s">
        <v>1</v>
      </c>
      <c r="N319" s="245" t="s">
        <v>44</v>
      </c>
      <c r="O319" s="71"/>
      <c r="P319" s="195">
        <f>O319*H319</f>
        <v>0</v>
      </c>
      <c r="Q319" s="195">
        <v>0</v>
      </c>
      <c r="R319" s="195">
        <f>Q319*H319</f>
        <v>0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151</v>
      </c>
      <c r="AT319" s="197" t="s">
        <v>323</v>
      </c>
      <c r="AU319" s="197" t="s">
        <v>89</v>
      </c>
      <c r="AY319" s="17" t="s">
        <v>130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7" t="s">
        <v>87</v>
      </c>
      <c r="BK319" s="198">
        <f>ROUND(I319*H319,2)</f>
        <v>0</v>
      </c>
      <c r="BL319" s="17" t="s">
        <v>137</v>
      </c>
      <c r="BM319" s="197" t="s">
        <v>337</v>
      </c>
    </row>
    <row r="320" spans="1:65" s="2" customFormat="1" ht="11.25">
      <c r="A320" s="34"/>
      <c r="B320" s="35"/>
      <c r="C320" s="36"/>
      <c r="D320" s="199" t="s">
        <v>138</v>
      </c>
      <c r="E320" s="36"/>
      <c r="F320" s="200" t="s">
        <v>336</v>
      </c>
      <c r="G320" s="36"/>
      <c r="H320" s="36"/>
      <c r="I320" s="201"/>
      <c r="J320" s="36"/>
      <c r="K320" s="36"/>
      <c r="L320" s="39"/>
      <c r="M320" s="202"/>
      <c r="N320" s="203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138</v>
      </c>
      <c r="AU320" s="17" t="s">
        <v>89</v>
      </c>
    </row>
    <row r="321" spans="1:65" s="13" customFormat="1" ht="11.25">
      <c r="B321" s="204"/>
      <c r="C321" s="205"/>
      <c r="D321" s="199" t="s">
        <v>139</v>
      </c>
      <c r="E321" s="206" t="s">
        <v>1</v>
      </c>
      <c r="F321" s="207" t="s">
        <v>338</v>
      </c>
      <c r="G321" s="205"/>
      <c r="H321" s="208">
        <v>1114.23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139</v>
      </c>
      <c r="AU321" s="214" t="s">
        <v>89</v>
      </c>
      <c r="AV321" s="13" t="s">
        <v>89</v>
      </c>
      <c r="AW321" s="13" t="s">
        <v>35</v>
      </c>
      <c r="AX321" s="13" t="s">
        <v>79</v>
      </c>
      <c r="AY321" s="214" t="s">
        <v>130</v>
      </c>
    </row>
    <row r="322" spans="1:65" s="14" customFormat="1" ht="11.25">
      <c r="B322" s="215"/>
      <c r="C322" s="216"/>
      <c r="D322" s="199" t="s">
        <v>139</v>
      </c>
      <c r="E322" s="217" t="s">
        <v>1</v>
      </c>
      <c r="F322" s="218" t="s">
        <v>141</v>
      </c>
      <c r="G322" s="216"/>
      <c r="H322" s="219">
        <v>1114.23</v>
      </c>
      <c r="I322" s="220"/>
      <c r="J322" s="216"/>
      <c r="K322" s="216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139</v>
      </c>
      <c r="AU322" s="225" t="s">
        <v>89</v>
      </c>
      <c r="AV322" s="14" t="s">
        <v>137</v>
      </c>
      <c r="AW322" s="14" t="s">
        <v>35</v>
      </c>
      <c r="AX322" s="14" t="s">
        <v>87</v>
      </c>
      <c r="AY322" s="225" t="s">
        <v>130</v>
      </c>
    </row>
    <row r="323" spans="1:65" s="2" customFormat="1" ht="33" customHeight="1">
      <c r="A323" s="34"/>
      <c r="B323" s="35"/>
      <c r="C323" s="186" t="s">
        <v>237</v>
      </c>
      <c r="D323" s="186" t="s">
        <v>132</v>
      </c>
      <c r="E323" s="187" t="s">
        <v>339</v>
      </c>
      <c r="F323" s="188" t="s">
        <v>340</v>
      </c>
      <c r="G323" s="189" t="s">
        <v>150</v>
      </c>
      <c r="H323" s="190">
        <v>367.95</v>
      </c>
      <c r="I323" s="191"/>
      <c r="J323" s="192">
        <f>ROUND(I323*H323,2)</f>
        <v>0</v>
      </c>
      <c r="K323" s="188" t="s">
        <v>136</v>
      </c>
      <c r="L323" s="39"/>
      <c r="M323" s="193" t="s">
        <v>1</v>
      </c>
      <c r="N323" s="194" t="s">
        <v>44</v>
      </c>
      <c r="O323" s="71"/>
      <c r="P323" s="195">
        <f>O323*H323</f>
        <v>0</v>
      </c>
      <c r="Q323" s="195">
        <v>0</v>
      </c>
      <c r="R323" s="195">
        <f>Q323*H323</f>
        <v>0</v>
      </c>
      <c r="S323" s="195">
        <v>0</v>
      </c>
      <c r="T323" s="19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7" t="s">
        <v>137</v>
      </c>
      <c r="AT323" s="197" t="s">
        <v>132</v>
      </c>
      <c r="AU323" s="197" t="s">
        <v>89</v>
      </c>
      <c r="AY323" s="17" t="s">
        <v>130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17" t="s">
        <v>87</v>
      </c>
      <c r="BK323" s="198">
        <f>ROUND(I323*H323,2)</f>
        <v>0</v>
      </c>
      <c r="BL323" s="17" t="s">
        <v>137</v>
      </c>
      <c r="BM323" s="197" t="s">
        <v>192</v>
      </c>
    </row>
    <row r="324" spans="1:65" s="2" customFormat="1" ht="19.5">
      <c r="A324" s="34"/>
      <c r="B324" s="35"/>
      <c r="C324" s="36"/>
      <c r="D324" s="199" t="s">
        <v>138</v>
      </c>
      <c r="E324" s="36"/>
      <c r="F324" s="200" t="s">
        <v>340</v>
      </c>
      <c r="G324" s="36"/>
      <c r="H324" s="36"/>
      <c r="I324" s="201"/>
      <c r="J324" s="36"/>
      <c r="K324" s="36"/>
      <c r="L324" s="39"/>
      <c r="M324" s="202"/>
      <c r="N324" s="203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138</v>
      </c>
      <c r="AU324" s="17" t="s">
        <v>89</v>
      </c>
    </row>
    <row r="325" spans="1:65" s="13" customFormat="1" ht="11.25">
      <c r="B325" s="204"/>
      <c r="C325" s="205"/>
      <c r="D325" s="199" t="s">
        <v>139</v>
      </c>
      <c r="E325" s="206" t="s">
        <v>1</v>
      </c>
      <c r="F325" s="207" t="s">
        <v>341</v>
      </c>
      <c r="G325" s="205"/>
      <c r="H325" s="208">
        <v>21.45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139</v>
      </c>
      <c r="AU325" s="214" t="s">
        <v>89</v>
      </c>
      <c r="AV325" s="13" t="s">
        <v>89</v>
      </c>
      <c r="AW325" s="13" t="s">
        <v>35</v>
      </c>
      <c r="AX325" s="13" t="s">
        <v>79</v>
      </c>
      <c r="AY325" s="214" t="s">
        <v>130</v>
      </c>
    </row>
    <row r="326" spans="1:65" s="13" customFormat="1" ht="11.25">
      <c r="B326" s="204"/>
      <c r="C326" s="205"/>
      <c r="D326" s="199" t="s">
        <v>139</v>
      </c>
      <c r="E326" s="206" t="s">
        <v>1</v>
      </c>
      <c r="F326" s="207" t="s">
        <v>342</v>
      </c>
      <c r="G326" s="205"/>
      <c r="H326" s="208">
        <v>346.5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139</v>
      </c>
      <c r="AU326" s="214" t="s">
        <v>89</v>
      </c>
      <c r="AV326" s="13" t="s">
        <v>89</v>
      </c>
      <c r="AW326" s="13" t="s">
        <v>35</v>
      </c>
      <c r="AX326" s="13" t="s">
        <v>79</v>
      </c>
      <c r="AY326" s="214" t="s">
        <v>130</v>
      </c>
    </row>
    <row r="327" spans="1:65" s="14" customFormat="1" ht="11.25">
      <c r="B327" s="215"/>
      <c r="C327" s="216"/>
      <c r="D327" s="199" t="s">
        <v>139</v>
      </c>
      <c r="E327" s="217" t="s">
        <v>1</v>
      </c>
      <c r="F327" s="218" t="s">
        <v>141</v>
      </c>
      <c r="G327" s="216"/>
      <c r="H327" s="219">
        <v>367.95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139</v>
      </c>
      <c r="AU327" s="225" t="s">
        <v>89</v>
      </c>
      <c r="AV327" s="14" t="s">
        <v>137</v>
      </c>
      <c r="AW327" s="14" t="s">
        <v>35</v>
      </c>
      <c r="AX327" s="14" t="s">
        <v>87</v>
      </c>
      <c r="AY327" s="225" t="s">
        <v>130</v>
      </c>
    </row>
    <row r="328" spans="1:65" s="2" customFormat="1" ht="24.2" customHeight="1">
      <c r="A328" s="34"/>
      <c r="B328" s="35"/>
      <c r="C328" s="186" t="s">
        <v>343</v>
      </c>
      <c r="D328" s="186" t="s">
        <v>132</v>
      </c>
      <c r="E328" s="187" t="s">
        <v>344</v>
      </c>
      <c r="F328" s="188" t="s">
        <v>345</v>
      </c>
      <c r="G328" s="189" t="s">
        <v>150</v>
      </c>
      <c r="H328" s="190">
        <v>367.95</v>
      </c>
      <c r="I328" s="191"/>
      <c r="J328" s="192">
        <f>ROUND(I328*H328,2)</f>
        <v>0</v>
      </c>
      <c r="K328" s="188" t="s">
        <v>136</v>
      </c>
      <c r="L328" s="39"/>
      <c r="M328" s="193" t="s">
        <v>1</v>
      </c>
      <c r="N328" s="194" t="s">
        <v>44</v>
      </c>
      <c r="O328" s="71"/>
      <c r="P328" s="195">
        <f>O328*H328</f>
        <v>0</v>
      </c>
      <c r="Q328" s="195">
        <v>0</v>
      </c>
      <c r="R328" s="195">
        <f>Q328*H328</f>
        <v>0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137</v>
      </c>
      <c r="AT328" s="197" t="s">
        <v>132</v>
      </c>
      <c r="AU328" s="197" t="s">
        <v>89</v>
      </c>
      <c r="AY328" s="17" t="s">
        <v>130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7" t="s">
        <v>87</v>
      </c>
      <c r="BK328" s="198">
        <f>ROUND(I328*H328,2)</f>
        <v>0</v>
      </c>
      <c r="BL328" s="17" t="s">
        <v>137</v>
      </c>
      <c r="BM328" s="197" t="s">
        <v>346</v>
      </c>
    </row>
    <row r="329" spans="1:65" s="2" customFormat="1" ht="19.5">
      <c r="A329" s="34"/>
      <c r="B329" s="35"/>
      <c r="C329" s="36"/>
      <c r="D329" s="199" t="s">
        <v>138</v>
      </c>
      <c r="E329" s="36"/>
      <c r="F329" s="200" t="s">
        <v>345</v>
      </c>
      <c r="G329" s="36"/>
      <c r="H329" s="36"/>
      <c r="I329" s="201"/>
      <c r="J329" s="36"/>
      <c r="K329" s="36"/>
      <c r="L329" s="39"/>
      <c r="M329" s="202"/>
      <c r="N329" s="203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138</v>
      </c>
      <c r="AU329" s="17" t="s">
        <v>89</v>
      </c>
    </row>
    <row r="330" spans="1:65" s="13" customFormat="1" ht="11.25">
      <c r="B330" s="204"/>
      <c r="C330" s="205"/>
      <c r="D330" s="199" t="s">
        <v>139</v>
      </c>
      <c r="E330" s="206" t="s">
        <v>1</v>
      </c>
      <c r="F330" s="207" t="s">
        <v>341</v>
      </c>
      <c r="G330" s="205"/>
      <c r="H330" s="208">
        <v>21.45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139</v>
      </c>
      <c r="AU330" s="214" t="s">
        <v>89</v>
      </c>
      <c r="AV330" s="13" t="s">
        <v>89</v>
      </c>
      <c r="AW330" s="13" t="s">
        <v>35</v>
      </c>
      <c r="AX330" s="13" t="s">
        <v>79</v>
      </c>
      <c r="AY330" s="214" t="s">
        <v>130</v>
      </c>
    </row>
    <row r="331" spans="1:65" s="13" customFormat="1" ht="11.25">
      <c r="B331" s="204"/>
      <c r="C331" s="205"/>
      <c r="D331" s="199" t="s">
        <v>139</v>
      </c>
      <c r="E331" s="206" t="s">
        <v>1</v>
      </c>
      <c r="F331" s="207" t="s">
        <v>342</v>
      </c>
      <c r="G331" s="205"/>
      <c r="H331" s="208">
        <v>346.5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139</v>
      </c>
      <c r="AU331" s="214" t="s">
        <v>89</v>
      </c>
      <c r="AV331" s="13" t="s">
        <v>89</v>
      </c>
      <c r="AW331" s="13" t="s">
        <v>35</v>
      </c>
      <c r="AX331" s="13" t="s">
        <v>79</v>
      </c>
      <c r="AY331" s="214" t="s">
        <v>130</v>
      </c>
    </row>
    <row r="332" spans="1:65" s="14" customFormat="1" ht="11.25">
      <c r="B332" s="215"/>
      <c r="C332" s="216"/>
      <c r="D332" s="199" t="s">
        <v>139</v>
      </c>
      <c r="E332" s="217" t="s">
        <v>1</v>
      </c>
      <c r="F332" s="218" t="s">
        <v>141</v>
      </c>
      <c r="G332" s="216"/>
      <c r="H332" s="219">
        <v>367.95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139</v>
      </c>
      <c r="AU332" s="225" t="s">
        <v>89</v>
      </c>
      <c r="AV332" s="14" t="s">
        <v>137</v>
      </c>
      <c r="AW332" s="14" t="s">
        <v>35</v>
      </c>
      <c r="AX332" s="14" t="s">
        <v>87</v>
      </c>
      <c r="AY332" s="225" t="s">
        <v>130</v>
      </c>
    </row>
    <row r="333" spans="1:65" s="2" customFormat="1" ht="16.5" customHeight="1">
      <c r="A333" s="34"/>
      <c r="B333" s="35"/>
      <c r="C333" s="236" t="s">
        <v>242</v>
      </c>
      <c r="D333" s="236" t="s">
        <v>323</v>
      </c>
      <c r="E333" s="237" t="s">
        <v>347</v>
      </c>
      <c r="F333" s="238" t="s">
        <v>348</v>
      </c>
      <c r="G333" s="239" t="s">
        <v>349</v>
      </c>
      <c r="H333" s="240">
        <v>18</v>
      </c>
      <c r="I333" s="241"/>
      <c r="J333" s="242">
        <f>ROUND(I333*H333,2)</f>
        <v>0</v>
      </c>
      <c r="K333" s="238" t="s">
        <v>136</v>
      </c>
      <c r="L333" s="243"/>
      <c r="M333" s="244" t="s">
        <v>1</v>
      </c>
      <c r="N333" s="245" t="s">
        <v>44</v>
      </c>
      <c r="O333" s="71"/>
      <c r="P333" s="195">
        <f>O333*H333</f>
        <v>0</v>
      </c>
      <c r="Q333" s="195">
        <v>0</v>
      </c>
      <c r="R333" s="195">
        <f>Q333*H333</f>
        <v>0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151</v>
      </c>
      <c r="AT333" s="197" t="s">
        <v>323</v>
      </c>
      <c r="AU333" s="197" t="s">
        <v>89</v>
      </c>
      <c r="AY333" s="17" t="s">
        <v>130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7" t="s">
        <v>87</v>
      </c>
      <c r="BK333" s="198">
        <f>ROUND(I333*H333,2)</f>
        <v>0</v>
      </c>
      <c r="BL333" s="17" t="s">
        <v>137</v>
      </c>
      <c r="BM333" s="197" t="s">
        <v>350</v>
      </c>
    </row>
    <row r="334" spans="1:65" s="2" customFormat="1" ht="11.25">
      <c r="A334" s="34"/>
      <c r="B334" s="35"/>
      <c r="C334" s="36"/>
      <c r="D334" s="199" t="s">
        <v>138</v>
      </c>
      <c r="E334" s="36"/>
      <c r="F334" s="200" t="s">
        <v>348</v>
      </c>
      <c r="G334" s="36"/>
      <c r="H334" s="36"/>
      <c r="I334" s="201"/>
      <c r="J334" s="36"/>
      <c r="K334" s="36"/>
      <c r="L334" s="39"/>
      <c r="M334" s="202"/>
      <c r="N334" s="203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138</v>
      </c>
      <c r="AU334" s="17" t="s">
        <v>89</v>
      </c>
    </row>
    <row r="335" spans="1:65" s="13" customFormat="1" ht="11.25">
      <c r="B335" s="204"/>
      <c r="C335" s="205"/>
      <c r="D335" s="199" t="s">
        <v>139</v>
      </c>
      <c r="E335" s="206" t="s">
        <v>1</v>
      </c>
      <c r="F335" s="207" t="s">
        <v>178</v>
      </c>
      <c r="G335" s="205"/>
      <c r="H335" s="208">
        <v>18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139</v>
      </c>
      <c r="AU335" s="214" t="s">
        <v>89</v>
      </c>
      <c r="AV335" s="13" t="s">
        <v>89</v>
      </c>
      <c r="AW335" s="13" t="s">
        <v>35</v>
      </c>
      <c r="AX335" s="13" t="s">
        <v>79</v>
      </c>
      <c r="AY335" s="214" t="s">
        <v>130</v>
      </c>
    </row>
    <row r="336" spans="1:65" s="14" customFormat="1" ht="11.25">
      <c r="B336" s="215"/>
      <c r="C336" s="216"/>
      <c r="D336" s="199" t="s">
        <v>139</v>
      </c>
      <c r="E336" s="217" t="s">
        <v>1</v>
      </c>
      <c r="F336" s="218" t="s">
        <v>141</v>
      </c>
      <c r="G336" s="216"/>
      <c r="H336" s="219">
        <v>18</v>
      </c>
      <c r="I336" s="220"/>
      <c r="J336" s="216"/>
      <c r="K336" s="216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139</v>
      </c>
      <c r="AU336" s="225" t="s">
        <v>89</v>
      </c>
      <c r="AV336" s="14" t="s">
        <v>137</v>
      </c>
      <c r="AW336" s="14" t="s">
        <v>35</v>
      </c>
      <c r="AX336" s="14" t="s">
        <v>87</v>
      </c>
      <c r="AY336" s="225" t="s">
        <v>130</v>
      </c>
    </row>
    <row r="337" spans="1:65" s="12" customFormat="1" ht="22.9" customHeight="1">
      <c r="B337" s="170"/>
      <c r="C337" s="171"/>
      <c r="D337" s="172" t="s">
        <v>78</v>
      </c>
      <c r="E337" s="184" t="s">
        <v>89</v>
      </c>
      <c r="F337" s="184" t="s">
        <v>351</v>
      </c>
      <c r="G337" s="171"/>
      <c r="H337" s="171"/>
      <c r="I337" s="174"/>
      <c r="J337" s="185">
        <f>BK337</f>
        <v>0</v>
      </c>
      <c r="K337" s="171"/>
      <c r="L337" s="176"/>
      <c r="M337" s="177"/>
      <c r="N337" s="178"/>
      <c r="O337" s="178"/>
      <c r="P337" s="179">
        <f>SUM(P338:P341)</f>
        <v>0</v>
      </c>
      <c r="Q337" s="178"/>
      <c r="R337" s="179">
        <f>SUM(R338:R341)</f>
        <v>0</v>
      </c>
      <c r="S337" s="178"/>
      <c r="T337" s="180">
        <f>SUM(T338:T341)</f>
        <v>0</v>
      </c>
      <c r="AR337" s="181" t="s">
        <v>87</v>
      </c>
      <c r="AT337" s="182" t="s">
        <v>78</v>
      </c>
      <c r="AU337" s="182" t="s">
        <v>87</v>
      </c>
      <c r="AY337" s="181" t="s">
        <v>130</v>
      </c>
      <c r="BK337" s="183">
        <f>SUM(BK338:BK341)</f>
        <v>0</v>
      </c>
    </row>
    <row r="338" spans="1:65" s="2" customFormat="1" ht="24.2" customHeight="1">
      <c r="A338" s="34"/>
      <c r="B338" s="35"/>
      <c r="C338" s="186" t="s">
        <v>352</v>
      </c>
      <c r="D338" s="186" t="s">
        <v>132</v>
      </c>
      <c r="E338" s="187" t="s">
        <v>353</v>
      </c>
      <c r="F338" s="188" t="s">
        <v>354</v>
      </c>
      <c r="G338" s="189" t="s">
        <v>182</v>
      </c>
      <c r="H338" s="190">
        <v>430</v>
      </c>
      <c r="I338" s="191"/>
      <c r="J338" s="192">
        <f>ROUND(I338*H338,2)</f>
        <v>0</v>
      </c>
      <c r="K338" s="188" t="s">
        <v>136</v>
      </c>
      <c r="L338" s="39"/>
      <c r="M338" s="193" t="s">
        <v>1</v>
      </c>
      <c r="N338" s="194" t="s">
        <v>44</v>
      </c>
      <c r="O338" s="71"/>
      <c r="P338" s="195">
        <f>O338*H338</f>
        <v>0</v>
      </c>
      <c r="Q338" s="195">
        <v>0</v>
      </c>
      <c r="R338" s="195">
        <f>Q338*H338</f>
        <v>0</v>
      </c>
      <c r="S338" s="195">
        <v>0</v>
      </c>
      <c r="T338" s="19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7" t="s">
        <v>137</v>
      </c>
      <c r="AT338" s="197" t="s">
        <v>132</v>
      </c>
      <c r="AU338" s="197" t="s">
        <v>89</v>
      </c>
      <c r="AY338" s="17" t="s">
        <v>130</v>
      </c>
      <c r="BE338" s="198">
        <f>IF(N338="základní",J338,0)</f>
        <v>0</v>
      </c>
      <c r="BF338" s="198">
        <f>IF(N338="snížená",J338,0)</f>
        <v>0</v>
      </c>
      <c r="BG338" s="198">
        <f>IF(N338="zákl. přenesená",J338,0)</f>
        <v>0</v>
      </c>
      <c r="BH338" s="198">
        <f>IF(N338="sníž. přenesená",J338,0)</f>
        <v>0</v>
      </c>
      <c r="BI338" s="198">
        <f>IF(N338="nulová",J338,0)</f>
        <v>0</v>
      </c>
      <c r="BJ338" s="17" t="s">
        <v>87</v>
      </c>
      <c r="BK338" s="198">
        <f>ROUND(I338*H338,2)</f>
        <v>0</v>
      </c>
      <c r="BL338" s="17" t="s">
        <v>137</v>
      </c>
      <c r="BM338" s="197" t="s">
        <v>355</v>
      </c>
    </row>
    <row r="339" spans="1:65" s="2" customFormat="1" ht="19.5">
      <c r="A339" s="34"/>
      <c r="B339" s="35"/>
      <c r="C339" s="36"/>
      <c r="D339" s="199" t="s">
        <v>138</v>
      </c>
      <c r="E339" s="36"/>
      <c r="F339" s="200" t="s">
        <v>354</v>
      </c>
      <c r="G339" s="36"/>
      <c r="H339" s="36"/>
      <c r="I339" s="201"/>
      <c r="J339" s="36"/>
      <c r="K339" s="36"/>
      <c r="L339" s="39"/>
      <c r="M339" s="202"/>
      <c r="N339" s="203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138</v>
      </c>
      <c r="AU339" s="17" t="s">
        <v>89</v>
      </c>
    </row>
    <row r="340" spans="1:65" s="13" customFormat="1" ht="11.25">
      <c r="B340" s="204"/>
      <c r="C340" s="205"/>
      <c r="D340" s="199" t="s">
        <v>139</v>
      </c>
      <c r="E340" s="206" t="s">
        <v>1</v>
      </c>
      <c r="F340" s="207" t="s">
        <v>356</v>
      </c>
      <c r="G340" s="205"/>
      <c r="H340" s="208">
        <v>430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139</v>
      </c>
      <c r="AU340" s="214" t="s">
        <v>89</v>
      </c>
      <c r="AV340" s="13" t="s">
        <v>89</v>
      </c>
      <c r="AW340" s="13" t="s">
        <v>35</v>
      </c>
      <c r="AX340" s="13" t="s">
        <v>79</v>
      </c>
      <c r="AY340" s="214" t="s">
        <v>130</v>
      </c>
    </row>
    <row r="341" spans="1:65" s="14" customFormat="1" ht="11.25">
      <c r="B341" s="215"/>
      <c r="C341" s="216"/>
      <c r="D341" s="199" t="s">
        <v>139</v>
      </c>
      <c r="E341" s="217" t="s">
        <v>1</v>
      </c>
      <c r="F341" s="218" t="s">
        <v>141</v>
      </c>
      <c r="G341" s="216"/>
      <c r="H341" s="219">
        <v>430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139</v>
      </c>
      <c r="AU341" s="225" t="s">
        <v>89</v>
      </c>
      <c r="AV341" s="14" t="s">
        <v>137</v>
      </c>
      <c r="AW341" s="14" t="s">
        <v>35</v>
      </c>
      <c r="AX341" s="14" t="s">
        <v>87</v>
      </c>
      <c r="AY341" s="225" t="s">
        <v>130</v>
      </c>
    </row>
    <row r="342" spans="1:65" s="12" customFormat="1" ht="22.9" customHeight="1">
      <c r="B342" s="170"/>
      <c r="C342" s="171"/>
      <c r="D342" s="172" t="s">
        <v>78</v>
      </c>
      <c r="E342" s="184" t="s">
        <v>144</v>
      </c>
      <c r="F342" s="184" t="s">
        <v>357</v>
      </c>
      <c r="G342" s="171"/>
      <c r="H342" s="171"/>
      <c r="I342" s="174"/>
      <c r="J342" s="185">
        <f>BK342</f>
        <v>0</v>
      </c>
      <c r="K342" s="171"/>
      <c r="L342" s="176"/>
      <c r="M342" s="177"/>
      <c r="N342" s="178"/>
      <c r="O342" s="178"/>
      <c r="P342" s="179">
        <f>SUM(P343:P347)</f>
        <v>0</v>
      </c>
      <c r="Q342" s="178"/>
      <c r="R342" s="179">
        <f>SUM(R343:R347)</f>
        <v>0</v>
      </c>
      <c r="S342" s="178"/>
      <c r="T342" s="180">
        <f>SUM(T343:T347)</f>
        <v>0</v>
      </c>
      <c r="AR342" s="181" t="s">
        <v>87</v>
      </c>
      <c r="AT342" s="182" t="s">
        <v>78</v>
      </c>
      <c r="AU342" s="182" t="s">
        <v>87</v>
      </c>
      <c r="AY342" s="181" t="s">
        <v>130</v>
      </c>
      <c r="BK342" s="183">
        <f>SUM(BK343:BK347)</f>
        <v>0</v>
      </c>
    </row>
    <row r="343" spans="1:65" s="2" customFormat="1" ht="21.75" customHeight="1">
      <c r="A343" s="34"/>
      <c r="B343" s="35"/>
      <c r="C343" s="186" t="s">
        <v>246</v>
      </c>
      <c r="D343" s="186" t="s">
        <v>132</v>
      </c>
      <c r="E343" s="187" t="s">
        <v>358</v>
      </c>
      <c r="F343" s="188" t="s">
        <v>359</v>
      </c>
      <c r="G343" s="189" t="s">
        <v>182</v>
      </c>
      <c r="H343" s="190">
        <v>430</v>
      </c>
      <c r="I343" s="191"/>
      <c r="J343" s="192">
        <f>ROUND(I343*H343,2)</f>
        <v>0</v>
      </c>
      <c r="K343" s="188" t="s">
        <v>136</v>
      </c>
      <c r="L343" s="39"/>
      <c r="M343" s="193" t="s">
        <v>1</v>
      </c>
      <c r="N343" s="194" t="s">
        <v>44</v>
      </c>
      <c r="O343" s="71"/>
      <c r="P343" s="195">
        <f>O343*H343</f>
        <v>0</v>
      </c>
      <c r="Q343" s="195">
        <v>0</v>
      </c>
      <c r="R343" s="195">
        <f>Q343*H343</f>
        <v>0</v>
      </c>
      <c r="S343" s="195">
        <v>0</v>
      </c>
      <c r="T343" s="19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7" t="s">
        <v>137</v>
      </c>
      <c r="AT343" s="197" t="s">
        <v>132</v>
      </c>
      <c r="AU343" s="197" t="s">
        <v>89</v>
      </c>
      <c r="AY343" s="17" t="s">
        <v>130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17" t="s">
        <v>87</v>
      </c>
      <c r="BK343" s="198">
        <f>ROUND(I343*H343,2)</f>
        <v>0</v>
      </c>
      <c r="BL343" s="17" t="s">
        <v>137</v>
      </c>
      <c r="BM343" s="197" t="s">
        <v>360</v>
      </c>
    </row>
    <row r="344" spans="1:65" s="2" customFormat="1" ht="11.25">
      <c r="A344" s="34"/>
      <c r="B344" s="35"/>
      <c r="C344" s="36"/>
      <c r="D344" s="199" t="s">
        <v>138</v>
      </c>
      <c r="E344" s="36"/>
      <c r="F344" s="200" t="s">
        <v>359</v>
      </c>
      <c r="G344" s="36"/>
      <c r="H344" s="36"/>
      <c r="I344" s="201"/>
      <c r="J344" s="36"/>
      <c r="K344" s="36"/>
      <c r="L344" s="39"/>
      <c r="M344" s="202"/>
      <c r="N344" s="203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138</v>
      </c>
      <c r="AU344" s="17" t="s">
        <v>89</v>
      </c>
    </row>
    <row r="345" spans="1:65" s="13" customFormat="1" ht="11.25">
      <c r="B345" s="204"/>
      <c r="C345" s="205"/>
      <c r="D345" s="199" t="s">
        <v>139</v>
      </c>
      <c r="E345" s="206" t="s">
        <v>1</v>
      </c>
      <c r="F345" s="207" t="s">
        <v>361</v>
      </c>
      <c r="G345" s="205"/>
      <c r="H345" s="208">
        <v>365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139</v>
      </c>
      <c r="AU345" s="214" t="s">
        <v>89</v>
      </c>
      <c r="AV345" s="13" t="s">
        <v>89</v>
      </c>
      <c r="AW345" s="13" t="s">
        <v>35</v>
      </c>
      <c r="AX345" s="13" t="s">
        <v>79</v>
      </c>
      <c r="AY345" s="214" t="s">
        <v>130</v>
      </c>
    </row>
    <row r="346" spans="1:65" s="13" customFormat="1" ht="11.25">
      <c r="B346" s="204"/>
      <c r="C346" s="205"/>
      <c r="D346" s="199" t="s">
        <v>139</v>
      </c>
      <c r="E346" s="206" t="s">
        <v>1</v>
      </c>
      <c r="F346" s="207" t="s">
        <v>362</v>
      </c>
      <c r="G346" s="205"/>
      <c r="H346" s="208">
        <v>65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139</v>
      </c>
      <c r="AU346" s="214" t="s">
        <v>89</v>
      </c>
      <c r="AV346" s="13" t="s">
        <v>89</v>
      </c>
      <c r="AW346" s="13" t="s">
        <v>35</v>
      </c>
      <c r="AX346" s="13" t="s">
        <v>79</v>
      </c>
      <c r="AY346" s="214" t="s">
        <v>130</v>
      </c>
    </row>
    <row r="347" spans="1:65" s="14" customFormat="1" ht="11.25">
      <c r="B347" s="215"/>
      <c r="C347" s="216"/>
      <c r="D347" s="199" t="s">
        <v>139</v>
      </c>
      <c r="E347" s="217" t="s">
        <v>1</v>
      </c>
      <c r="F347" s="218" t="s">
        <v>141</v>
      </c>
      <c r="G347" s="216"/>
      <c r="H347" s="219">
        <v>430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139</v>
      </c>
      <c r="AU347" s="225" t="s">
        <v>89</v>
      </c>
      <c r="AV347" s="14" t="s">
        <v>137</v>
      </c>
      <c r="AW347" s="14" t="s">
        <v>35</v>
      </c>
      <c r="AX347" s="14" t="s">
        <v>87</v>
      </c>
      <c r="AY347" s="225" t="s">
        <v>130</v>
      </c>
    </row>
    <row r="348" spans="1:65" s="12" customFormat="1" ht="22.9" customHeight="1">
      <c r="B348" s="170"/>
      <c r="C348" s="171"/>
      <c r="D348" s="172" t="s">
        <v>78</v>
      </c>
      <c r="E348" s="184" t="s">
        <v>137</v>
      </c>
      <c r="F348" s="184" t="s">
        <v>363</v>
      </c>
      <c r="G348" s="171"/>
      <c r="H348" s="171"/>
      <c r="I348" s="174"/>
      <c r="J348" s="185">
        <f>BK348</f>
        <v>0</v>
      </c>
      <c r="K348" s="171"/>
      <c r="L348" s="176"/>
      <c r="M348" s="177"/>
      <c r="N348" s="178"/>
      <c r="O348" s="178"/>
      <c r="P348" s="179">
        <f>SUM(P349:P372)</f>
        <v>0</v>
      </c>
      <c r="Q348" s="178"/>
      <c r="R348" s="179">
        <f>SUM(R349:R372)</f>
        <v>0</v>
      </c>
      <c r="S348" s="178"/>
      <c r="T348" s="180">
        <f>SUM(T349:T372)</f>
        <v>0</v>
      </c>
      <c r="AR348" s="181" t="s">
        <v>87</v>
      </c>
      <c r="AT348" s="182" t="s">
        <v>78</v>
      </c>
      <c r="AU348" s="182" t="s">
        <v>87</v>
      </c>
      <c r="AY348" s="181" t="s">
        <v>130</v>
      </c>
      <c r="BK348" s="183">
        <f>SUM(BK349:BK372)</f>
        <v>0</v>
      </c>
    </row>
    <row r="349" spans="1:65" s="2" customFormat="1" ht="24.2" customHeight="1">
      <c r="A349" s="34"/>
      <c r="B349" s="35"/>
      <c r="C349" s="186" t="s">
        <v>364</v>
      </c>
      <c r="D349" s="186" t="s">
        <v>132</v>
      </c>
      <c r="E349" s="187" t="s">
        <v>365</v>
      </c>
      <c r="F349" s="188" t="s">
        <v>366</v>
      </c>
      <c r="G349" s="189" t="s">
        <v>196</v>
      </c>
      <c r="H349" s="190">
        <v>92.111000000000004</v>
      </c>
      <c r="I349" s="191"/>
      <c r="J349" s="192">
        <f>ROUND(I349*H349,2)</f>
        <v>0</v>
      </c>
      <c r="K349" s="188" t="s">
        <v>136</v>
      </c>
      <c r="L349" s="39"/>
      <c r="M349" s="193" t="s">
        <v>1</v>
      </c>
      <c r="N349" s="194" t="s">
        <v>44</v>
      </c>
      <c r="O349" s="71"/>
      <c r="P349" s="195">
        <f>O349*H349</f>
        <v>0</v>
      </c>
      <c r="Q349" s="195">
        <v>0</v>
      </c>
      <c r="R349" s="195">
        <f>Q349*H349</f>
        <v>0</v>
      </c>
      <c r="S349" s="195">
        <v>0</v>
      </c>
      <c r="T349" s="196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7" t="s">
        <v>137</v>
      </c>
      <c r="AT349" s="197" t="s">
        <v>132</v>
      </c>
      <c r="AU349" s="197" t="s">
        <v>89</v>
      </c>
      <c r="AY349" s="17" t="s">
        <v>130</v>
      </c>
      <c r="BE349" s="198">
        <f>IF(N349="základní",J349,0)</f>
        <v>0</v>
      </c>
      <c r="BF349" s="198">
        <f>IF(N349="snížená",J349,0)</f>
        <v>0</v>
      </c>
      <c r="BG349" s="198">
        <f>IF(N349="zákl. přenesená",J349,0)</f>
        <v>0</v>
      </c>
      <c r="BH349" s="198">
        <f>IF(N349="sníž. přenesená",J349,0)</f>
        <v>0</v>
      </c>
      <c r="BI349" s="198">
        <f>IF(N349="nulová",J349,0)</f>
        <v>0</v>
      </c>
      <c r="BJ349" s="17" t="s">
        <v>87</v>
      </c>
      <c r="BK349" s="198">
        <f>ROUND(I349*H349,2)</f>
        <v>0</v>
      </c>
      <c r="BL349" s="17" t="s">
        <v>137</v>
      </c>
      <c r="BM349" s="197" t="s">
        <v>367</v>
      </c>
    </row>
    <row r="350" spans="1:65" s="2" customFormat="1" ht="11.25">
      <c r="A350" s="34"/>
      <c r="B350" s="35"/>
      <c r="C350" s="36"/>
      <c r="D350" s="199" t="s">
        <v>138</v>
      </c>
      <c r="E350" s="36"/>
      <c r="F350" s="200" t="s">
        <v>366</v>
      </c>
      <c r="G350" s="36"/>
      <c r="H350" s="36"/>
      <c r="I350" s="201"/>
      <c r="J350" s="36"/>
      <c r="K350" s="36"/>
      <c r="L350" s="39"/>
      <c r="M350" s="202"/>
      <c r="N350" s="203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138</v>
      </c>
      <c r="AU350" s="17" t="s">
        <v>89</v>
      </c>
    </row>
    <row r="351" spans="1:65" s="15" customFormat="1" ht="11.25">
      <c r="B351" s="226"/>
      <c r="C351" s="227"/>
      <c r="D351" s="199" t="s">
        <v>139</v>
      </c>
      <c r="E351" s="228" t="s">
        <v>1</v>
      </c>
      <c r="F351" s="229" t="s">
        <v>331</v>
      </c>
      <c r="G351" s="227"/>
      <c r="H351" s="228" t="s">
        <v>1</v>
      </c>
      <c r="I351" s="230"/>
      <c r="J351" s="227"/>
      <c r="K351" s="227"/>
      <c r="L351" s="231"/>
      <c r="M351" s="232"/>
      <c r="N351" s="233"/>
      <c r="O351" s="233"/>
      <c r="P351" s="233"/>
      <c r="Q351" s="233"/>
      <c r="R351" s="233"/>
      <c r="S351" s="233"/>
      <c r="T351" s="234"/>
      <c r="AT351" s="235" t="s">
        <v>139</v>
      </c>
      <c r="AU351" s="235" t="s">
        <v>89</v>
      </c>
      <c r="AV351" s="15" t="s">
        <v>87</v>
      </c>
      <c r="AW351" s="15" t="s">
        <v>35</v>
      </c>
      <c r="AX351" s="15" t="s">
        <v>79</v>
      </c>
      <c r="AY351" s="235" t="s">
        <v>130</v>
      </c>
    </row>
    <row r="352" spans="1:65" s="13" customFormat="1" ht="11.25">
      <c r="B352" s="204"/>
      <c r="C352" s="205"/>
      <c r="D352" s="199" t="s">
        <v>139</v>
      </c>
      <c r="E352" s="206" t="s">
        <v>1</v>
      </c>
      <c r="F352" s="207" t="s">
        <v>368</v>
      </c>
      <c r="G352" s="205"/>
      <c r="H352" s="208">
        <v>53.9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139</v>
      </c>
      <c r="AU352" s="214" t="s">
        <v>89</v>
      </c>
      <c r="AV352" s="13" t="s">
        <v>89</v>
      </c>
      <c r="AW352" s="13" t="s">
        <v>35</v>
      </c>
      <c r="AX352" s="13" t="s">
        <v>79</v>
      </c>
      <c r="AY352" s="214" t="s">
        <v>130</v>
      </c>
    </row>
    <row r="353" spans="1:65" s="15" customFormat="1" ht="11.25">
      <c r="B353" s="226"/>
      <c r="C353" s="227"/>
      <c r="D353" s="199" t="s">
        <v>139</v>
      </c>
      <c r="E353" s="228" t="s">
        <v>1</v>
      </c>
      <c r="F353" s="229" t="s">
        <v>199</v>
      </c>
      <c r="G353" s="227"/>
      <c r="H353" s="228" t="s">
        <v>1</v>
      </c>
      <c r="I353" s="230"/>
      <c r="J353" s="227"/>
      <c r="K353" s="227"/>
      <c r="L353" s="231"/>
      <c r="M353" s="232"/>
      <c r="N353" s="233"/>
      <c r="O353" s="233"/>
      <c r="P353" s="233"/>
      <c r="Q353" s="233"/>
      <c r="R353" s="233"/>
      <c r="S353" s="233"/>
      <c r="T353" s="234"/>
      <c r="AT353" s="235" t="s">
        <v>139</v>
      </c>
      <c r="AU353" s="235" t="s">
        <v>89</v>
      </c>
      <c r="AV353" s="15" t="s">
        <v>87</v>
      </c>
      <c r="AW353" s="15" t="s">
        <v>35</v>
      </c>
      <c r="AX353" s="15" t="s">
        <v>79</v>
      </c>
      <c r="AY353" s="235" t="s">
        <v>130</v>
      </c>
    </row>
    <row r="354" spans="1:65" s="13" customFormat="1" ht="11.25">
      <c r="B354" s="204"/>
      <c r="C354" s="205"/>
      <c r="D354" s="199" t="s">
        <v>139</v>
      </c>
      <c r="E354" s="206" t="s">
        <v>1</v>
      </c>
      <c r="F354" s="207" t="s">
        <v>369</v>
      </c>
      <c r="G354" s="205"/>
      <c r="H354" s="208">
        <v>38.210999999999999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139</v>
      </c>
      <c r="AU354" s="214" t="s">
        <v>89</v>
      </c>
      <c r="AV354" s="13" t="s">
        <v>89</v>
      </c>
      <c r="AW354" s="13" t="s">
        <v>35</v>
      </c>
      <c r="AX354" s="13" t="s">
        <v>79</v>
      </c>
      <c r="AY354" s="214" t="s">
        <v>130</v>
      </c>
    </row>
    <row r="355" spans="1:65" s="14" customFormat="1" ht="11.25">
      <c r="B355" s="215"/>
      <c r="C355" s="216"/>
      <c r="D355" s="199" t="s">
        <v>139</v>
      </c>
      <c r="E355" s="217" t="s">
        <v>1</v>
      </c>
      <c r="F355" s="218" t="s">
        <v>141</v>
      </c>
      <c r="G355" s="216"/>
      <c r="H355" s="219">
        <v>92.11099999999999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139</v>
      </c>
      <c r="AU355" s="225" t="s">
        <v>89</v>
      </c>
      <c r="AV355" s="14" t="s">
        <v>137</v>
      </c>
      <c r="AW355" s="14" t="s">
        <v>35</v>
      </c>
      <c r="AX355" s="14" t="s">
        <v>87</v>
      </c>
      <c r="AY355" s="225" t="s">
        <v>130</v>
      </c>
    </row>
    <row r="356" spans="1:65" s="2" customFormat="1" ht="21.75" customHeight="1">
      <c r="A356" s="34"/>
      <c r="B356" s="35"/>
      <c r="C356" s="186" t="s">
        <v>251</v>
      </c>
      <c r="D356" s="186" t="s">
        <v>132</v>
      </c>
      <c r="E356" s="187" t="s">
        <v>370</v>
      </c>
      <c r="F356" s="188" t="s">
        <v>371</v>
      </c>
      <c r="G356" s="189" t="s">
        <v>135</v>
      </c>
      <c r="H356" s="190">
        <v>7</v>
      </c>
      <c r="I356" s="191"/>
      <c r="J356" s="192">
        <f>ROUND(I356*H356,2)</f>
        <v>0</v>
      </c>
      <c r="K356" s="188" t="s">
        <v>136</v>
      </c>
      <c r="L356" s="39"/>
      <c r="M356" s="193" t="s">
        <v>1</v>
      </c>
      <c r="N356" s="194" t="s">
        <v>44</v>
      </c>
      <c r="O356" s="71"/>
      <c r="P356" s="195">
        <f>O356*H356</f>
        <v>0</v>
      </c>
      <c r="Q356" s="195">
        <v>0</v>
      </c>
      <c r="R356" s="195">
        <f>Q356*H356</f>
        <v>0</v>
      </c>
      <c r="S356" s="195">
        <v>0</v>
      </c>
      <c r="T356" s="196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7" t="s">
        <v>137</v>
      </c>
      <c r="AT356" s="197" t="s">
        <v>132</v>
      </c>
      <c r="AU356" s="197" t="s">
        <v>89</v>
      </c>
      <c r="AY356" s="17" t="s">
        <v>130</v>
      </c>
      <c r="BE356" s="198">
        <f>IF(N356="základní",J356,0)</f>
        <v>0</v>
      </c>
      <c r="BF356" s="198">
        <f>IF(N356="snížená",J356,0)</f>
        <v>0</v>
      </c>
      <c r="BG356" s="198">
        <f>IF(N356="zákl. přenesená",J356,0)</f>
        <v>0</v>
      </c>
      <c r="BH356" s="198">
        <f>IF(N356="sníž. přenesená",J356,0)</f>
        <v>0</v>
      </c>
      <c r="BI356" s="198">
        <f>IF(N356="nulová",J356,0)</f>
        <v>0</v>
      </c>
      <c r="BJ356" s="17" t="s">
        <v>87</v>
      </c>
      <c r="BK356" s="198">
        <f>ROUND(I356*H356,2)</f>
        <v>0</v>
      </c>
      <c r="BL356" s="17" t="s">
        <v>137</v>
      </c>
      <c r="BM356" s="197" t="s">
        <v>372</v>
      </c>
    </row>
    <row r="357" spans="1:65" s="2" customFormat="1" ht="11.25">
      <c r="A357" s="34"/>
      <c r="B357" s="35"/>
      <c r="C357" s="36"/>
      <c r="D357" s="199" t="s">
        <v>138</v>
      </c>
      <c r="E357" s="36"/>
      <c r="F357" s="200" t="s">
        <v>371</v>
      </c>
      <c r="G357" s="36"/>
      <c r="H357" s="36"/>
      <c r="I357" s="201"/>
      <c r="J357" s="36"/>
      <c r="K357" s="36"/>
      <c r="L357" s="39"/>
      <c r="M357" s="202"/>
      <c r="N357" s="203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138</v>
      </c>
      <c r="AU357" s="17" t="s">
        <v>89</v>
      </c>
    </row>
    <row r="358" spans="1:65" s="2" customFormat="1" ht="24.2" customHeight="1">
      <c r="A358" s="34"/>
      <c r="B358" s="35"/>
      <c r="C358" s="236" t="s">
        <v>373</v>
      </c>
      <c r="D358" s="236" t="s">
        <v>323</v>
      </c>
      <c r="E358" s="237" t="s">
        <v>374</v>
      </c>
      <c r="F358" s="238" t="s">
        <v>375</v>
      </c>
      <c r="G358" s="239" t="s">
        <v>135</v>
      </c>
      <c r="H358" s="240">
        <v>4</v>
      </c>
      <c r="I358" s="241"/>
      <c r="J358" s="242">
        <f>ROUND(I358*H358,2)</f>
        <v>0</v>
      </c>
      <c r="K358" s="238" t="s">
        <v>136</v>
      </c>
      <c r="L358" s="243"/>
      <c r="M358" s="244" t="s">
        <v>1</v>
      </c>
      <c r="N358" s="245" t="s">
        <v>44</v>
      </c>
      <c r="O358" s="71"/>
      <c r="P358" s="195">
        <f>O358*H358</f>
        <v>0</v>
      </c>
      <c r="Q358" s="195">
        <v>0</v>
      </c>
      <c r="R358" s="195">
        <f>Q358*H358</f>
        <v>0</v>
      </c>
      <c r="S358" s="195">
        <v>0</v>
      </c>
      <c r="T358" s="196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7" t="s">
        <v>151</v>
      </c>
      <c r="AT358" s="197" t="s">
        <v>323</v>
      </c>
      <c r="AU358" s="197" t="s">
        <v>89</v>
      </c>
      <c r="AY358" s="17" t="s">
        <v>130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17" t="s">
        <v>87</v>
      </c>
      <c r="BK358" s="198">
        <f>ROUND(I358*H358,2)</f>
        <v>0</v>
      </c>
      <c r="BL358" s="17" t="s">
        <v>137</v>
      </c>
      <c r="BM358" s="197" t="s">
        <v>376</v>
      </c>
    </row>
    <row r="359" spans="1:65" s="2" customFormat="1" ht="11.25">
      <c r="A359" s="34"/>
      <c r="B359" s="35"/>
      <c r="C359" s="36"/>
      <c r="D359" s="199" t="s">
        <v>138</v>
      </c>
      <c r="E359" s="36"/>
      <c r="F359" s="200" t="s">
        <v>375</v>
      </c>
      <c r="G359" s="36"/>
      <c r="H359" s="36"/>
      <c r="I359" s="201"/>
      <c r="J359" s="36"/>
      <c r="K359" s="36"/>
      <c r="L359" s="39"/>
      <c r="M359" s="202"/>
      <c r="N359" s="203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138</v>
      </c>
      <c r="AU359" s="17" t="s">
        <v>89</v>
      </c>
    </row>
    <row r="360" spans="1:65" s="2" customFormat="1" ht="24.2" customHeight="1">
      <c r="A360" s="34"/>
      <c r="B360" s="35"/>
      <c r="C360" s="236" t="s">
        <v>255</v>
      </c>
      <c r="D360" s="236" t="s">
        <v>323</v>
      </c>
      <c r="E360" s="237" t="s">
        <v>377</v>
      </c>
      <c r="F360" s="238" t="s">
        <v>378</v>
      </c>
      <c r="G360" s="239" t="s">
        <v>135</v>
      </c>
      <c r="H360" s="240">
        <v>3</v>
      </c>
      <c r="I360" s="241"/>
      <c r="J360" s="242">
        <f>ROUND(I360*H360,2)</f>
        <v>0</v>
      </c>
      <c r="K360" s="238" t="s">
        <v>136</v>
      </c>
      <c r="L360" s="243"/>
      <c r="M360" s="244" t="s">
        <v>1</v>
      </c>
      <c r="N360" s="245" t="s">
        <v>44</v>
      </c>
      <c r="O360" s="71"/>
      <c r="P360" s="195">
        <f>O360*H360</f>
        <v>0</v>
      </c>
      <c r="Q360" s="195">
        <v>0</v>
      </c>
      <c r="R360" s="195">
        <f>Q360*H360</f>
        <v>0</v>
      </c>
      <c r="S360" s="195">
        <v>0</v>
      </c>
      <c r="T360" s="196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7" t="s">
        <v>151</v>
      </c>
      <c r="AT360" s="197" t="s">
        <v>323</v>
      </c>
      <c r="AU360" s="197" t="s">
        <v>89</v>
      </c>
      <c r="AY360" s="17" t="s">
        <v>130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17" t="s">
        <v>87</v>
      </c>
      <c r="BK360" s="198">
        <f>ROUND(I360*H360,2)</f>
        <v>0</v>
      </c>
      <c r="BL360" s="17" t="s">
        <v>137</v>
      </c>
      <c r="BM360" s="197" t="s">
        <v>379</v>
      </c>
    </row>
    <row r="361" spans="1:65" s="2" customFormat="1" ht="11.25">
      <c r="A361" s="34"/>
      <c r="B361" s="35"/>
      <c r="C361" s="36"/>
      <c r="D361" s="199" t="s">
        <v>138</v>
      </c>
      <c r="E361" s="36"/>
      <c r="F361" s="200" t="s">
        <v>378</v>
      </c>
      <c r="G361" s="36"/>
      <c r="H361" s="36"/>
      <c r="I361" s="201"/>
      <c r="J361" s="36"/>
      <c r="K361" s="36"/>
      <c r="L361" s="39"/>
      <c r="M361" s="202"/>
      <c r="N361" s="203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138</v>
      </c>
      <c r="AU361" s="17" t="s">
        <v>89</v>
      </c>
    </row>
    <row r="362" spans="1:65" s="2" customFormat="1" ht="21.75" customHeight="1">
      <c r="A362" s="34"/>
      <c r="B362" s="35"/>
      <c r="C362" s="186" t="s">
        <v>380</v>
      </c>
      <c r="D362" s="186" t="s">
        <v>132</v>
      </c>
      <c r="E362" s="187" t="s">
        <v>381</v>
      </c>
      <c r="F362" s="188" t="s">
        <v>382</v>
      </c>
      <c r="G362" s="189" t="s">
        <v>135</v>
      </c>
      <c r="H362" s="190">
        <v>13</v>
      </c>
      <c r="I362" s="191"/>
      <c r="J362" s="192">
        <f>ROUND(I362*H362,2)</f>
        <v>0</v>
      </c>
      <c r="K362" s="188" t="s">
        <v>136</v>
      </c>
      <c r="L362" s="39"/>
      <c r="M362" s="193" t="s">
        <v>1</v>
      </c>
      <c r="N362" s="194" t="s">
        <v>44</v>
      </c>
      <c r="O362" s="71"/>
      <c r="P362" s="195">
        <f>O362*H362</f>
        <v>0</v>
      </c>
      <c r="Q362" s="195">
        <v>0</v>
      </c>
      <c r="R362" s="195">
        <f>Q362*H362</f>
        <v>0</v>
      </c>
      <c r="S362" s="195">
        <v>0</v>
      </c>
      <c r="T362" s="196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7" t="s">
        <v>137</v>
      </c>
      <c r="AT362" s="197" t="s">
        <v>132</v>
      </c>
      <c r="AU362" s="197" t="s">
        <v>89</v>
      </c>
      <c r="AY362" s="17" t="s">
        <v>130</v>
      </c>
      <c r="BE362" s="198">
        <f>IF(N362="základní",J362,0)</f>
        <v>0</v>
      </c>
      <c r="BF362" s="198">
        <f>IF(N362="snížená",J362,0)</f>
        <v>0</v>
      </c>
      <c r="BG362" s="198">
        <f>IF(N362="zákl. přenesená",J362,0)</f>
        <v>0</v>
      </c>
      <c r="BH362" s="198">
        <f>IF(N362="sníž. přenesená",J362,0)</f>
        <v>0</v>
      </c>
      <c r="BI362" s="198">
        <f>IF(N362="nulová",J362,0)</f>
        <v>0</v>
      </c>
      <c r="BJ362" s="17" t="s">
        <v>87</v>
      </c>
      <c r="BK362" s="198">
        <f>ROUND(I362*H362,2)</f>
        <v>0</v>
      </c>
      <c r="BL362" s="17" t="s">
        <v>137</v>
      </c>
      <c r="BM362" s="197" t="s">
        <v>383</v>
      </c>
    </row>
    <row r="363" spans="1:65" s="2" customFormat="1" ht="11.25">
      <c r="A363" s="34"/>
      <c r="B363" s="35"/>
      <c r="C363" s="36"/>
      <c r="D363" s="199" t="s">
        <v>138</v>
      </c>
      <c r="E363" s="36"/>
      <c r="F363" s="200" t="s">
        <v>382</v>
      </c>
      <c r="G363" s="36"/>
      <c r="H363" s="36"/>
      <c r="I363" s="201"/>
      <c r="J363" s="36"/>
      <c r="K363" s="36"/>
      <c r="L363" s="39"/>
      <c r="M363" s="202"/>
      <c r="N363" s="203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138</v>
      </c>
      <c r="AU363" s="17" t="s">
        <v>89</v>
      </c>
    </row>
    <row r="364" spans="1:65" s="2" customFormat="1" ht="24.2" customHeight="1">
      <c r="A364" s="34"/>
      <c r="B364" s="35"/>
      <c r="C364" s="236" t="s">
        <v>259</v>
      </c>
      <c r="D364" s="236" t="s">
        <v>323</v>
      </c>
      <c r="E364" s="237" t="s">
        <v>384</v>
      </c>
      <c r="F364" s="238" t="s">
        <v>385</v>
      </c>
      <c r="G364" s="239" t="s">
        <v>135</v>
      </c>
      <c r="H364" s="240">
        <v>7</v>
      </c>
      <c r="I364" s="241"/>
      <c r="J364" s="242">
        <f>ROUND(I364*H364,2)</f>
        <v>0</v>
      </c>
      <c r="K364" s="238" t="s">
        <v>136</v>
      </c>
      <c r="L364" s="243"/>
      <c r="M364" s="244" t="s">
        <v>1</v>
      </c>
      <c r="N364" s="245" t="s">
        <v>44</v>
      </c>
      <c r="O364" s="71"/>
      <c r="P364" s="195">
        <f>O364*H364</f>
        <v>0</v>
      </c>
      <c r="Q364" s="195">
        <v>0</v>
      </c>
      <c r="R364" s="195">
        <f>Q364*H364</f>
        <v>0</v>
      </c>
      <c r="S364" s="195">
        <v>0</v>
      </c>
      <c r="T364" s="19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7" t="s">
        <v>151</v>
      </c>
      <c r="AT364" s="197" t="s">
        <v>323</v>
      </c>
      <c r="AU364" s="197" t="s">
        <v>89</v>
      </c>
      <c r="AY364" s="17" t="s">
        <v>130</v>
      </c>
      <c r="BE364" s="198">
        <f>IF(N364="základní",J364,0)</f>
        <v>0</v>
      </c>
      <c r="BF364" s="198">
        <f>IF(N364="snížená",J364,0)</f>
        <v>0</v>
      </c>
      <c r="BG364" s="198">
        <f>IF(N364="zákl. přenesená",J364,0)</f>
        <v>0</v>
      </c>
      <c r="BH364" s="198">
        <f>IF(N364="sníž. přenesená",J364,0)</f>
        <v>0</v>
      </c>
      <c r="BI364" s="198">
        <f>IF(N364="nulová",J364,0)</f>
        <v>0</v>
      </c>
      <c r="BJ364" s="17" t="s">
        <v>87</v>
      </c>
      <c r="BK364" s="198">
        <f>ROUND(I364*H364,2)</f>
        <v>0</v>
      </c>
      <c r="BL364" s="17" t="s">
        <v>137</v>
      </c>
      <c r="BM364" s="197" t="s">
        <v>386</v>
      </c>
    </row>
    <row r="365" spans="1:65" s="2" customFormat="1" ht="11.25">
      <c r="A365" s="34"/>
      <c r="B365" s="35"/>
      <c r="C365" s="36"/>
      <c r="D365" s="199" t="s">
        <v>138</v>
      </c>
      <c r="E365" s="36"/>
      <c r="F365" s="200" t="s">
        <v>385</v>
      </c>
      <c r="G365" s="36"/>
      <c r="H365" s="36"/>
      <c r="I365" s="201"/>
      <c r="J365" s="36"/>
      <c r="K365" s="36"/>
      <c r="L365" s="39"/>
      <c r="M365" s="202"/>
      <c r="N365" s="203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138</v>
      </c>
      <c r="AU365" s="17" t="s">
        <v>89</v>
      </c>
    </row>
    <row r="366" spans="1:65" s="2" customFormat="1" ht="24.2" customHeight="1">
      <c r="A366" s="34"/>
      <c r="B366" s="35"/>
      <c r="C366" s="236" t="s">
        <v>387</v>
      </c>
      <c r="D366" s="236" t="s">
        <v>323</v>
      </c>
      <c r="E366" s="237" t="s">
        <v>388</v>
      </c>
      <c r="F366" s="238" t="s">
        <v>389</v>
      </c>
      <c r="G366" s="239" t="s">
        <v>135</v>
      </c>
      <c r="H366" s="240">
        <v>6</v>
      </c>
      <c r="I366" s="241"/>
      <c r="J366" s="242">
        <f>ROUND(I366*H366,2)</f>
        <v>0</v>
      </c>
      <c r="K366" s="238" t="s">
        <v>136</v>
      </c>
      <c r="L366" s="243"/>
      <c r="M366" s="244" t="s">
        <v>1</v>
      </c>
      <c r="N366" s="245" t="s">
        <v>44</v>
      </c>
      <c r="O366" s="71"/>
      <c r="P366" s="195">
        <f>O366*H366</f>
        <v>0</v>
      </c>
      <c r="Q366" s="195">
        <v>0</v>
      </c>
      <c r="R366" s="195">
        <f>Q366*H366</f>
        <v>0</v>
      </c>
      <c r="S366" s="195">
        <v>0</v>
      </c>
      <c r="T366" s="196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7" t="s">
        <v>151</v>
      </c>
      <c r="AT366" s="197" t="s">
        <v>323</v>
      </c>
      <c r="AU366" s="197" t="s">
        <v>89</v>
      </c>
      <c r="AY366" s="17" t="s">
        <v>130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17" t="s">
        <v>87</v>
      </c>
      <c r="BK366" s="198">
        <f>ROUND(I366*H366,2)</f>
        <v>0</v>
      </c>
      <c r="BL366" s="17" t="s">
        <v>137</v>
      </c>
      <c r="BM366" s="197" t="s">
        <v>390</v>
      </c>
    </row>
    <row r="367" spans="1:65" s="2" customFormat="1" ht="11.25">
      <c r="A367" s="34"/>
      <c r="B367" s="35"/>
      <c r="C367" s="36"/>
      <c r="D367" s="199" t="s">
        <v>138</v>
      </c>
      <c r="E367" s="36"/>
      <c r="F367" s="200" t="s">
        <v>389</v>
      </c>
      <c r="G367" s="36"/>
      <c r="H367" s="36"/>
      <c r="I367" s="201"/>
      <c r="J367" s="36"/>
      <c r="K367" s="36"/>
      <c r="L367" s="39"/>
      <c r="M367" s="202"/>
      <c r="N367" s="203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138</v>
      </c>
      <c r="AU367" s="17" t="s">
        <v>89</v>
      </c>
    </row>
    <row r="368" spans="1:65" s="2" customFormat="1" ht="24.2" customHeight="1">
      <c r="A368" s="34"/>
      <c r="B368" s="35"/>
      <c r="C368" s="186" t="s">
        <v>262</v>
      </c>
      <c r="D368" s="186" t="s">
        <v>132</v>
      </c>
      <c r="E368" s="187" t="s">
        <v>391</v>
      </c>
      <c r="F368" s="188" t="s">
        <v>392</v>
      </c>
      <c r="G368" s="189" t="s">
        <v>196</v>
      </c>
      <c r="H368" s="190">
        <v>1.8380000000000001</v>
      </c>
      <c r="I368" s="191"/>
      <c r="J368" s="192">
        <f>ROUND(I368*H368,2)</f>
        <v>0</v>
      </c>
      <c r="K368" s="188" t="s">
        <v>136</v>
      </c>
      <c r="L368" s="39"/>
      <c r="M368" s="193" t="s">
        <v>1</v>
      </c>
      <c r="N368" s="194" t="s">
        <v>44</v>
      </c>
      <c r="O368" s="71"/>
      <c r="P368" s="195">
        <f>O368*H368</f>
        <v>0</v>
      </c>
      <c r="Q368" s="195">
        <v>0</v>
      </c>
      <c r="R368" s="195">
        <f>Q368*H368</f>
        <v>0</v>
      </c>
      <c r="S368" s="195">
        <v>0</v>
      </c>
      <c r="T368" s="196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7" t="s">
        <v>137</v>
      </c>
      <c r="AT368" s="197" t="s">
        <v>132</v>
      </c>
      <c r="AU368" s="197" t="s">
        <v>89</v>
      </c>
      <c r="AY368" s="17" t="s">
        <v>130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17" t="s">
        <v>87</v>
      </c>
      <c r="BK368" s="198">
        <f>ROUND(I368*H368,2)</f>
        <v>0</v>
      </c>
      <c r="BL368" s="17" t="s">
        <v>137</v>
      </c>
      <c r="BM368" s="197" t="s">
        <v>393</v>
      </c>
    </row>
    <row r="369" spans="1:65" s="2" customFormat="1" ht="11.25">
      <c r="A369" s="34"/>
      <c r="B369" s="35"/>
      <c r="C369" s="36"/>
      <c r="D369" s="199" t="s">
        <v>138</v>
      </c>
      <c r="E369" s="36"/>
      <c r="F369" s="200" t="s">
        <v>392</v>
      </c>
      <c r="G369" s="36"/>
      <c r="H369" s="36"/>
      <c r="I369" s="201"/>
      <c r="J369" s="36"/>
      <c r="K369" s="36"/>
      <c r="L369" s="39"/>
      <c r="M369" s="202"/>
      <c r="N369" s="203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138</v>
      </c>
      <c r="AU369" s="17" t="s">
        <v>89</v>
      </c>
    </row>
    <row r="370" spans="1:65" s="15" customFormat="1" ht="11.25">
      <c r="B370" s="226"/>
      <c r="C370" s="227"/>
      <c r="D370" s="199" t="s">
        <v>139</v>
      </c>
      <c r="E370" s="228" t="s">
        <v>1</v>
      </c>
      <c r="F370" s="229" t="s">
        <v>205</v>
      </c>
      <c r="G370" s="227"/>
      <c r="H370" s="228" t="s">
        <v>1</v>
      </c>
      <c r="I370" s="230"/>
      <c r="J370" s="227"/>
      <c r="K370" s="227"/>
      <c r="L370" s="231"/>
      <c r="M370" s="232"/>
      <c r="N370" s="233"/>
      <c r="O370" s="233"/>
      <c r="P370" s="233"/>
      <c r="Q370" s="233"/>
      <c r="R370" s="233"/>
      <c r="S370" s="233"/>
      <c r="T370" s="234"/>
      <c r="AT370" s="235" t="s">
        <v>139</v>
      </c>
      <c r="AU370" s="235" t="s">
        <v>89</v>
      </c>
      <c r="AV370" s="15" t="s">
        <v>87</v>
      </c>
      <c r="AW370" s="15" t="s">
        <v>35</v>
      </c>
      <c r="AX370" s="15" t="s">
        <v>79</v>
      </c>
      <c r="AY370" s="235" t="s">
        <v>130</v>
      </c>
    </row>
    <row r="371" spans="1:65" s="13" customFormat="1" ht="11.25">
      <c r="B371" s="204"/>
      <c r="C371" s="205"/>
      <c r="D371" s="199" t="s">
        <v>139</v>
      </c>
      <c r="E371" s="206" t="s">
        <v>1</v>
      </c>
      <c r="F371" s="207" t="s">
        <v>394</v>
      </c>
      <c r="G371" s="205"/>
      <c r="H371" s="208">
        <v>1.8380000000000001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139</v>
      </c>
      <c r="AU371" s="214" t="s">
        <v>89</v>
      </c>
      <c r="AV371" s="13" t="s">
        <v>89</v>
      </c>
      <c r="AW371" s="13" t="s">
        <v>35</v>
      </c>
      <c r="AX371" s="13" t="s">
        <v>79</v>
      </c>
      <c r="AY371" s="214" t="s">
        <v>130</v>
      </c>
    </row>
    <row r="372" spans="1:65" s="14" customFormat="1" ht="11.25">
      <c r="B372" s="215"/>
      <c r="C372" s="216"/>
      <c r="D372" s="199" t="s">
        <v>139</v>
      </c>
      <c r="E372" s="217" t="s">
        <v>1</v>
      </c>
      <c r="F372" s="218" t="s">
        <v>141</v>
      </c>
      <c r="G372" s="216"/>
      <c r="H372" s="219">
        <v>1.8380000000000001</v>
      </c>
      <c r="I372" s="220"/>
      <c r="J372" s="216"/>
      <c r="K372" s="216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139</v>
      </c>
      <c r="AU372" s="225" t="s">
        <v>89</v>
      </c>
      <c r="AV372" s="14" t="s">
        <v>137</v>
      </c>
      <c r="AW372" s="14" t="s">
        <v>35</v>
      </c>
      <c r="AX372" s="14" t="s">
        <v>87</v>
      </c>
      <c r="AY372" s="225" t="s">
        <v>130</v>
      </c>
    </row>
    <row r="373" spans="1:65" s="12" customFormat="1" ht="22.9" customHeight="1">
      <c r="B373" s="170"/>
      <c r="C373" s="171"/>
      <c r="D373" s="172" t="s">
        <v>78</v>
      </c>
      <c r="E373" s="184" t="s">
        <v>140</v>
      </c>
      <c r="F373" s="184" t="s">
        <v>395</v>
      </c>
      <c r="G373" s="171"/>
      <c r="H373" s="171"/>
      <c r="I373" s="174"/>
      <c r="J373" s="185">
        <f>BK373</f>
        <v>0</v>
      </c>
      <c r="K373" s="171"/>
      <c r="L373" s="176"/>
      <c r="M373" s="177"/>
      <c r="N373" s="178"/>
      <c r="O373" s="178"/>
      <c r="P373" s="179">
        <f>SUM(P374:P405)</f>
        <v>0</v>
      </c>
      <c r="Q373" s="178"/>
      <c r="R373" s="179">
        <f>SUM(R374:R405)</f>
        <v>0</v>
      </c>
      <c r="S373" s="178"/>
      <c r="T373" s="180">
        <f>SUM(T374:T405)</f>
        <v>0</v>
      </c>
      <c r="AR373" s="181" t="s">
        <v>87</v>
      </c>
      <c r="AT373" s="182" t="s">
        <v>78</v>
      </c>
      <c r="AU373" s="182" t="s">
        <v>87</v>
      </c>
      <c r="AY373" s="181" t="s">
        <v>130</v>
      </c>
      <c r="BK373" s="183">
        <f>SUM(BK374:BK405)</f>
        <v>0</v>
      </c>
    </row>
    <row r="374" spans="1:65" s="2" customFormat="1" ht="16.5" customHeight="1">
      <c r="A374" s="34"/>
      <c r="B374" s="35"/>
      <c r="C374" s="186" t="s">
        <v>396</v>
      </c>
      <c r="D374" s="186" t="s">
        <v>132</v>
      </c>
      <c r="E374" s="187" t="s">
        <v>397</v>
      </c>
      <c r="F374" s="188" t="s">
        <v>398</v>
      </c>
      <c r="G374" s="189" t="s">
        <v>150</v>
      </c>
      <c r="H374" s="190">
        <v>13.5</v>
      </c>
      <c r="I374" s="191"/>
      <c r="J374" s="192">
        <f>ROUND(I374*H374,2)</f>
        <v>0</v>
      </c>
      <c r="K374" s="188" t="s">
        <v>136</v>
      </c>
      <c r="L374" s="39"/>
      <c r="M374" s="193" t="s">
        <v>1</v>
      </c>
      <c r="N374" s="194" t="s">
        <v>44</v>
      </c>
      <c r="O374" s="71"/>
      <c r="P374" s="195">
        <f>O374*H374</f>
        <v>0</v>
      </c>
      <c r="Q374" s="195">
        <v>0</v>
      </c>
      <c r="R374" s="195">
        <f>Q374*H374</f>
        <v>0</v>
      </c>
      <c r="S374" s="195">
        <v>0</v>
      </c>
      <c r="T374" s="196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7" t="s">
        <v>137</v>
      </c>
      <c r="AT374" s="197" t="s">
        <v>132</v>
      </c>
      <c r="AU374" s="197" t="s">
        <v>89</v>
      </c>
      <c r="AY374" s="17" t="s">
        <v>130</v>
      </c>
      <c r="BE374" s="198">
        <f>IF(N374="základní",J374,0)</f>
        <v>0</v>
      </c>
      <c r="BF374" s="198">
        <f>IF(N374="snížená",J374,0)</f>
        <v>0</v>
      </c>
      <c r="BG374" s="198">
        <f>IF(N374="zákl. přenesená",J374,0)</f>
        <v>0</v>
      </c>
      <c r="BH374" s="198">
        <f>IF(N374="sníž. přenesená",J374,0)</f>
        <v>0</v>
      </c>
      <c r="BI374" s="198">
        <f>IF(N374="nulová",J374,0)</f>
        <v>0</v>
      </c>
      <c r="BJ374" s="17" t="s">
        <v>87</v>
      </c>
      <c r="BK374" s="198">
        <f>ROUND(I374*H374,2)</f>
        <v>0</v>
      </c>
      <c r="BL374" s="17" t="s">
        <v>137</v>
      </c>
      <c r="BM374" s="197" t="s">
        <v>399</v>
      </c>
    </row>
    <row r="375" spans="1:65" s="2" customFormat="1" ht="11.25">
      <c r="A375" s="34"/>
      <c r="B375" s="35"/>
      <c r="C375" s="36"/>
      <c r="D375" s="199" t="s">
        <v>138</v>
      </c>
      <c r="E375" s="36"/>
      <c r="F375" s="200" t="s">
        <v>398</v>
      </c>
      <c r="G375" s="36"/>
      <c r="H375" s="36"/>
      <c r="I375" s="201"/>
      <c r="J375" s="36"/>
      <c r="K375" s="36"/>
      <c r="L375" s="39"/>
      <c r="M375" s="202"/>
      <c r="N375" s="203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138</v>
      </c>
      <c r="AU375" s="17" t="s">
        <v>89</v>
      </c>
    </row>
    <row r="376" spans="1:65" s="15" customFormat="1" ht="11.25">
      <c r="B376" s="226"/>
      <c r="C376" s="227"/>
      <c r="D376" s="199" t="s">
        <v>139</v>
      </c>
      <c r="E376" s="228" t="s">
        <v>1</v>
      </c>
      <c r="F376" s="229" t="s">
        <v>159</v>
      </c>
      <c r="G376" s="227"/>
      <c r="H376" s="228" t="s">
        <v>1</v>
      </c>
      <c r="I376" s="230"/>
      <c r="J376" s="227"/>
      <c r="K376" s="227"/>
      <c r="L376" s="231"/>
      <c r="M376" s="232"/>
      <c r="N376" s="233"/>
      <c r="O376" s="233"/>
      <c r="P376" s="233"/>
      <c r="Q376" s="233"/>
      <c r="R376" s="233"/>
      <c r="S376" s="233"/>
      <c r="T376" s="234"/>
      <c r="AT376" s="235" t="s">
        <v>139</v>
      </c>
      <c r="AU376" s="235" t="s">
        <v>89</v>
      </c>
      <c r="AV376" s="15" t="s">
        <v>87</v>
      </c>
      <c r="AW376" s="15" t="s">
        <v>35</v>
      </c>
      <c r="AX376" s="15" t="s">
        <v>79</v>
      </c>
      <c r="AY376" s="235" t="s">
        <v>130</v>
      </c>
    </row>
    <row r="377" spans="1:65" s="13" customFormat="1" ht="11.25">
      <c r="B377" s="204"/>
      <c r="C377" s="205"/>
      <c r="D377" s="199" t="s">
        <v>139</v>
      </c>
      <c r="E377" s="206" t="s">
        <v>1</v>
      </c>
      <c r="F377" s="207" t="s">
        <v>160</v>
      </c>
      <c r="G377" s="205"/>
      <c r="H377" s="208">
        <v>13.5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139</v>
      </c>
      <c r="AU377" s="214" t="s">
        <v>89</v>
      </c>
      <c r="AV377" s="13" t="s">
        <v>89</v>
      </c>
      <c r="AW377" s="13" t="s">
        <v>35</v>
      </c>
      <c r="AX377" s="13" t="s">
        <v>79</v>
      </c>
      <c r="AY377" s="214" t="s">
        <v>130</v>
      </c>
    </row>
    <row r="378" spans="1:65" s="14" customFormat="1" ht="11.25">
      <c r="B378" s="215"/>
      <c r="C378" s="216"/>
      <c r="D378" s="199" t="s">
        <v>139</v>
      </c>
      <c r="E378" s="217" t="s">
        <v>1</v>
      </c>
      <c r="F378" s="218" t="s">
        <v>141</v>
      </c>
      <c r="G378" s="216"/>
      <c r="H378" s="219">
        <v>13.5</v>
      </c>
      <c r="I378" s="220"/>
      <c r="J378" s="216"/>
      <c r="K378" s="216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139</v>
      </c>
      <c r="AU378" s="225" t="s">
        <v>89</v>
      </c>
      <c r="AV378" s="14" t="s">
        <v>137</v>
      </c>
      <c r="AW378" s="14" t="s">
        <v>35</v>
      </c>
      <c r="AX378" s="14" t="s">
        <v>87</v>
      </c>
      <c r="AY378" s="225" t="s">
        <v>130</v>
      </c>
    </row>
    <row r="379" spans="1:65" s="2" customFormat="1" ht="16.5" customHeight="1">
      <c r="A379" s="34"/>
      <c r="B379" s="35"/>
      <c r="C379" s="186" t="s">
        <v>266</v>
      </c>
      <c r="D379" s="186" t="s">
        <v>132</v>
      </c>
      <c r="E379" s="187" t="s">
        <v>400</v>
      </c>
      <c r="F379" s="188" t="s">
        <v>401</v>
      </c>
      <c r="G379" s="189" t="s">
        <v>150</v>
      </c>
      <c r="H379" s="190">
        <v>66</v>
      </c>
      <c r="I379" s="191"/>
      <c r="J379" s="192">
        <f>ROUND(I379*H379,2)</f>
        <v>0</v>
      </c>
      <c r="K379" s="188" t="s">
        <v>136</v>
      </c>
      <c r="L379" s="39"/>
      <c r="M379" s="193" t="s">
        <v>1</v>
      </c>
      <c r="N379" s="194" t="s">
        <v>44</v>
      </c>
      <c r="O379" s="71"/>
      <c r="P379" s="195">
        <f>O379*H379</f>
        <v>0</v>
      </c>
      <c r="Q379" s="195">
        <v>0</v>
      </c>
      <c r="R379" s="195">
        <f>Q379*H379</f>
        <v>0</v>
      </c>
      <c r="S379" s="195">
        <v>0</v>
      </c>
      <c r="T379" s="196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7" t="s">
        <v>137</v>
      </c>
      <c r="AT379" s="197" t="s">
        <v>132</v>
      </c>
      <c r="AU379" s="197" t="s">
        <v>89</v>
      </c>
      <c r="AY379" s="17" t="s">
        <v>130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17" t="s">
        <v>87</v>
      </c>
      <c r="BK379" s="198">
        <f>ROUND(I379*H379,2)</f>
        <v>0</v>
      </c>
      <c r="BL379" s="17" t="s">
        <v>137</v>
      </c>
      <c r="BM379" s="197" t="s">
        <v>402</v>
      </c>
    </row>
    <row r="380" spans="1:65" s="2" customFormat="1" ht="11.25">
      <c r="A380" s="34"/>
      <c r="B380" s="35"/>
      <c r="C380" s="36"/>
      <c r="D380" s="199" t="s">
        <v>138</v>
      </c>
      <c r="E380" s="36"/>
      <c r="F380" s="200" t="s">
        <v>401</v>
      </c>
      <c r="G380" s="36"/>
      <c r="H380" s="36"/>
      <c r="I380" s="201"/>
      <c r="J380" s="36"/>
      <c r="K380" s="36"/>
      <c r="L380" s="39"/>
      <c r="M380" s="202"/>
      <c r="N380" s="203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138</v>
      </c>
      <c r="AU380" s="17" t="s">
        <v>89</v>
      </c>
    </row>
    <row r="381" spans="1:65" s="2" customFormat="1" ht="24.2" customHeight="1">
      <c r="A381" s="34"/>
      <c r="B381" s="35"/>
      <c r="C381" s="186" t="s">
        <v>403</v>
      </c>
      <c r="D381" s="186" t="s">
        <v>132</v>
      </c>
      <c r="E381" s="187" t="s">
        <v>404</v>
      </c>
      <c r="F381" s="188" t="s">
        <v>405</v>
      </c>
      <c r="G381" s="189" t="s">
        <v>150</v>
      </c>
      <c r="H381" s="190">
        <v>13.5</v>
      </c>
      <c r="I381" s="191"/>
      <c r="J381" s="192">
        <f>ROUND(I381*H381,2)</f>
        <v>0</v>
      </c>
      <c r="K381" s="188" t="s">
        <v>136</v>
      </c>
      <c r="L381" s="39"/>
      <c r="M381" s="193" t="s">
        <v>1</v>
      </c>
      <c r="N381" s="194" t="s">
        <v>44</v>
      </c>
      <c r="O381" s="71"/>
      <c r="P381" s="195">
        <f>O381*H381</f>
        <v>0</v>
      </c>
      <c r="Q381" s="195">
        <v>0</v>
      </c>
      <c r="R381" s="195">
        <f>Q381*H381</f>
        <v>0</v>
      </c>
      <c r="S381" s="195">
        <v>0</v>
      </c>
      <c r="T381" s="196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7" t="s">
        <v>137</v>
      </c>
      <c r="AT381" s="197" t="s">
        <v>132</v>
      </c>
      <c r="AU381" s="197" t="s">
        <v>89</v>
      </c>
      <c r="AY381" s="17" t="s">
        <v>130</v>
      </c>
      <c r="BE381" s="198">
        <f>IF(N381="základní",J381,0)</f>
        <v>0</v>
      </c>
      <c r="BF381" s="198">
        <f>IF(N381="snížená",J381,0)</f>
        <v>0</v>
      </c>
      <c r="BG381" s="198">
        <f>IF(N381="zákl. přenesená",J381,0)</f>
        <v>0</v>
      </c>
      <c r="BH381" s="198">
        <f>IF(N381="sníž. přenesená",J381,0)</f>
        <v>0</v>
      </c>
      <c r="BI381" s="198">
        <f>IF(N381="nulová",J381,0)</f>
        <v>0</v>
      </c>
      <c r="BJ381" s="17" t="s">
        <v>87</v>
      </c>
      <c r="BK381" s="198">
        <f>ROUND(I381*H381,2)</f>
        <v>0</v>
      </c>
      <c r="BL381" s="17" t="s">
        <v>137</v>
      </c>
      <c r="BM381" s="197" t="s">
        <v>406</v>
      </c>
    </row>
    <row r="382" spans="1:65" s="2" customFormat="1" ht="11.25">
      <c r="A382" s="34"/>
      <c r="B382" s="35"/>
      <c r="C382" s="36"/>
      <c r="D382" s="199" t="s">
        <v>138</v>
      </c>
      <c r="E382" s="36"/>
      <c r="F382" s="200" t="s">
        <v>405</v>
      </c>
      <c r="G382" s="36"/>
      <c r="H382" s="36"/>
      <c r="I382" s="201"/>
      <c r="J382" s="36"/>
      <c r="K382" s="36"/>
      <c r="L382" s="39"/>
      <c r="M382" s="202"/>
      <c r="N382" s="203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138</v>
      </c>
      <c r="AU382" s="17" t="s">
        <v>89</v>
      </c>
    </row>
    <row r="383" spans="1:65" s="15" customFormat="1" ht="11.25">
      <c r="B383" s="226"/>
      <c r="C383" s="227"/>
      <c r="D383" s="199" t="s">
        <v>139</v>
      </c>
      <c r="E383" s="228" t="s">
        <v>1</v>
      </c>
      <c r="F383" s="229" t="s">
        <v>159</v>
      </c>
      <c r="G383" s="227"/>
      <c r="H383" s="228" t="s">
        <v>1</v>
      </c>
      <c r="I383" s="230"/>
      <c r="J383" s="227"/>
      <c r="K383" s="227"/>
      <c r="L383" s="231"/>
      <c r="M383" s="232"/>
      <c r="N383" s="233"/>
      <c r="O383" s="233"/>
      <c r="P383" s="233"/>
      <c r="Q383" s="233"/>
      <c r="R383" s="233"/>
      <c r="S383" s="233"/>
      <c r="T383" s="234"/>
      <c r="AT383" s="235" t="s">
        <v>139</v>
      </c>
      <c r="AU383" s="235" t="s">
        <v>89</v>
      </c>
      <c r="AV383" s="15" t="s">
        <v>87</v>
      </c>
      <c r="AW383" s="15" t="s">
        <v>35</v>
      </c>
      <c r="AX383" s="15" t="s">
        <v>79</v>
      </c>
      <c r="AY383" s="235" t="s">
        <v>130</v>
      </c>
    </row>
    <row r="384" spans="1:65" s="13" customFormat="1" ht="11.25">
      <c r="B384" s="204"/>
      <c r="C384" s="205"/>
      <c r="D384" s="199" t="s">
        <v>139</v>
      </c>
      <c r="E384" s="206" t="s">
        <v>1</v>
      </c>
      <c r="F384" s="207" t="s">
        <v>160</v>
      </c>
      <c r="G384" s="205"/>
      <c r="H384" s="208">
        <v>13.5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139</v>
      </c>
      <c r="AU384" s="214" t="s">
        <v>89</v>
      </c>
      <c r="AV384" s="13" t="s">
        <v>89</v>
      </c>
      <c r="AW384" s="13" t="s">
        <v>35</v>
      </c>
      <c r="AX384" s="13" t="s">
        <v>79</v>
      </c>
      <c r="AY384" s="214" t="s">
        <v>130</v>
      </c>
    </row>
    <row r="385" spans="1:65" s="14" customFormat="1" ht="11.25">
      <c r="B385" s="215"/>
      <c r="C385" s="216"/>
      <c r="D385" s="199" t="s">
        <v>139</v>
      </c>
      <c r="E385" s="217" t="s">
        <v>1</v>
      </c>
      <c r="F385" s="218" t="s">
        <v>141</v>
      </c>
      <c r="G385" s="216"/>
      <c r="H385" s="219">
        <v>13.5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139</v>
      </c>
      <c r="AU385" s="225" t="s">
        <v>89</v>
      </c>
      <c r="AV385" s="14" t="s">
        <v>137</v>
      </c>
      <c r="AW385" s="14" t="s">
        <v>35</v>
      </c>
      <c r="AX385" s="14" t="s">
        <v>87</v>
      </c>
      <c r="AY385" s="225" t="s">
        <v>130</v>
      </c>
    </row>
    <row r="386" spans="1:65" s="2" customFormat="1" ht="24.2" customHeight="1">
      <c r="A386" s="34"/>
      <c r="B386" s="35"/>
      <c r="C386" s="186" t="s">
        <v>269</v>
      </c>
      <c r="D386" s="186" t="s">
        <v>132</v>
      </c>
      <c r="E386" s="187" t="s">
        <v>407</v>
      </c>
      <c r="F386" s="188" t="s">
        <v>408</v>
      </c>
      <c r="G386" s="189" t="s">
        <v>150</v>
      </c>
      <c r="H386" s="190">
        <v>13.5</v>
      </c>
      <c r="I386" s="191"/>
      <c r="J386" s="192">
        <f>ROUND(I386*H386,2)</f>
        <v>0</v>
      </c>
      <c r="K386" s="188" t="s">
        <v>136</v>
      </c>
      <c r="L386" s="39"/>
      <c r="M386" s="193" t="s">
        <v>1</v>
      </c>
      <c r="N386" s="194" t="s">
        <v>44</v>
      </c>
      <c r="O386" s="71"/>
      <c r="P386" s="195">
        <f>O386*H386</f>
        <v>0</v>
      </c>
      <c r="Q386" s="195">
        <v>0</v>
      </c>
      <c r="R386" s="195">
        <f>Q386*H386</f>
        <v>0</v>
      </c>
      <c r="S386" s="195">
        <v>0</v>
      </c>
      <c r="T386" s="196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7" t="s">
        <v>137</v>
      </c>
      <c r="AT386" s="197" t="s">
        <v>132</v>
      </c>
      <c r="AU386" s="197" t="s">
        <v>89</v>
      </c>
      <c r="AY386" s="17" t="s">
        <v>130</v>
      </c>
      <c r="BE386" s="198">
        <f>IF(N386="základní",J386,0)</f>
        <v>0</v>
      </c>
      <c r="BF386" s="198">
        <f>IF(N386="snížená",J386,0)</f>
        <v>0</v>
      </c>
      <c r="BG386" s="198">
        <f>IF(N386="zákl. přenesená",J386,0)</f>
        <v>0</v>
      </c>
      <c r="BH386" s="198">
        <f>IF(N386="sníž. přenesená",J386,0)</f>
        <v>0</v>
      </c>
      <c r="BI386" s="198">
        <f>IF(N386="nulová",J386,0)</f>
        <v>0</v>
      </c>
      <c r="BJ386" s="17" t="s">
        <v>87</v>
      </c>
      <c r="BK386" s="198">
        <f>ROUND(I386*H386,2)</f>
        <v>0</v>
      </c>
      <c r="BL386" s="17" t="s">
        <v>137</v>
      </c>
      <c r="BM386" s="197" t="s">
        <v>409</v>
      </c>
    </row>
    <row r="387" spans="1:65" s="2" customFormat="1" ht="11.25">
      <c r="A387" s="34"/>
      <c r="B387" s="35"/>
      <c r="C387" s="36"/>
      <c r="D387" s="199" t="s">
        <v>138</v>
      </c>
      <c r="E387" s="36"/>
      <c r="F387" s="200" t="s">
        <v>408</v>
      </c>
      <c r="G387" s="36"/>
      <c r="H387" s="36"/>
      <c r="I387" s="201"/>
      <c r="J387" s="36"/>
      <c r="K387" s="36"/>
      <c r="L387" s="39"/>
      <c r="M387" s="202"/>
      <c r="N387" s="203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138</v>
      </c>
      <c r="AU387" s="17" t="s">
        <v>89</v>
      </c>
    </row>
    <row r="388" spans="1:65" s="15" customFormat="1" ht="11.25">
      <c r="B388" s="226"/>
      <c r="C388" s="227"/>
      <c r="D388" s="199" t="s">
        <v>139</v>
      </c>
      <c r="E388" s="228" t="s">
        <v>1</v>
      </c>
      <c r="F388" s="229" t="s">
        <v>159</v>
      </c>
      <c r="G388" s="227"/>
      <c r="H388" s="228" t="s">
        <v>1</v>
      </c>
      <c r="I388" s="230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AT388" s="235" t="s">
        <v>139</v>
      </c>
      <c r="AU388" s="235" t="s">
        <v>89</v>
      </c>
      <c r="AV388" s="15" t="s">
        <v>87</v>
      </c>
      <c r="AW388" s="15" t="s">
        <v>35</v>
      </c>
      <c r="AX388" s="15" t="s">
        <v>79</v>
      </c>
      <c r="AY388" s="235" t="s">
        <v>130</v>
      </c>
    </row>
    <row r="389" spans="1:65" s="13" customFormat="1" ht="11.25">
      <c r="B389" s="204"/>
      <c r="C389" s="205"/>
      <c r="D389" s="199" t="s">
        <v>139</v>
      </c>
      <c r="E389" s="206" t="s">
        <v>1</v>
      </c>
      <c r="F389" s="207" t="s">
        <v>160</v>
      </c>
      <c r="G389" s="205"/>
      <c r="H389" s="208">
        <v>13.5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139</v>
      </c>
      <c r="AU389" s="214" t="s">
        <v>89</v>
      </c>
      <c r="AV389" s="13" t="s">
        <v>89</v>
      </c>
      <c r="AW389" s="13" t="s">
        <v>35</v>
      </c>
      <c r="AX389" s="13" t="s">
        <v>79</v>
      </c>
      <c r="AY389" s="214" t="s">
        <v>130</v>
      </c>
    </row>
    <row r="390" spans="1:65" s="14" customFormat="1" ht="11.25">
      <c r="B390" s="215"/>
      <c r="C390" s="216"/>
      <c r="D390" s="199" t="s">
        <v>139</v>
      </c>
      <c r="E390" s="217" t="s">
        <v>1</v>
      </c>
      <c r="F390" s="218" t="s">
        <v>141</v>
      </c>
      <c r="G390" s="216"/>
      <c r="H390" s="219">
        <v>13.5</v>
      </c>
      <c r="I390" s="220"/>
      <c r="J390" s="216"/>
      <c r="K390" s="216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139</v>
      </c>
      <c r="AU390" s="225" t="s">
        <v>89</v>
      </c>
      <c r="AV390" s="14" t="s">
        <v>137</v>
      </c>
      <c r="AW390" s="14" t="s">
        <v>35</v>
      </c>
      <c r="AX390" s="14" t="s">
        <v>87</v>
      </c>
      <c r="AY390" s="225" t="s">
        <v>130</v>
      </c>
    </row>
    <row r="391" spans="1:65" s="2" customFormat="1" ht="24.2" customHeight="1">
      <c r="A391" s="34"/>
      <c r="B391" s="35"/>
      <c r="C391" s="186" t="s">
        <v>410</v>
      </c>
      <c r="D391" s="186" t="s">
        <v>132</v>
      </c>
      <c r="E391" s="187" t="s">
        <v>411</v>
      </c>
      <c r="F391" s="188" t="s">
        <v>412</v>
      </c>
      <c r="G391" s="189" t="s">
        <v>150</v>
      </c>
      <c r="H391" s="190">
        <v>45</v>
      </c>
      <c r="I391" s="191"/>
      <c r="J391" s="192">
        <f>ROUND(I391*H391,2)</f>
        <v>0</v>
      </c>
      <c r="K391" s="188" t="s">
        <v>136</v>
      </c>
      <c r="L391" s="39"/>
      <c r="M391" s="193" t="s">
        <v>1</v>
      </c>
      <c r="N391" s="194" t="s">
        <v>44</v>
      </c>
      <c r="O391" s="71"/>
      <c r="P391" s="195">
        <f>O391*H391</f>
        <v>0</v>
      </c>
      <c r="Q391" s="195">
        <v>0</v>
      </c>
      <c r="R391" s="195">
        <f>Q391*H391</f>
        <v>0</v>
      </c>
      <c r="S391" s="195">
        <v>0</v>
      </c>
      <c r="T391" s="196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7" t="s">
        <v>137</v>
      </c>
      <c r="AT391" s="197" t="s">
        <v>132</v>
      </c>
      <c r="AU391" s="197" t="s">
        <v>89</v>
      </c>
      <c r="AY391" s="17" t="s">
        <v>130</v>
      </c>
      <c r="BE391" s="198">
        <f>IF(N391="základní",J391,0)</f>
        <v>0</v>
      </c>
      <c r="BF391" s="198">
        <f>IF(N391="snížená",J391,0)</f>
        <v>0</v>
      </c>
      <c r="BG391" s="198">
        <f>IF(N391="zákl. přenesená",J391,0)</f>
        <v>0</v>
      </c>
      <c r="BH391" s="198">
        <f>IF(N391="sníž. přenesená",J391,0)</f>
        <v>0</v>
      </c>
      <c r="BI391" s="198">
        <f>IF(N391="nulová",J391,0)</f>
        <v>0</v>
      </c>
      <c r="BJ391" s="17" t="s">
        <v>87</v>
      </c>
      <c r="BK391" s="198">
        <f>ROUND(I391*H391,2)</f>
        <v>0</v>
      </c>
      <c r="BL391" s="17" t="s">
        <v>137</v>
      </c>
      <c r="BM391" s="197" t="s">
        <v>413</v>
      </c>
    </row>
    <row r="392" spans="1:65" s="2" customFormat="1" ht="11.25">
      <c r="A392" s="34"/>
      <c r="B392" s="35"/>
      <c r="C392" s="36"/>
      <c r="D392" s="199" t="s">
        <v>138</v>
      </c>
      <c r="E392" s="36"/>
      <c r="F392" s="200" t="s">
        <v>412</v>
      </c>
      <c r="G392" s="36"/>
      <c r="H392" s="36"/>
      <c r="I392" s="201"/>
      <c r="J392" s="36"/>
      <c r="K392" s="36"/>
      <c r="L392" s="39"/>
      <c r="M392" s="202"/>
      <c r="N392" s="203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138</v>
      </c>
      <c r="AU392" s="17" t="s">
        <v>89</v>
      </c>
    </row>
    <row r="393" spans="1:65" s="15" customFormat="1" ht="11.25">
      <c r="B393" s="226"/>
      <c r="C393" s="227"/>
      <c r="D393" s="199" t="s">
        <v>139</v>
      </c>
      <c r="E393" s="228" t="s">
        <v>1</v>
      </c>
      <c r="F393" s="229" t="s">
        <v>159</v>
      </c>
      <c r="G393" s="227"/>
      <c r="H393" s="228" t="s">
        <v>1</v>
      </c>
      <c r="I393" s="230"/>
      <c r="J393" s="227"/>
      <c r="K393" s="227"/>
      <c r="L393" s="231"/>
      <c r="M393" s="232"/>
      <c r="N393" s="233"/>
      <c r="O393" s="233"/>
      <c r="P393" s="233"/>
      <c r="Q393" s="233"/>
      <c r="R393" s="233"/>
      <c r="S393" s="233"/>
      <c r="T393" s="234"/>
      <c r="AT393" s="235" t="s">
        <v>139</v>
      </c>
      <c r="AU393" s="235" t="s">
        <v>89</v>
      </c>
      <c r="AV393" s="15" t="s">
        <v>87</v>
      </c>
      <c r="AW393" s="15" t="s">
        <v>35</v>
      </c>
      <c r="AX393" s="15" t="s">
        <v>79</v>
      </c>
      <c r="AY393" s="235" t="s">
        <v>130</v>
      </c>
    </row>
    <row r="394" spans="1:65" s="13" customFormat="1" ht="11.25">
      <c r="B394" s="204"/>
      <c r="C394" s="205"/>
      <c r="D394" s="199" t="s">
        <v>139</v>
      </c>
      <c r="E394" s="206" t="s">
        <v>1</v>
      </c>
      <c r="F394" s="207" t="s">
        <v>168</v>
      </c>
      <c r="G394" s="205"/>
      <c r="H394" s="208">
        <v>45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139</v>
      </c>
      <c r="AU394" s="214" t="s">
        <v>89</v>
      </c>
      <c r="AV394" s="13" t="s">
        <v>89</v>
      </c>
      <c r="AW394" s="13" t="s">
        <v>35</v>
      </c>
      <c r="AX394" s="13" t="s">
        <v>79</v>
      </c>
      <c r="AY394" s="214" t="s">
        <v>130</v>
      </c>
    </row>
    <row r="395" spans="1:65" s="14" customFormat="1" ht="11.25">
      <c r="B395" s="215"/>
      <c r="C395" s="216"/>
      <c r="D395" s="199" t="s">
        <v>139</v>
      </c>
      <c r="E395" s="217" t="s">
        <v>1</v>
      </c>
      <c r="F395" s="218" t="s">
        <v>141</v>
      </c>
      <c r="G395" s="216"/>
      <c r="H395" s="219">
        <v>45</v>
      </c>
      <c r="I395" s="220"/>
      <c r="J395" s="216"/>
      <c r="K395" s="216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139</v>
      </c>
      <c r="AU395" s="225" t="s">
        <v>89</v>
      </c>
      <c r="AV395" s="14" t="s">
        <v>137</v>
      </c>
      <c r="AW395" s="14" t="s">
        <v>35</v>
      </c>
      <c r="AX395" s="14" t="s">
        <v>87</v>
      </c>
      <c r="AY395" s="225" t="s">
        <v>130</v>
      </c>
    </row>
    <row r="396" spans="1:65" s="2" customFormat="1" ht="33" customHeight="1">
      <c r="A396" s="34"/>
      <c r="B396" s="35"/>
      <c r="C396" s="186" t="s">
        <v>273</v>
      </c>
      <c r="D396" s="186" t="s">
        <v>132</v>
      </c>
      <c r="E396" s="187" t="s">
        <v>414</v>
      </c>
      <c r="F396" s="188" t="s">
        <v>415</v>
      </c>
      <c r="G396" s="189" t="s">
        <v>150</v>
      </c>
      <c r="H396" s="190">
        <v>45</v>
      </c>
      <c r="I396" s="191"/>
      <c r="J396" s="192">
        <f>ROUND(I396*H396,2)</f>
        <v>0</v>
      </c>
      <c r="K396" s="188" t="s">
        <v>136</v>
      </c>
      <c r="L396" s="39"/>
      <c r="M396" s="193" t="s">
        <v>1</v>
      </c>
      <c r="N396" s="194" t="s">
        <v>44</v>
      </c>
      <c r="O396" s="71"/>
      <c r="P396" s="195">
        <f>O396*H396</f>
        <v>0</v>
      </c>
      <c r="Q396" s="195">
        <v>0</v>
      </c>
      <c r="R396" s="195">
        <f>Q396*H396</f>
        <v>0</v>
      </c>
      <c r="S396" s="195">
        <v>0</v>
      </c>
      <c r="T396" s="196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7" t="s">
        <v>137</v>
      </c>
      <c r="AT396" s="197" t="s">
        <v>132</v>
      </c>
      <c r="AU396" s="197" t="s">
        <v>89</v>
      </c>
      <c r="AY396" s="17" t="s">
        <v>130</v>
      </c>
      <c r="BE396" s="198">
        <f>IF(N396="základní",J396,0)</f>
        <v>0</v>
      </c>
      <c r="BF396" s="198">
        <f>IF(N396="snížená",J396,0)</f>
        <v>0</v>
      </c>
      <c r="BG396" s="198">
        <f>IF(N396="zákl. přenesená",J396,0)</f>
        <v>0</v>
      </c>
      <c r="BH396" s="198">
        <f>IF(N396="sníž. přenesená",J396,0)</f>
        <v>0</v>
      </c>
      <c r="BI396" s="198">
        <f>IF(N396="nulová",J396,0)</f>
        <v>0</v>
      </c>
      <c r="BJ396" s="17" t="s">
        <v>87</v>
      </c>
      <c r="BK396" s="198">
        <f>ROUND(I396*H396,2)</f>
        <v>0</v>
      </c>
      <c r="BL396" s="17" t="s">
        <v>137</v>
      </c>
      <c r="BM396" s="197" t="s">
        <v>416</v>
      </c>
    </row>
    <row r="397" spans="1:65" s="2" customFormat="1" ht="19.5">
      <c r="A397" s="34"/>
      <c r="B397" s="35"/>
      <c r="C397" s="36"/>
      <c r="D397" s="199" t="s">
        <v>138</v>
      </c>
      <c r="E397" s="36"/>
      <c r="F397" s="200" t="s">
        <v>415</v>
      </c>
      <c r="G397" s="36"/>
      <c r="H397" s="36"/>
      <c r="I397" s="201"/>
      <c r="J397" s="36"/>
      <c r="K397" s="36"/>
      <c r="L397" s="39"/>
      <c r="M397" s="202"/>
      <c r="N397" s="203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138</v>
      </c>
      <c r="AU397" s="17" t="s">
        <v>89</v>
      </c>
    </row>
    <row r="398" spans="1:65" s="15" customFormat="1" ht="11.25">
      <c r="B398" s="226"/>
      <c r="C398" s="227"/>
      <c r="D398" s="199" t="s">
        <v>139</v>
      </c>
      <c r="E398" s="228" t="s">
        <v>1</v>
      </c>
      <c r="F398" s="229" t="s">
        <v>159</v>
      </c>
      <c r="G398" s="227"/>
      <c r="H398" s="228" t="s">
        <v>1</v>
      </c>
      <c r="I398" s="230"/>
      <c r="J398" s="227"/>
      <c r="K398" s="227"/>
      <c r="L398" s="231"/>
      <c r="M398" s="232"/>
      <c r="N398" s="233"/>
      <c r="O398" s="233"/>
      <c r="P398" s="233"/>
      <c r="Q398" s="233"/>
      <c r="R398" s="233"/>
      <c r="S398" s="233"/>
      <c r="T398" s="234"/>
      <c r="AT398" s="235" t="s">
        <v>139</v>
      </c>
      <c r="AU398" s="235" t="s">
        <v>89</v>
      </c>
      <c r="AV398" s="15" t="s">
        <v>87</v>
      </c>
      <c r="AW398" s="15" t="s">
        <v>35</v>
      </c>
      <c r="AX398" s="15" t="s">
        <v>79</v>
      </c>
      <c r="AY398" s="235" t="s">
        <v>130</v>
      </c>
    </row>
    <row r="399" spans="1:65" s="13" customFormat="1" ht="11.25">
      <c r="B399" s="204"/>
      <c r="C399" s="205"/>
      <c r="D399" s="199" t="s">
        <v>139</v>
      </c>
      <c r="E399" s="206" t="s">
        <v>1</v>
      </c>
      <c r="F399" s="207" t="s">
        <v>168</v>
      </c>
      <c r="G399" s="205"/>
      <c r="H399" s="208">
        <v>45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139</v>
      </c>
      <c r="AU399" s="214" t="s">
        <v>89</v>
      </c>
      <c r="AV399" s="13" t="s">
        <v>89</v>
      </c>
      <c r="AW399" s="13" t="s">
        <v>35</v>
      </c>
      <c r="AX399" s="13" t="s">
        <v>79</v>
      </c>
      <c r="AY399" s="214" t="s">
        <v>130</v>
      </c>
    </row>
    <row r="400" spans="1:65" s="14" customFormat="1" ht="11.25">
      <c r="B400" s="215"/>
      <c r="C400" s="216"/>
      <c r="D400" s="199" t="s">
        <v>139</v>
      </c>
      <c r="E400" s="217" t="s">
        <v>1</v>
      </c>
      <c r="F400" s="218" t="s">
        <v>141</v>
      </c>
      <c r="G400" s="216"/>
      <c r="H400" s="219">
        <v>45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139</v>
      </c>
      <c r="AU400" s="225" t="s">
        <v>89</v>
      </c>
      <c r="AV400" s="14" t="s">
        <v>137</v>
      </c>
      <c r="AW400" s="14" t="s">
        <v>35</v>
      </c>
      <c r="AX400" s="14" t="s">
        <v>87</v>
      </c>
      <c r="AY400" s="225" t="s">
        <v>130</v>
      </c>
    </row>
    <row r="401" spans="1:65" s="2" customFormat="1" ht="24.2" customHeight="1">
      <c r="A401" s="34"/>
      <c r="B401" s="35"/>
      <c r="C401" s="186" t="s">
        <v>417</v>
      </c>
      <c r="D401" s="186" t="s">
        <v>132</v>
      </c>
      <c r="E401" s="187" t="s">
        <v>418</v>
      </c>
      <c r="F401" s="188" t="s">
        <v>419</v>
      </c>
      <c r="G401" s="189" t="s">
        <v>150</v>
      </c>
      <c r="H401" s="190">
        <v>13.5</v>
      </c>
      <c r="I401" s="191"/>
      <c r="J401" s="192">
        <f>ROUND(I401*H401,2)</f>
        <v>0</v>
      </c>
      <c r="K401" s="188" t="s">
        <v>136</v>
      </c>
      <c r="L401" s="39"/>
      <c r="M401" s="193" t="s">
        <v>1</v>
      </c>
      <c r="N401" s="194" t="s">
        <v>44</v>
      </c>
      <c r="O401" s="71"/>
      <c r="P401" s="195">
        <f>O401*H401</f>
        <v>0</v>
      </c>
      <c r="Q401" s="195">
        <v>0</v>
      </c>
      <c r="R401" s="195">
        <f>Q401*H401</f>
        <v>0</v>
      </c>
      <c r="S401" s="195">
        <v>0</v>
      </c>
      <c r="T401" s="196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7" t="s">
        <v>137</v>
      </c>
      <c r="AT401" s="197" t="s">
        <v>132</v>
      </c>
      <c r="AU401" s="197" t="s">
        <v>89</v>
      </c>
      <c r="AY401" s="17" t="s">
        <v>130</v>
      </c>
      <c r="BE401" s="198">
        <f>IF(N401="základní",J401,0)</f>
        <v>0</v>
      </c>
      <c r="BF401" s="198">
        <f>IF(N401="snížená",J401,0)</f>
        <v>0</v>
      </c>
      <c r="BG401" s="198">
        <f>IF(N401="zákl. přenesená",J401,0)</f>
        <v>0</v>
      </c>
      <c r="BH401" s="198">
        <f>IF(N401="sníž. přenesená",J401,0)</f>
        <v>0</v>
      </c>
      <c r="BI401" s="198">
        <f>IF(N401="nulová",J401,0)</f>
        <v>0</v>
      </c>
      <c r="BJ401" s="17" t="s">
        <v>87</v>
      </c>
      <c r="BK401" s="198">
        <f>ROUND(I401*H401,2)</f>
        <v>0</v>
      </c>
      <c r="BL401" s="17" t="s">
        <v>137</v>
      </c>
      <c r="BM401" s="197" t="s">
        <v>420</v>
      </c>
    </row>
    <row r="402" spans="1:65" s="2" customFormat="1" ht="19.5">
      <c r="A402" s="34"/>
      <c r="B402" s="35"/>
      <c r="C402" s="36"/>
      <c r="D402" s="199" t="s">
        <v>138</v>
      </c>
      <c r="E402" s="36"/>
      <c r="F402" s="200" t="s">
        <v>419</v>
      </c>
      <c r="G402" s="36"/>
      <c r="H402" s="36"/>
      <c r="I402" s="201"/>
      <c r="J402" s="36"/>
      <c r="K402" s="36"/>
      <c r="L402" s="39"/>
      <c r="M402" s="202"/>
      <c r="N402" s="203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138</v>
      </c>
      <c r="AU402" s="17" t="s">
        <v>89</v>
      </c>
    </row>
    <row r="403" spans="1:65" s="15" customFormat="1" ht="11.25">
      <c r="B403" s="226"/>
      <c r="C403" s="227"/>
      <c r="D403" s="199" t="s">
        <v>139</v>
      </c>
      <c r="E403" s="228" t="s">
        <v>1</v>
      </c>
      <c r="F403" s="229" t="s">
        <v>159</v>
      </c>
      <c r="G403" s="227"/>
      <c r="H403" s="228" t="s">
        <v>1</v>
      </c>
      <c r="I403" s="230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AT403" s="235" t="s">
        <v>139</v>
      </c>
      <c r="AU403" s="235" t="s">
        <v>89</v>
      </c>
      <c r="AV403" s="15" t="s">
        <v>87</v>
      </c>
      <c r="AW403" s="15" t="s">
        <v>35</v>
      </c>
      <c r="AX403" s="15" t="s">
        <v>79</v>
      </c>
      <c r="AY403" s="235" t="s">
        <v>130</v>
      </c>
    </row>
    <row r="404" spans="1:65" s="13" customFormat="1" ht="11.25">
      <c r="B404" s="204"/>
      <c r="C404" s="205"/>
      <c r="D404" s="199" t="s">
        <v>139</v>
      </c>
      <c r="E404" s="206" t="s">
        <v>1</v>
      </c>
      <c r="F404" s="207" t="s">
        <v>160</v>
      </c>
      <c r="G404" s="205"/>
      <c r="H404" s="208">
        <v>13.5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139</v>
      </c>
      <c r="AU404" s="214" t="s">
        <v>89</v>
      </c>
      <c r="AV404" s="13" t="s">
        <v>89</v>
      </c>
      <c r="AW404" s="13" t="s">
        <v>35</v>
      </c>
      <c r="AX404" s="13" t="s">
        <v>79</v>
      </c>
      <c r="AY404" s="214" t="s">
        <v>130</v>
      </c>
    </row>
    <row r="405" spans="1:65" s="14" customFormat="1" ht="11.25">
      <c r="B405" s="215"/>
      <c r="C405" s="216"/>
      <c r="D405" s="199" t="s">
        <v>139</v>
      </c>
      <c r="E405" s="217" t="s">
        <v>1</v>
      </c>
      <c r="F405" s="218" t="s">
        <v>141</v>
      </c>
      <c r="G405" s="216"/>
      <c r="H405" s="219">
        <v>13.5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139</v>
      </c>
      <c r="AU405" s="225" t="s">
        <v>89</v>
      </c>
      <c r="AV405" s="14" t="s">
        <v>137</v>
      </c>
      <c r="AW405" s="14" t="s">
        <v>35</v>
      </c>
      <c r="AX405" s="14" t="s">
        <v>87</v>
      </c>
      <c r="AY405" s="225" t="s">
        <v>130</v>
      </c>
    </row>
    <row r="406" spans="1:65" s="12" customFormat="1" ht="22.9" customHeight="1">
      <c r="B406" s="170"/>
      <c r="C406" s="171"/>
      <c r="D406" s="172" t="s">
        <v>78</v>
      </c>
      <c r="E406" s="184" t="s">
        <v>151</v>
      </c>
      <c r="F406" s="184" t="s">
        <v>421</v>
      </c>
      <c r="G406" s="171"/>
      <c r="H406" s="171"/>
      <c r="I406" s="174"/>
      <c r="J406" s="185">
        <f>BK406</f>
        <v>0</v>
      </c>
      <c r="K406" s="171"/>
      <c r="L406" s="176"/>
      <c r="M406" s="177"/>
      <c r="N406" s="178"/>
      <c r="O406" s="178"/>
      <c r="P406" s="179">
        <f>SUM(P407:P480)</f>
        <v>0</v>
      </c>
      <c r="Q406" s="178"/>
      <c r="R406" s="179">
        <f>SUM(R407:R480)</f>
        <v>0</v>
      </c>
      <c r="S406" s="178"/>
      <c r="T406" s="180">
        <f>SUM(T407:T480)</f>
        <v>0</v>
      </c>
      <c r="AR406" s="181" t="s">
        <v>87</v>
      </c>
      <c r="AT406" s="182" t="s">
        <v>78</v>
      </c>
      <c r="AU406" s="182" t="s">
        <v>87</v>
      </c>
      <c r="AY406" s="181" t="s">
        <v>130</v>
      </c>
      <c r="BK406" s="183">
        <f>SUM(BK407:BK480)</f>
        <v>0</v>
      </c>
    </row>
    <row r="407" spans="1:65" s="2" customFormat="1" ht="24.2" customHeight="1">
      <c r="A407" s="34"/>
      <c r="B407" s="35"/>
      <c r="C407" s="186" t="s">
        <v>276</v>
      </c>
      <c r="D407" s="186" t="s">
        <v>132</v>
      </c>
      <c r="E407" s="187" t="s">
        <v>422</v>
      </c>
      <c r="F407" s="188" t="s">
        <v>423</v>
      </c>
      <c r="G407" s="189" t="s">
        <v>182</v>
      </c>
      <c r="H407" s="190">
        <v>90</v>
      </c>
      <c r="I407" s="191"/>
      <c r="J407" s="192">
        <f>ROUND(I407*H407,2)</f>
        <v>0</v>
      </c>
      <c r="K407" s="188" t="s">
        <v>136</v>
      </c>
      <c r="L407" s="39"/>
      <c r="M407" s="193" t="s">
        <v>1</v>
      </c>
      <c r="N407" s="194" t="s">
        <v>44</v>
      </c>
      <c r="O407" s="71"/>
      <c r="P407" s="195">
        <f>O407*H407</f>
        <v>0</v>
      </c>
      <c r="Q407" s="195">
        <v>0</v>
      </c>
      <c r="R407" s="195">
        <f>Q407*H407</f>
        <v>0</v>
      </c>
      <c r="S407" s="195">
        <v>0</v>
      </c>
      <c r="T407" s="196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7" t="s">
        <v>137</v>
      </c>
      <c r="AT407" s="197" t="s">
        <v>132</v>
      </c>
      <c r="AU407" s="197" t="s">
        <v>89</v>
      </c>
      <c r="AY407" s="17" t="s">
        <v>130</v>
      </c>
      <c r="BE407" s="198">
        <f>IF(N407="základní",J407,0)</f>
        <v>0</v>
      </c>
      <c r="BF407" s="198">
        <f>IF(N407="snížená",J407,0)</f>
        <v>0</v>
      </c>
      <c r="BG407" s="198">
        <f>IF(N407="zákl. přenesená",J407,0)</f>
        <v>0</v>
      </c>
      <c r="BH407" s="198">
        <f>IF(N407="sníž. přenesená",J407,0)</f>
        <v>0</v>
      </c>
      <c r="BI407" s="198">
        <f>IF(N407="nulová",J407,0)</f>
        <v>0</v>
      </c>
      <c r="BJ407" s="17" t="s">
        <v>87</v>
      </c>
      <c r="BK407" s="198">
        <f>ROUND(I407*H407,2)</f>
        <v>0</v>
      </c>
      <c r="BL407" s="17" t="s">
        <v>137</v>
      </c>
      <c r="BM407" s="197" t="s">
        <v>424</v>
      </c>
    </row>
    <row r="408" spans="1:65" s="2" customFormat="1" ht="11.25">
      <c r="A408" s="34"/>
      <c r="B408" s="35"/>
      <c r="C408" s="36"/>
      <c r="D408" s="199" t="s">
        <v>138</v>
      </c>
      <c r="E408" s="36"/>
      <c r="F408" s="200" t="s">
        <v>423</v>
      </c>
      <c r="G408" s="36"/>
      <c r="H408" s="36"/>
      <c r="I408" s="201"/>
      <c r="J408" s="36"/>
      <c r="K408" s="36"/>
      <c r="L408" s="39"/>
      <c r="M408" s="202"/>
      <c r="N408" s="203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138</v>
      </c>
      <c r="AU408" s="17" t="s">
        <v>89</v>
      </c>
    </row>
    <row r="409" spans="1:65" s="13" customFormat="1" ht="11.25">
      <c r="B409" s="204"/>
      <c r="C409" s="205"/>
      <c r="D409" s="199" t="s">
        <v>139</v>
      </c>
      <c r="E409" s="206" t="s">
        <v>1</v>
      </c>
      <c r="F409" s="207" t="s">
        <v>425</v>
      </c>
      <c r="G409" s="205"/>
      <c r="H409" s="208">
        <v>90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139</v>
      </c>
      <c r="AU409" s="214" t="s">
        <v>89</v>
      </c>
      <c r="AV409" s="13" t="s">
        <v>89</v>
      </c>
      <c r="AW409" s="13" t="s">
        <v>35</v>
      </c>
      <c r="AX409" s="13" t="s">
        <v>79</v>
      </c>
      <c r="AY409" s="214" t="s">
        <v>130</v>
      </c>
    </row>
    <row r="410" spans="1:65" s="14" customFormat="1" ht="11.25">
      <c r="B410" s="215"/>
      <c r="C410" s="216"/>
      <c r="D410" s="199" t="s">
        <v>139</v>
      </c>
      <c r="E410" s="217" t="s">
        <v>1</v>
      </c>
      <c r="F410" s="218" t="s">
        <v>141</v>
      </c>
      <c r="G410" s="216"/>
      <c r="H410" s="219">
        <v>90</v>
      </c>
      <c r="I410" s="220"/>
      <c r="J410" s="216"/>
      <c r="K410" s="216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139</v>
      </c>
      <c r="AU410" s="225" t="s">
        <v>89</v>
      </c>
      <c r="AV410" s="14" t="s">
        <v>137</v>
      </c>
      <c r="AW410" s="14" t="s">
        <v>35</v>
      </c>
      <c r="AX410" s="14" t="s">
        <v>87</v>
      </c>
      <c r="AY410" s="225" t="s">
        <v>130</v>
      </c>
    </row>
    <row r="411" spans="1:65" s="2" customFormat="1" ht="24.2" customHeight="1">
      <c r="A411" s="34"/>
      <c r="B411" s="35"/>
      <c r="C411" s="186" t="s">
        <v>362</v>
      </c>
      <c r="D411" s="186" t="s">
        <v>132</v>
      </c>
      <c r="E411" s="187" t="s">
        <v>426</v>
      </c>
      <c r="F411" s="188" t="s">
        <v>427</v>
      </c>
      <c r="G411" s="189" t="s">
        <v>182</v>
      </c>
      <c r="H411" s="190">
        <v>60</v>
      </c>
      <c r="I411" s="191"/>
      <c r="J411" s="192">
        <f>ROUND(I411*H411,2)</f>
        <v>0</v>
      </c>
      <c r="K411" s="188" t="s">
        <v>136</v>
      </c>
      <c r="L411" s="39"/>
      <c r="M411" s="193" t="s">
        <v>1</v>
      </c>
      <c r="N411" s="194" t="s">
        <v>44</v>
      </c>
      <c r="O411" s="71"/>
      <c r="P411" s="195">
        <f>O411*H411</f>
        <v>0</v>
      </c>
      <c r="Q411" s="195">
        <v>0</v>
      </c>
      <c r="R411" s="195">
        <f>Q411*H411</f>
        <v>0</v>
      </c>
      <c r="S411" s="195">
        <v>0</v>
      </c>
      <c r="T411" s="196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7" t="s">
        <v>137</v>
      </c>
      <c r="AT411" s="197" t="s">
        <v>132</v>
      </c>
      <c r="AU411" s="197" t="s">
        <v>89</v>
      </c>
      <c r="AY411" s="17" t="s">
        <v>130</v>
      </c>
      <c r="BE411" s="198">
        <f>IF(N411="základní",J411,0)</f>
        <v>0</v>
      </c>
      <c r="BF411" s="198">
        <f>IF(N411="snížená",J411,0)</f>
        <v>0</v>
      </c>
      <c r="BG411" s="198">
        <f>IF(N411="zákl. přenesená",J411,0)</f>
        <v>0</v>
      </c>
      <c r="BH411" s="198">
        <f>IF(N411="sníž. přenesená",J411,0)</f>
        <v>0</v>
      </c>
      <c r="BI411" s="198">
        <f>IF(N411="nulová",J411,0)</f>
        <v>0</v>
      </c>
      <c r="BJ411" s="17" t="s">
        <v>87</v>
      </c>
      <c r="BK411" s="198">
        <f>ROUND(I411*H411,2)</f>
        <v>0</v>
      </c>
      <c r="BL411" s="17" t="s">
        <v>137</v>
      </c>
      <c r="BM411" s="197" t="s">
        <v>428</v>
      </c>
    </row>
    <row r="412" spans="1:65" s="2" customFormat="1" ht="11.25">
      <c r="A412" s="34"/>
      <c r="B412" s="35"/>
      <c r="C412" s="36"/>
      <c r="D412" s="199" t="s">
        <v>138</v>
      </c>
      <c r="E412" s="36"/>
      <c r="F412" s="200" t="s">
        <v>427</v>
      </c>
      <c r="G412" s="36"/>
      <c r="H412" s="36"/>
      <c r="I412" s="201"/>
      <c r="J412" s="36"/>
      <c r="K412" s="36"/>
      <c r="L412" s="39"/>
      <c r="M412" s="202"/>
      <c r="N412" s="203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138</v>
      </c>
      <c r="AU412" s="17" t="s">
        <v>89</v>
      </c>
    </row>
    <row r="413" spans="1:65" s="2" customFormat="1" ht="24.2" customHeight="1">
      <c r="A413" s="34"/>
      <c r="B413" s="35"/>
      <c r="C413" s="236" t="s">
        <v>280</v>
      </c>
      <c r="D413" s="236" t="s">
        <v>323</v>
      </c>
      <c r="E413" s="237" t="s">
        <v>429</v>
      </c>
      <c r="F413" s="238" t="s">
        <v>430</v>
      </c>
      <c r="G413" s="239" t="s">
        <v>182</v>
      </c>
      <c r="H413" s="240">
        <v>60</v>
      </c>
      <c r="I413" s="241"/>
      <c r="J413" s="242">
        <f>ROUND(I413*H413,2)</f>
        <v>0</v>
      </c>
      <c r="K413" s="238" t="s">
        <v>136</v>
      </c>
      <c r="L413" s="243"/>
      <c r="M413" s="244" t="s">
        <v>1</v>
      </c>
      <c r="N413" s="245" t="s">
        <v>44</v>
      </c>
      <c r="O413" s="71"/>
      <c r="P413" s="195">
        <f>O413*H413</f>
        <v>0</v>
      </c>
      <c r="Q413" s="195">
        <v>0</v>
      </c>
      <c r="R413" s="195">
        <f>Q413*H413</f>
        <v>0</v>
      </c>
      <c r="S413" s="195">
        <v>0</v>
      </c>
      <c r="T413" s="196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7" t="s">
        <v>151</v>
      </c>
      <c r="AT413" s="197" t="s">
        <v>323</v>
      </c>
      <c r="AU413" s="197" t="s">
        <v>89</v>
      </c>
      <c r="AY413" s="17" t="s">
        <v>130</v>
      </c>
      <c r="BE413" s="198">
        <f>IF(N413="základní",J413,0)</f>
        <v>0</v>
      </c>
      <c r="BF413" s="198">
        <f>IF(N413="snížená",J413,0)</f>
        <v>0</v>
      </c>
      <c r="BG413" s="198">
        <f>IF(N413="zákl. přenesená",J413,0)</f>
        <v>0</v>
      </c>
      <c r="BH413" s="198">
        <f>IF(N413="sníž. přenesená",J413,0)</f>
        <v>0</v>
      </c>
      <c r="BI413" s="198">
        <f>IF(N413="nulová",J413,0)</f>
        <v>0</v>
      </c>
      <c r="BJ413" s="17" t="s">
        <v>87</v>
      </c>
      <c r="BK413" s="198">
        <f>ROUND(I413*H413,2)</f>
        <v>0</v>
      </c>
      <c r="BL413" s="17" t="s">
        <v>137</v>
      </c>
      <c r="BM413" s="197" t="s">
        <v>431</v>
      </c>
    </row>
    <row r="414" spans="1:65" s="2" customFormat="1" ht="11.25">
      <c r="A414" s="34"/>
      <c r="B414" s="35"/>
      <c r="C414" s="36"/>
      <c r="D414" s="199" t="s">
        <v>138</v>
      </c>
      <c r="E414" s="36"/>
      <c r="F414" s="200" t="s">
        <v>430</v>
      </c>
      <c r="G414" s="36"/>
      <c r="H414" s="36"/>
      <c r="I414" s="201"/>
      <c r="J414" s="36"/>
      <c r="K414" s="36"/>
      <c r="L414" s="39"/>
      <c r="M414" s="202"/>
      <c r="N414" s="203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138</v>
      </c>
      <c r="AU414" s="17" t="s">
        <v>89</v>
      </c>
    </row>
    <row r="415" spans="1:65" s="2" customFormat="1" ht="24.2" customHeight="1">
      <c r="A415" s="34"/>
      <c r="B415" s="35"/>
      <c r="C415" s="186" t="s">
        <v>432</v>
      </c>
      <c r="D415" s="186" t="s">
        <v>132</v>
      </c>
      <c r="E415" s="187" t="s">
        <v>433</v>
      </c>
      <c r="F415" s="188" t="s">
        <v>434</v>
      </c>
      <c r="G415" s="189" t="s">
        <v>182</v>
      </c>
      <c r="H415" s="190">
        <v>65</v>
      </c>
      <c r="I415" s="191"/>
      <c r="J415" s="192">
        <f>ROUND(I415*H415,2)</f>
        <v>0</v>
      </c>
      <c r="K415" s="188" t="s">
        <v>136</v>
      </c>
      <c r="L415" s="39"/>
      <c r="M415" s="193" t="s">
        <v>1</v>
      </c>
      <c r="N415" s="194" t="s">
        <v>44</v>
      </c>
      <c r="O415" s="71"/>
      <c r="P415" s="195">
        <f>O415*H415</f>
        <v>0</v>
      </c>
      <c r="Q415" s="195">
        <v>0</v>
      </c>
      <c r="R415" s="195">
        <f>Q415*H415</f>
        <v>0</v>
      </c>
      <c r="S415" s="195">
        <v>0</v>
      </c>
      <c r="T415" s="196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7" t="s">
        <v>137</v>
      </c>
      <c r="AT415" s="197" t="s">
        <v>132</v>
      </c>
      <c r="AU415" s="197" t="s">
        <v>89</v>
      </c>
      <c r="AY415" s="17" t="s">
        <v>130</v>
      </c>
      <c r="BE415" s="198">
        <f>IF(N415="základní",J415,0)</f>
        <v>0</v>
      </c>
      <c r="BF415" s="198">
        <f>IF(N415="snížená",J415,0)</f>
        <v>0</v>
      </c>
      <c r="BG415" s="198">
        <f>IF(N415="zákl. přenesená",J415,0)</f>
        <v>0</v>
      </c>
      <c r="BH415" s="198">
        <f>IF(N415="sníž. přenesená",J415,0)</f>
        <v>0</v>
      </c>
      <c r="BI415" s="198">
        <f>IF(N415="nulová",J415,0)</f>
        <v>0</v>
      </c>
      <c r="BJ415" s="17" t="s">
        <v>87</v>
      </c>
      <c r="BK415" s="198">
        <f>ROUND(I415*H415,2)</f>
        <v>0</v>
      </c>
      <c r="BL415" s="17" t="s">
        <v>137</v>
      </c>
      <c r="BM415" s="197" t="s">
        <v>435</v>
      </c>
    </row>
    <row r="416" spans="1:65" s="2" customFormat="1" ht="19.5">
      <c r="A416" s="34"/>
      <c r="B416" s="35"/>
      <c r="C416" s="36"/>
      <c r="D416" s="199" t="s">
        <v>138</v>
      </c>
      <c r="E416" s="36"/>
      <c r="F416" s="200" t="s">
        <v>434</v>
      </c>
      <c r="G416" s="36"/>
      <c r="H416" s="36"/>
      <c r="I416" s="201"/>
      <c r="J416" s="36"/>
      <c r="K416" s="36"/>
      <c r="L416" s="39"/>
      <c r="M416" s="202"/>
      <c r="N416" s="203"/>
      <c r="O416" s="71"/>
      <c r="P416" s="71"/>
      <c r="Q416" s="71"/>
      <c r="R416" s="71"/>
      <c r="S416" s="71"/>
      <c r="T416" s="72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138</v>
      </c>
      <c r="AU416" s="17" t="s">
        <v>89</v>
      </c>
    </row>
    <row r="417" spans="1:65" s="2" customFormat="1" ht="24.2" customHeight="1">
      <c r="A417" s="34"/>
      <c r="B417" s="35"/>
      <c r="C417" s="236" t="s">
        <v>283</v>
      </c>
      <c r="D417" s="236" t="s">
        <v>323</v>
      </c>
      <c r="E417" s="237" t="s">
        <v>436</v>
      </c>
      <c r="F417" s="238" t="s">
        <v>437</v>
      </c>
      <c r="G417" s="239" t="s">
        <v>182</v>
      </c>
      <c r="H417" s="240">
        <v>65</v>
      </c>
      <c r="I417" s="241"/>
      <c r="J417" s="242">
        <f>ROUND(I417*H417,2)</f>
        <v>0</v>
      </c>
      <c r="K417" s="238" t="s">
        <v>136</v>
      </c>
      <c r="L417" s="243"/>
      <c r="M417" s="244" t="s">
        <v>1</v>
      </c>
      <c r="N417" s="245" t="s">
        <v>44</v>
      </c>
      <c r="O417" s="71"/>
      <c r="P417" s="195">
        <f>O417*H417</f>
        <v>0</v>
      </c>
      <c r="Q417" s="195">
        <v>0</v>
      </c>
      <c r="R417" s="195">
        <f>Q417*H417</f>
        <v>0</v>
      </c>
      <c r="S417" s="195">
        <v>0</v>
      </c>
      <c r="T417" s="196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7" t="s">
        <v>151</v>
      </c>
      <c r="AT417" s="197" t="s">
        <v>323</v>
      </c>
      <c r="AU417" s="197" t="s">
        <v>89</v>
      </c>
      <c r="AY417" s="17" t="s">
        <v>130</v>
      </c>
      <c r="BE417" s="198">
        <f>IF(N417="základní",J417,0)</f>
        <v>0</v>
      </c>
      <c r="BF417" s="198">
        <f>IF(N417="snížená",J417,0)</f>
        <v>0</v>
      </c>
      <c r="BG417" s="198">
        <f>IF(N417="zákl. přenesená",J417,0)</f>
        <v>0</v>
      </c>
      <c r="BH417" s="198">
        <f>IF(N417="sníž. přenesená",J417,0)</f>
        <v>0</v>
      </c>
      <c r="BI417" s="198">
        <f>IF(N417="nulová",J417,0)</f>
        <v>0</v>
      </c>
      <c r="BJ417" s="17" t="s">
        <v>87</v>
      </c>
      <c r="BK417" s="198">
        <f>ROUND(I417*H417,2)</f>
        <v>0</v>
      </c>
      <c r="BL417" s="17" t="s">
        <v>137</v>
      </c>
      <c r="BM417" s="197" t="s">
        <v>438</v>
      </c>
    </row>
    <row r="418" spans="1:65" s="2" customFormat="1" ht="11.25">
      <c r="A418" s="34"/>
      <c r="B418" s="35"/>
      <c r="C418" s="36"/>
      <c r="D418" s="199" t="s">
        <v>138</v>
      </c>
      <c r="E418" s="36"/>
      <c r="F418" s="200" t="s">
        <v>437</v>
      </c>
      <c r="G418" s="36"/>
      <c r="H418" s="36"/>
      <c r="I418" s="201"/>
      <c r="J418" s="36"/>
      <c r="K418" s="36"/>
      <c r="L418" s="39"/>
      <c r="M418" s="202"/>
      <c r="N418" s="203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138</v>
      </c>
      <c r="AU418" s="17" t="s">
        <v>89</v>
      </c>
    </row>
    <row r="419" spans="1:65" s="2" customFormat="1" ht="24.2" customHeight="1">
      <c r="A419" s="34"/>
      <c r="B419" s="35"/>
      <c r="C419" s="186" t="s">
        <v>439</v>
      </c>
      <c r="D419" s="186" t="s">
        <v>132</v>
      </c>
      <c r="E419" s="187" t="s">
        <v>440</v>
      </c>
      <c r="F419" s="188" t="s">
        <v>441</v>
      </c>
      <c r="G419" s="189" t="s">
        <v>182</v>
      </c>
      <c r="H419" s="190">
        <v>365</v>
      </c>
      <c r="I419" s="191"/>
      <c r="J419" s="192">
        <f>ROUND(I419*H419,2)</f>
        <v>0</v>
      </c>
      <c r="K419" s="188" t="s">
        <v>136</v>
      </c>
      <c r="L419" s="39"/>
      <c r="M419" s="193" t="s">
        <v>1</v>
      </c>
      <c r="N419" s="194" t="s">
        <v>44</v>
      </c>
      <c r="O419" s="71"/>
      <c r="P419" s="195">
        <f>O419*H419</f>
        <v>0</v>
      </c>
      <c r="Q419" s="195">
        <v>0</v>
      </c>
      <c r="R419" s="195">
        <f>Q419*H419</f>
        <v>0</v>
      </c>
      <c r="S419" s="195">
        <v>0</v>
      </c>
      <c r="T419" s="196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7" t="s">
        <v>137</v>
      </c>
      <c r="AT419" s="197" t="s">
        <v>132</v>
      </c>
      <c r="AU419" s="197" t="s">
        <v>89</v>
      </c>
      <c r="AY419" s="17" t="s">
        <v>130</v>
      </c>
      <c r="BE419" s="198">
        <f>IF(N419="základní",J419,0)</f>
        <v>0</v>
      </c>
      <c r="BF419" s="198">
        <f>IF(N419="snížená",J419,0)</f>
        <v>0</v>
      </c>
      <c r="BG419" s="198">
        <f>IF(N419="zákl. přenesená",J419,0)</f>
        <v>0</v>
      </c>
      <c r="BH419" s="198">
        <f>IF(N419="sníž. přenesená",J419,0)</f>
        <v>0</v>
      </c>
      <c r="BI419" s="198">
        <f>IF(N419="nulová",J419,0)</f>
        <v>0</v>
      </c>
      <c r="BJ419" s="17" t="s">
        <v>87</v>
      </c>
      <c r="BK419" s="198">
        <f>ROUND(I419*H419,2)</f>
        <v>0</v>
      </c>
      <c r="BL419" s="17" t="s">
        <v>137</v>
      </c>
      <c r="BM419" s="197" t="s">
        <v>442</v>
      </c>
    </row>
    <row r="420" spans="1:65" s="2" customFormat="1" ht="19.5">
      <c r="A420" s="34"/>
      <c r="B420" s="35"/>
      <c r="C420" s="36"/>
      <c r="D420" s="199" t="s">
        <v>138</v>
      </c>
      <c r="E420" s="36"/>
      <c r="F420" s="200" t="s">
        <v>441</v>
      </c>
      <c r="G420" s="36"/>
      <c r="H420" s="36"/>
      <c r="I420" s="201"/>
      <c r="J420" s="36"/>
      <c r="K420" s="36"/>
      <c r="L420" s="39"/>
      <c r="M420" s="202"/>
      <c r="N420" s="203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138</v>
      </c>
      <c r="AU420" s="17" t="s">
        <v>89</v>
      </c>
    </row>
    <row r="421" spans="1:65" s="2" customFormat="1" ht="24.2" customHeight="1">
      <c r="A421" s="34"/>
      <c r="B421" s="35"/>
      <c r="C421" s="236" t="s">
        <v>289</v>
      </c>
      <c r="D421" s="236" t="s">
        <v>323</v>
      </c>
      <c r="E421" s="237" t="s">
        <v>443</v>
      </c>
      <c r="F421" s="238" t="s">
        <v>444</v>
      </c>
      <c r="G421" s="239" t="s">
        <v>182</v>
      </c>
      <c r="H421" s="240">
        <v>365</v>
      </c>
      <c r="I421" s="241"/>
      <c r="J421" s="242">
        <f>ROUND(I421*H421,2)</f>
        <v>0</v>
      </c>
      <c r="K421" s="238" t="s">
        <v>136</v>
      </c>
      <c r="L421" s="243"/>
      <c r="M421" s="244" t="s">
        <v>1</v>
      </c>
      <c r="N421" s="245" t="s">
        <v>44</v>
      </c>
      <c r="O421" s="71"/>
      <c r="P421" s="195">
        <f>O421*H421</f>
        <v>0</v>
      </c>
      <c r="Q421" s="195">
        <v>0</v>
      </c>
      <c r="R421" s="195">
        <f>Q421*H421</f>
        <v>0</v>
      </c>
      <c r="S421" s="195">
        <v>0</v>
      </c>
      <c r="T421" s="196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7" t="s">
        <v>151</v>
      </c>
      <c r="AT421" s="197" t="s">
        <v>323</v>
      </c>
      <c r="AU421" s="197" t="s">
        <v>89</v>
      </c>
      <c r="AY421" s="17" t="s">
        <v>130</v>
      </c>
      <c r="BE421" s="198">
        <f>IF(N421="základní",J421,0)</f>
        <v>0</v>
      </c>
      <c r="BF421" s="198">
        <f>IF(N421="snížená",J421,0)</f>
        <v>0</v>
      </c>
      <c r="BG421" s="198">
        <f>IF(N421="zákl. přenesená",J421,0)</f>
        <v>0</v>
      </c>
      <c r="BH421" s="198">
        <f>IF(N421="sníž. přenesená",J421,0)</f>
        <v>0</v>
      </c>
      <c r="BI421" s="198">
        <f>IF(N421="nulová",J421,0)</f>
        <v>0</v>
      </c>
      <c r="BJ421" s="17" t="s">
        <v>87</v>
      </c>
      <c r="BK421" s="198">
        <f>ROUND(I421*H421,2)</f>
        <v>0</v>
      </c>
      <c r="BL421" s="17" t="s">
        <v>137</v>
      </c>
      <c r="BM421" s="197" t="s">
        <v>445</v>
      </c>
    </row>
    <row r="422" spans="1:65" s="2" customFormat="1" ht="11.25">
      <c r="A422" s="34"/>
      <c r="B422" s="35"/>
      <c r="C422" s="36"/>
      <c r="D422" s="199" t="s">
        <v>138</v>
      </c>
      <c r="E422" s="36"/>
      <c r="F422" s="200" t="s">
        <v>444</v>
      </c>
      <c r="G422" s="36"/>
      <c r="H422" s="36"/>
      <c r="I422" s="201"/>
      <c r="J422" s="36"/>
      <c r="K422" s="36"/>
      <c r="L422" s="39"/>
      <c r="M422" s="202"/>
      <c r="N422" s="203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138</v>
      </c>
      <c r="AU422" s="17" t="s">
        <v>89</v>
      </c>
    </row>
    <row r="423" spans="1:65" s="2" customFormat="1" ht="24.2" customHeight="1">
      <c r="A423" s="34"/>
      <c r="B423" s="35"/>
      <c r="C423" s="186" t="s">
        <v>446</v>
      </c>
      <c r="D423" s="186" t="s">
        <v>132</v>
      </c>
      <c r="E423" s="187" t="s">
        <v>447</v>
      </c>
      <c r="F423" s="188" t="s">
        <v>448</v>
      </c>
      <c r="G423" s="189" t="s">
        <v>135</v>
      </c>
      <c r="H423" s="190">
        <v>27</v>
      </c>
      <c r="I423" s="191"/>
      <c r="J423" s="192">
        <f>ROUND(I423*H423,2)</f>
        <v>0</v>
      </c>
      <c r="K423" s="188" t="s">
        <v>136</v>
      </c>
      <c r="L423" s="39"/>
      <c r="M423" s="193" t="s">
        <v>1</v>
      </c>
      <c r="N423" s="194" t="s">
        <v>44</v>
      </c>
      <c r="O423" s="71"/>
      <c r="P423" s="195">
        <f>O423*H423</f>
        <v>0</v>
      </c>
      <c r="Q423" s="195">
        <v>0</v>
      </c>
      <c r="R423" s="195">
        <f>Q423*H423</f>
        <v>0</v>
      </c>
      <c r="S423" s="195">
        <v>0</v>
      </c>
      <c r="T423" s="196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7" t="s">
        <v>137</v>
      </c>
      <c r="AT423" s="197" t="s">
        <v>132</v>
      </c>
      <c r="AU423" s="197" t="s">
        <v>89</v>
      </c>
      <c r="AY423" s="17" t="s">
        <v>130</v>
      </c>
      <c r="BE423" s="198">
        <f>IF(N423="základní",J423,0)</f>
        <v>0</v>
      </c>
      <c r="BF423" s="198">
        <f>IF(N423="snížená",J423,0)</f>
        <v>0</v>
      </c>
      <c r="BG423" s="198">
        <f>IF(N423="zákl. přenesená",J423,0)</f>
        <v>0</v>
      </c>
      <c r="BH423" s="198">
        <f>IF(N423="sníž. přenesená",J423,0)</f>
        <v>0</v>
      </c>
      <c r="BI423" s="198">
        <f>IF(N423="nulová",J423,0)</f>
        <v>0</v>
      </c>
      <c r="BJ423" s="17" t="s">
        <v>87</v>
      </c>
      <c r="BK423" s="198">
        <f>ROUND(I423*H423,2)</f>
        <v>0</v>
      </c>
      <c r="BL423" s="17" t="s">
        <v>137</v>
      </c>
      <c r="BM423" s="197" t="s">
        <v>449</v>
      </c>
    </row>
    <row r="424" spans="1:65" s="2" customFormat="1" ht="19.5">
      <c r="A424" s="34"/>
      <c r="B424" s="35"/>
      <c r="C424" s="36"/>
      <c r="D424" s="199" t="s">
        <v>138</v>
      </c>
      <c r="E424" s="36"/>
      <c r="F424" s="200" t="s">
        <v>448</v>
      </c>
      <c r="G424" s="36"/>
      <c r="H424" s="36"/>
      <c r="I424" s="201"/>
      <c r="J424" s="36"/>
      <c r="K424" s="36"/>
      <c r="L424" s="39"/>
      <c r="M424" s="202"/>
      <c r="N424" s="203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138</v>
      </c>
      <c r="AU424" s="17" t="s">
        <v>89</v>
      </c>
    </row>
    <row r="425" spans="1:65" s="13" customFormat="1" ht="11.25">
      <c r="B425" s="204"/>
      <c r="C425" s="205"/>
      <c r="D425" s="199" t="s">
        <v>139</v>
      </c>
      <c r="E425" s="206" t="s">
        <v>1</v>
      </c>
      <c r="F425" s="207" t="s">
        <v>450</v>
      </c>
      <c r="G425" s="205"/>
      <c r="H425" s="208">
        <v>27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139</v>
      </c>
      <c r="AU425" s="214" t="s">
        <v>89</v>
      </c>
      <c r="AV425" s="13" t="s">
        <v>89</v>
      </c>
      <c r="AW425" s="13" t="s">
        <v>35</v>
      </c>
      <c r="AX425" s="13" t="s">
        <v>79</v>
      </c>
      <c r="AY425" s="214" t="s">
        <v>130</v>
      </c>
    </row>
    <row r="426" spans="1:65" s="14" customFormat="1" ht="11.25">
      <c r="B426" s="215"/>
      <c r="C426" s="216"/>
      <c r="D426" s="199" t="s">
        <v>139</v>
      </c>
      <c r="E426" s="217" t="s">
        <v>1</v>
      </c>
      <c r="F426" s="218" t="s">
        <v>141</v>
      </c>
      <c r="G426" s="216"/>
      <c r="H426" s="219">
        <v>27</v>
      </c>
      <c r="I426" s="220"/>
      <c r="J426" s="216"/>
      <c r="K426" s="216"/>
      <c r="L426" s="221"/>
      <c r="M426" s="222"/>
      <c r="N426" s="223"/>
      <c r="O426" s="223"/>
      <c r="P426" s="223"/>
      <c r="Q426" s="223"/>
      <c r="R426" s="223"/>
      <c r="S426" s="223"/>
      <c r="T426" s="224"/>
      <c r="AT426" s="225" t="s">
        <v>139</v>
      </c>
      <c r="AU426" s="225" t="s">
        <v>89</v>
      </c>
      <c r="AV426" s="14" t="s">
        <v>137</v>
      </c>
      <c r="AW426" s="14" t="s">
        <v>35</v>
      </c>
      <c r="AX426" s="14" t="s">
        <v>87</v>
      </c>
      <c r="AY426" s="225" t="s">
        <v>130</v>
      </c>
    </row>
    <row r="427" spans="1:65" s="2" customFormat="1" ht="16.5" customHeight="1">
      <c r="A427" s="34"/>
      <c r="B427" s="35"/>
      <c r="C427" s="236" t="s">
        <v>293</v>
      </c>
      <c r="D427" s="236" t="s">
        <v>323</v>
      </c>
      <c r="E427" s="237" t="s">
        <v>451</v>
      </c>
      <c r="F427" s="238" t="s">
        <v>452</v>
      </c>
      <c r="G427" s="239" t="s">
        <v>135</v>
      </c>
      <c r="H427" s="240">
        <v>27</v>
      </c>
      <c r="I427" s="241"/>
      <c r="J427" s="242">
        <f>ROUND(I427*H427,2)</f>
        <v>0</v>
      </c>
      <c r="K427" s="238" t="s">
        <v>136</v>
      </c>
      <c r="L427" s="243"/>
      <c r="M427" s="244" t="s">
        <v>1</v>
      </c>
      <c r="N427" s="245" t="s">
        <v>44</v>
      </c>
      <c r="O427" s="71"/>
      <c r="P427" s="195">
        <f>O427*H427</f>
        <v>0</v>
      </c>
      <c r="Q427" s="195">
        <v>0</v>
      </c>
      <c r="R427" s="195">
        <f>Q427*H427</f>
        <v>0</v>
      </c>
      <c r="S427" s="195">
        <v>0</v>
      </c>
      <c r="T427" s="196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7" t="s">
        <v>151</v>
      </c>
      <c r="AT427" s="197" t="s">
        <v>323</v>
      </c>
      <c r="AU427" s="197" t="s">
        <v>89</v>
      </c>
      <c r="AY427" s="17" t="s">
        <v>130</v>
      </c>
      <c r="BE427" s="198">
        <f>IF(N427="základní",J427,0)</f>
        <v>0</v>
      </c>
      <c r="BF427" s="198">
        <f>IF(N427="snížená",J427,0)</f>
        <v>0</v>
      </c>
      <c r="BG427" s="198">
        <f>IF(N427="zákl. přenesená",J427,0)</f>
        <v>0</v>
      </c>
      <c r="BH427" s="198">
        <f>IF(N427="sníž. přenesená",J427,0)</f>
        <v>0</v>
      </c>
      <c r="BI427" s="198">
        <f>IF(N427="nulová",J427,0)</f>
        <v>0</v>
      </c>
      <c r="BJ427" s="17" t="s">
        <v>87</v>
      </c>
      <c r="BK427" s="198">
        <f>ROUND(I427*H427,2)</f>
        <v>0</v>
      </c>
      <c r="BL427" s="17" t="s">
        <v>137</v>
      </c>
      <c r="BM427" s="197" t="s">
        <v>453</v>
      </c>
    </row>
    <row r="428" spans="1:65" s="2" customFormat="1" ht="11.25">
      <c r="A428" s="34"/>
      <c r="B428" s="35"/>
      <c r="C428" s="36"/>
      <c r="D428" s="199" t="s">
        <v>138</v>
      </c>
      <c r="E428" s="36"/>
      <c r="F428" s="200" t="s">
        <v>452</v>
      </c>
      <c r="G428" s="36"/>
      <c r="H428" s="36"/>
      <c r="I428" s="201"/>
      <c r="J428" s="36"/>
      <c r="K428" s="36"/>
      <c r="L428" s="39"/>
      <c r="M428" s="202"/>
      <c r="N428" s="203"/>
      <c r="O428" s="71"/>
      <c r="P428" s="71"/>
      <c r="Q428" s="71"/>
      <c r="R428" s="71"/>
      <c r="S428" s="71"/>
      <c r="T428" s="72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138</v>
      </c>
      <c r="AU428" s="17" t="s">
        <v>89</v>
      </c>
    </row>
    <row r="429" spans="1:65" s="2" customFormat="1" ht="24.2" customHeight="1">
      <c r="A429" s="34"/>
      <c r="B429" s="35"/>
      <c r="C429" s="186" t="s">
        <v>454</v>
      </c>
      <c r="D429" s="186" t="s">
        <v>132</v>
      </c>
      <c r="E429" s="187" t="s">
        <v>455</v>
      </c>
      <c r="F429" s="188" t="s">
        <v>456</v>
      </c>
      <c r="G429" s="189" t="s">
        <v>135</v>
      </c>
      <c r="H429" s="190">
        <v>4</v>
      </c>
      <c r="I429" s="191"/>
      <c r="J429" s="192">
        <f>ROUND(I429*H429,2)</f>
        <v>0</v>
      </c>
      <c r="K429" s="188" t="s">
        <v>136</v>
      </c>
      <c r="L429" s="39"/>
      <c r="M429" s="193" t="s">
        <v>1</v>
      </c>
      <c r="N429" s="194" t="s">
        <v>44</v>
      </c>
      <c r="O429" s="71"/>
      <c r="P429" s="195">
        <f>O429*H429</f>
        <v>0</v>
      </c>
      <c r="Q429" s="195">
        <v>0</v>
      </c>
      <c r="R429" s="195">
        <f>Q429*H429</f>
        <v>0</v>
      </c>
      <c r="S429" s="195">
        <v>0</v>
      </c>
      <c r="T429" s="196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7" t="s">
        <v>137</v>
      </c>
      <c r="AT429" s="197" t="s">
        <v>132</v>
      </c>
      <c r="AU429" s="197" t="s">
        <v>89</v>
      </c>
      <c r="AY429" s="17" t="s">
        <v>130</v>
      </c>
      <c r="BE429" s="198">
        <f>IF(N429="základní",J429,0)</f>
        <v>0</v>
      </c>
      <c r="BF429" s="198">
        <f>IF(N429="snížená",J429,0)</f>
        <v>0</v>
      </c>
      <c r="BG429" s="198">
        <f>IF(N429="zákl. přenesená",J429,0)</f>
        <v>0</v>
      </c>
      <c r="BH429" s="198">
        <f>IF(N429="sníž. přenesená",J429,0)</f>
        <v>0</v>
      </c>
      <c r="BI429" s="198">
        <f>IF(N429="nulová",J429,0)</f>
        <v>0</v>
      </c>
      <c r="BJ429" s="17" t="s">
        <v>87</v>
      </c>
      <c r="BK429" s="198">
        <f>ROUND(I429*H429,2)</f>
        <v>0</v>
      </c>
      <c r="BL429" s="17" t="s">
        <v>137</v>
      </c>
      <c r="BM429" s="197" t="s">
        <v>457</v>
      </c>
    </row>
    <row r="430" spans="1:65" s="2" customFormat="1" ht="19.5">
      <c r="A430" s="34"/>
      <c r="B430" s="35"/>
      <c r="C430" s="36"/>
      <c r="D430" s="199" t="s">
        <v>138</v>
      </c>
      <c r="E430" s="36"/>
      <c r="F430" s="200" t="s">
        <v>456</v>
      </c>
      <c r="G430" s="36"/>
      <c r="H430" s="36"/>
      <c r="I430" s="201"/>
      <c r="J430" s="36"/>
      <c r="K430" s="36"/>
      <c r="L430" s="39"/>
      <c r="M430" s="202"/>
      <c r="N430" s="203"/>
      <c r="O430" s="71"/>
      <c r="P430" s="71"/>
      <c r="Q430" s="71"/>
      <c r="R430" s="71"/>
      <c r="S430" s="71"/>
      <c r="T430" s="72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138</v>
      </c>
      <c r="AU430" s="17" t="s">
        <v>89</v>
      </c>
    </row>
    <row r="431" spans="1:65" s="2" customFormat="1" ht="16.5" customHeight="1">
      <c r="A431" s="34"/>
      <c r="B431" s="35"/>
      <c r="C431" s="236" t="s">
        <v>301</v>
      </c>
      <c r="D431" s="236" t="s">
        <v>323</v>
      </c>
      <c r="E431" s="237" t="s">
        <v>458</v>
      </c>
      <c r="F431" s="238" t="s">
        <v>459</v>
      </c>
      <c r="G431" s="239" t="s">
        <v>135</v>
      </c>
      <c r="H431" s="240">
        <v>4</v>
      </c>
      <c r="I431" s="241"/>
      <c r="J431" s="242">
        <f>ROUND(I431*H431,2)</f>
        <v>0</v>
      </c>
      <c r="K431" s="238" t="s">
        <v>1</v>
      </c>
      <c r="L431" s="243"/>
      <c r="M431" s="244" t="s">
        <v>1</v>
      </c>
      <c r="N431" s="245" t="s">
        <v>44</v>
      </c>
      <c r="O431" s="71"/>
      <c r="P431" s="195">
        <f>O431*H431</f>
        <v>0</v>
      </c>
      <c r="Q431" s="195">
        <v>0</v>
      </c>
      <c r="R431" s="195">
        <f>Q431*H431</f>
        <v>0</v>
      </c>
      <c r="S431" s="195">
        <v>0</v>
      </c>
      <c r="T431" s="196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7" t="s">
        <v>151</v>
      </c>
      <c r="AT431" s="197" t="s">
        <v>323</v>
      </c>
      <c r="AU431" s="197" t="s">
        <v>89</v>
      </c>
      <c r="AY431" s="17" t="s">
        <v>130</v>
      </c>
      <c r="BE431" s="198">
        <f>IF(N431="základní",J431,0)</f>
        <v>0</v>
      </c>
      <c r="BF431" s="198">
        <f>IF(N431="snížená",J431,0)</f>
        <v>0</v>
      </c>
      <c r="BG431" s="198">
        <f>IF(N431="zákl. přenesená",J431,0)</f>
        <v>0</v>
      </c>
      <c r="BH431" s="198">
        <f>IF(N431="sníž. přenesená",J431,0)</f>
        <v>0</v>
      </c>
      <c r="BI431" s="198">
        <f>IF(N431="nulová",J431,0)</f>
        <v>0</v>
      </c>
      <c r="BJ431" s="17" t="s">
        <v>87</v>
      </c>
      <c r="BK431" s="198">
        <f>ROUND(I431*H431,2)</f>
        <v>0</v>
      </c>
      <c r="BL431" s="17" t="s">
        <v>137</v>
      </c>
      <c r="BM431" s="197" t="s">
        <v>460</v>
      </c>
    </row>
    <row r="432" spans="1:65" s="2" customFormat="1" ht="11.25">
      <c r="A432" s="34"/>
      <c r="B432" s="35"/>
      <c r="C432" s="36"/>
      <c r="D432" s="199" t="s">
        <v>138</v>
      </c>
      <c r="E432" s="36"/>
      <c r="F432" s="200" t="s">
        <v>459</v>
      </c>
      <c r="G432" s="36"/>
      <c r="H432" s="36"/>
      <c r="I432" s="201"/>
      <c r="J432" s="36"/>
      <c r="K432" s="36"/>
      <c r="L432" s="39"/>
      <c r="M432" s="202"/>
      <c r="N432" s="203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138</v>
      </c>
      <c r="AU432" s="17" t="s">
        <v>89</v>
      </c>
    </row>
    <row r="433" spans="1:65" s="2" customFormat="1" ht="24.2" customHeight="1">
      <c r="A433" s="34"/>
      <c r="B433" s="35"/>
      <c r="C433" s="186" t="s">
        <v>461</v>
      </c>
      <c r="D433" s="186" t="s">
        <v>132</v>
      </c>
      <c r="E433" s="187" t="s">
        <v>462</v>
      </c>
      <c r="F433" s="188" t="s">
        <v>463</v>
      </c>
      <c r="G433" s="189" t="s">
        <v>135</v>
      </c>
      <c r="H433" s="190">
        <v>15</v>
      </c>
      <c r="I433" s="191"/>
      <c r="J433" s="192">
        <f>ROUND(I433*H433,2)</f>
        <v>0</v>
      </c>
      <c r="K433" s="188" t="s">
        <v>136</v>
      </c>
      <c r="L433" s="39"/>
      <c r="M433" s="193" t="s">
        <v>1</v>
      </c>
      <c r="N433" s="194" t="s">
        <v>44</v>
      </c>
      <c r="O433" s="71"/>
      <c r="P433" s="195">
        <f>O433*H433</f>
        <v>0</v>
      </c>
      <c r="Q433" s="195">
        <v>0</v>
      </c>
      <c r="R433" s="195">
        <f>Q433*H433</f>
        <v>0</v>
      </c>
      <c r="S433" s="195">
        <v>0</v>
      </c>
      <c r="T433" s="196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7" t="s">
        <v>137</v>
      </c>
      <c r="AT433" s="197" t="s">
        <v>132</v>
      </c>
      <c r="AU433" s="197" t="s">
        <v>89</v>
      </c>
      <c r="AY433" s="17" t="s">
        <v>130</v>
      </c>
      <c r="BE433" s="198">
        <f>IF(N433="základní",J433,0)</f>
        <v>0</v>
      </c>
      <c r="BF433" s="198">
        <f>IF(N433="snížená",J433,0)</f>
        <v>0</v>
      </c>
      <c r="BG433" s="198">
        <f>IF(N433="zákl. přenesená",J433,0)</f>
        <v>0</v>
      </c>
      <c r="BH433" s="198">
        <f>IF(N433="sníž. přenesená",J433,0)</f>
        <v>0</v>
      </c>
      <c r="BI433" s="198">
        <f>IF(N433="nulová",J433,0)</f>
        <v>0</v>
      </c>
      <c r="BJ433" s="17" t="s">
        <v>87</v>
      </c>
      <c r="BK433" s="198">
        <f>ROUND(I433*H433,2)</f>
        <v>0</v>
      </c>
      <c r="BL433" s="17" t="s">
        <v>137</v>
      </c>
      <c r="BM433" s="197" t="s">
        <v>464</v>
      </c>
    </row>
    <row r="434" spans="1:65" s="2" customFormat="1" ht="19.5">
      <c r="A434" s="34"/>
      <c r="B434" s="35"/>
      <c r="C434" s="36"/>
      <c r="D434" s="199" t="s">
        <v>138</v>
      </c>
      <c r="E434" s="36"/>
      <c r="F434" s="200" t="s">
        <v>463</v>
      </c>
      <c r="G434" s="36"/>
      <c r="H434" s="36"/>
      <c r="I434" s="201"/>
      <c r="J434" s="36"/>
      <c r="K434" s="36"/>
      <c r="L434" s="39"/>
      <c r="M434" s="202"/>
      <c r="N434" s="203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138</v>
      </c>
      <c r="AU434" s="17" t="s">
        <v>89</v>
      </c>
    </row>
    <row r="435" spans="1:65" s="2" customFormat="1" ht="24.2" customHeight="1">
      <c r="A435" s="34"/>
      <c r="B435" s="35"/>
      <c r="C435" s="236" t="s">
        <v>306</v>
      </c>
      <c r="D435" s="236" t="s">
        <v>323</v>
      </c>
      <c r="E435" s="237" t="s">
        <v>465</v>
      </c>
      <c r="F435" s="238" t="s">
        <v>466</v>
      </c>
      <c r="G435" s="239" t="s">
        <v>135</v>
      </c>
      <c r="H435" s="240">
        <v>15</v>
      </c>
      <c r="I435" s="241"/>
      <c r="J435" s="242">
        <f>ROUND(I435*H435,2)</f>
        <v>0</v>
      </c>
      <c r="K435" s="238" t="s">
        <v>136</v>
      </c>
      <c r="L435" s="243"/>
      <c r="M435" s="244" t="s">
        <v>1</v>
      </c>
      <c r="N435" s="245" t="s">
        <v>44</v>
      </c>
      <c r="O435" s="71"/>
      <c r="P435" s="195">
        <f>O435*H435</f>
        <v>0</v>
      </c>
      <c r="Q435" s="195">
        <v>0</v>
      </c>
      <c r="R435" s="195">
        <f>Q435*H435</f>
        <v>0</v>
      </c>
      <c r="S435" s="195">
        <v>0</v>
      </c>
      <c r="T435" s="196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7" t="s">
        <v>151</v>
      </c>
      <c r="AT435" s="197" t="s">
        <v>323</v>
      </c>
      <c r="AU435" s="197" t="s">
        <v>89</v>
      </c>
      <c r="AY435" s="17" t="s">
        <v>130</v>
      </c>
      <c r="BE435" s="198">
        <f>IF(N435="základní",J435,0)</f>
        <v>0</v>
      </c>
      <c r="BF435" s="198">
        <f>IF(N435="snížená",J435,0)</f>
        <v>0</v>
      </c>
      <c r="BG435" s="198">
        <f>IF(N435="zákl. přenesená",J435,0)</f>
        <v>0</v>
      </c>
      <c r="BH435" s="198">
        <f>IF(N435="sníž. přenesená",J435,0)</f>
        <v>0</v>
      </c>
      <c r="BI435" s="198">
        <f>IF(N435="nulová",J435,0)</f>
        <v>0</v>
      </c>
      <c r="BJ435" s="17" t="s">
        <v>87</v>
      </c>
      <c r="BK435" s="198">
        <f>ROUND(I435*H435,2)</f>
        <v>0</v>
      </c>
      <c r="BL435" s="17" t="s">
        <v>137</v>
      </c>
      <c r="BM435" s="197" t="s">
        <v>467</v>
      </c>
    </row>
    <row r="436" spans="1:65" s="2" customFormat="1" ht="19.5">
      <c r="A436" s="34"/>
      <c r="B436" s="35"/>
      <c r="C436" s="36"/>
      <c r="D436" s="199" t="s">
        <v>138</v>
      </c>
      <c r="E436" s="36"/>
      <c r="F436" s="200" t="s">
        <v>466</v>
      </c>
      <c r="G436" s="36"/>
      <c r="H436" s="36"/>
      <c r="I436" s="201"/>
      <c r="J436" s="36"/>
      <c r="K436" s="36"/>
      <c r="L436" s="39"/>
      <c r="M436" s="202"/>
      <c r="N436" s="203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138</v>
      </c>
      <c r="AU436" s="17" t="s">
        <v>89</v>
      </c>
    </row>
    <row r="437" spans="1:65" s="2" customFormat="1" ht="16.5" customHeight="1">
      <c r="A437" s="34"/>
      <c r="B437" s="35"/>
      <c r="C437" s="236" t="s">
        <v>468</v>
      </c>
      <c r="D437" s="236" t="s">
        <v>323</v>
      </c>
      <c r="E437" s="237" t="s">
        <v>469</v>
      </c>
      <c r="F437" s="238" t="s">
        <v>470</v>
      </c>
      <c r="G437" s="239" t="s">
        <v>135</v>
      </c>
      <c r="H437" s="240">
        <v>8</v>
      </c>
      <c r="I437" s="241"/>
      <c r="J437" s="242">
        <f>ROUND(I437*H437,2)</f>
        <v>0</v>
      </c>
      <c r="K437" s="238" t="s">
        <v>136</v>
      </c>
      <c r="L437" s="243"/>
      <c r="M437" s="244" t="s">
        <v>1</v>
      </c>
      <c r="N437" s="245" t="s">
        <v>44</v>
      </c>
      <c r="O437" s="71"/>
      <c r="P437" s="195">
        <f>O437*H437</f>
        <v>0</v>
      </c>
      <c r="Q437" s="195">
        <v>0</v>
      </c>
      <c r="R437" s="195">
        <f>Q437*H437</f>
        <v>0</v>
      </c>
      <c r="S437" s="195">
        <v>0</v>
      </c>
      <c r="T437" s="196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7" t="s">
        <v>151</v>
      </c>
      <c r="AT437" s="197" t="s">
        <v>323</v>
      </c>
      <c r="AU437" s="197" t="s">
        <v>89</v>
      </c>
      <c r="AY437" s="17" t="s">
        <v>130</v>
      </c>
      <c r="BE437" s="198">
        <f>IF(N437="základní",J437,0)</f>
        <v>0</v>
      </c>
      <c r="BF437" s="198">
        <f>IF(N437="snížená",J437,0)</f>
        <v>0</v>
      </c>
      <c r="BG437" s="198">
        <f>IF(N437="zákl. přenesená",J437,0)</f>
        <v>0</v>
      </c>
      <c r="BH437" s="198">
        <f>IF(N437="sníž. přenesená",J437,0)</f>
        <v>0</v>
      </c>
      <c r="BI437" s="198">
        <f>IF(N437="nulová",J437,0)</f>
        <v>0</v>
      </c>
      <c r="BJ437" s="17" t="s">
        <v>87</v>
      </c>
      <c r="BK437" s="198">
        <f>ROUND(I437*H437,2)</f>
        <v>0</v>
      </c>
      <c r="BL437" s="17" t="s">
        <v>137</v>
      </c>
      <c r="BM437" s="197" t="s">
        <v>471</v>
      </c>
    </row>
    <row r="438" spans="1:65" s="2" customFormat="1" ht="11.25">
      <c r="A438" s="34"/>
      <c r="B438" s="35"/>
      <c r="C438" s="36"/>
      <c r="D438" s="199" t="s">
        <v>138</v>
      </c>
      <c r="E438" s="36"/>
      <c r="F438" s="200" t="s">
        <v>470</v>
      </c>
      <c r="G438" s="36"/>
      <c r="H438" s="36"/>
      <c r="I438" s="201"/>
      <c r="J438" s="36"/>
      <c r="K438" s="36"/>
      <c r="L438" s="39"/>
      <c r="M438" s="202"/>
      <c r="N438" s="203"/>
      <c r="O438" s="71"/>
      <c r="P438" s="71"/>
      <c r="Q438" s="71"/>
      <c r="R438" s="71"/>
      <c r="S438" s="71"/>
      <c r="T438" s="72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138</v>
      </c>
      <c r="AU438" s="17" t="s">
        <v>89</v>
      </c>
    </row>
    <row r="439" spans="1:65" s="2" customFormat="1" ht="16.5" customHeight="1">
      <c r="A439" s="34"/>
      <c r="B439" s="35"/>
      <c r="C439" s="236" t="s">
        <v>311</v>
      </c>
      <c r="D439" s="236" t="s">
        <v>323</v>
      </c>
      <c r="E439" s="237" t="s">
        <v>472</v>
      </c>
      <c r="F439" s="238" t="s">
        <v>473</v>
      </c>
      <c r="G439" s="239" t="s">
        <v>135</v>
      </c>
      <c r="H439" s="240">
        <v>11</v>
      </c>
      <c r="I439" s="241"/>
      <c r="J439" s="242">
        <f>ROUND(I439*H439,2)</f>
        <v>0</v>
      </c>
      <c r="K439" s="238" t="s">
        <v>136</v>
      </c>
      <c r="L439" s="243"/>
      <c r="M439" s="244" t="s">
        <v>1</v>
      </c>
      <c r="N439" s="245" t="s">
        <v>44</v>
      </c>
      <c r="O439" s="71"/>
      <c r="P439" s="195">
        <f>O439*H439</f>
        <v>0</v>
      </c>
      <c r="Q439" s="195">
        <v>0</v>
      </c>
      <c r="R439" s="195">
        <f>Q439*H439</f>
        <v>0</v>
      </c>
      <c r="S439" s="195">
        <v>0</v>
      </c>
      <c r="T439" s="196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7" t="s">
        <v>151</v>
      </c>
      <c r="AT439" s="197" t="s">
        <v>323</v>
      </c>
      <c r="AU439" s="197" t="s">
        <v>89</v>
      </c>
      <c r="AY439" s="17" t="s">
        <v>130</v>
      </c>
      <c r="BE439" s="198">
        <f>IF(N439="základní",J439,0)</f>
        <v>0</v>
      </c>
      <c r="BF439" s="198">
        <f>IF(N439="snížená",J439,0)</f>
        <v>0</v>
      </c>
      <c r="BG439" s="198">
        <f>IF(N439="zákl. přenesená",J439,0)</f>
        <v>0</v>
      </c>
      <c r="BH439" s="198">
        <f>IF(N439="sníž. přenesená",J439,0)</f>
        <v>0</v>
      </c>
      <c r="BI439" s="198">
        <f>IF(N439="nulová",J439,0)</f>
        <v>0</v>
      </c>
      <c r="BJ439" s="17" t="s">
        <v>87</v>
      </c>
      <c r="BK439" s="198">
        <f>ROUND(I439*H439,2)</f>
        <v>0</v>
      </c>
      <c r="BL439" s="17" t="s">
        <v>137</v>
      </c>
      <c r="BM439" s="197" t="s">
        <v>474</v>
      </c>
    </row>
    <row r="440" spans="1:65" s="2" customFormat="1" ht="11.25">
      <c r="A440" s="34"/>
      <c r="B440" s="35"/>
      <c r="C440" s="36"/>
      <c r="D440" s="199" t="s">
        <v>138</v>
      </c>
      <c r="E440" s="36"/>
      <c r="F440" s="200" t="s">
        <v>473</v>
      </c>
      <c r="G440" s="36"/>
      <c r="H440" s="36"/>
      <c r="I440" s="201"/>
      <c r="J440" s="36"/>
      <c r="K440" s="36"/>
      <c r="L440" s="39"/>
      <c r="M440" s="202"/>
      <c r="N440" s="203"/>
      <c r="O440" s="71"/>
      <c r="P440" s="71"/>
      <c r="Q440" s="71"/>
      <c r="R440" s="71"/>
      <c r="S440" s="71"/>
      <c r="T440" s="72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138</v>
      </c>
      <c r="AU440" s="17" t="s">
        <v>89</v>
      </c>
    </row>
    <row r="441" spans="1:65" s="2" customFormat="1" ht="16.5" customHeight="1">
      <c r="A441" s="34"/>
      <c r="B441" s="35"/>
      <c r="C441" s="236" t="s">
        <v>475</v>
      </c>
      <c r="D441" s="236" t="s">
        <v>323</v>
      </c>
      <c r="E441" s="237" t="s">
        <v>476</v>
      </c>
      <c r="F441" s="238" t="s">
        <v>477</v>
      </c>
      <c r="G441" s="239" t="s">
        <v>135</v>
      </c>
      <c r="H441" s="240">
        <v>7</v>
      </c>
      <c r="I441" s="241"/>
      <c r="J441" s="242">
        <f>ROUND(I441*H441,2)</f>
        <v>0</v>
      </c>
      <c r="K441" s="238" t="s">
        <v>136</v>
      </c>
      <c r="L441" s="243"/>
      <c r="M441" s="244" t="s">
        <v>1</v>
      </c>
      <c r="N441" s="245" t="s">
        <v>44</v>
      </c>
      <c r="O441" s="71"/>
      <c r="P441" s="195">
        <f>O441*H441</f>
        <v>0</v>
      </c>
      <c r="Q441" s="195">
        <v>0</v>
      </c>
      <c r="R441" s="195">
        <f>Q441*H441</f>
        <v>0</v>
      </c>
      <c r="S441" s="195">
        <v>0</v>
      </c>
      <c r="T441" s="196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7" t="s">
        <v>151</v>
      </c>
      <c r="AT441" s="197" t="s">
        <v>323</v>
      </c>
      <c r="AU441" s="197" t="s">
        <v>89</v>
      </c>
      <c r="AY441" s="17" t="s">
        <v>130</v>
      </c>
      <c r="BE441" s="198">
        <f>IF(N441="základní",J441,0)</f>
        <v>0</v>
      </c>
      <c r="BF441" s="198">
        <f>IF(N441="snížená",J441,0)</f>
        <v>0</v>
      </c>
      <c r="BG441" s="198">
        <f>IF(N441="zákl. přenesená",J441,0)</f>
        <v>0</v>
      </c>
      <c r="BH441" s="198">
        <f>IF(N441="sníž. přenesená",J441,0)</f>
        <v>0</v>
      </c>
      <c r="BI441" s="198">
        <f>IF(N441="nulová",J441,0)</f>
        <v>0</v>
      </c>
      <c r="BJ441" s="17" t="s">
        <v>87</v>
      </c>
      <c r="BK441" s="198">
        <f>ROUND(I441*H441,2)</f>
        <v>0</v>
      </c>
      <c r="BL441" s="17" t="s">
        <v>137</v>
      </c>
      <c r="BM441" s="197" t="s">
        <v>478</v>
      </c>
    </row>
    <row r="442" spans="1:65" s="2" customFormat="1" ht="11.25">
      <c r="A442" s="34"/>
      <c r="B442" s="35"/>
      <c r="C442" s="36"/>
      <c r="D442" s="199" t="s">
        <v>138</v>
      </c>
      <c r="E442" s="36"/>
      <c r="F442" s="200" t="s">
        <v>477</v>
      </c>
      <c r="G442" s="36"/>
      <c r="H442" s="36"/>
      <c r="I442" s="201"/>
      <c r="J442" s="36"/>
      <c r="K442" s="36"/>
      <c r="L442" s="39"/>
      <c r="M442" s="202"/>
      <c r="N442" s="203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138</v>
      </c>
      <c r="AU442" s="17" t="s">
        <v>89</v>
      </c>
    </row>
    <row r="443" spans="1:65" s="2" customFormat="1" ht="24.2" customHeight="1">
      <c r="A443" s="34"/>
      <c r="B443" s="35"/>
      <c r="C443" s="236" t="s">
        <v>315</v>
      </c>
      <c r="D443" s="236" t="s">
        <v>323</v>
      </c>
      <c r="E443" s="237" t="s">
        <v>479</v>
      </c>
      <c r="F443" s="238" t="s">
        <v>480</v>
      </c>
      <c r="G443" s="239" t="s">
        <v>135</v>
      </c>
      <c r="H443" s="240">
        <v>15</v>
      </c>
      <c r="I443" s="241"/>
      <c r="J443" s="242">
        <f>ROUND(I443*H443,2)</f>
        <v>0</v>
      </c>
      <c r="K443" s="238" t="s">
        <v>136</v>
      </c>
      <c r="L443" s="243"/>
      <c r="M443" s="244" t="s">
        <v>1</v>
      </c>
      <c r="N443" s="245" t="s">
        <v>44</v>
      </c>
      <c r="O443" s="71"/>
      <c r="P443" s="195">
        <f>O443*H443</f>
        <v>0</v>
      </c>
      <c r="Q443" s="195">
        <v>0</v>
      </c>
      <c r="R443" s="195">
        <f>Q443*H443</f>
        <v>0</v>
      </c>
      <c r="S443" s="195">
        <v>0</v>
      </c>
      <c r="T443" s="196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7" t="s">
        <v>151</v>
      </c>
      <c r="AT443" s="197" t="s">
        <v>323</v>
      </c>
      <c r="AU443" s="197" t="s">
        <v>89</v>
      </c>
      <c r="AY443" s="17" t="s">
        <v>130</v>
      </c>
      <c r="BE443" s="198">
        <f>IF(N443="základní",J443,0)</f>
        <v>0</v>
      </c>
      <c r="BF443" s="198">
        <f>IF(N443="snížená",J443,0)</f>
        <v>0</v>
      </c>
      <c r="BG443" s="198">
        <f>IF(N443="zákl. přenesená",J443,0)</f>
        <v>0</v>
      </c>
      <c r="BH443" s="198">
        <f>IF(N443="sníž. přenesená",J443,0)</f>
        <v>0</v>
      </c>
      <c r="BI443" s="198">
        <f>IF(N443="nulová",J443,0)</f>
        <v>0</v>
      </c>
      <c r="BJ443" s="17" t="s">
        <v>87</v>
      </c>
      <c r="BK443" s="198">
        <f>ROUND(I443*H443,2)</f>
        <v>0</v>
      </c>
      <c r="BL443" s="17" t="s">
        <v>137</v>
      </c>
      <c r="BM443" s="197" t="s">
        <v>481</v>
      </c>
    </row>
    <row r="444" spans="1:65" s="2" customFormat="1" ht="19.5">
      <c r="A444" s="34"/>
      <c r="B444" s="35"/>
      <c r="C444" s="36"/>
      <c r="D444" s="199" t="s">
        <v>138</v>
      </c>
      <c r="E444" s="36"/>
      <c r="F444" s="200" t="s">
        <v>480</v>
      </c>
      <c r="G444" s="36"/>
      <c r="H444" s="36"/>
      <c r="I444" s="201"/>
      <c r="J444" s="36"/>
      <c r="K444" s="36"/>
      <c r="L444" s="39"/>
      <c r="M444" s="202"/>
      <c r="N444" s="203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138</v>
      </c>
      <c r="AU444" s="17" t="s">
        <v>89</v>
      </c>
    </row>
    <row r="445" spans="1:65" s="2" customFormat="1" ht="24.2" customHeight="1">
      <c r="A445" s="34"/>
      <c r="B445" s="35"/>
      <c r="C445" s="186" t="s">
        <v>482</v>
      </c>
      <c r="D445" s="186" t="s">
        <v>132</v>
      </c>
      <c r="E445" s="187" t="s">
        <v>483</v>
      </c>
      <c r="F445" s="188" t="s">
        <v>484</v>
      </c>
      <c r="G445" s="189" t="s">
        <v>135</v>
      </c>
      <c r="H445" s="190">
        <v>9</v>
      </c>
      <c r="I445" s="191"/>
      <c r="J445" s="192">
        <f>ROUND(I445*H445,2)</f>
        <v>0</v>
      </c>
      <c r="K445" s="188" t="s">
        <v>136</v>
      </c>
      <c r="L445" s="39"/>
      <c r="M445" s="193" t="s">
        <v>1</v>
      </c>
      <c r="N445" s="194" t="s">
        <v>44</v>
      </c>
      <c r="O445" s="71"/>
      <c r="P445" s="195">
        <f>O445*H445</f>
        <v>0</v>
      </c>
      <c r="Q445" s="195">
        <v>0</v>
      </c>
      <c r="R445" s="195">
        <f>Q445*H445</f>
        <v>0</v>
      </c>
      <c r="S445" s="195">
        <v>0</v>
      </c>
      <c r="T445" s="196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7" t="s">
        <v>137</v>
      </c>
      <c r="AT445" s="197" t="s">
        <v>132</v>
      </c>
      <c r="AU445" s="197" t="s">
        <v>89</v>
      </c>
      <c r="AY445" s="17" t="s">
        <v>130</v>
      </c>
      <c r="BE445" s="198">
        <f>IF(N445="základní",J445,0)</f>
        <v>0</v>
      </c>
      <c r="BF445" s="198">
        <f>IF(N445="snížená",J445,0)</f>
        <v>0</v>
      </c>
      <c r="BG445" s="198">
        <f>IF(N445="zákl. přenesená",J445,0)</f>
        <v>0</v>
      </c>
      <c r="BH445" s="198">
        <f>IF(N445="sníž. přenesená",J445,0)</f>
        <v>0</v>
      </c>
      <c r="BI445" s="198">
        <f>IF(N445="nulová",J445,0)</f>
        <v>0</v>
      </c>
      <c r="BJ445" s="17" t="s">
        <v>87</v>
      </c>
      <c r="BK445" s="198">
        <f>ROUND(I445*H445,2)</f>
        <v>0</v>
      </c>
      <c r="BL445" s="17" t="s">
        <v>137</v>
      </c>
      <c r="BM445" s="197" t="s">
        <v>485</v>
      </c>
    </row>
    <row r="446" spans="1:65" s="2" customFormat="1" ht="11.25">
      <c r="A446" s="34"/>
      <c r="B446" s="35"/>
      <c r="C446" s="36"/>
      <c r="D446" s="199" t="s">
        <v>138</v>
      </c>
      <c r="E446" s="36"/>
      <c r="F446" s="200" t="s">
        <v>484</v>
      </c>
      <c r="G446" s="36"/>
      <c r="H446" s="36"/>
      <c r="I446" s="201"/>
      <c r="J446" s="36"/>
      <c r="K446" s="36"/>
      <c r="L446" s="39"/>
      <c r="M446" s="202"/>
      <c r="N446" s="203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138</v>
      </c>
      <c r="AU446" s="17" t="s">
        <v>89</v>
      </c>
    </row>
    <row r="447" spans="1:65" s="2" customFormat="1" ht="21.75" customHeight="1">
      <c r="A447" s="34"/>
      <c r="B447" s="35"/>
      <c r="C447" s="236" t="s">
        <v>326</v>
      </c>
      <c r="D447" s="236" t="s">
        <v>323</v>
      </c>
      <c r="E447" s="237" t="s">
        <v>486</v>
      </c>
      <c r="F447" s="238" t="s">
        <v>487</v>
      </c>
      <c r="G447" s="239" t="s">
        <v>135</v>
      </c>
      <c r="H447" s="240">
        <v>9</v>
      </c>
      <c r="I447" s="241"/>
      <c r="J447" s="242">
        <f>ROUND(I447*H447,2)</f>
        <v>0</v>
      </c>
      <c r="K447" s="238" t="s">
        <v>136</v>
      </c>
      <c r="L447" s="243"/>
      <c r="M447" s="244" t="s">
        <v>1</v>
      </c>
      <c r="N447" s="245" t="s">
        <v>44</v>
      </c>
      <c r="O447" s="71"/>
      <c r="P447" s="195">
        <f>O447*H447</f>
        <v>0</v>
      </c>
      <c r="Q447" s="195">
        <v>0</v>
      </c>
      <c r="R447" s="195">
        <f>Q447*H447</f>
        <v>0</v>
      </c>
      <c r="S447" s="195">
        <v>0</v>
      </c>
      <c r="T447" s="196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7" t="s">
        <v>151</v>
      </c>
      <c r="AT447" s="197" t="s">
        <v>323</v>
      </c>
      <c r="AU447" s="197" t="s">
        <v>89</v>
      </c>
      <c r="AY447" s="17" t="s">
        <v>130</v>
      </c>
      <c r="BE447" s="198">
        <f>IF(N447="základní",J447,0)</f>
        <v>0</v>
      </c>
      <c r="BF447" s="198">
        <f>IF(N447="snížená",J447,0)</f>
        <v>0</v>
      </c>
      <c r="BG447" s="198">
        <f>IF(N447="zákl. přenesená",J447,0)</f>
        <v>0</v>
      </c>
      <c r="BH447" s="198">
        <f>IF(N447="sníž. přenesená",J447,0)</f>
        <v>0</v>
      </c>
      <c r="BI447" s="198">
        <f>IF(N447="nulová",J447,0)</f>
        <v>0</v>
      </c>
      <c r="BJ447" s="17" t="s">
        <v>87</v>
      </c>
      <c r="BK447" s="198">
        <f>ROUND(I447*H447,2)</f>
        <v>0</v>
      </c>
      <c r="BL447" s="17" t="s">
        <v>137</v>
      </c>
      <c r="BM447" s="197" t="s">
        <v>488</v>
      </c>
    </row>
    <row r="448" spans="1:65" s="2" customFormat="1" ht="11.25">
      <c r="A448" s="34"/>
      <c r="B448" s="35"/>
      <c r="C448" s="36"/>
      <c r="D448" s="199" t="s">
        <v>138</v>
      </c>
      <c r="E448" s="36"/>
      <c r="F448" s="200" t="s">
        <v>487</v>
      </c>
      <c r="G448" s="36"/>
      <c r="H448" s="36"/>
      <c r="I448" s="201"/>
      <c r="J448" s="36"/>
      <c r="K448" s="36"/>
      <c r="L448" s="39"/>
      <c r="M448" s="202"/>
      <c r="N448" s="203"/>
      <c r="O448" s="71"/>
      <c r="P448" s="71"/>
      <c r="Q448" s="71"/>
      <c r="R448" s="71"/>
      <c r="S448" s="71"/>
      <c r="T448" s="72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138</v>
      </c>
      <c r="AU448" s="17" t="s">
        <v>89</v>
      </c>
    </row>
    <row r="449" spans="1:65" s="2" customFormat="1" ht="24.2" customHeight="1">
      <c r="A449" s="34"/>
      <c r="B449" s="35"/>
      <c r="C449" s="236" t="s">
        <v>489</v>
      </c>
      <c r="D449" s="236" t="s">
        <v>323</v>
      </c>
      <c r="E449" s="237" t="s">
        <v>490</v>
      </c>
      <c r="F449" s="238" t="s">
        <v>491</v>
      </c>
      <c r="G449" s="239" t="s">
        <v>135</v>
      </c>
      <c r="H449" s="240">
        <v>9</v>
      </c>
      <c r="I449" s="241"/>
      <c r="J449" s="242">
        <f>ROUND(I449*H449,2)</f>
        <v>0</v>
      </c>
      <c r="K449" s="238" t="s">
        <v>136</v>
      </c>
      <c r="L449" s="243"/>
      <c r="M449" s="244" t="s">
        <v>1</v>
      </c>
      <c r="N449" s="245" t="s">
        <v>44</v>
      </c>
      <c r="O449" s="71"/>
      <c r="P449" s="195">
        <f>O449*H449</f>
        <v>0</v>
      </c>
      <c r="Q449" s="195">
        <v>0</v>
      </c>
      <c r="R449" s="195">
        <f>Q449*H449</f>
        <v>0</v>
      </c>
      <c r="S449" s="195">
        <v>0</v>
      </c>
      <c r="T449" s="196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7" t="s">
        <v>151</v>
      </c>
      <c r="AT449" s="197" t="s">
        <v>323</v>
      </c>
      <c r="AU449" s="197" t="s">
        <v>89</v>
      </c>
      <c r="AY449" s="17" t="s">
        <v>130</v>
      </c>
      <c r="BE449" s="198">
        <f>IF(N449="základní",J449,0)</f>
        <v>0</v>
      </c>
      <c r="BF449" s="198">
        <f>IF(N449="snížená",J449,0)</f>
        <v>0</v>
      </c>
      <c r="BG449" s="198">
        <f>IF(N449="zákl. přenesená",J449,0)</f>
        <v>0</v>
      </c>
      <c r="BH449" s="198">
        <f>IF(N449="sníž. přenesená",J449,0)</f>
        <v>0</v>
      </c>
      <c r="BI449" s="198">
        <f>IF(N449="nulová",J449,0)</f>
        <v>0</v>
      </c>
      <c r="BJ449" s="17" t="s">
        <v>87</v>
      </c>
      <c r="BK449" s="198">
        <f>ROUND(I449*H449,2)</f>
        <v>0</v>
      </c>
      <c r="BL449" s="17" t="s">
        <v>137</v>
      </c>
      <c r="BM449" s="197" t="s">
        <v>492</v>
      </c>
    </row>
    <row r="450" spans="1:65" s="2" customFormat="1" ht="19.5">
      <c r="A450" s="34"/>
      <c r="B450" s="35"/>
      <c r="C450" s="36"/>
      <c r="D450" s="199" t="s">
        <v>138</v>
      </c>
      <c r="E450" s="36"/>
      <c r="F450" s="200" t="s">
        <v>491</v>
      </c>
      <c r="G450" s="36"/>
      <c r="H450" s="36"/>
      <c r="I450" s="201"/>
      <c r="J450" s="36"/>
      <c r="K450" s="36"/>
      <c r="L450" s="39"/>
      <c r="M450" s="202"/>
      <c r="N450" s="203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138</v>
      </c>
      <c r="AU450" s="17" t="s">
        <v>89</v>
      </c>
    </row>
    <row r="451" spans="1:65" s="2" customFormat="1" ht="24.2" customHeight="1">
      <c r="A451" s="34"/>
      <c r="B451" s="35"/>
      <c r="C451" s="236" t="s">
        <v>330</v>
      </c>
      <c r="D451" s="236" t="s">
        <v>323</v>
      </c>
      <c r="E451" s="237" t="s">
        <v>493</v>
      </c>
      <c r="F451" s="238" t="s">
        <v>494</v>
      </c>
      <c r="G451" s="239" t="s">
        <v>135</v>
      </c>
      <c r="H451" s="240">
        <v>9</v>
      </c>
      <c r="I451" s="241"/>
      <c r="J451" s="242">
        <f>ROUND(I451*H451,2)</f>
        <v>0</v>
      </c>
      <c r="K451" s="238" t="s">
        <v>136</v>
      </c>
      <c r="L451" s="243"/>
      <c r="M451" s="244" t="s">
        <v>1</v>
      </c>
      <c r="N451" s="245" t="s">
        <v>44</v>
      </c>
      <c r="O451" s="71"/>
      <c r="P451" s="195">
        <f>O451*H451</f>
        <v>0</v>
      </c>
      <c r="Q451" s="195">
        <v>0</v>
      </c>
      <c r="R451" s="195">
        <f>Q451*H451</f>
        <v>0</v>
      </c>
      <c r="S451" s="195">
        <v>0</v>
      </c>
      <c r="T451" s="196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7" t="s">
        <v>151</v>
      </c>
      <c r="AT451" s="197" t="s">
        <v>323</v>
      </c>
      <c r="AU451" s="197" t="s">
        <v>89</v>
      </c>
      <c r="AY451" s="17" t="s">
        <v>130</v>
      </c>
      <c r="BE451" s="198">
        <f>IF(N451="základní",J451,0)</f>
        <v>0</v>
      </c>
      <c r="BF451" s="198">
        <f>IF(N451="snížená",J451,0)</f>
        <v>0</v>
      </c>
      <c r="BG451" s="198">
        <f>IF(N451="zákl. přenesená",J451,0)</f>
        <v>0</v>
      </c>
      <c r="BH451" s="198">
        <f>IF(N451="sníž. přenesená",J451,0)</f>
        <v>0</v>
      </c>
      <c r="BI451" s="198">
        <f>IF(N451="nulová",J451,0)</f>
        <v>0</v>
      </c>
      <c r="BJ451" s="17" t="s">
        <v>87</v>
      </c>
      <c r="BK451" s="198">
        <f>ROUND(I451*H451,2)</f>
        <v>0</v>
      </c>
      <c r="BL451" s="17" t="s">
        <v>137</v>
      </c>
      <c r="BM451" s="197" t="s">
        <v>495</v>
      </c>
    </row>
    <row r="452" spans="1:65" s="2" customFormat="1" ht="11.25">
      <c r="A452" s="34"/>
      <c r="B452" s="35"/>
      <c r="C452" s="36"/>
      <c r="D452" s="199" t="s">
        <v>138</v>
      </c>
      <c r="E452" s="36"/>
      <c r="F452" s="200" t="s">
        <v>494</v>
      </c>
      <c r="G452" s="36"/>
      <c r="H452" s="36"/>
      <c r="I452" s="201"/>
      <c r="J452" s="36"/>
      <c r="K452" s="36"/>
      <c r="L452" s="39"/>
      <c r="M452" s="202"/>
      <c r="N452" s="203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138</v>
      </c>
      <c r="AU452" s="17" t="s">
        <v>89</v>
      </c>
    </row>
    <row r="453" spans="1:65" s="2" customFormat="1" ht="24.2" customHeight="1">
      <c r="A453" s="34"/>
      <c r="B453" s="35"/>
      <c r="C453" s="236" t="s">
        <v>496</v>
      </c>
      <c r="D453" s="236" t="s">
        <v>323</v>
      </c>
      <c r="E453" s="237" t="s">
        <v>497</v>
      </c>
      <c r="F453" s="238" t="s">
        <v>498</v>
      </c>
      <c r="G453" s="239" t="s">
        <v>135</v>
      </c>
      <c r="H453" s="240">
        <v>9</v>
      </c>
      <c r="I453" s="241"/>
      <c r="J453" s="242">
        <f>ROUND(I453*H453,2)</f>
        <v>0</v>
      </c>
      <c r="K453" s="238" t="s">
        <v>136</v>
      </c>
      <c r="L453" s="243"/>
      <c r="M453" s="244" t="s">
        <v>1</v>
      </c>
      <c r="N453" s="245" t="s">
        <v>44</v>
      </c>
      <c r="O453" s="71"/>
      <c r="P453" s="195">
        <f>O453*H453</f>
        <v>0</v>
      </c>
      <c r="Q453" s="195">
        <v>0</v>
      </c>
      <c r="R453" s="195">
        <f>Q453*H453</f>
        <v>0</v>
      </c>
      <c r="S453" s="195">
        <v>0</v>
      </c>
      <c r="T453" s="196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7" t="s">
        <v>151</v>
      </c>
      <c r="AT453" s="197" t="s">
        <v>323</v>
      </c>
      <c r="AU453" s="197" t="s">
        <v>89</v>
      </c>
      <c r="AY453" s="17" t="s">
        <v>130</v>
      </c>
      <c r="BE453" s="198">
        <f>IF(N453="základní",J453,0)</f>
        <v>0</v>
      </c>
      <c r="BF453" s="198">
        <f>IF(N453="snížená",J453,0)</f>
        <v>0</v>
      </c>
      <c r="BG453" s="198">
        <f>IF(N453="zákl. přenesená",J453,0)</f>
        <v>0</v>
      </c>
      <c r="BH453" s="198">
        <f>IF(N453="sníž. přenesená",J453,0)</f>
        <v>0</v>
      </c>
      <c r="BI453" s="198">
        <f>IF(N453="nulová",J453,0)</f>
        <v>0</v>
      </c>
      <c r="BJ453" s="17" t="s">
        <v>87</v>
      </c>
      <c r="BK453" s="198">
        <f>ROUND(I453*H453,2)</f>
        <v>0</v>
      </c>
      <c r="BL453" s="17" t="s">
        <v>137</v>
      </c>
      <c r="BM453" s="197" t="s">
        <v>499</v>
      </c>
    </row>
    <row r="454" spans="1:65" s="2" customFormat="1" ht="11.25">
      <c r="A454" s="34"/>
      <c r="B454" s="35"/>
      <c r="C454" s="36"/>
      <c r="D454" s="199" t="s">
        <v>138</v>
      </c>
      <c r="E454" s="36"/>
      <c r="F454" s="200" t="s">
        <v>498</v>
      </c>
      <c r="G454" s="36"/>
      <c r="H454" s="36"/>
      <c r="I454" s="201"/>
      <c r="J454" s="36"/>
      <c r="K454" s="36"/>
      <c r="L454" s="39"/>
      <c r="M454" s="202"/>
      <c r="N454" s="203"/>
      <c r="O454" s="71"/>
      <c r="P454" s="71"/>
      <c r="Q454" s="71"/>
      <c r="R454" s="71"/>
      <c r="S454" s="71"/>
      <c r="T454" s="72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138</v>
      </c>
      <c r="AU454" s="17" t="s">
        <v>89</v>
      </c>
    </row>
    <row r="455" spans="1:65" s="2" customFormat="1" ht="24.2" customHeight="1">
      <c r="A455" s="34"/>
      <c r="B455" s="35"/>
      <c r="C455" s="186" t="s">
        <v>337</v>
      </c>
      <c r="D455" s="186" t="s">
        <v>132</v>
      </c>
      <c r="E455" s="187" t="s">
        <v>500</v>
      </c>
      <c r="F455" s="188" t="s">
        <v>501</v>
      </c>
      <c r="G455" s="189" t="s">
        <v>502</v>
      </c>
      <c r="H455" s="190">
        <v>1</v>
      </c>
      <c r="I455" s="191"/>
      <c r="J455" s="192">
        <f>ROUND(I455*H455,2)</f>
        <v>0</v>
      </c>
      <c r="K455" s="188" t="s">
        <v>1</v>
      </c>
      <c r="L455" s="39"/>
      <c r="M455" s="193" t="s">
        <v>1</v>
      </c>
      <c r="N455" s="194" t="s">
        <v>44</v>
      </c>
      <c r="O455" s="71"/>
      <c r="P455" s="195">
        <f>O455*H455</f>
        <v>0</v>
      </c>
      <c r="Q455" s="195">
        <v>0</v>
      </c>
      <c r="R455" s="195">
        <f>Q455*H455</f>
        <v>0</v>
      </c>
      <c r="S455" s="195">
        <v>0</v>
      </c>
      <c r="T455" s="196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7" t="s">
        <v>137</v>
      </c>
      <c r="AT455" s="197" t="s">
        <v>132</v>
      </c>
      <c r="AU455" s="197" t="s">
        <v>89</v>
      </c>
      <c r="AY455" s="17" t="s">
        <v>130</v>
      </c>
      <c r="BE455" s="198">
        <f>IF(N455="základní",J455,0)</f>
        <v>0</v>
      </c>
      <c r="BF455" s="198">
        <f>IF(N455="snížená",J455,0)</f>
        <v>0</v>
      </c>
      <c r="BG455" s="198">
        <f>IF(N455="zákl. přenesená",J455,0)</f>
        <v>0</v>
      </c>
      <c r="BH455" s="198">
        <f>IF(N455="sníž. přenesená",J455,0)</f>
        <v>0</v>
      </c>
      <c r="BI455" s="198">
        <f>IF(N455="nulová",J455,0)</f>
        <v>0</v>
      </c>
      <c r="BJ455" s="17" t="s">
        <v>87</v>
      </c>
      <c r="BK455" s="198">
        <f>ROUND(I455*H455,2)</f>
        <v>0</v>
      </c>
      <c r="BL455" s="17" t="s">
        <v>137</v>
      </c>
      <c r="BM455" s="197" t="s">
        <v>503</v>
      </c>
    </row>
    <row r="456" spans="1:65" s="2" customFormat="1" ht="19.5">
      <c r="A456" s="34"/>
      <c r="B456" s="35"/>
      <c r="C456" s="36"/>
      <c r="D456" s="199" t="s">
        <v>138</v>
      </c>
      <c r="E456" s="36"/>
      <c r="F456" s="200" t="s">
        <v>501</v>
      </c>
      <c r="G456" s="36"/>
      <c r="H456" s="36"/>
      <c r="I456" s="201"/>
      <c r="J456" s="36"/>
      <c r="K456" s="36"/>
      <c r="L456" s="39"/>
      <c r="M456" s="202"/>
      <c r="N456" s="203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138</v>
      </c>
      <c r="AU456" s="17" t="s">
        <v>89</v>
      </c>
    </row>
    <row r="457" spans="1:65" s="2" customFormat="1" ht="21.75" customHeight="1">
      <c r="A457" s="34"/>
      <c r="B457" s="35"/>
      <c r="C457" s="186" t="s">
        <v>504</v>
      </c>
      <c r="D457" s="186" t="s">
        <v>132</v>
      </c>
      <c r="E457" s="187" t="s">
        <v>505</v>
      </c>
      <c r="F457" s="188" t="s">
        <v>506</v>
      </c>
      <c r="G457" s="189" t="s">
        <v>502</v>
      </c>
      <c r="H457" s="190">
        <v>1</v>
      </c>
      <c r="I457" s="191"/>
      <c r="J457" s="192">
        <f>ROUND(I457*H457,2)</f>
        <v>0</v>
      </c>
      <c r="K457" s="188" t="s">
        <v>1</v>
      </c>
      <c r="L457" s="39"/>
      <c r="M457" s="193" t="s">
        <v>1</v>
      </c>
      <c r="N457" s="194" t="s">
        <v>44</v>
      </c>
      <c r="O457" s="71"/>
      <c r="P457" s="195">
        <f>O457*H457</f>
        <v>0</v>
      </c>
      <c r="Q457" s="195">
        <v>0</v>
      </c>
      <c r="R457" s="195">
        <f>Q457*H457</f>
        <v>0</v>
      </c>
      <c r="S457" s="195">
        <v>0</v>
      </c>
      <c r="T457" s="196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7" t="s">
        <v>137</v>
      </c>
      <c r="AT457" s="197" t="s">
        <v>132</v>
      </c>
      <c r="AU457" s="197" t="s">
        <v>89</v>
      </c>
      <c r="AY457" s="17" t="s">
        <v>130</v>
      </c>
      <c r="BE457" s="198">
        <f>IF(N457="základní",J457,0)</f>
        <v>0</v>
      </c>
      <c r="BF457" s="198">
        <f>IF(N457="snížená",J457,0)</f>
        <v>0</v>
      </c>
      <c r="BG457" s="198">
        <f>IF(N457="zákl. přenesená",J457,0)</f>
        <v>0</v>
      </c>
      <c r="BH457" s="198">
        <f>IF(N457="sníž. přenesená",J457,0)</f>
        <v>0</v>
      </c>
      <c r="BI457" s="198">
        <f>IF(N457="nulová",J457,0)</f>
        <v>0</v>
      </c>
      <c r="BJ457" s="17" t="s">
        <v>87</v>
      </c>
      <c r="BK457" s="198">
        <f>ROUND(I457*H457,2)</f>
        <v>0</v>
      </c>
      <c r="BL457" s="17" t="s">
        <v>137</v>
      </c>
      <c r="BM457" s="197" t="s">
        <v>507</v>
      </c>
    </row>
    <row r="458" spans="1:65" s="2" customFormat="1" ht="11.25">
      <c r="A458" s="34"/>
      <c r="B458" s="35"/>
      <c r="C458" s="36"/>
      <c r="D458" s="199" t="s">
        <v>138</v>
      </c>
      <c r="E458" s="36"/>
      <c r="F458" s="200" t="s">
        <v>506</v>
      </c>
      <c r="G458" s="36"/>
      <c r="H458" s="36"/>
      <c r="I458" s="201"/>
      <c r="J458" s="36"/>
      <c r="K458" s="36"/>
      <c r="L458" s="39"/>
      <c r="M458" s="202"/>
      <c r="N458" s="203"/>
      <c r="O458" s="71"/>
      <c r="P458" s="71"/>
      <c r="Q458" s="71"/>
      <c r="R458" s="71"/>
      <c r="S458" s="71"/>
      <c r="T458" s="72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138</v>
      </c>
      <c r="AU458" s="17" t="s">
        <v>89</v>
      </c>
    </row>
    <row r="459" spans="1:65" s="2" customFormat="1" ht="24.2" customHeight="1">
      <c r="A459" s="34"/>
      <c r="B459" s="35"/>
      <c r="C459" s="186" t="s">
        <v>192</v>
      </c>
      <c r="D459" s="186" t="s">
        <v>132</v>
      </c>
      <c r="E459" s="187" t="s">
        <v>508</v>
      </c>
      <c r="F459" s="188" t="s">
        <v>509</v>
      </c>
      <c r="G459" s="189" t="s">
        <v>135</v>
      </c>
      <c r="H459" s="190">
        <v>15</v>
      </c>
      <c r="I459" s="191"/>
      <c r="J459" s="192">
        <f>ROUND(I459*H459,2)</f>
        <v>0</v>
      </c>
      <c r="K459" s="188" t="s">
        <v>136</v>
      </c>
      <c r="L459" s="39"/>
      <c r="M459" s="193" t="s">
        <v>1</v>
      </c>
      <c r="N459" s="194" t="s">
        <v>44</v>
      </c>
      <c r="O459" s="71"/>
      <c r="P459" s="195">
        <f>O459*H459</f>
        <v>0</v>
      </c>
      <c r="Q459" s="195">
        <v>0</v>
      </c>
      <c r="R459" s="195">
        <f>Q459*H459</f>
        <v>0</v>
      </c>
      <c r="S459" s="195">
        <v>0</v>
      </c>
      <c r="T459" s="196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7" t="s">
        <v>137</v>
      </c>
      <c r="AT459" s="197" t="s">
        <v>132</v>
      </c>
      <c r="AU459" s="197" t="s">
        <v>89</v>
      </c>
      <c r="AY459" s="17" t="s">
        <v>130</v>
      </c>
      <c r="BE459" s="198">
        <f>IF(N459="základní",J459,0)</f>
        <v>0</v>
      </c>
      <c r="BF459" s="198">
        <f>IF(N459="snížená",J459,0)</f>
        <v>0</v>
      </c>
      <c r="BG459" s="198">
        <f>IF(N459="zákl. přenesená",J459,0)</f>
        <v>0</v>
      </c>
      <c r="BH459" s="198">
        <f>IF(N459="sníž. přenesená",J459,0)</f>
        <v>0</v>
      </c>
      <c r="BI459" s="198">
        <f>IF(N459="nulová",J459,0)</f>
        <v>0</v>
      </c>
      <c r="BJ459" s="17" t="s">
        <v>87</v>
      </c>
      <c r="BK459" s="198">
        <f>ROUND(I459*H459,2)</f>
        <v>0</v>
      </c>
      <c r="BL459" s="17" t="s">
        <v>137</v>
      </c>
      <c r="BM459" s="197" t="s">
        <v>510</v>
      </c>
    </row>
    <row r="460" spans="1:65" s="2" customFormat="1" ht="19.5">
      <c r="A460" s="34"/>
      <c r="B460" s="35"/>
      <c r="C460" s="36"/>
      <c r="D460" s="199" t="s">
        <v>138</v>
      </c>
      <c r="E460" s="36"/>
      <c r="F460" s="200" t="s">
        <v>509</v>
      </c>
      <c r="G460" s="36"/>
      <c r="H460" s="36"/>
      <c r="I460" s="201"/>
      <c r="J460" s="36"/>
      <c r="K460" s="36"/>
      <c r="L460" s="39"/>
      <c r="M460" s="202"/>
      <c r="N460" s="203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138</v>
      </c>
      <c r="AU460" s="17" t="s">
        <v>89</v>
      </c>
    </row>
    <row r="461" spans="1:65" s="2" customFormat="1" ht="24.2" customHeight="1">
      <c r="A461" s="34"/>
      <c r="B461" s="35"/>
      <c r="C461" s="236" t="s">
        <v>511</v>
      </c>
      <c r="D461" s="236" t="s">
        <v>323</v>
      </c>
      <c r="E461" s="237" t="s">
        <v>512</v>
      </c>
      <c r="F461" s="238" t="s">
        <v>513</v>
      </c>
      <c r="G461" s="239" t="s">
        <v>135</v>
      </c>
      <c r="H461" s="240">
        <v>15</v>
      </c>
      <c r="I461" s="241"/>
      <c r="J461" s="242">
        <f>ROUND(I461*H461,2)</f>
        <v>0</v>
      </c>
      <c r="K461" s="238" t="s">
        <v>136</v>
      </c>
      <c r="L461" s="243"/>
      <c r="M461" s="244" t="s">
        <v>1</v>
      </c>
      <c r="N461" s="245" t="s">
        <v>44</v>
      </c>
      <c r="O461" s="71"/>
      <c r="P461" s="195">
        <f>O461*H461</f>
        <v>0</v>
      </c>
      <c r="Q461" s="195">
        <v>0</v>
      </c>
      <c r="R461" s="195">
        <f>Q461*H461</f>
        <v>0</v>
      </c>
      <c r="S461" s="195">
        <v>0</v>
      </c>
      <c r="T461" s="196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7" t="s">
        <v>151</v>
      </c>
      <c r="AT461" s="197" t="s">
        <v>323</v>
      </c>
      <c r="AU461" s="197" t="s">
        <v>89</v>
      </c>
      <c r="AY461" s="17" t="s">
        <v>130</v>
      </c>
      <c r="BE461" s="198">
        <f>IF(N461="základní",J461,0)</f>
        <v>0</v>
      </c>
      <c r="BF461" s="198">
        <f>IF(N461="snížená",J461,0)</f>
        <v>0</v>
      </c>
      <c r="BG461" s="198">
        <f>IF(N461="zákl. přenesená",J461,0)</f>
        <v>0</v>
      </c>
      <c r="BH461" s="198">
        <f>IF(N461="sníž. přenesená",J461,0)</f>
        <v>0</v>
      </c>
      <c r="BI461" s="198">
        <f>IF(N461="nulová",J461,0)</f>
        <v>0</v>
      </c>
      <c r="BJ461" s="17" t="s">
        <v>87</v>
      </c>
      <c r="BK461" s="198">
        <f>ROUND(I461*H461,2)</f>
        <v>0</v>
      </c>
      <c r="BL461" s="17" t="s">
        <v>137</v>
      </c>
      <c r="BM461" s="197" t="s">
        <v>514</v>
      </c>
    </row>
    <row r="462" spans="1:65" s="2" customFormat="1" ht="11.25">
      <c r="A462" s="34"/>
      <c r="B462" s="35"/>
      <c r="C462" s="36"/>
      <c r="D462" s="199" t="s">
        <v>138</v>
      </c>
      <c r="E462" s="36"/>
      <c r="F462" s="200" t="s">
        <v>513</v>
      </c>
      <c r="G462" s="36"/>
      <c r="H462" s="36"/>
      <c r="I462" s="201"/>
      <c r="J462" s="36"/>
      <c r="K462" s="36"/>
      <c r="L462" s="39"/>
      <c r="M462" s="202"/>
      <c r="N462" s="203"/>
      <c r="O462" s="71"/>
      <c r="P462" s="71"/>
      <c r="Q462" s="71"/>
      <c r="R462" s="71"/>
      <c r="S462" s="71"/>
      <c r="T462" s="72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138</v>
      </c>
      <c r="AU462" s="17" t="s">
        <v>89</v>
      </c>
    </row>
    <row r="463" spans="1:65" s="2" customFormat="1" ht="24.2" customHeight="1">
      <c r="A463" s="34"/>
      <c r="B463" s="35"/>
      <c r="C463" s="186" t="s">
        <v>346</v>
      </c>
      <c r="D463" s="186" t="s">
        <v>132</v>
      </c>
      <c r="E463" s="187" t="s">
        <v>515</v>
      </c>
      <c r="F463" s="188" t="s">
        <v>516</v>
      </c>
      <c r="G463" s="189" t="s">
        <v>135</v>
      </c>
      <c r="H463" s="190">
        <v>9</v>
      </c>
      <c r="I463" s="191"/>
      <c r="J463" s="192">
        <f>ROUND(I463*H463,2)</f>
        <v>0</v>
      </c>
      <c r="K463" s="188" t="s">
        <v>136</v>
      </c>
      <c r="L463" s="39"/>
      <c r="M463" s="193" t="s">
        <v>1</v>
      </c>
      <c r="N463" s="194" t="s">
        <v>44</v>
      </c>
      <c r="O463" s="71"/>
      <c r="P463" s="195">
        <f>O463*H463</f>
        <v>0</v>
      </c>
      <c r="Q463" s="195">
        <v>0</v>
      </c>
      <c r="R463" s="195">
        <f>Q463*H463</f>
        <v>0</v>
      </c>
      <c r="S463" s="195">
        <v>0</v>
      </c>
      <c r="T463" s="196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7" t="s">
        <v>137</v>
      </c>
      <c r="AT463" s="197" t="s">
        <v>132</v>
      </c>
      <c r="AU463" s="197" t="s">
        <v>89</v>
      </c>
      <c r="AY463" s="17" t="s">
        <v>130</v>
      </c>
      <c r="BE463" s="198">
        <f>IF(N463="základní",J463,0)</f>
        <v>0</v>
      </c>
      <c r="BF463" s="198">
        <f>IF(N463="snížená",J463,0)</f>
        <v>0</v>
      </c>
      <c r="BG463" s="198">
        <f>IF(N463="zákl. přenesená",J463,0)</f>
        <v>0</v>
      </c>
      <c r="BH463" s="198">
        <f>IF(N463="sníž. přenesená",J463,0)</f>
        <v>0</v>
      </c>
      <c r="BI463" s="198">
        <f>IF(N463="nulová",J463,0)</f>
        <v>0</v>
      </c>
      <c r="BJ463" s="17" t="s">
        <v>87</v>
      </c>
      <c r="BK463" s="198">
        <f>ROUND(I463*H463,2)</f>
        <v>0</v>
      </c>
      <c r="BL463" s="17" t="s">
        <v>137</v>
      </c>
      <c r="BM463" s="197" t="s">
        <v>517</v>
      </c>
    </row>
    <row r="464" spans="1:65" s="2" customFormat="1" ht="19.5">
      <c r="A464" s="34"/>
      <c r="B464" s="35"/>
      <c r="C464" s="36"/>
      <c r="D464" s="199" t="s">
        <v>138</v>
      </c>
      <c r="E464" s="36"/>
      <c r="F464" s="200" t="s">
        <v>516</v>
      </c>
      <c r="G464" s="36"/>
      <c r="H464" s="36"/>
      <c r="I464" s="201"/>
      <c r="J464" s="36"/>
      <c r="K464" s="36"/>
      <c r="L464" s="39"/>
      <c r="M464" s="202"/>
      <c r="N464" s="203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138</v>
      </c>
      <c r="AU464" s="17" t="s">
        <v>89</v>
      </c>
    </row>
    <row r="465" spans="1:65" s="2" customFormat="1" ht="21.75" customHeight="1">
      <c r="A465" s="34"/>
      <c r="B465" s="35"/>
      <c r="C465" s="236" t="s">
        <v>518</v>
      </c>
      <c r="D465" s="236" t="s">
        <v>323</v>
      </c>
      <c r="E465" s="237" t="s">
        <v>519</v>
      </c>
      <c r="F465" s="238" t="s">
        <v>520</v>
      </c>
      <c r="G465" s="239" t="s">
        <v>135</v>
      </c>
      <c r="H465" s="240">
        <v>9</v>
      </c>
      <c r="I465" s="241"/>
      <c r="J465" s="242">
        <f>ROUND(I465*H465,2)</f>
        <v>0</v>
      </c>
      <c r="K465" s="238" t="s">
        <v>136</v>
      </c>
      <c r="L465" s="243"/>
      <c r="M465" s="244" t="s">
        <v>1</v>
      </c>
      <c r="N465" s="245" t="s">
        <v>44</v>
      </c>
      <c r="O465" s="71"/>
      <c r="P465" s="195">
        <f>O465*H465</f>
        <v>0</v>
      </c>
      <c r="Q465" s="195">
        <v>0</v>
      </c>
      <c r="R465" s="195">
        <f>Q465*H465</f>
        <v>0</v>
      </c>
      <c r="S465" s="195">
        <v>0</v>
      </c>
      <c r="T465" s="196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7" t="s">
        <v>151</v>
      </c>
      <c r="AT465" s="197" t="s">
        <v>323</v>
      </c>
      <c r="AU465" s="197" t="s">
        <v>89</v>
      </c>
      <c r="AY465" s="17" t="s">
        <v>130</v>
      </c>
      <c r="BE465" s="198">
        <f>IF(N465="základní",J465,0)</f>
        <v>0</v>
      </c>
      <c r="BF465" s="198">
        <f>IF(N465="snížená",J465,0)</f>
        <v>0</v>
      </c>
      <c r="BG465" s="198">
        <f>IF(N465="zákl. přenesená",J465,0)</f>
        <v>0</v>
      </c>
      <c r="BH465" s="198">
        <f>IF(N465="sníž. přenesená",J465,0)</f>
        <v>0</v>
      </c>
      <c r="BI465" s="198">
        <f>IF(N465="nulová",J465,0)</f>
        <v>0</v>
      </c>
      <c r="BJ465" s="17" t="s">
        <v>87</v>
      </c>
      <c r="BK465" s="198">
        <f>ROUND(I465*H465,2)</f>
        <v>0</v>
      </c>
      <c r="BL465" s="17" t="s">
        <v>137</v>
      </c>
      <c r="BM465" s="197" t="s">
        <v>521</v>
      </c>
    </row>
    <row r="466" spans="1:65" s="2" customFormat="1" ht="11.25">
      <c r="A466" s="34"/>
      <c r="B466" s="35"/>
      <c r="C466" s="36"/>
      <c r="D466" s="199" t="s">
        <v>138</v>
      </c>
      <c r="E466" s="36"/>
      <c r="F466" s="200" t="s">
        <v>520</v>
      </c>
      <c r="G466" s="36"/>
      <c r="H466" s="36"/>
      <c r="I466" s="201"/>
      <c r="J466" s="36"/>
      <c r="K466" s="36"/>
      <c r="L466" s="39"/>
      <c r="M466" s="202"/>
      <c r="N466" s="203"/>
      <c r="O466" s="71"/>
      <c r="P466" s="71"/>
      <c r="Q466" s="71"/>
      <c r="R466" s="71"/>
      <c r="S466" s="71"/>
      <c r="T466" s="72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138</v>
      </c>
      <c r="AU466" s="17" t="s">
        <v>89</v>
      </c>
    </row>
    <row r="467" spans="1:65" s="2" customFormat="1" ht="24.2" customHeight="1">
      <c r="A467" s="34"/>
      <c r="B467" s="35"/>
      <c r="C467" s="236" t="s">
        <v>350</v>
      </c>
      <c r="D467" s="236" t="s">
        <v>323</v>
      </c>
      <c r="E467" s="237" t="s">
        <v>522</v>
      </c>
      <c r="F467" s="238" t="s">
        <v>523</v>
      </c>
      <c r="G467" s="239" t="s">
        <v>135</v>
      </c>
      <c r="H467" s="240">
        <v>9</v>
      </c>
      <c r="I467" s="241"/>
      <c r="J467" s="242">
        <f>ROUND(I467*H467,2)</f>
        <v>0</v>
      </c>
      <c r="K467" s="238" t="s">
        <v>1</v>
      </c>
      <c r="L467" s="243"/>
      <c r="M467" s="244" t="s">
        <v>1</v>
      </c>
      <c r="N467" s="245" t="s">
        <v>44</v>
      </c>
      <c r="O467" s="71"/>
      <c r="P467" s="195">
        <f>O467*H467</f>
        <v>0</v>
      </c>
      <c r="Q467" s="195">
        <v>0</v>
      </c>
      <c r="R467" s="195">
        <f>Q467*H467</f>
        <v>0</v>
      </c>
      <c r="S467" s="195">
        <v>0</v>
      </c>
      <c r="T467" s="196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7" t="s">
        <v>151</v>
      </c>
      <c r="AT467" s="197" t="s">
        <v>323</v>
      </c>
      <c r="AU467" s="197" t="s">
        <v>89</v>
      </c>
      <c r="AY467" s="17" t="s">
        <v>130</v>
      </c>
      <c r="BE467" s="198">
        <f>IF(N467="základní",J467,0)</f>
        <v>0</v>
      </c>
      <c r="BF467" s="198">
        <f>IF(N467="snížená",J467,0)</f>
        <v>0</v>
      </c>
      <c r="BG467" s="198">
        <f>IF(N467="zákl. přenesená",J467,0)</f>
        <v>0</v>
      </c>
      <c r="BH467" s="198">
        <f>IF(N467="sníž. přenesená",J467,0)</f>
        <v>0</v>
      </c>
      <c r="BI467" s="198">
        <f>IF(N467="nulová",J467,0)</f>
        <v>0</v>
      </c>
      <c r="BJ467" s="17" t="s">
        <v>87</v>
      </c>
      <c r="BK467" s="198">
        <f>ROUND(I467*H467,2)</f>
        <v>0</v>
      </c>
      <c r="BL467" s="17" t="s">
        <v>137</v>
      </c>
      <c r="BM467" s="197" t="s">
        <v>524</v>
      </c>
    </row>
    <row r="468" spans="1:65" s="2" customFormat="1" ht="11.25">
      <c r="A468" s="34"/>
      <c r="B468" s="35"/>
      <c r="C468" s="36"/>
      <c r="D468" s="199" t="s">
        <v>138</v>
      </c>
      <c r="E468" s="36"/>
      <c r="F468" s="200" t="s">
        <v>523</v>
      </c>
      <c r="G468" s="36"/>
      <c r="H468" s="36"/>
      <c r="I468" s="201"/>
      <c r="J468" s="36"/>
      <c r="K468" s="36"/>
      <c r="L468" s="39"/>
      <c r="M468" s="202"/>
      <c r="N468" s="203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138</v>
      </c>
      <c r="AU468" s="17" t="s">
        <v>89</v>
      </c>
    </row>
    <row r="469" spans="1:65" s="2" customFormat="1" ht="24.2" customHeight="1">
      <c r="A469" s="34"/>
      <c r="B469" s="35"/>
      <c r="C469" s="186" t="s">
        <v>525</v>
      </c>
      <c r="D469" s="186" t="s">
        <v>132</v>
      </c>
      <c r="E469" s="187" t="s">
        <v>526</v>
      </c>
      <c r="F469" s="188" t="s">
        <v>527</v>
      </c>
      <c r="G469" s="189" t="s">
        <v>502</v>
      </c>
      <c r="H469" s="190">
        <v>1</v>
      </c>
      <c r="I469" s="191"/>
      <c r="J469" s="192">
        <f>ROUND(I469*H469,2)</f>
        <v>0</v>
      </c>
      <c r="K469" s="188" t="s">
        <v>1</v>
      </c>
      <c r="L469" s="39"/>
      <c r="M469" s="193" t="s">
        <v>1</v>
      </c>
      <c r="N469" s="194" t="s">
        <v>44</v>
      </c>
      <c r="O469" s="71"/>
      <c r="P469" s="195">
        <f>O469*H469</f>
        <v>0</v>
      </c>
      <c r="Q469" s="195">
        <v>0</v>
      </c>
      <c r="R469" s="195">
        <f>Q469*H469</f>
        <v>0</v>
      </c>
      <c r="S469" s="195">
        <v>0</v>
      </c>
      <c r="T469" s="196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7" t="s">
        <v>137</v>
      </c>
      <c r="AT469" s="197" t="s">
        <v>132</v>
      </c>
      <c r="AU469" s="197" t="s">
        <v>89</v>
      </c>
      <c r="AY469" s="17" t="s">
        <v>130</v>
      </c>
      <c r="BE469" s="198">
        <f>IF(N469="základní",J469,0)</f>
        <v>0</v>
      </c>
      <c r="BF469" s="198">
        <f>IF(N469="snížená",J469,0)</f>
        <v>0</v>
      </c>
      <c r="BG469" s="198">
        <f>IF(N469="zákl. přenesená",J469,0)</f>
        <v>0</v>
      </c>
      <c r="BH469" s="198">
        <f>IF(N469="sníž. přenesená",J469,0)</f>
        <v>0</v>
      </c>
      <c r="BI469" s="198">
        <f>IF(N469="nulová",J469,0)</f>
        <v>0</v>
      </c>
      <c r="BJ469" s="17" t="s">
        <v>87</v>
      </c>
      <c r="BK469" s="198">
        <f>ROUND(I469*H469,2)</f>
        <v>0</v>
      </c>
      <c r="BL469" s="17" t="s">
        <v>137</v>
      </c>
      <c r="BM469" s="197" t="s">
        <v>528</v>
      </c>
    </row>
    <row r="470" spans="1:65" s="2" customFormat="1" ht="11.25">
      <c r="A470" s="34"/>
      <c r="B470" s="35"/>
      <c r="C470" s="36"/>
      <c r="D470" s="199" t="s">
        <v>138</v>
      </c>
      <c r="E470" s="36"/>
      <c r="F470" s="200" t="s">
        <v>527</v>
      </c>
      <c r="G470" s="36"/>
      <c r="H470" s="36"/>
      <c r="I470" s="201"/>
      <c r="J470" s="36"/>
      <c r="K470" s="36"/>
      <c r="L470" s="39"/>
      <c r="M470" s="202"/>
      <c r="N470" s="203"/>
      <c r="O470" s="71"/>
      <c r="P470" s="71"/>
      <c r="Q470" s="71"/>
      <c r="R470" s="71"/>
      <c r="S470" s="71"/>
      <c r="T470" s="72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138</v>
      </c>
      <c r="AU470" s="17" t="s">
        <v>89</v>
      </c>
    </row>
    <row r="471" spans="1:65" s="2" customFormat="1" ht="16.5" customHeight="1">
      <c r="A471" s="34"/>
      <c r="B471" s="35"/>
      <c r="C471" s="236" t="s">
        <v>355</v>
      </c>
      <c r="D471" s="236" t="s">
        <v>323</v>
      </c>
      <c r="E471" s="237" t="s">
        <v>529</v>
      </c>
      <c r="F471" s="238" t="s">
        <v>530</v>
      </c>
      <c r="G471" s="239" t="s">
        <v>135</v>
      </c>
      <c r="H471" s="240">
        <v>1</v>
      </c>
      <c r="I471" s="241"/>
      <c r="J471" s="242">
        <f>ROUND(I471*H471,2)</f>
        <v>0</v>
      </c>
      <c r="K471" s="238" t="s">
        <v>136</v>
      </c>
      <c r="L471" s="243"/>
      <c r="M471" s="244" t="s">
        <v>1</v>
      </c>
      <c r="N471" s="245" t="s">
        <v>44</v>
      </c>
      <c r="O471" s="71"/>
      <c r="P471" s="195">
        <f>O471*H471</f>
        <v>0</v>
      </c>
      <c r="Q471" s="195">
        <v>0</v>
      </c>
      <c r="R471" s="195">
        <f>Q471*H471</f>
        <v>0</v>
      </c>
      <c r="S471" s="195">
        <v>0</v>
      </c>
      <c r="T471" s="196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7" t="s">
        <v>151</v>
      </c>
      <c r="AT471" s="197" t="s">
        <v>323</v>
      </c>
      <c r="AU471" s="197" t="s">
        <v>89</v>
      </c>
      <c r="AY471" s="17" t="s">
        <v>130</v>
      </c>
      <c r="BE471" s="198">
        <f>IF(N471="základní",J471,0)</f>
        <v>0</v>
      </c>
      <c r="BF471" s="198">
        <f>IF(N471="snížená",J471,0)</f>
        <v>0</v>
      </c>
      <c r="BG471" s="198">
        <f>IF(N471="zákl. přenesená",J471,0)</f>
        <v>0</v>
      </c>
      <c r="BH471" s="198">
        <f>IF(N471="sníž. přenesená",J471,0)</f>
        <v>0</v>
      </c>
      <c r="BI471" s="198">
        <f>IF(N471="nulová",J471,0)</f>
        <v>0</v>
      </c>
      <c r="BJ471" s="17" t="s">
        <v>87</v>
      </c>
      <c r="BK471" s="198">
        <f>ROUND(I471*H471,2)</f>
        <v>0</v>
      </c>
      <c r="BL471" s="17" t="s">
        <v>137</v>
      </c>
      <c r="BM471" s="197" t="s">
        <v>531</v>
      </c>
    </row>
    <row r="472" spans="1:65" s="2" customFormat="1" ht="11.25">
      <c r="A472" s="34"/>
      <c r="B472" s="35"/>
      <c r="C472" s="36"/>
      <c r="D472" s="199" t="s">
        <v>138</v>
      </c>
      <c r="E472" s="36"/>
      <c r="F472" s="200" t="s">
        <v>530</v>
      </c>
      <c r="G472" s="36"/>
      <c r="H472" s="36"/>
      <c r="I472" s="201"/>
      <c r="J472" s="36"/>
      <c r="K472" s="36"/>
      <c r="L472" s="39"/>
      <c r="M472" s="202"/>
      <c r="N472" s="203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138</v>
      </c>
      <c r="AU472" s="17" t="s">
        <v>89</v>
      </c>
    </row>
    <row r="473" spans="1:65" s="2" customFormat="1" ht="21.75" customHeight="1">
      <c r="A473" s="34"/>
      <c r="B473" s="35"/>
      <c r="C473" s="236" t="s">
        <v>532</v>
      </c>
      <c r="D473" s="236" t="s">
        <v>323</v>
      </c>
      <c r="E473" s="237" t="s">
        <v>533</v>
      </c>
      <c r="F473" s="238" t="s">
        <v>534</v>
      </c>
      <c r="G473" s="239" t="s">
        <v>135</v>
      </c>
      <c r="H473" s="240">
        <v>1</v>
      </c>
      <c r="I473" s="241"/>
      <c r="J473" s="242">
        <f>ROUND(I473*H473,2)</f>
        <v>0</v>
      </c>
      <c r="K473" s="238" t="s">
        <v>136</v>
      </c>
      <c r="L473" s="243"/>
      <c r="M473" s="244" t="s">
        <v>1</v>
      </c>
      <c r="N473" s="245" t="s">
        <v>44</v>
      </c>
      <c r="O473" s="71"/>
      <c r="P473" s="195">
        <f>O473*H473</f>
        <v>0</v>
      </c>
      <c r="Q473" s="195">
        <v>0</v>
      </c>
      <c r="R473" s="195">
        <f>Q473*H473</f>
        <v>0</v>
      </c>
      <c r="S473" s="195">
        <v>0</v>
      </c>
      <c r="T473" s="196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7" t="s">
        <v>151</v>
      </c>
      <c r="AT473" s="197" t="s">
        <v>323</v>
      </c>
      <c r="AU473" s="197" t="s">
        <v>89</v>
      </c>
      <c r="AY473" s="17" t="s">
        <v>130</v>
      </c>
      <c r="BE473" s="198">
        <f>IF(N473="základní",J473,0)</f>
        <v>0</v>
      </c>
      <c r="BF473" s="198">
        <f>IF(N473="snížená",J473,0)</f>
        <v>0</v>
      </c>
      <c r="BG473" s="198">
        <f>IF(N473="zákl. přenesená",J473,0)</f>
        <v>0</v>
      </c>
      <c r="BH473" s="198">
        <f>IF(N473="sníž. přenesená",J473,0)</f>
        <v>0</v>
      </c>
      <c r="BI473" s="198">
        <f>IF(N473="nulová",J473,0)</f>
        <v>0</v>
      </c>
      <c r="BJ473" s="17" t="s">
        <v>87</v>
      </c>
      <c r="BK473" s="198">
        <f>ROUND(I473*H473,2)</f>
        <v>0</v>
      </c>
      <c r="BL473" s="17" t="s">
        <v>137</v>
      </c>
      <c r="BM473" s="197" t="s">
        <v>535</v>
      </c>
    </row>
    <row r="474" spans="1:65" s="2" customFormat="1" ht="11.25">
      <c r="A474" s="34"/>
      <c r="B474" s="35"/>
      <c r="C474" s="36"/>
      <c r="D474" s="199" t="s">
        <v>138</v>
      </c>
      <c r="E474" s="36"/>
      <c r="F474" s="200" t="s">
        <v>534</v>
      </c>
      <c r="G474" s="36"/>
      <c r="H474" s="36"/>
      <c r="I474" s="201"/>
      <c r="J474" s="36"/>
      <c r="K474" s="36"/>
      <c r="L474" s="39"/>
      <c r="M474" s="202"/>
      <c r="N474" s="203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138</v>
      </c>
      <c r="AU474" s="17" t="s">
        <v>89</v>
      </c>
    </row>
    <row r="475" spans="1:65" s="2" customFormat="1" ht="21.75" customHeight="1">
      <c r="A475" s="34"/>
      <c r="B475" s="35"/>
      <c r="C475" s="236" t="s">
        <v>360</v>
      </c>
      <c r="D475" s="236" t="s">
        <v>323</v>
      </c>
      <c r="E475" s="237" t="s">
        <v>536</v>
      </c>
      <c r="F475" s="238" t="s">
        <v>537</v>
      </c>
      <c r="G475" s="239" t="s">
        <v>135</v>
      </c>
      <c r="H475" s="240">
        <v>1</v>
      </c>
      <c r="I475" s="241"/>
      <c r="J475" s="242">
        <f>ROUND(I475*H475,2)</f>
        <v>0</v>
      </c>
      <c r="K475" s="238" t="s">
        <v>136</v>
      </c>
      <c r="L475" s="243"/>
      <c r="M475" s="244" t="s">
        <v>1</v>
      </c>
      <c r="N475" s="245" t="s">
        <v>44</v>
      </c>
      <c r="O475" s="71"/>
      <c r="P475" s="195">
        <f>O475*H475</f>
        <v>0</v>
      </c>
      <c r="Q475" s="195">
        <v>0</v>
      </c>
      <c r="R475" s="195">
        <f>Q475*H475</f>
        <v>0</v>
      </c>
      <c r="S475" s="195">
        <v>0</v>
      </c>
      <c r="T475" s="196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7" t="s">
        <v>151</v>
      </c>
      <c r="AT475" s="197" t="s">
        <v>323</v>
      </c>
      <c r="AU475" s="197" t="s">
        <v>89</v>
      </c>
      <c r="AY475" s="17" t="s">
        <v>130</v>
      </c>
      <c r="BE475" s="198">
        <f>IF(N475="základní",J475,0)</f>
        <v>0</v>
      </c>
      <c r="BF475" s="198">
        <f>IF(N475="snížená",J475,0)</f>
        <v>0</v>
      </c>
      <c r="BG475" s="198">
        <f>IF(N475="zákl. přenesená",J475,0)</f>
        <v>0</v>
      </c>
      <c r="BH475" s="198">
        <f>IF(N475="sníž. přenesená",J475,0)</f>
        <v>0</v>
      </c>
      <c r="BI475" s="198">
        <f>IF(N475="nulová",J475,0)</f>
        <v>0</v>
      </c>
      <c r="BJ475" s="17" t="s">
        <v>87</v>
      </c>
      <c r="BK475" s="198">
        <f>ROUND(I475*H475,2)</f>
        <v>0</v>
      </c>
      <c r="BL475" s="17" t="s">
        <v>137</v>
      </c>
      <c r="BM475" s="197" t="s">
        <v>538</v>
      </c>
    </row>
    <row r="476" spans="1:65" s="2" customFormat="1" ht="11.25">
      <c r="A476" s="34"/>
      <c r="B476" s="35"/>
      <c r="C476" s="36"/>
      <c r="D476" s="199" t="s">
        <v>138</v>
      </c>
      <c r="E476" s="36"/>
      <c r="F476" s="200" t="s">
        <v>537</v>
      </c>
      <c r="G476" s="36"/>
      <c r="H476" s="36"/>
      <c r="I476" s="201"/>
      <c r="J476" s="36"/>
      <c r="K476" s="36"/>
      <c r="L476" s="39"/>
      <c r="M476" s="202"/>
      <c r="N476" s="203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138</v>
      </c>
      <c r="AU476" s="17" t="s">
        <v>89</v>
      </c>
    </row>
    <row r="477" spans="1:65" s="2" customFormat="1" ht="16.5" customHeight="1">
      <c r="A477" s="34"/>
      <c r="B477" s="35"/>
      <c r="C477" s="236" t="s">
        <v>539</v>
      </c>
      <c r="D477" s="236" t="s">
        <v>323</v>
      </c>
      <c r="E477" s="237" t="s">
        <v>540</v>
      </c>
      <c r="F477" s="238" t="s">
        <v>541</v>
      </c>
      <c r="G477" s="239" t="s">
        <v>135</v>
      </c>
      <c r="H477" s="240">
        <v>2</v>
      </c>
      <c r="I477" s="241"/>
      <c r="J477" s="242">
        <f>ROUND(I477*H477,2)</f>
        <v>0</v>
      </c>
      <c r="K477" s="238" t="s">
        <v>1</v>
      </c>
      <c r="L477" s="243"/>
      <c r="M477" s="244" t="s">
        <v>1</v>
      </c>
      <c r="N477" s="245" t="s">
        <v>44</v>
      </c>
      <c r="O477" s="71"/>
      <c r="P477" s="195">
        <f>O477*H477</f>
        <v>0</v>
      </c>
      <c r="Q477" s="195">
        <v>0</v>
      </c>
      <c r="R477" s="195">
        <f>Q477*H477</f>
        <v>0</v>
      </c>
      <c r="S477" s="195">
        <v>0</v>
      </c>
      <c r="T477" s="196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7" t="s">
        <v>151</v>
      </c>
      <c r="AT477" s="197" t="s">
        <v>323</v>
      </c>
      <c r="AU477" s="197" t="s">
        <v>89</v>
      </c>
      <c r="AY477" s="17" t="s">
        <v>130</v>
      </c>
      <c r="BE477" s="198">
        <f>IF(N477="základní",J477,0)</f>
        <v>0</v>
      </c>
      <c r="BF477" s="198">
        <f>IF(N477="snížená",J477,0)</f>
        <v>0</v>
      </c>
      <c r="BG477" s="198">
        <f>IF(N477="zákl. přenesená",J477,0)</f>
        <v>0</v>
      </c>
      <c r="BH477" s="198">
        <f>IF(N477="sníž. přenesená",J477,0)</f>
        <v>0</v>
      </c>
      <c r="BI477" s="198">
        <f>IF(N477="nulová",J477,0)</f>
        <v>0</v>
      </c>
      <c r="BJ477" s="17" t="s">
        <v>87</v>
      </c>
      <c r="BK477" s="198">
        <f>ROUND(I477*H477,2)</f>
        <v>0</v>
      </c>
      <c r="BL477" s="17" t="s">
        <v>137</v>
      </c>
      <c r="BM477" s="197" t="s">
        <v>542</v>
      </c>
    </row>
    <row r="478" spans="1:65" s="2" customFormat="1" ht="11.25">
      <c r="A478" s="34"/>
      <c r="B478" s="35"/>
      <c r="C478" s="36"/>
      <c r="D478" s="199" t="s">
        <v>138</v>
      </c>
      <c r="E478" s="36"/>
      <c r="F478" s="200" t="s">
        <v>541</v>
      </c>
      <c r="G478" s="36"/>
      <c r="H478" s="36"/>
      <c r="I478" s="201"/>
      <c r="J478" s="36"/>
      <c r="K478" s="36"/>
      <c r="L478" s="39"/>
      <c r="M478" s="202"/>
      <c r="N478" s="203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138</v>
      </c>
      <c r="AU478" s="17" t="s">
        <v>89</v>
      </c>
    </row>
    <row r="479" spans="1:65" s="2" customFormat="1" ht="16.5" customHeight="1">
      <c r="A479" s="34"/>
      <c r="B479" s="35"/>
      <c r="C479" s="236" t="s">
        <v>367</v>
      </c>
      <c r="D479" s="236" t="s">
        <v>323</v>
      </c>
      <c r="E479" s="237" t="s">
        <v>543</v>
      </c>
      <c r="F479" s="238" t="s">
        <v>544</v>
      </c>
      <c r="G479" s="239" t="s">
        <v>135</v>
      </c>
      <c r="H479" s="240">
        <v>1</v>
      </c>
      <c r="I479" s="241"/>
      <c r="J479" s="242">
        <f>ROUND(I479*H479,2)</f>
        <v>0</v>
      </c>
      <c r="K479" s="238" t="s">
        <v>136</v>
      </c>
      <c r="L479" s="243"/>
      <c r="M479" s="244" t="s">
        <v>1</v>
      </c>
      <c r="N479" s="245" t="s">
        <v>44</v>
      </c>
      <c r="O479" s="71"/>
      <c r="P479" s="195">
        <f>O479*H479</f>
        <v>0</v>
      </c>
      <c r="Q479" s="195">
        <v>0</v>
      </c>
      <c r="R479" s="195">
        <f>Q479*H479</f>
        <v>0</v>
      </c>
      <c r="S479" s="195">
        <v>0</v>
      </c>
      <c r="T479" s="196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7" t="s">
        <v>151</v>
      </c>
      <c r="AT479" s="197" t="s">
        <v>323</v>
      </c>
      <c r="AU479" s="197" t="s">
        <v>89</v>
      </c>
      <c r="AY479" s="17" t="s">
        <v>130</v>
      </c>
      <c r="BE479" s="198">
        <f>IF(N479="základní",J479,0)</f>
        <v>0</v>
      </c>
      <c r="BF479" s="198">
        <f>IF(N479="snížená",J479,0)</f>
        <v>0</v>
      </c>
      <c r="BG479" s="198">
        <f>IF(N479="zákl. přenesená",J479,0)</f>
        <v>0</v>
      </c>
      <c r="BH479" s="198">
        <f>IF(N479="sníž. přenesená",J479,0)</f>
        <v>0</v>
      </c>
      <c r="BI479" s="198">
        <f>IF(N479="nulová",J479,0)</f>
        <v>0</v>
      </c>
      <c r="BJ479" s="17" t="s">
        <v>87</v>
      </c>
      <c r="BK479" s="198">
        <f>ROUND(I479*H479,2)</f>
        <v>0</v>
      </c>
      <c r="BL479" s="17" t="s">
        <v>137</v>
      </c>
      <c r="BM479" s="197" t="s">
        <v>545</v>
      </c>
    </row>
    <row r="480" spans="1:65" s="2" customFormat="1" ht="11.25">
      <c r="A480" s="34"/>
      <c r="B480" s="35"/>
      <c r="C480" s="36"/>
      <c r="D480" s="199" t="s">
        <v>138</v>
      </c>
      <c r="E480" s="36"/>
      <c r="F480" s="200" t="s">
        <v>544</v>
      </c>
      <c r="G480" s="36"/>
      <c r="H480" s="36"/>
      <c r="I480" s="201"/>
      <c r="J480" s="36"/>
      <c r="K480" s="36"/>
      <c r="L480" s="39"/>
      <c r="M480" s="202"/>
      <c r="N480" s="203"/>
      <c r="O480" s="71"/>
      <c r="P480" s="71"/>
      <c r="Q480" s="71"/>
      <c r="R480" s="71"/>
      <c r="S480" s="71"/>
      <c r="T480" s="72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138</v>
      </c>
      <c r="AU480" s="17" t="s">
        <v>89</v>
      </c>
    </row>
    <row r="481" spans="1:65" s="12" customFormat="1" ht="22.9" customHeight="1">
      <c r="B481" s="170"/>
      <c r="C481" s="171"/>
      <c r="D481" s="172" t="s">
        <v>78</v>
      </c>
      <c r="E481" s="184" t="s">
        <v>174</v>
      </c>
      <c r="F481" s="184" t="s">
        <v>546</v>
      </c>
      <c r="G481" s="171"/>
      <c r="H481" s="171"/>
      <c r="I481" s="174"/>
      <c r="J481" s="185">
        <f>BK481</f>
        <v>0</v>
      </c>
      <c r="K481" s="171"/>
      <c r="L481" s="176"/>
      <c r="M481" s="177"/>
      <c r="N481" s="178"/>
      <c r="O481" s="178"/>
      <c r="P481" s="179">
        <f>SUM(P482:P506)</f>
        <v>0</v>
      </c>
      <c r="Q481" s="178"/>
      <c r="R481" s="179">
        <f>SUM(R482:R506)</f>
        <v>0</v>
      </c>
      <c r="S481" s="178"/>
      <c r="T481" s="180">
        <f>SUM(T482:T506)</f>
        <v>0</v>
      </c>
      <c r="AR481" s="181" t="s">
        <v>87</v>
      </c>
      <c r="AT481" s="182" t="s">
        <v>78</v>
      </c>
      <c r="AU481" s="182" t="s">
        <v>87</v>
      </c>
      <c r="AY481" s="181" t="s">
        <v>130</v>
      </c>
      <c r="BK481" s="183">
        <f>SUM(BK482:BK506)</f>
        <v>0</v>
      </c>
    </row>
    <row r="482" spans="1:65" s="2" customFormat="1" ht="24.2" customHeight="1">
      <c r="A482" s="34"/>
      <c r="B482" s="35"/>
      <c r="C482" s="186" t="s">
        <v>547</v>
      </c>
      <c r="D482" s="186" t="s">
        <v>132</v>
      </c>
      <c r="E482" s="187" t="s">
        <v>548</v>
      </c>
      <c r="F482" s="188" t="s">
        <v>549</v>
      </c>
      <c r="G482" s="189" t="s">
        <v>182</v>
      </c>
      <c r="H482" s="190">
        <v>58.5</v>
      </c>
      <c r="I482" s="191"/>
      <c r="J482" s="192">
        <f>ROUND(I482*H482,2)</f>
        <v>0</v>
      </c>
      <c r="K482" s="188" t="s">
        <v>136</v>
      </c>
      <c r="L482" s="39"/>
      <c r="M482" s="193" t="s">
        <v>1</v>
      </c>
      <c r="N482" s="194" t="s">
        <v>44</v>
      </c>
      <c r="O482" s="71"/>
      <c r="P482" s="195">
        <f>O482*H482</f>
        <v>0</v>
      </c>
      <c r="Q482" s="195">
        <v>0</v>
      </c>
      <c r="R482" s="195">
        <f>Q482*H482</f>
        <v>0</v>
      </c>
      <c r="S482" s="195">
        <v>0</v>
      </c>
      <c r="T482" s="196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7" t="s">
        <v>137</v>
      </c>
      <c r="AT482" s="197" t="s">
        <v>132</v>
      </c>
      <c r="AU482" s="197" t="s">
        <v>89</v>
      </c>
      <c r="AY482" s="17" t="s">
        <v>130</v>
      </c>
      <c r="BE482" s="198">
        <f>IF(N482="základní",J482,0)</f>
        <v>0</v>
      </c>
      <c r="BF482" s="198">
        <f>IF(N482="snížená",J482,0)</f>
        <v>0</v>
      </c>
      <c r="BG482" s="198">
        <f>IF(N482="zákl. přenesená",J482,0)</f>
        <v>0</v>
      </c>
      <c r="BH482" s="198">
        <f>IF(N482="sníž. přenesená",J482,0)</f>
        <v>0</v>
      </c>
      <c r="BI482" s="198">
        <f>IF(N482="nulová",J482,0)</f>
        <v>0</v>
      </c>
      <c r="BJ482" s="17" t="s">
        <v>87</v>
      </c>
      <c r="BK482" s="198">
        <f>ROUND(I482*H482,2)</f>
        <v>0</v>
      </c>
      <c r="BL482" s="17" t="s">
        <v>137</v>
      </c>
      <c r="BM482" s="197" t="s">
        <v>550</v>
      </c>
    </row>
    <row r="483" spans="1:65" s="2" customFormat="1" ht="19.5">
      <c r="A483" s="34"/>
      <c r="B483" s="35"/>
      <c r="C483" s="36"/>
      <c r="D483" s="199" t="s">
        <v>138</v>
      </c>
      <c r="E483" s="36"/>
      <c r="F483" s="200" t="s">
        <v>549</v>
      </c>
      <c r="G483" s="36"/>
      <c r="H483" s="36"/>
      <c r="I483" s="201"/>
      <c r="J483" s="36"/>
      <c r="K483" s="36"/>
      <c r="L483" s="39"/>
      <c r="M483" s="202"/>
      <c r="N483" s="203"/>
      <c r="O483" s="71"/>
      <c r="P483" s="71"/>
      <c r="Q483" s="71"/>
      <c r="R483" s="71"/>
      <c r="S483" s="71"/>
      <c r="T483" s="72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7" t="s">
        <v>138</v>
      </c>
      <c r="AU483" s="17" t="s">
        <v>89</v>
      </c>
    </row>
    <row r="484" spans="1:65" s="15" customFormat="1" ht="11.25">
      <c r="B484" s="226"/>
      <c r="C484" s="227"/>
      <c r="D484" s="199" t="s">
        <v>139</v>
      </c>
      <c r="E484" s="228" t="s">
        <v>1</v>
      </c>
      <c r="F484" s="229" t="s">
        <v>159</v>
      </c>
      <c r="G484" s="227"/>
      <c r="H484" s="228" t="s">
        <v>1</v>
      </c>
      <c r="I484" s="230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AT484" s="235" t="s">
        <v>139</v>
      </c>
      <c r="AU484" s="235" t="s">
        <v>89</v>
      </c>
      <c r="AV484" s="15" t="s">
        <v>87</v>
      </c>
      <c r="AW484" s="15" t="s">
        <v>35</v>
      </c>
      <c r="AX484" s="15" t="s">
        <v>79</v>
      </c>
      <c r="AY484" s="235" t="s">
        <v>130</v>
      </c>
    </row>
    <row r="485" spans="1:65" s="13" customFormat="1" ht="11.25">
      <c r="B485" s="204"/>
      <c r="C485" s="205"/>
      <c r="D485" s="199" t="s">
        <v>139</v>
      </c>
      <c r="E485" s="206" t="s">
        <v>1</v>
      </c>
      <c r="F485" s="207" t="s">
        <v>551</v>
      </c>
      <c r="G485" s="205"/>
      <c r="H485" s="208">
        <v>58.5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139</v>
      </c>
      <c r="AU485" s="214" t="s">
        <v>89</v>
      </c>
      <c r="AV485" s="13" t="s">
        <v>89</v>
      </c>
      <c r="AW485" s="13" t="s">
        <v>35</v>
      </c>
      <c r="AX485" s="13" t="s">
        <v>79</v>
      </c>
      <c r="AY485" s="214" t="s">
        <v>130</v>
      </c>
    </row>
    <row r="486" spans="1:65" s="14" customFormat="1" ht="11.25">
      <c r="B486" s="215"/>
      <c r="C486" s="216"/>
      <c r="D486" s="199" t="s">
        <v>139</v>
      </c>
      <c r="E486" s="217" t="s">
        <v>1</v>
      </c>
      <c r="F486" s="218" t="s">
        <v>141</v>
      </c>
      <c r="G486" s="216"/>
      <c r="H486" s="219">
        <v>58.5</v>
      </c>
      <c r="I486" s="220"/>
      <c r="J486" s="216"/>
      <c r="K486" s="216"/>
      <c r="L486" s="221"/>
      <c r="M486" s="222"/>
      <c r="N486" s="223"/>
      <c r="O486" s="223"/>
      <c r="P486" s="223"/>
      <c r="Q486" s="223"/>
      <c r="R486" s="223"/>
      <c r="S486" s="223"/>
      <c r="T486" s="224"/>
      <c r="AT486" s="225" t="s">
        <v>139</v>
      </c>
      <c r="AU486" s="225" t="s">
        <v>89</v>
      </c>
      <c r="AV486" s="14" t="s">
        <v>137</v>
      </c>
      <c r="AW486" s="14" t="s">
        <v>35</v>
      </c>
      <c r="AX486" s="14" t="s">
        <v>87</v>
      </c>
      <c r="AY486" s="225" t="s">
        <v>130</v>
      </c>
    </row>
    <row r="487" spans="1:65" s="2" customFormat="1" ht="24.2" customHeight="1">
      <c r="A487" s="34"/>
      <c r="B487" s="35"/>
      <c r="C487" s="186" t="s">
        <v>372</v>
      </c>
      <c r="D487" s="186" t="s">
        <v>132</v>
      </c>
      <c r="E487" s="187" t="s">
        <v>552</v>
      </c>
      <c r="F487" s="188" t="s">
        <v>553</v>
      </c>
      <c r="G487" s="189" t="s">
        <v>182</v>
      </c>
      <c r="H487" s="190">
        <v>58.5</v>
      </c>
      <c r="I487" s="191"/>
      <c r="J487" s="192">
        <f>ROUND(I487*H487,2)</f>
        <v>0</v>
      </c>
      <c r="K487" s="188" t="s">
        <v>136</v>
      </c>
      <c r="L487" s="39"/>
      <c r="M487" s="193" t="s">
        <v>1</v>
      </c>
      <c r="N487" s="194" t="s">
        <v>44</v>
      </c>
      <c r="O487" s="71"/>
      <c r="P487" s="195">
        <f>O487*H487</f>
        <v>0</v>
      </c>
      <c r="Q487" s="195">
        <v>0</v>
      </c>
      <c r="R487" s="195">
        <f>Q487*H487</f>
        <v>0</v>
      </c>
      <c r="S487" s="195">
        <v>0</v>
      </c>
      <c r="T487" s="196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7" t="s">
        <v>137</v>
      </c>
      <c r="AT487" s="197" t="s">
        <v>132</v>
      </c>
      <c r="AU487" s="197" t="s">
        <v>89</v>
      </c>
      <c r="AY487" s="17" t="s">
        <v>130</v>
      </c>
      <c r="BE487" s="198">
        <f>IF(N487="základní",J487,0)</f>
        <v>0</v>
      </c>
      <c r="BF487" s="198">
        <f>IF(N487="snížená",J487,0)</f>
        <v>0</v>
      </c>
      <c r="BG487" s="198">
        <f>IF(N487="zákl. přenesená",J487,0)</f>
        <v>0</v>
      </c>
      <c r="BH487" s="198">
        <f>IF(N487="sníž. přenesená",J487,0)</f>
        <v>0</v>
      </c>
      <c r="BI487" s="198">
        <f>IF(N487="nulová",J487,0)</f>
        <v>0</v>
      </c>
      <c r="BJ487" s="17" t="s">
        <v>87</v>
      </c>
      <c r="BK487" s="198">
        <f>ROUND(I487*H487,2)</f>
        <v>0</v>
      </c>
      <c r="BL487" s="17" t="s">
        <v>137</v>
      </c>
      <c r="BM487" s="197" t="s">
        <v>554</v>
      </c>
    </row>
    <row r="488" spans="1:65" s="2" customFormat="1" ht="19.5">
      <c r="A488" s="34"/>
      <c r="B488" s="35"/>
      <c r="C488" s="36"/>
      <c r="D488" s="199" t="s">
        <v>138</v>
      </c>
      <c r="E488" s="36"/>
      <c r="F488" s="200" t="s">
        <v>553</v>
      </c>
      <c r="G488" s="36"/>
      <c r="H488" s="36"/>
      <c r="I488" s="201"/>
      <c r="J488" s="36"/>
      <c r="K488" s="36"/>
      <c r="L488" s="39"/>
      <c r="M488" s="202"/>
      <c r="N488" s="203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138</v>
      </c>
      <c r="AU488" s="17" t="s">
        <v>89</v>
      </c>
    </row>
    <row r="489" spans="1:65" s="15" customFormat="1" ht="11.25">
      <c r="B489" s="226"/>
      <c r="C489" s="227"/>
      <c r="D489" s="199" t="s">
        <v>139</v>
      </c>
      <c r="E489" s="228" t="s">
        <v>1</v>
      </c>
      <c r="F489" s="229" t="s">
        <v>159</v>
      </c>
      <c r="G489" s="227"/>
      <c r="H489" s="228" t="s">
        <v>1</v>
      </c>
      <c r="I489" s="230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AT489" s="235" t="s">
        <v>139</v>
      </c>
      <c r="AU489" s="235" t="s">
        <v>89</v>
      </c>
      <c r="AV489" s="15" t="s">
        <v>87</v>
      </c>
      <c r="AW489" s="15" t="s">
        <v>35</v>
      </c>
      <c r="AX489" s="15" t="s">
        <v>79</v>
      </c>
      <c r="AY489" s="235" t="s">
        <v>130</v>
      </c>
    </row>
    <row r="490" spans="1:65" s="13" customFormat="1" ht="11.25">
      <c r="B490" s="204"/>
      <c r="C490" s="205"/>
      <c r="D490" s="199" t="s">
        <v>139</v>
      </c>
      <c r="E490" s="206" t="s">
        <v>1</v>
      </c>
      <c r="F490" s="207" t="s">
        <v>551</v>
      </c>
      <c r="G490" s="205"/>
      <c r="H490" s="208">
        <v>58.5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139</v>
      </c>
      <c r="AU490" s="214" t="s">
        <v>89</v>
      </c>
      <c r="AV490" s="13" t="s">
        <v>89</v>
      </c>
      <c r="AW490" s="13" t="s">
        <v>35</v>
      </c>
      <c r="AX490" s="13" t="s">
        <v>79</v>
      </c>
      <c r="AY490" s="214" t="s">
        <v>130</v>
      </c>
    </row>
    <row r="491" spans="1:65" s="14" customFormat="1" ht="11.25">
      <c r="B491" s="215"/>
      <c r="C491" s="216"/>
      <c r="D491" s="199" t="s">
        <v>139</v>
      </c>
      <c r="E491" s="217" t="s">
        <v>1</v>
      </c>
      <c r="F491" s="218" t="s">
        <v>141</v>
      </c>
      <c r="G491" s="216"/>
      <c r="H491" s="219">
        <v>58.5</v>
      </c>
      <c r="I491" s="220"/>
      <c r="J491" s="216"/>
      <c r="K491" s="216"/>
      <c r="L491" s="221"/>
      <c r="M491" s="222"/>
      <c r="N491" s="223"/>
      <c r="O491" s="223"/>
      <c r="P491" s="223"/>
      <c r="Q491" s="223"/>
      <c r="R491" s="223"/>
      <c r="S491" s="223"/>
      <c r="T491" s="224"/>
      <c r="AT491" s="225" t="s">
        <v>139</v>
      </c>
      <c r="AU491" s="225" t="s">
        <v>89</v>
      </c>
      <c r="AV491" s="14" t="s">
        <v>137</v>
      </c>
      <c r="AW491" s="14" t="s">
        <v>35</v>
      </c>
      <c r="AX491" s="14" t="s">
        <v>87</v>
      </c>
      <c r="AY491" s="225" t="s">
        <v>130</v>
      </c>
    </row>
    <row r="492" spans="1:65" s="2" customFormat="1" ht="21.75" customHeight="1">
      <c r="A492" s="34"/>
      <c r="B492" s="35"/>
      <c r="C492" s="186" t="s">
        <v>555</v>
      </c>
      <c r="D492" s="186" t="s">
        <v>132</v>
      </c>
      <c r="E492" s="187" t="s">
        <v>556</v>
      </c>
      <c r="F492" s="188" t="s">
        <v>557</v>
      </c>
      <c r="G492" s="189" t="s">
        <v>182</v>
      </c>
      <c r="H492" s="190">
        <v>308.35000000000002</v>
      </c>
      <c r="I492" s="191"/>
      <c r="J492" s="192">
        <f>ROUND(I492*H492,2)</f>
        <v>0</v>
      </c>
      <c r="K492" s="188" t="s">
        <v>136</v>
      </c>
      <c r="L492" s="39"/>
      <c r="M492" s="193" t="s">
        <v>1</v>
      </c>
      <c r="N492" s="194" t="s">
        <v>44</v>
      </c>
      <c r="O492" s="71"/>
      <c r="P492" s="195">
        <f>O492*H492</f>
        <v>0</v>
      </c>
      <c r="Q492" s="195">
        <v>0</v>
      </c>
      <c r="R492" s="195">
        <f>Q492*H492</f>
        <v>0</v>
      </c>
      <c r="S492" s="195">
        <v>0</v>
      </c>
      <c r="T492" s="196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7" t="s">
        <v>137</v>
      </c>
      <c r="AT492" s="197" t="s">
        <v>132</v>
      </c>
      <c r="AU492" s="197" t="s">
        <v>89</v>
      </c>
      <c r="AY492" s="17" t="s">
        <v>130</v>
      </c>
      <c r="BE492" s="198">
        <f>IF(N492="základní",J492,0)</f>
        <v>0</v>
      </c>
      <c r="BF492" s="198">
        <f>IF(N492="snížená",J492,0)</f>
        <v>0</v>
      </c>
      <c r="BG492" s="198">
        <f>IF(N492="zákl. přenesená",J492,0)</f>
        <v>0</v>
      </c>
      <c r="BH492" s="198">
        <f>IF(N492="sníž. přenesená",J492,0)</f>
        <v>0</v>
      </c>
      <c r="BI492" s="198">
        <f>IF(N492="nulová",J492,0)</f>
        <v>0</v>
      </c>
      <c r="BJ492" s="17" t="s">
        <v>87</v>
      </c>
      <c r="BK492" s="198">
        <f>ROUND(I492*H492,2)</f>
        <v>0</v>
      </c>
      <c r="BL492" s="17" t="s">
        <v>137</v>
      </c>
      <c r="BM492" s="197" t="s">
        <v>558</v>
      </c>
    </row>
    <row r="493" spans="1:65" s="2" customFormat="1" ht="11.25">
      <c r="A493" s="34"/>
      <c r="B493" s="35"/>
      <c r="C493" s="36"/>
      <c r="D493" s="199" t="s">
        <v>138</v>
      </c>
      <c r="E493" s="36"/>
      <c r="F493" s="200" t="s">
        <v>557</v>
      </c>
      <c r="G493" s="36"/>
      <c r="H493" s="36"/>
      <c r="I493" s="201"/>
      <c r="J493" s="36"/>
      <c r="K493" s="36"/>
      <c r="L493" s="39"/>
      <c r="M493" s="202"/>
      <c r="N493" s="203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138</v>
      </c>
      <c r="AU493" s="17" t="s">
        <v>89</v>
      </c>
    </row>
    <row r="494" spans="1:65" s="15" customFormat="1" ht="11.25">
      <c r="B494" s="226"/>
      <c r="C494" s="227"/>
      <c r="D494" s="199" t="s">
        <v>139</v>
      </c>
      <c r="E494" s="228" t="s">
        <v>1</v>
      </c>
      <c r="F494" s="229" t="s">
        <v>155</v>
      </c>
      <c r="G494" s="227"/>
      <c r="H494" s="228" t="s">
        <v>1</v>
      </c>
      <c r="I494" s="230"/>
      <c r="J494" s="227"/>
      <c r="K494" s="227"/>
      <c r="L494" s="231"/>
      <c r="M494" s="232"/>
      <c r="N494" s="233"/>
      <c r="O494" s="233"/>
      <c r="P494" s="233"/>
      <c r="Q494" s="233"/>
      <c r="R494" s="233"/>
      <c r="S494" s="233"/>
      <c r="T494" s="234"/>
      <c r="AT494" s="235" t="s">
        <v>139</v>
      </c>
      <c r="AU494" s="235" t="s">
        <v>89</v>
      </c>
      <c r="AV494" s="15" t="s">
        <v>87</v>
      </c>
      <c r="AW494" s="15" t="s">
        <v>35</v>
      </c>
      <c r="AX494" s="15" t="s">
        <v>79</v>
      </c>
      <c r="AY494" s="235" t="s">
        <v>130</v>
      </c>
    </row>
    <row r="495" spans="1:65" s="13" customFormat="1" ht="11.25">
      <c r="B495" s="204"/>
      <c r="C495" s="205"/>
      <c r="D495" s="199" t="s">
        <v>139</v>
      </c>
      <c r="E495" s="206" t="s">
        <v>1</v>
      </c>
      <c r="F495" s="207" t="s">
        <v>559</v>
      </c>
      <c r="G495" s="205"/>
      <c r="H495" s="208">
        <v>156.85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139</v>
      </c>
      <c r="AU495" s="214" t="s">
        <v>89</v>
      </c>
      <c r="AV495" s="13" t="s">
        <v>89</v>
      </c>
      <c r="AW495" s="13" t="s">
        <v>35</v>
      </c>
      <c r="AX495" s="13" t="s">
        <v>79</v>
      </c>
      <c r="AY495" s="214" t="s">
        <v>130</v>
      </c>
    </row>
    <row r="496" spans="1:65" s="15" customFormat="1" ht="11.25">
      <c r="B496" s="226"/>
      <c r="C496" s="227"/>
      <c r="D496" s="199" t="s">
        <v>139</v>
      </c>
      <c r="E496" s="228" t="s">
        <v>1</v>
      </c>
      <c r="F496" s="229" t="s">
        <v>560</v>
      </c>
      <c r="G496" s="227"/>
      <c r="H496" s="228" t="s">
        <v>1</v>
      </c>
      <c r="I496" s="230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AT496" s="235" t="s">
        <v>139</v>
      </c>
      <c r="AU496" s="235" t="s">
        <v>89</v>
      </c>
      <c r="AV496" s="15" t="s">
        <v>87</v>
      </c>
      <c r="AW496" s="15" t="s">
        <v>35</v>
      </c>
      <c r="AX496" s="15" t="s">
        <v>79</v>
      </c>
      <c r="AY496" s="235" t="s">
        <v>130</v>
      </c>
    </row>
    <row r="497" spans="1:65" s="13" customFormat="1" ht="11.25">
      <c r="B497" s="204"/>
      <c r="C497" s="205"/>
      <c r="D497" s="199" t="s">
        <v>139</v>
      </c>
      <c r="E497" s="206" t="s">
        <v>1</v>
      </c>
      <c r="F497" s="207" t="s">
        <v>561</v>
      </c>
      <c r="G497" s="205"/>
      <c r="H497" s="208">
        <v>120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139</v>
      </c>
      <c r="AU497" s="214" t="s">
        <v>89</v>
      </c>
      <c r="AV497" s="13" t="s">
        <v>89</v>
      </c>
      <c r="AW497" s="13" t="s">
        <v>35</v>
      </c>
      <c r="AX497" s="13" t="s">
        <v>79</v>
      </c>
      <c r="AY497" s="214" t="s">
        <v>130</v>
      </c>
    </row>
    <row r="498" spans="1:65" s="15" customFormat="1" ht="11.25">
      <c r="B498" s="226"/>
      <c r="C498" s="227"/>
      <c r="D498" s="199" t="s">
        <v>139</v>
      </c>
      <c r="E498" s="228" t="s">
        <v>1</v>
      </c>
      <c r="F498" s="229" t="s">
        <v>159</v>
      </c>
      <c r="G498" s="227"/>
      <c r="H498" s="228" t="s">
        <v>1</v>
      </c>
      <c r="I498" s="230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AT498" s="235" t="s">
        <v>139</v>
      </c>
      <c r="AU498" s="235" t="s">
        <v>89</v>
      </c>
      <c r="AV498" s="15" t="s">
        <v>87</v>
      </c>
      <c r="AW498" s="15" t="s">
        <v>35</v>
      </c>
      <c r="AX498" s="15" t="s">
        <v>79</v>
      </c>
      <c r="AY498" s="235" t="s">
        <v>130</v>
      </c>
    </row>
    <row r="499" spans="1:65" s="13" customFormat="1" ht="11.25">
      <c r="B499" s="204"/>
      <c r="C499" s="205"/>
      <c r="D499" s="199" t="s">
        <v>139</v>
      </c>
      <c r="E499" s="206" t="s">
        <v>1</v>
      </c>
      <c r="F499" s="207" t="s">
        <v>562</v>
      </c>
      <c r="G499" s="205"/>
      <c r="H499" s="208">
        <v>31.5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139</v>
      </c>
      <c r="AU499" s="214" t="s">
        <v>89</v>
      </c>
      <c r="AV499" s="13" t="s">
        <v>89</v>
      </c>
      <c r="AW499" s="13" t="s">
        <v>35</v>
      </c>
      <c r="AX499" s="13" t="s">
        <v>79</v>
      </c>
      <c r="AY499" s="214" t="s">
        <v>130</v>
      </c>
    </row>
    <row r="500" spans="1:65" s="14" customFormat="1" ht="11.25">
      <c r="B500" s="215"/>
      <c r="C500" s="216"/>
      <c r="D500" s="199" t="s">
        <v>139</v>
      </c>
      <c r="E500" s="217" t="s">
        <v>1</v>
      </c>
      <c r="F500" s="218" t="s">
        <v>141</v>
      </c>
      <c r="G500" s="216"/>
      <c r="H500" s="219">
        <v>308.35000000000002</v>
      </c>
      <c r="I500" s="220"/>
      <c r="J500" s="216"/>
      <c r="K500" s="216"/>
      <c r="L500" s="221"/>
      <c r="M500" s="222"/>
      <c r="N500" s="223"/>
      <c r="O500" s="223"/>
      <c r="P500" s="223"/>
      <c r="Q500" s="223"/>
      <c r="R500" s="223"/>
      <c r="S500" s="223"/>
      <c r="T500" s="224"/>
      <c r="AT500" s="225" t="s">
        <v>139</v>
      </c>
      <c r="AU500" s="225" t="s">
        <v>89</v>
      </c>
      <c r="AV500" s="14" t="s">
        <v>137</v>
      </c>
      <c r="AW500" s="14" t="s">
        <v>35</v>
      </c>
      <c r="AX500" s="14" t="s">
        <v>87</v>
      </c>
      <c r="AY500" s="225" t="s">
        <v>130</v>
      </c>
    </row>
    <row r="501" spans="1:65" s="2" customFormat="1" ht="16.5" customHeight="1">
      <c r="A501" s="34"/>
      <c r="B501" s="35"/>
      <c r="C501" s="186" t="s">
        <v>376</v>
      </c>
      <c r="D501" s="186" t="s">
        <v>132</v>
      </c>
      <c r="E501" s="187" t="s">
        <v>563</v>
      </c>
      <c r="F501" s="188" t="s">
        <v>564</v>
      </c>
      <c r="G501" s="189" t="s">
        <v>502</v>
      </c>
      <c r="H501" s="190">
        <v>1</v>
      </c>
      <c r="I501" s="191"/>
      <c r="J501" s="192">
        <f>ROUND(I501*H501,2)</f>
        <v>0</v>
      </c>
      <c r="K501" s="188" t="s">
        <v>1</v>
      </c>
      <c r="L501" s="39"/>
      <c r="M501" s="193" t="s">
        <v>1</v>
      </c>
      <c r="N501" s="194" t="s">
        <v>44</v>
      </c>
      <c r="O501" s="71"/>
      <c r="P501" s="195">
        <f>O501*H501</f>
        <v>0</v>
      </c>
      <c r="Q501" s="195">
        <v>0</v>
      </c>
      <c r="R501" s="195">
        <f>Q501*H501</f>
        <v>0</v>
      </c>
      <c r="S501" s="195">
        <v>0</v>
      </c>
      <c r="T501" s="196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7" t="s">
        <v>137</v>
      </c>
      <c r="AT501" s="197" t="s">
        <v>132</v>
      </c>
      <c r="AU501" s="197" t="s">
        <v>89</v>
      </c>
      <c r="AY501" s="17" t="s">
        <v>130</v>
      </c>
      <c r="BE501" s="198">
        <f>IF(N501="základní",J501,0)</f>
        <v>0</v>
      </c>
      <c r="BF501" s="198">
        <f>IF(N501="snížená",J501,0)</f>
        <v>0</v>
      </c>
      <c r="BG501" s="198">
        <f>IF(N501="zákl. přenesená",J501,0)</f>
        <v>0</v>
      </c>
      <c r="BH501" s="198">
        <f>IF(N501="sníž. přenesená",J501,0)</f>
        <v>0</v>
      </c>
      <c r="BI501" s="198">
        <f>IF(N501="nulová",J501,0)</f>
        <v>0</v>
      </c>
      <c r="BJ501" s="17" t="s">
        <v>87</v>
      </c>
      <c r="BK501" s="198">
        <f>ROUND(I501*H501,2)</f>
        <v>0</v>
      </c>
      <c r="BL501" s="17" t="s">
        <v>137</v>
      </c>
      <c r="BM501" s="197" t="s">
        <v>565</v>
      </c>
    </row>
    <row r="502" spans="1:65" s="2" customFormat="1" ht="11.25">
      <c r="A502" s="34"/>
      <c r="B502" s="35"/>
      <c r="C502" s="36"/>
      <c r="D502" s="199" t="s">
        <v>138</v>
      </c>
      <c r="E502" s="36"/>
      <c r="F502" s="200" t="s">
        <v>564</v>
      </c>
      <c r="G502" s="36"/>
      <c r="H502" s="36"/>
      <c r="I502" s="201"/>
      <c r="J502" s="36"/>
      <c r="K502" s="36"/>
      <c r="L502" s="39"/>
      <c r="M502" s="202"/>
      <c r="N502" s="203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138</v>
      </c>
      <c r="AU502" s="17" t="s">
        <v>89</v>
      </c>
    </row>
    <row r="503" spans="1:65" s="2" customFormat="1" ht="16.5" customHeight="1">
      <c r="A503" s="34"/>
      <c r="B503" s="35"/>
      <c r="C503" s="186" t="s">
        <v>566</v>
      </c>
      <c r="D503" s="186" t="s">
        <v>132</v>
      </c>
      <c r="E503" s="187" t="s">
        <v>567</v>
      </c>
      <c r="F503" s="188" t="s">
        <v>568</v>
      </c>
      <c r="G503" s="189" t="s">
        <v>502</v>
      </c>
      <c r="H503" s="190">
        <v>1</v>
      </c>
      <c r="I503" s="191"/>
      <c r="J503" s="192">
        <f>ROUND(I503*H503,2)</f>
        <v>0</v>
      </c>
      <c r="K503" s="188" t="s">
        <v>1</v>
      </c>
      <c r="L503" s="39"/>
      <c r="M503" s="193" t="s">
        <v>1</v>
      </c>
      <c r="N503" s="194" t="s">
        <v>44</v>
      </c>
      <c r="O503" s="71"/>
      <c r="P503" s="195">
        <f>O503*H503</f>
        <v>0</v>
      </c>
      <c r="Q503" s="195">
        <v>0</v>
      </c>
      <c r="R503" s="195">
        <f>Q503*H503</f>
        <v>0</v>
      </c>
      <c r="S503" s="195">
        <v>0</v>
      </c>
      <c r="T503" s="196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7" t="s">
        <v>137</v>
      </c>
      <c r="AT503" s="197" t="s">
        <v>132</v>
      </c>
      <c r="AU503" s="197" t="s">
        <v>89</v>
      </c>
      <c r="AY503" s="17" t="s">
        <v>130</v>
      </c>
      <c r="BE503" s="198">
        <f>IF(N503="základní",J503,0)</f>
        <v>0</v>
      </c>
      <c r="BF503" s="198">
        <f>IF(N503="snížená",J503,0)</f>
        <v>0</v>
      </c>
      <c r="BG503" s="198">
        <f>IF(N503="zákl. přenesená",J503,0)</f>
        <v>0</v>
      </c>
      <c r="BH503" s="198">
        <f>IF(N503="sníž. přenesená",J503,0)</f>
        <v>0</v>
      </c>
      <c r="BI503" s="198">
        <f>IF(N503="nulová",J503,0)</f>
        <v>0</v>
      </c>
      <c r="BJ503" s="17" t="s">
        <v>87</v>
      </c>
      <c r="BK503" s="198">
        <f>ROUND(I503*H503,2)</f>
        <v>0</v>
      </c>
      <c r="BL503" s="17" t="s">
        <v>137</v>
      </c>
      <c r="BM503" s="197" t="s">
        <v>569</v>
      </c>
    </row>
    <row r="504" spans="1:65" s="2" customFormat="1" ht="11.25">
      <c r="A504" s="34"/>
      <c r="B504" s="35"/>
      <c r="C504" s="36"/>
      <c r="D504" s="199" t="s">
        <v>138</v>
      </c>
      <c r="E504" s="36"/>
      <c r="F504" s="200" t="s">
        <v>568</v>
      </c>
      <c r="G504" s="36"/>
      <c r="H504" s="36"/>
      <c r="I504" s="201"/>
      <c r="J504" s="36"/>
      <c r="K504" s="36"/>
      <c r="L504" s="39"/>
      <c r="M504" s="202"/>
      <c r="N504" s="203"/>
      <c r="O504" s="71"/>
      <c r="P504" s="71"/>
      <c r="Q504" s="71"/>
      <c r="R504" s="71"/>
      <c r="S504" s="71"/>
      <c r="T504" s="72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138</v>
      </c>
      <c r="AU504" s="17" t="s">
        <v>89</v>
      </c>
    </row>
    <row r="505" spans="1:65" s="2" customFormat="1" ht="21.75" customHeight="1">
      <c r="A505" s="34"/>
      <c r="B505" s="35"/>
      <c r="C505" s="186" t="s">
        <v>379</v>
      </c>
      <c r="D505" s="186" t="s">
        <v>132</v>
      </c>
      <c r="E505" s="187" t="s">
        <v>570</v>
      </c>
      <c r="F505" s="188" t="s">
        <v>571</v>
      </c>
      <c r="G505" s="189" t="s">
        <v>572</v>
      </c>
      <c r="H505" s="190">
        <v>7</v>
      </c>
      <c r="I505" s="191"/>
      <c r="J505" s="192">
        <f>ROUND(I505*H505,2)</f>
        <v>0</v>
      </c>
      <c r="K505" s="188" t="s">
        <v>1</v>
      </c>
      <c r="L505" s="39"/>
      <c r="M505" s="193" t="s">
        <v>1</v>
      </c>
      <c r="N505" s="194" t="s">
        <v>44</v>
      </c>
      <c r="O505" s="71"/>
      <c r="P505" s="195">
        <f>O505*H505</f>
        <v>0</v>
      </c>
      <c r="Q505" s="195">
        <v>0</v>
      </c>
      <c r="R505" s="195">
        <f>Q505*H505</f>
        <v>0</v>
      </c>
      <c r="S505" s="195">
        <v>0</v>
      </c>
      <c r="T505" s="196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7" t="s">
        <v>137</v>
      </c>
      <c r="AT505" s="197" t="s">
        <v>132</v>
      </c>
      <c r="AU505" s="197" t="s">
        <v>89</v>
      </c>
      <c r="AY505" s="17" t="s">
        <v>130</v>
      </c>
      <c r="BE505" s="198">
        <f>IF(N505="základní",J505,0)</f>
        <v>0</v>
      </c>
      <c r="BF505" s="198">
        <f>IF(N505="snížená",J505,0)</f>
        <v>0</v>
      </c>
      <c r="BG505" s="198">
        <f>IF(N505="zákl. přenesená",J505,0)</f>
        <v>0</v>
      </c>
      <c r="BH505" s="198">
        <f>IF(N505="sníž. přenesená",J505,0)</f>
        <v>0</v>
      </c>
      <c r="BI505" s="198">
        <f>IF(N505="nulová",J505,0)</f>
        <v>0</v>
      </c>
      <c r="BJ505" s="17" t="s">
        <v>87</v>
      </c>
      <c r="BK505" s="198">
        <f>ROUND(I505*H505,2)</f>
        <v>0</v>
      </c>
      <c r="BL505" s="17" t="s">
        <v>137</v>
      </c>
      <c r="BM505" s="197" t="s">
        <v>573</v>
      </c>
    </row>
    <row r="506" spans="1:65" s="2" customFormat="1" ht="11.25">
      <c r="A506" s="34"/>
      <c r="B506" s="35"/>
      <c r="C506" s="36"/>
      <c r="D506" s="199" t="s">
        <v>138</v>
      </c>
      <c r="E506" s="36"/>
      <c r="F506" s="200" t="s">
        <v>571</v>
      </c>
      <c r="G506" s="36"/>
      <c r="H506" s="36"/>
      <c r="I506" s="201"/>
      <c r="J506" s="36"/>
      <c r="K506" s="36"/>
      <c r="L506" s="39"/>
      <c r="M506" s="202"/>
      <c r="N506" s="203"/>
      <c r="O506" s="71"/>
      <c r="P506" s="71"/>
      <c r="Q506" s="71"/>
      <c r="R506" s="71"/>
      <c r="S506" s="71"/>
      <c r="T506" s="72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138</v>
      </c>
      <c r="AU506" s="17" t="s">
        <v>89</v>
      </c>
    </row>
    <row r="507" spans="1:65" s="12" customFormat="1" ht="22.9" customHeight="1">
      <c r="B507" s="170"/>
      <c r="C507" s="171"/>
      <c r="D507" s="172" t="s">
        <v>78</v>
      </c>
      <c r="E507" s="184" t="s">
        <v>574</v>
      </c>
      <c r="F507" s="184" t="s">
        <v>575</v>
      </c>
      <c r="G507" s="171"/>
      <c r="H507" s="171"/>
      <c r="I507" s="174"/>
      <c r="J507" s="185">
        <f>BK507</f>
        <v>0</v>
      </c>
      <c r="K507" s="171"/>
      <c r="L507" s="176"/>
      <c r="M507" s="177"/>
      <c r="N507" s="178"/>
      <c r="O507" s="178"/>
      <c r="P507" s="179">
        <f>SUM(P508:P529)</f>
        <v>0</v>
      </c>
      <c r="Q507" s="178"/>
      <c r="R507" s="179">
        <f>SUM(R508:R529)</f>
        <v>0</v>
      </c>
      <c r="S507" s="178"/>
      <c r="T507" s="180">
        <f>SUM(T508:T529)</f>
        <v>0</v>
      </c>
      <c r="AR507" s="181" t="s">
        <v>87</v>
      </c>
      <c r="AT507" s="182" t="s">
        <v>78</v>
      </c>
      <c r="AU507" s="182" t="s">
        <v>87</v>
      </c>
      <c r="AY507" s="181" t="s">
        <v>130</v>
      </c>
      <c r="BK507" s="183">
        <f>SUM(BK508:BK529)</f>
        <v>0</v>
      </c>
    </row>
    <row r="508" spans="1:65" s="2" customFormat="1" ht="24.2" customHeight="1">
      <c r="A508" s="34"/>
      <c r="B508" s="35"/>
      <c r="C508" s="186" t="s">
        <v>576</v>
      </c>
      <c r="D508" s="186" t="s">
        <v>132</v>
      </c>
      <c r="E508" s="187" t="s">
        <v>577</v>
      </c>
      <c r="F508" s="188" t="s">
        <v>578</v>
      </c>
      <c r="G508" s="189" t="s">
        <v>305</v>
      </c>
      <c r="H508" s="190">
        <v>8</v>
      </c>
      <c r="I508" s="191"/>
      <c r="J508" s="192">
        <f>ROUND(I508*H508,2)</f>
        <v>0</v>
      </c>
      <c r="K508" s="188" t="s">
        <v>136</v>
      </c>
      <c r="L508" s="39"/>
      <c r="M508" s="193" t="s">
        <v>1</v>
      </c>
      <c r="N508" s="194" t="s">
        <v>44</v>
      </c>
      <c r="O508" s="71"/>
      <c r="P508" s="195">
        <f>O508*H508</f>
        <v>0</v>
      </c>
      <c r="Q508" s="195">
        <v>0</v>
      </c>
      <c r="R508" s="195">
        <f>Q508*H508</f>
        <v>0</v>
      </c>
      <c r="S508" s="195">
        <v>0</v>
      </c>
      <c r="T508" s="196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7" t="s">
        <v>137</v>
      </c>
      <c r="AT508" s="197" t="s">
        <v>132</v>
      </c>
      <c r="AU508" s="197" t="s">
        <v>89</v>
      </c>
      <c r="AY508" s="17" t="s">
        <v>130</v>
      </c>
      <c r="BE508" s="198">
        <f>IF(N508="základní",J508,0)</f>
        <v>0</v>
      </c>
      <c r="BF508" s="198">
        <f>IF(N508="snížená",J508,0)</f>
        <v>0</v>
      </c>
      <c r="BG508" s="198">
        <f>IF(N508="zákl. přenesená",J508,0)</f>
        <v>0</v>
      </c>
      <c r="BH508" s="198">
        <f>IF(N508="sníž. přenesená",J508,0)</f>
        <v>0</v>
      </c>
      <c r="BI508" s="198">
        <f>IF(N508="nulová",J508,0)</f>
        <v>0</v>
      </c>
      <c r="BJ508" s="17" t="s">
        <v>87</v>
      </c>
      <c r="BK508" s="198">
        <f>ROUND(I508*H508,2)</f>
        <v>0</v>
      </c>
      <c r="BL508" s="17" t="s">
        <v>137</v>
      </c>
      <c r="BM508" s="197" t="s">
        <v>579</v>
      </c>
    </row>
    <row r="509" spans="1:65" s="2" customFormat="1" ht="11.25">
      <c r="A509" s="34"/>
      <c r="B509" s="35"/>
      <c r="C509" s="36"/>
      <c r="D509" s="199" t="s">
        <v>138</v>
      </c>
      <c r="E509" s="36"/>
      <c r="F509" s="200" t="s">
        <v>578</v>
      </c>
      <c r="G509" s="36"/>
      <c r="H509" s="36"/>
      <c r="I509" s="201"/>
      <c r="J509" s="36"/>
      <c r="K509" s="36"/>
      <c r="L509" s="39"/>
      <c r="M509" s="202"/>
      <c r="N509" s="203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138</v>
      </c>
      <c r="AU509" s="17" t="s">
        <v>89</v>
      </c>
    </row>
    <row r="510" spans="1:65" s="13" customFormat="1" ht="11.25">
      <c r="B510" s="204"/>
      <c r="C510" s="205"/>
      <c r="D510" s="199" t="s">
        <v>139</v>
      </c>
      <c r="E510" s="206" t="s">
        <v>1</v>
      </c>
      <c r="F510" s="207" t="s">
        <v>151</v>
      </c>
      <c r="G510" s="205"/>
      <c r="H510" s="208">
        <v>8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139</v>
      </c>
      <c r="AU510" s="214" t="s">
        <v>89</v>
      </c>
      <c r="AV510" s="13" t="s">
        <v>89</v>
      </c>
      <c r="AW510" s="13" t="s">
        <v>35</v>
      </c>
      <c r="AX510" s="13" t="s">
        <v>79</v>
      </c>
      <c r="AY510" s="214" t="s">
        <v>130</v>
      </c>
    </row>
    <row r="511" spans="1:65" s="14" customFormat="1" ht="11.25">
      <c r="B511" s="215"/>
      <c r="C511" s="216"/>
      <c r="D511" s="199" t="s">
        <v>139</v>
      </c>
      <c r="E511" s="217" t="s">
        <v>1</v>
      </c>
      <c r="F511" s="218" t="s">
        <v>141</v>
      </c>
      <c r="G511" s="216"/>
      <c r="H511" s="219">
        <v>8</v>
      </c>
      <c r="I511" s="220"/>
      <c r="J511" s="216"/>
      <c r="K511" s="216"/>
      <c r="L511" s="221"/>
      <c r="M511" s="222"/>
      <c r="N511" s="223"/>
      <c r="O511" s="223"/>
      <c r="P511" s="223"/>
      <c r="Q511" s="223"/>
      <c r="R511" s="223"/>
      <c r="S511" s="223"/>
      <c r="T511" s="224"/>
      <c r="AT511" s="225" t="s">
        <v>139</v>
      </c>
      <c r="AU511" s="225" t="s">
        <v>89</v>
      </c>
      <c r="AV511" s="14" t="s">
        <v>137</v>
      </c>
      <c r="AW511" s="14" t="s">
        <v>35</v>
      </c>
      <c r="AX511" s="14" t="s">
        <v>87</v>
      </c>
      <c r="AY511" s="225" t="s">
        <v>130</v>
      </c>
    </row>
    <row r="512" spans="1:65" s="2" customFormat="1" ht="21.75" customHeight="1">
      <c r="A512" s="34"/>
      <c r="B512" s="35"/>
      <c r="C512" s="186" t="s">
        <v>383</v>
      </c>
      <c r="D512" s="186" t="s">
        <v>132</v>
      </c>
      <c r="E512" s="187" t="s">
        <v>580</v>
      </c>
      <c r="F512" s="188" t="s">
        <v>581</v>
      </c>
      <c r="G512" s="189" t="s">
        <v>305</v>
      </c>
      <c r="H512" s="190">
        <v>234.56</v>
      </c>
      <c r="I512" s="191"/>
      <c r="J512" s="192">
        <f>ROUND(I512*H512,2)</f>
        <v>0</v>
      </c>
      <c r="K512" s="188" t="s">
        <v>136</v>
      </c>
      <c r="L512" s="39"/>
      <c r="M512" s="193" t="s">
        <v>1</v>
      </c>
      <c r="N512" s="194" t="s">
        <v>44</v>
      </c>
      <c r="O512" s="71"/>
      <c r="P512" s="195">
        <f>O512*H512</f>
        <v>0</v>
      </c>
      <c r="Q512" s="195">
        <v>0</v>
      </c>
      <c r="R512" s="195">
        <f>Q512*H512</f>
        <v>0</v>
      </c>
      <c r="S512" s="195">
        <v>0</v>
      </c>
      <c r="T512" s="196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7" t="s">
        <v>137</v>
      </c>
      <c r="AT512" s="197" t="s">
        <v>132</v>
      </c>
      <c r="AU512" s="197" t="s">
        <v>89</v>
      </c>
      <c r="AY512" s="17" t="s">
        <v>130</v>
      </c>
      <c r="BE512" s="198">
        <f>IF(N512="základní",J512,0)</f>
        <v>0</v>
      </c>
      <c r="BF512" s="198">
        <f>IF(N512="snížená",J512,0)</f>
        <v>0</v>
      </c>
      <c r="BG512" s="198">
        <f>IF(N512="zákl. přenesená",J512,0)</f>
        <v>0</v>
      </c>
      <c r="BH512" s="198">
        <f>IF(N512="sníž. přenesená",J512,0)</f>
        <v>0</v>
      </c>
      <c r="BI512" s="198">
        <f>IF(N512="nulová",J512,0)</f>
        <v>0</v>
      </c>
      <c r="BJ512" s="17" t="s">
        <v>87</v>
      </c>
      <c r="BK512" s="198">
        <f>ROUND(I512*H512,2)</f>
        <v>0</v>
      </c>
      <c r="BL512" s="17" t="s">
        <v>137</v>
      </c>
      <c r="BM512" s="197" t="s">
        <v>582</v>
      </c>
    </row>
    <row r="513" spans="1:65" s="2" customFormat="1" ht="11.25">
      <c r="A513" s="34"/>
      <c r="B513" s="35"/>
      <c r="C513" s="36"/>
      <c r="D513" s="199" t="s">
        <v>138</v>
      </c>
      <c r="E513" s="36"/>
      <c r="F513" s="200" t="s">
        <v>581</v>
      </c>
      <c r="G513" s="36"/>
      <c r="H513" s="36"/>
      <c r="I513" s="201"/>
      <c r="J513" s="36"/>
      <c r="K513" s="36"/>
      <c r="L513" s="39"/>
      <c r="M513" s="202"/>
      <c r="N513" s="203"/>
      <c r="O513" s="71"/>
      <c r="P513" s="71"/>
      <c r="Q513" s="71"/>
      <c r="R513" s="71"/>
      <c r="S513" s="71"/>
      <c r="T513" s="72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138</v>
      </c>
      <c r="AU513" s="17" t="s">
        <v>89</v>
      </c>
    </row>
    <row r="514" spans="1:65" s="13" customFormat="1" ht="11.25">
      <c r="B514" s="204"/>
      <c r="C514" s="205"/>
      <c r="D514" s="199" t="s">
        <v>139</v>
      </c>
      <c r="E514" s="206" t="s">
        <v>1</v>
      </c>
      <c r="F514" s="207" t="s">
        <v>583</v>
      </c>
      <c r="G514" s="205"/>
      <c r="H514" s="208">
        <v>234.56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139</v>
      </c>
      <c r="AU514" s="214" t="s">
        <v>89</v>
      </c>
      <c r="AV514" s="13" t="s">
        <v>89</v>
      </c>
      <c r="AW514" s="13" t="s">
        <v>35</v>
      </c>
      <c r="AX514" s="13" t="s">
        <v>79</v>
      </c>
      <c r="AY514" s="214" t="s">
        <v>130</v>
      </c>
    </row>
    <row r="515" spans="1:65" s="14" customFormat="1" ht="11.25">
      <c r="B515" s="215"/>
      <c r="C515" s="216"/>
      <c r="D515" s="199" t="s">
        <v>139</v>
      </c>
      <c r="E515" s="217" t="s">
        <v>1</v>
      </c>
      <c r="F515" s="218" t="s">
        <v>141</v>
      </c>
      <c r="G515" s="216"/>
      <c r="H515" s="219">
        <v>234.56</v>
      </c>
      <c r="I515" s="220"/>
      <c r="J515" s="216"/>
      <c r="K515" s="216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139</v>
      </c>
      <c r="AU515" s="225" t="s">
        <v>89</v>
      </c>
      <c r="AV515" s="14" t="s">
        <v>137</v>
      </c>
      <c r="AW515" s="14" t="s">
        <v>35</v>
      </c>
      <c r="AX515" s="14" t="s">
        <v>87</v>
      </c>
      <c r="AY515" s="225" t="s">
        <v>130</v>
      </c>
    </row>
    <row r="516" spans="1:65" s="2" customFormat="1" ht="24.2" customHeight="1">
      <c r="A516" s="34"/>
      <c r="B516" s="35"/>
      <c r="C516" s="186" t="s">
        <v>584</v>
      </c>
      <c r="D516" s="186" t="s">
        <v>132</v>
      </c>
      <c r="E516" s="187" t="s">
        <v>585</v>
      </c>
      <c r="F516" s="188" t="s">
        <v>586</v>
      </c>
      <c r="G516" s="189" t="s">
        <v>305</v>
      </c>
      <c r="H516" s="190">
        <v>3703.84</v>
      </c>
      <c r="I516" s="191"/>
      <c r="J516" s="192">
        <f>ROUND(I516*H516,2)</f>
        <v>0</v>
      </c>
      <c r="K516" s="188" t="s">
        <v>136</v>
      </c>
      <c r="L516" s="39"/>
      <c r="M516" s="193" t="s">
        <v>1</v>
      </c>
      <c r="N516" s="194" t="s">
        <v>44</v>
      </c>
      <c r="O516" s="71"/>
      <c r="P516" s="195">
        <f>O516*H516</f>
        <v>0</v>
      </c>
      <c r="Q516" s="195">
        <v>0</v>
      </c>
      <c r="R516" s="195">
        <f>Q516*H516</f>
        <v>0</v>
      </c>
      <c r="S516" s="195">
        <v>0</v>
      </c>
      <c r="T516" s="196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7" t="s">
        <v>137</v>
      </c>
      <c r="AT516" s="197" t="s">
        <v>132</v>
      </c>
      <c r="AU516" s="197" t="s">
        <v>89</v>
      </c>
      <c r="AY516" s="17" t="s">
        <v>130</v>
      </c>
      <c r="BE516" s="198">
        <f>IF(N516="základní",J516,0)</f>
        <v>0</v>
      </c>
      <c r="BF516" s="198">
        <f>IF(N516="snížená",J516,0)</f>
        <v>0</v>
      </c>
      <c r="BG516" s="198">
        <f>IF(N516="zákl. přenesená",J516,0)</f>
        <v>0</v>
      </c>
      <c r="BH516" s="198">
        <f>IF(N516="sníž. přenesená",J516,0)</f>
        <v>0</v>
      </c>
      <c r="BI516" s="198">
        <f>IF(N516="nulová",J516,0)</f>
        <v>0</v>
      </c>
      <c r="BJ516" s="17" t="s">
        <v>87</v>
      </c>
      <c r="BK516" s="198">
        <f>ROUND(I516*H516,2)</f>
        <v>0</v>
      </c>
      <c r="BL516" s="17" t="s">
        <v>137</v>
      </c>
      <c r="BM516" s="197" t="s">
        <v>587</v>
      </c>
    </row>
    <row r="517" spans="1:65" s="2" customFormat="1" ht="11.25">
      <c r="A517" s="34"/>
      <c r="B517" s="35"/>
      <c r="C517" s="36"/>
      <c r="D517" s="199" t="s">
        <v>138</v>
      </c>
      <c r="E517" s="36"/>
      <c r="F517" s="200" t="s">
        <v>586</v>
      </c>
      <c r="G517" s="36"/>
      <c r="H517" s="36"/>
      <c r="I517" s="201"/>
      <c r="J517" s="36"/>
      <c r="K517" s="36"/>
      <c r="L517" s="39"/>
      <c r="M517" s="202"/>
      <c r="N517" s="203"/>
      <c r="O517" s="71"/>
      <c r="P517" s="71"/>
      <c r="Q517" s="71"/>
      <c r="R517" s="71"/>
      <c r="S517" s="71"/>
      <c r="T517" s="72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7" t="s">
        <v>138</v>
      </c>
      <c r="AU517" s="17" t="s">
        <v>89</v>
      </c>
    </row>
    <row r="518" spans="1:65" s="13" customFormat="1" ht="11.25">
      <c r="B518" s="204"/>
      <c r="C518" s="205"/>
      <c r="D518" s="199" t="s">
        <v>139</v>
      </c>
      <c r="E518" s="206" t="s">
        <v>1</v>
      </c>
      <c r="F518" s="207" t="s">
        <v>588</v>
      </c>
      <c r="G518" s="205"/>
      <c r="H518" s="208">
        <v>3703.84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139</v>
      </c>
      <c r="AU518" s="214" t="s">
        <v>89</v>
      </c>
      <c r="AV518" s="13" t="s">
        <v>89</v>
      </c>
      <c r="AW518" s="13" t="s">
        <v>35</v>
      </c>
      <c r="AX518" s="13" t="s">
        <v>79</v>
      </c>
      <c r="AY518" s="214" t="s">
        <v>130</v>
      </c>
    </row>
    <row r="519" spans="1:65" s="14" customFormat="1" ht="11.25">
      <c r="B519" s="215"/>
      <c r="C519" s="216"/>
      <c r="D519" s="199" t="s">
        <v>139</v>
      </c>
      <c r="E519" s="217" t="s">
        <v>1</v>
      </c>
      <c r="F519" s="218" t="s">
        <v>141</v>
      </c>
      <c r="G519" s="216"/>
      <c r="H519" s="219">
        <v>3703.84</v>
      </c>
      <c r="I519" s="220"/>
      <c r="J519" s="216"/>
      <c r="K519" s="216"/>
      <c r="L519" s="221"/>
      <c r="M519" s="222"/>
      <c r="N519" s="223"/>
      <c r="O519" s="223"/>
      <c r="P519" s="223"/>
      <c r="Q519" s="223"/>
      <c r="R519" s="223"/>
      <c r="S519" s="223"/>
      <c r="T519" s="224"/>
      <c r="AT519" s="225" t="s">
        <v>139</v>
      </c>
      <c r="AU519" s="225" t="s">
        <v>89</v>
      </c>
      <c r="AV519" s="14" t="s">
        <v>137</v>
      </c>
      <c r="AW519" s="14" t="s">
        <v>35</v>
      </c>
      <c r="AX519" s="14" t="s">
        <v>87</v>
      </c>
      <c r="AY519" s="225" t="s">
        <v>130</v>
      </c>
    </row>
    <row r="520" spans="1:65" s="2" customFormat="1" ht="37.9" customHeight="1">
      <c r="A520" s="34"/>
      <c r="B520" s="35"/>
      <c r="C520" s="186" t="s">
        <v>386</v>
      </c>
      <c r="D520" s="186" t="s">
        <v>132</v>
      </c>
      <c r="E520" s="187" t="s">
        <v>589</v>
      </c>
      <c r="F520" s="188" t="s">
        <v>590</v>
      </c>
      <c r="G520" s="189" t="s">
        <v>305</v>
      </c>
      <c r="H520" s="190">
        <v>113.2</v>
      </c>
      <c r="I520" s="191"/>
      <c r="J520" s="192">
        <f>ROUND(I520*H520,2)</f>
        <v>0</v>
      </c>
      <c r="K520" s="188" t="s">
        <v>136</v>
      </c>
      <c r="L520" s="39"/>
      <c r="M520" s="193" t="s">
        <v>1</v>
      </c>
      <c r="N520" s="194" t="s">
        <v>44</v>
      </c>
      <c r="O520" s="71"/>
      <c r="P520" s="195">
        <f>O520*H520</f>
        <v>0</v>
      </c>
      <c r="Q520" s="195">
        <v>0</v>
      </c>
      <c r="R520" s="195">
        <f>Q520*H520</f>
        <v>0</v>
      </c>
      <c r="S520" s="195">
        <v>0</v>
      </c>
      <c r="T520" s="196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7" t="s">
        <v>137</v>
      </c>
      <c r="AT520" s="197" t="s">
        <v>132</v>
      </c>
      <c r="AU520" s="197" t="s">
        <v>89</v>
      </c>
      <c r="AY520" s="17" t="s">
        <v>130</v>
      </c>
      <c r="BE520" s="198">
        <f>IF(N520="základní",J520,0)</f>
        <v>0</v>
      </c>
      <c r="BF520" s="198">
        <f>IF(N520="snížená",J520,0)</f>
        <v>0</v>
      </c>
      <c r="BG520" s="198">
        <f>IF(N520="zákl. přenesená",J520,0)</f>
        <v>0</v>
      </c>
      <c r="BH520" s="198">
        <f>IF(N520="sníž. přenesená",J520,0)</f>
        <v>0</v>
      </c>
      <c r="BI520" s="198">
        <f>IF(N520="nulová",J520,0)</f>
        <v>0</v>
      </c>
      <c r="BJ520" s="17" t="s">
        <v>87</v>
      </c>
      <c r="BK520" s="198">
        <f>ROUND(I520*H520,2)</f>
        <v>0</v>
      </c>
      <c r="BL520" s="17" t="s">
        <v>137</v>
      </c>
      <c r="BM520" s="197" t="s">
        <v>591</v>
      </c>
    </row>
    <row r="521" spans="1:65" s="2" customFormat="1" ht="19.5">
      <c r="A521" s="34"/>
      <c r="B521" s="35"/>
      <c r="C521" s="36"/>
      <c r="D521" s="199" t="s">
        <v>138</v>
      </c>
      <c r="E521" s="36"/>
      <c r="F521" s="200" t="s">
        <v>590</v>
      </c>
      <c r="G521" s="36"/>
      <c r="H521" s="36"/>
      <c r="I521" s="201"/>
      <c r="J521" s="36"/>
      <c r="K521" s="36"/>
      <c r="L521" s="39"/>
      <c r="M521" s="202"/>
      <c r="N521" s="203"/>
      <c r="O521" s="71"/>
      <c r="P521" s="71"/>
      <c r="Q521" s="71"/>
      <c r="R521" s="71"/>
      <c r="S521" s="71"/>
      <c r="T521" s="72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138</v>
      </c>
      <c r="AU521" s="17" t="s">
        <v>89</v>
      </c>
    </row>
    <row r="522" spans="1:65" s="13" customFormat="1" ht="11.25">
      <c r="B522" s="204"/>
      <c r="C522" s="205"/>
      <c r="D522" s="199" t="s">
        <v>139</v>
      </c>
      <c r="E522" s="206" t="s">
        <v>1</v>
      </c>
      <c r="F522" s="207" t="s">
        <v>592</v>
      </c>
      <c r="G522" s="205"/>
      <c r="H522" s="208">
        <v>113.2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139</v>
      </c>
      <c r="AU522" s="214" t="s">
        <v>89</v>
      </c>
      <c r="AV522" s="13" t="s">
        <v>89</v>
      </c>
      <c r="AW522" s="13" t="s">
        <v>35</v>
      </c>
      <c r="AX522" s="13" t="s">
        <v>79</v>
      </c>
      <c r="AY522" s="214" t="s">
        <v>130</v>
      </c>
    </row>
    <row r="523" spans="1:65" s="14" customFormat="1" ht="11.25">
      <c r="B523" s="215"/>
      <c r="C523" s="216"/>
      <c r="D523" s="199" t="s">
        <v>139</v>
      </c>
      <c r="E523" s="217" t="s">
        <v>1</v>
      </c>
      <c r="F523" s="218" t="s">
        <v>141</v>
      </c>
      <c r="G523" s="216"/>
      <c r="H523" s="219">
        <v>113.2</v>
      </c>
      <c r="I523" s="220"/>
      <c r="J523" s="216"/>
      <c r="K523" s="216"/>
      <c r="L523" s="221"/>
      <c r="M523" s="222"/>
      <c r="N523" s="223"/>
      <c r="O523" s="223"/>
      <c r="P523" s="223"/>
      <c r="Q523" s="223"/>
      <c r="R523" s="223"/>
      <c r="S523" s="223"/>
      <c r="T523" s="224"/>
      <c r="AT523" s="225" t="s">
        <v>139</v>
      </c>
      <c r="AU523" s="225" t="s">
        <v>89</v>
      </c>
      <c r="AV523" s="14" t="s">
        <v>137</v>
      </c>
      <c r="AW523" s="14" t="s">
        <v>35</v>
      </c>
      <c r="AX523" s="14" t="s">
        <v>87</v>
      </c>
      <c r="AY523" s="225" t="s">
        <v>130</v>
      </c>
    </row>
    <row r="524" spans="1:65" s="2" customFormat="1" ht="44.25" customHeight="1">
      <c r="A524" s="34"/>
      <c r="B524" s="35"/>
      <c r="C524" s="186" t="s">
        <v>593</v>
      </c>
      <c r="D524" s="186" t="s">
        <v>132</v>
      </c>
      <c r="E524" s="187" t="s">
        <v>594</v>
      </c>
      <c r="F524" s="188" t="s">
        <v>595</v>
      </c>
      <c r="G524" s="189" t="s">
        <v>305</v>
      </c>
      <c r="H524" s="190">
        <v>110.89</v>
      </c>
      <c r="I524" s="191"/>
      <c r="J524" s="192">
        <f>ROUND(I524*H524,2)</f>
        <v>0</v>
      </c>
      <c r="K524" s="188" t="s">
        <v>136</v>
      </c>
      <c r="L524" s="39"/>
      <c r="M524" s="193" t="s">
        <v>1</v>
      </c>
      <c r="N524" s="194" t="s">
        <v>44</v>
      </c>
      <c r="O524" s="71"/>
      <c r="P524" s="195">
        <f>O524*H524</f>
        <v>0</v>
      </c>
      <c r="Q524" s="195">
        <v>0</v>
      </c>
      <c r="R524" s="195">
        <f>Q524*H524</f>
        <v>0</v>
      </c>
      <c r="S524" s="195">
        <v>0</v>
      </c>
      <c r="T524" s="196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97" t="s">
        <v>137</v>
      </c>
      <c r="AT524" s="197" t="s">
        <v>132</v>
      </c>
      <c r="AU524" s="197" t="s">
        <v>89</v>
      </c>
      <c r="AY524" s="17" t="s">
        <v>130</v>
      </c>
      <c r="BE524" s="198">
        <f>IF(N524="základní",J524,0)</f>
        <v>0</v>
      </c>
      <c r="BF524" s="198">
        <f>IF(N524="snížená",J524,0)</f>
        <v>0</v>
      </c>
      <c r="BG524" s="198">
        <f>IF(N524="zákl. přenesená",J524,0)</f>
        <v>0</v>
      </c>
      <c r="BH524" s="198">
        <f>IF(N524="sníž. přenesená",J524,0)</f>
        <v>0</v>
      </c>
      <c r="BI524" s="198">
        <f>IF(N524="nulová",J524,0)</f>
        <v>0</v>
      </c>
      <c r="BJ524" s="17" t="s">
        <v>87</v>
      </c>
      <c r="BK524" s="198">
        <f>ROUND(I524*H524,2)</f>
        <v>0</v>
      </c>
      <c r="BL524" s="17" t="s">
        <v>137</v>
      </c>
      <c r="BM524" s="197" t="s">
        <v>596</v>
      </c>
    </row>
    <row r="525" spans="1:65" s="2" customFormat="1" ht="29.25">
      <c r="A525" s="34"/>
      <c r="B525" s="35"/>
      <c r="C525" s="36"/>
      <c r="D525" s="199" t="s">
        <v>138</v>
      </c>
      <c r="E525" s="36"/>
      <c r="F525" s="200" t="s">
        <v>595</v>
      </c>
      <c r="G525" s="36"/>
      <c r="H525" s="36"/>
      <c r="I525" s="201"/>
      <c r="J525" s="36"/>
      <c r="K525" s="36"/>
      <c r="L525" s="39"/>
      <c r="M525" s="202"/>
      <c r="N525" s="203"/>
      <c r="O525" s="71"/>
      <c r="P525" s="71"/>
      <c r="Q525" s="71"/>
      <c r="R525" s="71"/>
      <c r="S525" s="71"/>
      <c r="T525" s="72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7" t="s">
        <v>138</v>
      </c>
      <c r="AU525" s="17" t="s">
        <v>89</v>
      </c>
    </row>
    <row r="526" spans="1:65" s="2" customFormat="1" ht="44.25" customHeight="1">
      <c r="A526" s="34"/>
      <c r="B526" s="35"/>
      <c r="C526" s="186" t="s">
        <v>390</v>
      </c>
      <c r="D526" s="186" t="s">
        <v>132</v>
      </c>
      <c r="E526" s="187" t="s">
        <v>597</v>
      </c>
      <c r="F526" s="188" t="s">
        <v>598</v>
      </c>
      <c r="G526" s="189" t="s">
        <v>305</v>
      </c>
      <c r="H526" s="190">
        <v>70.47</v>
      </c>
      <c r="I526" s="191"/>
      <c r="J526" s="192">
        <f>ROUND(I526*H526,2)</f>
        <v>0</v>
      </c>
      <c r="K526" s="188" t="s">
        <v>136</v>
      </c>
      <c r="L526" s="39"/>
      <c r="M526" s="193" t="s">
        <v>1</v>
      </c>
      <c r="N526" s="194" t="s">
        <v>44</v>
      </c>
      <c r="O526" s="71"/>
      <c r="P526" s="195">
        <f>O526*H526</f>
        <v>0</v>
      </c>
      <c r="Q526" s="195">
        <v>0</v>
      </c>
      <c r="R526" s="195">
        <f>Q526*H526</f>
        <v>0</v>
      </c>
      <c r="S526" s="195">
        <v>0</v>
      </c>
      <c r="T526" s="196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7" t="s">
        <v>137</v>
      </c>
      <c r="AT526" s="197" t="s">
        <v>132</v>
      </c>
      <c r="AU526" s="197" t="s">
        <v>89</v>
      </c>
      <c r="AY526" s="17" t="s">
        <v>130</v>
      </c>
      <c r="BE526" s="198">
        <f>IF(N526="základní",J526,0)</f>
        <v>0</v>
      </c>
      <c r="BF526" s="198">
        <f>IF(N526="snížená",J526,0)</f>
        <v>0</v>
      </c>
      <c r="BG526" s="198">
        <f>IF(N526="zákl. přenesená",J526,0)</f>
        <v>0</v>
      </c>
      <c r="BH526" s="198">
        <f>IF(N526="sníž. přenesená",J526,0)</f>
        <v>0</v>
      </c>
      <c r="BI526" s="198">
        <f>IF(N526="nulová",J526,0)</f>
        <v>0</v>
      </c>
      <c r="BJ526" s="17" t="s">
        <v>87</v>
      </c>
      <c r="BK526" s="198">
        <f>ROUND(I526*H526,2)</f>
        <v>0</v>
      </c>
      <c r="BL526" s="17" t="s">
        <v>137</v>
      </c>
      <c r="BM526" s="197" t="s">
        <v>599</v>
      </c>
    </row>
    <row r="527" spans="1:65" s="2" customFormat="1" ht="29.25">
      <c r="A527" s="34"/>
      <c r="B527" s="35"/>
      <c r="C527" s="36"/>
      <c r="D527" s="199" t="s">
        <v>138</v>
      </c>
      <c r="E527" s="36"/>
      <c r="F527" s="200" t="s">
        <v>598</v>
      </c>
      <c r="G527" s="36"/>
      <c r="H527" s="36"/>
      <c r="I527" s="201"/>
      <c r="J527" s="36"/>
      <c r="K527" s="36"/>
      <c r="L527" s="39"/>
      <c r="M527" s="202"/>
      <c r="N527" s="203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138</v>
      </c>
      <c r="AU527" s="17" t="s">
        <v>89</v>
      </c>
    </row>
    <row r="528" spans="1:65" s="13" customFormat="1" ht="11.25">
      <c r="B528" s="204"/>
      <c r="C528" s="205"/>
      <c r="D528" s="199" t="s">
        <v>139</v>
      </c>
      <c r="E528" s="206" t="s">
        <v>1</v>
      </c>
      <c r="F528" s="207" t="s">
        <v>600</v>
      </c>
      <c r="G528" s="205"/>
      <c r="H528" s="208">
        <v>70.47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139</v>
      </c>
      <c r="AU528" s="214" t="s">
        <v>89</v>
      </c>
      <c r="AV528" s="13" t="s">
        <v>89</v>
      </c>
      <c r="AW528" s="13" t="s">
        <v>35</v>
      </c>
      <c r="AX528" s="13" t="s">
        <v>79</v>
      </c>
      <c r="AY528" s="214" t="s">
        <v>130</v>
      </c>
    </row>
    <row r="529" spans="1:65" s="14" customFormat="1" ht="11.25">
      <c r="B529" s="215"/>
      <c r="C529" s="216"/>
      <c r="D529" s="199" t="s">
        <v>139</v>
      </c>
      <c r="E529" s="217" t="s">
        <v>1</v>
      </c>
      <c r="F529" s="218" t="s">
        <v>141</v>
      </c>
      <c r="G529" s="216"/>
      <c r="H529" s="219">
        <v>70.47</v>
      </c>
      <c r="I529" s="220"/>
      <c r="J529" s="216"/>
      <c r="K529" s="216"/>
      <c r="L529" s="221"/>
      <c r="M529" s="222"/>
      <c r="N529" s="223"/>
      <c r="O529" s="223"/>
      <c r="P529" s="223"/>
      <c r="Q529" s="223"/>
      <c r="R529" s="223"/>
      <c r="S529" s="223"/>
      <c r="T529" s="224"/>
      <c r="AT529" s="225" t="s">
        <v>139</v>
      </c>
      <c r="AU529" s="225" t="s">
        <v>89</v>
      </c>
      <c r="AV529" s="14" t="s">
        <v>137</v>
      </c>
      <c r="AW529" s="14" t="s">
        <v>35</v>
      </c>
      <c r="AX529" s="14" t="s">
        <v>87</v>
      </c>
      <c r="AY529" s="225" t="s">
        <v>130</v>
      </c>
    </row>
    <row r="530" spans="1:65" s="12" customFormat="1" ht="22.9" customHeight="1">
      <c r="B530" s="170"/>
      <c r="C530" s="171"/>
      <c r="D530" s="172" t="s">
        <v>78</v>
      </c>
      <c r="E530" s="184" t="s">
        <v>601</v>
      </c>
      <c r="F530" s="184" t="s">
        <v>602</v>
      </c>
      <c r="G530" s="171"/>
      <c r="H530" s="171"/>
      <c r="I530" s="174"/>
      <c r="J530" s="185">
        <f>BK530</f>
        <v>0</v>
      </c>
      <c r="K530" s="171"/>
      <c r="L530" s="176"/>
      <c r="M530" s="177"/>
      <c r="N530" s="178"/>
      <c r="O530" s="178"/>
      <c r="P530" s="179">
        <f>SUM(P531:P532)</f>
        <v>0</v>
      </c>
      <c r="Q530" s="178"/>
      <c r="R530" s="179">
        <f>SUM(R531:R532)</f>
        <v>0</v>
      </c>
      <c r="S530" s="178"/>
      <c r="T530" s="180">
        <f>SUM(T531:T532)</f>
        <v>0</v>
      </c>
      <c r="AR530" s="181" t="s">
        <v>87</v>
      </c>
      <c r="AT530" s="182" t="s">
        <v>78</v>
      </c>
      <c r="AU530" s="182" t="s">
        <v>87</v>
      </c>
      <c r="AY530" s="181" t="s">
        <v>130</v>
      </c>
      <c r="BK530" s="183">
        <f>SUM(BK531:BK532)</f>
        <v>0</v>
      </c>
    </row>
    <row r="531" spans="1:65" s="2" customFormat="1" ht="24.2" customHeight="1">
      <c r="A531" s="34"/>
      <c r="B531" s="35"/>
      <c r="C531" s="186" t="s">
        <v>603</v>
      </c>
      <c r="D531" s="186" t="s">
        <v>132</v>
      </c>
      <c r="E531" s="187" t="s">
        <v>604</v>
      </c>
      <c r="F531" s="188" t="s">
        <v>605</v>
      </c>
      <c r="G531" s="189" t="s">
        <v>305</v>
      </c>
      <c r="H531" s="190">
        <v>3445.1909999999998</v>
      </c>
      <c r="I531" s="191"/>
      <c r="J531" s="192">
        <f>ROUND(I531*H531,2)</f>
        <v>0</v>
      </c>
      <c r="K531" s="188" t="s">
        <v>136</v>
      </c>
      <c r="L531" s="39"/>
      <c r="M531" s="193" t="s">
        <v>1</v>
      </c>
      <c r="N531" s="194" t="s">
        <v>44</v>
      </c>
      <c r="O531" s="71"/>
      <c r="P531" s="195">
        <f>O531*H531</f>
        <v>0</v>
      </c>
      <c r="Q531" s="195">
        <v>0</v>
      </c>
      <c r="R531" s="195">
        <f>Q531*H531</f>
        <v>0</v>
      </c>
      <c r="S531" s="195">
        <v>0</v>
      </c>
      <c r="T531" s="196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7" t="s">
        <v>137</v>
      </c>
      <c r="AT531" s="197" t="s">
        <v>132</v>
      </c>
      <c r="AU531" s="197" t="s">
        <v>89</v>
      </c>
      <c r="AY531" s="17" t="s">
        <v>130</v>
      </c>
      <c r="BE531" s="198">
        <f>IF(N531="základní",J531,0)</f>
        <v>0</v>
      </c>
      <c r="BF531" s="198">
        <f>IF(N531="snížená",J531,0)</f>
        <v>0</v>
      </c>
      <c r="BG531" s="198">
        <f>IF(N531="zákl. přenesená",J531,0)</f>
        <v>0</v>
      </c>
      <c r="BH531" s="198">
        <f>IF(N531="sníž. přenesená",J531,0)</f>
        <v>0</v>
      </c>
      <c r="BI531" s="198">
        <f>IF(N531="nulová",J531,0)</f>
        <v>0</v>
      </c>
      <c r="BJ531" s="17" t="s">
        <v>87</v>
      </c>
      <c r="BK531" s="198">
        <f>ROUND(I531*H531,2)</f>
        <v>0</v>
      </c>
      <c r="BL531" s="17" t="s">
        <v>137</v>
      </c>
      <c r="BM531" s="197" t="s">
        <v>606</v>
      </c>
    </row>
    <row r="532" spans="1:65" s="2" customFormat="1" ht="19.5">
      <c r="A532" s="34"/>
      <c r="B532" s="35"/>
      <c r="C532" s="36"/>
      <c r="D532" s="199" t="s">
        <v>138</v>
      </c>
      <c r="E532" s="36"/>
      <c r="F532" s="200" t="s">
        <v>605</v>
      </c>
      <c r="G532" s="36"/>
      <c r="H532" s="36"/>
      <c r="I532" s="201"/>
      <c r="J532" s="36"/>
      <c r="K532" s="36"/>
      <c r="L532" s="39"/>
      <c r="M532" s="246"/>
      <c r="N532" s="247"/>
      <c r="O532" s="248"/>
      <c r="P532" s="248"/>
      <c r="Q532" s="248"/>
      <c r="R532" s="248"/>
      <c r="S532" s="248"/>
      <c r="T532" s="249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138</v>
      </c>
      <c r="AU532" s="17" t="s">
        <v>89</v>
      </c>
    </row>
    <row r="533" spans="1:65" s="2" customFormat="1" ht="6.95" customHeight="1">
      <c r="A533" s="34"/>
      <c r="B533" s="54"/>
      <c r="C533" s="55"/>
      <c r="D533" s="55"/>
      <c r="E533" s="55"/>
      <c r="F533" s="55"/>
      <c r="G533" s="55"/>
      <c r="H533" s="55"/>
      <c r="I533" s="55"/>
      <c r="J533" s="55"/>
      <c r="K533" s="55"/>
      <c r="L533" s="39"/>
      <c r="M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</row>
  </sheetData>
  <sheetProtection algorithmName="SHA-512" hashValue="laIo/nF3AFsk2cVU7aeQKWnF23Gt5ADwtRcZJlJ5q6xtBfLPlkPgc5wqPGv2KUKginUeQzGNphUo7xsuWltHvw==" saltValue="3Iyh3y2va2CD3GJVOjZgKBPOnF5JfvrpxCy6vgEcgQcurAI4ba0lnv1zMac27DB0Zfq5+uJAbvjGKnGzihR/CA==" spinCount="100000" sheet="1" objects="1" scenarios="1" formatColumns="0" formatRows="0" autoFilter="0"/>
  <autoFilter ref="C125:K532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>
      <c r="B4" s="20"/>
      <c r="D4" s="110" t="s">
        <v>97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Chodník Hlinsko-Rváčov-dešťová kanalizace a vodovod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293" t="s">
        <v>607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>00270059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Město Hlinsko</v>
      </c>
      <c r="F15" s="34"/>
      <c r="G15" s="34"/>
      <c r="H15" s="34"/>
      <c r="I15" s="112" t="s">
        <v>28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ROUND((SUM(BE126:BE469)),  2)</f>
        <v>0</v>
      </c>
      <c r="G33" s="34"/>
      <c r="H33" s="34"/>
      <c r="I33" s="124">
        <v>0.21</v>
      </c>
      <c r="J33" s="123">
        <f>ROUND(((SUM(BE126:BE469))*I33),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ROUND((SUM(BF126:BF469)),  2)</f>
        <v>0</v>
      </c>
      <c r="G34" s="34"/>
      <c r="H34" s="34"/>
      <c r="I34" s="124">
        <v>0.15</v>
      </c>
      <c r="J34" s="123">
        <f>ROUND(((SUM(BF126:BF469))*I34),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ROUND((SUM(BG126:BG469)),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ROUND((SUM(BH126:BH469)),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ROUND((SUM(BI126:BI469)),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Chodník Hlinsko-Rváčov-dešťová kanalizace a vodovod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269" t="str">
        <f>E9</f>
        <v>767-02 - IO 02 - Vodovod-mezi V3 a V9 s napojením na stávající řad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Hlinsko</v>
      </c>
      <c r="G89" s="36"/>
      <c r="H89" s="36"/>
      <c r="I89" s="29" t="s">
        <v>22</v>
      </c>
      <c r="J89" s="66" t="str">
        <f>IF(J12="","",J12)</f>
        <v>2. 6. 2022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Hlinsko</v>
      </c>
      <c r="G91" s="36"/>
      <c r="H91" s="36"/>
      <c r="I91" s="29" t="s">
        <v>31</v>
      </c>
      <c r="J91" s="32" t="str">
        <f>E21</f>
        <v>VK PROJEKT, spol. s 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Ladislav Konvalina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J127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J128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J241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J246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J249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110</v>
      </c>
      <c r="E102" s="156"/>
      <c r="F102" s="156"/>
      <c r="G102" s="156"/>
      <c r="H102" s="156"/>
      <c r="I102" s="156"/>
      <c r="J102" s="157">
        <f>J263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J289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J434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113</v>
      </c>
      <c r="E105" s="156"/>
      <c r="F105" s="156"/>
      <c r="G105" s="156"/>
      <c r="H105" s="156"/>
      <c r="I105" s="156"/>
      <c r="J105" s="157">
        <f>J450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114</v>
      </c>
      <c r="E106" s="156"/>
      <c r="F106" s="156"/>
      <c r="G106" s="156"/>
      <c r="H106" s="156"/>
      <c r="I106" s="156"/>
      <c r="J106" s="157">
        <f>J467</f>
        <v>0</v>
      </c>
      <c r="K106" s="154"/>
      <c r="L106" s="158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115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298" t="str">
        <f>E7</f>
        <v>Chodník Hlinsko-Rváčov-dešťová kanalizace a vodovod</v>
      </c>
      <c r="F116" s="299"/>
      <c r="G116" s="299"/>
      <c r="H116" s="299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98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30" customHeight="1">
      <c r="A118" s="34"/>
      <c r="B118" s="35"/>
      <c r="C118" s="36"/>
      <c r="D118" s="36"/>
      <c r="E118" s="269" t="str">
        <f>E9</f>
        <v>767-02 - IO 02 - Vodovod-mezi V3 a V9 s napojením na stávající řad</v>
      </c>
      <c r="F118" s="300"/>
      <c r="G118" s="300"/>
      <c r="H118" s="30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>Hlinsko</v>
      </c>
      <c r="G120" s="36"/>
      <c r="H120" s="36"/>
      <c r="I120" s="29" t="s">
        <v>22</v>
      </c>
      <c r="J120" s="66" t="str">
        <f>IF(J12="","",J12)</f>
        <v>2. 6. 2022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7" customHeight="1">
      <c r="A122" s="34"/>
      <c r="B122" s="35"/>
      <c r="C122" s="29" t="s">
        <v>24</v>
      </c>
      <c r="D122" s="36"/>
      <c r="E122" s="36"/>
      <c r="F122" s="27" t="str">
        <f>E15</f>
        <v>Město Hlinsko</v>
      </c>
      <c r="G122" s="36"/>
      <c r="H122" s="36"/>
      <c r="I122" s="29" t="s">
        <v>31</v>
      </c>
      <c r="J122" s="32" t="str">
        <f>E21</f>
        <v>VK PROJEKT, spol. s 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29</v>
      </c>
      <c r="D123" s="36"/>
      <c r="E123" s="36"/>
      <c r="F123" s="27" t="str">
        <f>IF(E18="","",E18)</f>
        <v>Vyplň údaj</v>
      </c>
      <c r="G123" s="36"/>
      <c r="H123" s="36"/>
      <c r="I123" s="29" t="s">
        <v>36</v>
      </c>
      <c r="J123" s="32" t="str">
        <f>E24</f>
        <v>Ladislav Konvalina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59"/>
      <c r="B125" s="160"/>
      <c r="C125" s="161" t="s">
        <v>116</v>
      </c>
      <c r="D125" s="162" t="s">
        <v>64</v>
      </c>
      <c r="E125" s="162" t="s">
        <v>60</v>
      </c>
      <c r="F125" s="162" t="s">
        <v>61</v>
      </c>
      <c r="G125" s="162" t="s">
        <v>117</v>
      </c>
      <c r="H125" s="162" t="s">
        <v>118</v>
      </c>
      <c r="I125" s="162" t="s">
        <v>119</v>
      </c>
      <c r="J125" s="162" t="s">
        <v>102</v>
      </c>
      <c r="K125" s="163" t="s">
        <v>120</v>
      </c>
      <c r="L125" s="164"/>
      <c r="M125" s="75" t="s">
        <v>1</v>
      </c>
      <c r="N125" s="76" t="s">
        <v>43</v>
      </c>
      <c r="O125" s="76" t="s">
        <v>121</v>
      </c>
      <c r="P125" s="76" t="s">
        <v>122</v>
      </c>
      <c r="Q125" s="76" t="s">
        <v>123</v>
      </c>
      <c r="R125" s="76" t="s">
        <v>124</v>
      </c>
      <c r="S125" s="76" t="s">
        <v>125</v>
      </c>
      <c r="T125" s="77" t="s">
        <v>126</v>
      </c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</row>
    <row r="126" spans="1:63" s="2" customFormat="1" ht="22.9" customHeight="1">
      <c r="A126" s="34"/>
      <c r="B126" s="35"/>
      <c r="C126" s="82" t="s">
        <v>127</v>
      </c>
      <c r="D126" s="36"/>
      <c r="E126" s="36"/>
      <c r="F126" s="36"/>
      <c r="G126" s="36"/>
      <c r="H126" s="36"/>
      <c r="I126" s="36"/>
      <c r="J126" s="165">
        <f>BK126</f>
        <v>0</v>
      </c>
      <c r="K126" s="36"/>
      <c r="L126" s="39"/>
      <c r="M126" s="78"/>
      <c r="N126" s="166"/>
      <c r="O126" s="79"/>
      <c r="P126" s="167">
        <f>P127</f>
        <v>0</v>
      </c>
      <c r="Q126" s="79"/>
      <c r="R126" s="167">
        <f>R127</f>
        <v>0</v>
      </c>
      <c r="S126" s="79"/>
      <c r="T126" s="168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78</v>
      </c>
      <c r="AU126" s="17" t="s">
        <v>104</v>
      </c>
      <c r="BK126" s="169">
        <f>BK127</f>
        <v>0</v>
      </c>
    </row>
    <row r="127" spans="1:63" s="12" customFormat="1" ht="25.9" customHeight="1">
      <c r="B127" s="170"/>
      <c r="C127" s="171"/>
      <c r="D127" s="172" t="s">
        <v>78</v>
      </c>
      <c r="E127" s="173" t="s">
        <v>128</v>
      </c>
      <c r="F127" s="173" t="s">
        <v>129</v>
      </c>
      <c r="G127" s="171"/>
      <c r="H127" s="171"/>
      <c r="I127" s="174"/>
      <c r="J127" s="175">
        <f>BK127</f>
        <v>0</v>
      </c>
      <c r="K127" s="171"/>
      <c r="L127" s="176"/>
      <c r="M127" s="177"/>
      <c r="N127" s="178"/>
      <c r="O127" s="178"/>
      <c r="P127" s="179">
        <f>P128+P241+P246+P249+P263+P289+P434+P450+P467</f>
        <v>0</v>
      </c>
      <c r="Q127" s="178"/>
      <c r="R127" s="179">
        <f>R128+R241+R246+R249+R263+R289+R434+R450+R467</f>
        <v>0</v>
      </c>
      <c r="S127" s="178"/>
      <c r="T127" s="180">
        <f>T128+T241+T246+T249+T263+T289+T434+T450+T467</f>
        <v>0</v>
      </c>
      <c r="AR127" s="181" t="s">
        <v>87</v>
      </c>
      <c r="AT127" s="182" t="s">
        <v>78</v>
      </c>
      <c r="AU127" s="182" t="s">
        <v>79</v>
      </c>
      <c r="AY127" s="181" t="s">
        <v>130</v>
      </c>
      <c r="BK127" s="183">
        <f>BK128+BK241+BK246+BK249+BK263+BK289+BK434+BK450+BK467</f>
        <v>0</v>
      </c>
    </row>
    <row r="128" spans="1:63" s="12" customFormat="1" ht="22.9" customHeight="1">
      <c r="B128" s="170"/>
      <c r="C128" s="171"/>
      <c r="D128" s="172" t="s">
        <v>78</v>
      </c>
      <c r="E128" s="184" t="s">
        <v>87</v>
      </c>
      <c r="F128" s="184" t="s">
        <v>131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SUM(P129:P240)</f>
        <v>0</v>
      </c>
      <c r="Q128" s="178"/>
      <c r="R128" s="179">
        <f>SUM(R129:R240)</f>
        <v>0</v>
      </c>
      <c r="S128" s="178"/>
      <c r="T128" s="180">
        <f>SUM(T129:T240)</f>
        <v>0</v>
      </c>
      <c r="AR128" s="181" t="s">
        <v>87</v>
      </c>
      <c r="AT128" s="182" t="s">
        <v>78</v>
      </c>
      <c r="AU128" s="182" t="s">
        <v>87</v>
      </c>
      <c r="AY128" s="181" t="s">
        <v>130</v>
      </c>
      <c r="BK128" s="183">
        <f>SUM(BK129:BK240)</f>
        <v>0</v>
      </c>
    </row>
    <row r="129" spans="1:65" s="2" customFormat="1" ht="24.2" customHeight="1">
      <c r="A129" s="34"/>
      <c r="B129" s="35"/>
      <c r="C129" s="186" t="s">
        <v>87</v>
      </c>
      <c r="D129" s="186" t="s">
        <v>132</v>
      </c>
      <c r="E129" s="187" t="s">
        <v>152</v>
      </c>
      <c r="F129" s="188" t="s">
        <v>153</v>
      </c>
      <c r="G129" s="189" t="s">
        <v>150</v>
      </c>
      <c r="H129" s="190">
        <v>67.099999999999994</v>
      </c>
      <c r="I129" s="191"/>
      <c r="J129" s="192">
        <f>ROUND(I129*H129,2)</f>
        <v>0</v>
      </c>
      <c r="K129" s="188" t="s">
        <v>136</v>
      </c>
      <c r="L129" s="39"/>
      <c r="M129" s="193" t="s">
        <v>1</v>
      </c>
      <c r="N129" s="194" t="s">
        <v>44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137</v>
      </c>
      <c r="AT129" s="197" t="s">
        <v>132</v>
      </c>
      <c r="AU129" s="197" t="s">
        <v>89</v>
      </c>
      <c r="AY129" s="17" t="s">
        <v>130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87</v>
      </c>
      <c r="BK129" s="198">
        <f>ROUND(I129*H129,2)</f>
        <v>0</v>
      </c>
      <c r="BL129" s="17" t="s">
        <v>137</v>
      </c>
      <c r="BM129" s="197" t="s">
        <v>89</v>
      </c>
    </row>
    <row r="130" spans="1:65" s="2" customFormat="1" ht="19.5">
      <c r="A130" s="34"/>
      <c r="B130" s="35"/>
      <c r="C130" s="36"/>
      <c r="D130" s="199" t="s">
        <v>138</v>
      </c>
      <c r="E130" s="36"/>
      <c r="F130" s="200" t="s">
        <v>153</v>
      </c>
      <c r="G130" s="36"/>
      <c r="H130" s="36"/>
      <c r="I130" s="201"/>
      <c r="J130" s="36"/>
      <c r="K130" s="36"/>
      <c r="L130" s="39"/>
      <c r="M130" s="202"/>
      <c r="N130" s="203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138</v>
      </c>
      <c r="AU130" s="17" t="s">
        <v>89</v>
      </c>
    </row>
    <row r="131" spans="1:65" s="15" customFormat="1" ht="11.25">
      <c r="B131" s="226"/>
      <c r="C131" s="227"/>
      <c r="D131" s="199" t="s">
        <v>139</v>
      </c>
      <c r="E131" s="228" t="s">
        <v>1</v>
      </c>
      <c r="F131" s="229" t="s">
        <v>155</v>
      </c>
      <c r="G131" s="227"/>
      <c r="H131" s="228" t="s">
        <v>1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139</v>
      </c>
      <c r="AU131" s="235" t="s">
        <v>89</v>
      </c>
      <c r="AV131" s="15" t="s">
        <v>87</v>
      </c>
      <c r="AW131" s="15" t="s">
        <v>35</v>
      </c>
      <c r="AX131" s="15" t="s">
        <v>79</v>
      </c>
      <c r="AY131" s="235" t="s">
        <v>130</v>
      </c>
    </row>
    <row r="132" spans="1:65" s="13" customFormat="1" ht="11.25">
      <c r="B132" s="204"/>
      <c r="C132" s="205"/>
      <c r="D132" s="199" t="s">
        <v>139</v>
      </c>
      <c r="E132" s="206" t="s">
        <v>1</v>
      </c>
      <c r="F132" s="207" t="s">
        <v>608</v>
      </c>
      <c r="G132" s="205"/>
      <c r="H132" s="208">
        <v>67.099999999999994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139</v>
      </c>
      <c r="AU132" s="214" t="s">
        <v>89</v>
      </c>
      <c r="AV132" s="13" t="s">
        <v>89</v>
      </c>
      <c r="AW132" s="13" t="s">
        <v>35</v>
      </c>
      <c r="AX132" s="13" t="s">
        <v>79</v>
      </c>
      <c r="AY132" s="214" t="s">
        <v>130</v>
      </c>
    </row>
    <row r="133" spans="1:65" s="14" customFormat="1" ht="11.25">
      <c r="B133" s="215"/>
      <c r="C133" s="216"/>
      <c r="D133" s="199" t="s">
        <v>139</v>
      </c>
      <c r="E133" s="217" t="s">
        <v>1</v>
      </c>
      <c r="F133" s="218" t="s">
        <v>141</v>
      </c>
      <c r="G133" s="216"/>
      <c r="H133" s="219">
        <v>67.099999999999994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139</v>
      </c>
      <c r="AU133" s="225" t="s">
        <v>89</v>
      </c>
      <c r="AV133" s="14" t="s">
        <v>137</v>
      </c>
      <c r="AW133" s="14" t="s">
        <v>35</v>
      </c>
      <c r="AX133" s="14" t="s">
        <v>87</v>
      </c>
      <c r="AY133" s="225" t="s">
        <v>130</v>
      </c>
    </row>
    <row r="134" spans="1:65" s="2" customFormat="1" ht="24.2" customHeight="1">
      <c r="A134" s="34"/>
      <c r="B134" s="35"/>
      <c r="C134" s="186" t="s">
        <v>89</v>
      </c>
      <c r="D134" s="186" t="s">
        <v>132</v>
      </c>
      <c r="E134" s="187" t="s">
        <v>161</v>
      </c>
      <c r="F134" s="188" t="s">
        <v>162</v>
      </c>
      <c r="G134" s="189" t="s">
        <v>150</v>
      </c>
      <c r="H134" s="190">
        <v>67.099999999999994</v>
      </c>
      <c r="I134" s="191"/>
      <c r="J134" s="192">
        <f>ROUND(I134*H134,2)</f>
        <v>0</v>
      </c>
      <c r="K134" s="188" t="s">
        <v>136</v>
      </c>
      <c r="L134" s="39"/>
      <c r="M134" s="193" t="s">
        <v>1</v>
      </c>
      <c r="N134" s="194" t="s">
        <v>44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137</v>
      </c>
      <c r="AT134" s="197" t="s">
        <v>132</v>
      </c>
      <c r="AU134" s="197" t="s">
        <v>89</v>
      </c>
      <c r="AY134" s="17" t="s">
        <v>130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87</v>
      </c>
      <c r="BK134" s="198">
        <f>ROUND(I134*H134,2)</f>
        <v>0</v>
      </c>
      <c r="BL134" s="17" t="s">
        <v>137</v>
      </c>
      <c r="BM134" s="197" t="s">
        <v>137</v>
      </c>
    </row>
    <row r="135" spans="1:65" s="2" customFormat="1" ht="11.25">
      <c r="A135" s="34"/>
      <c r="B135" s="35"/>
      <c r="C135" s="36"/>
      <c r="D135" s="199" t="s">
        <v>138</v>
      </c>
      <c r="E135" s="36"/>
      <c r="F135" s="200" t="s">
        <v>162</v>
      </c>
      <c r="G135" s="36"/>
      <c r="H135" s="36"/>
      <c r="I135" s="201"/>
      <c r="J135" s="36"/>
      <c r="K135" s="36"/>
      <c r="L135" s="39"/>
      <c r="M135" s="202"/>
      <c r="N135" s="203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138</v>
      </c>
      <c r="AU135" s="17" t="s">
        <v>89</v>
      </c>
    </row>
    <row r="136" spans="1:65" s="15" customFormat="1" ht="11.25">
      <c r="B136" s="226"/>
      <c r="C136" s="227"/>
      <c r="D136" s="199" t="s">
        <v>139</v>
      </c>
      <c r="E136" s="228" t="s">
        <v>1</v>
      </c>
      <c r="F136" s="229" t="s">
        <v>155</v>
      </c>
      <c r="G136" s="227"/>
      <c r="H136" s="228" t="s">
        <v>1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139</v>
      </c>
      <c r="AU136" s="235" t="s">
        <v>89</v>
      </c>
      <c r="AV136" s="15" t="s">
        <v>87</v>
      </c>
      <c r="AW136" s="15" t="s">
        <v>35</v>
      </c>
      <c r="AX136" s="15" t="s">
        <v>79</v>
      </c>
      <c r="AY136" s="235" t="s">
        <v>130</v>
      </c>
    </row>
    <row r="137" spans="1:65" s="13" customFormat="1" ht="11.25">
      <c r="B137" s="204"/>
      <c r="C137" s="205"/>
      <c r="D137" s="199" t="s">
        <v>139</v>
      </c>
      <c r="E137" s="206" t="s">
        <v>1</v>
      </c>
      <c r="F137" s="207" t="s">
        <v>608</v>
      </c>
      <c r="G137" s="205"/>
      <c r="H137" s="208">
        <v>67.099999999999994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139</v>
      </c>
      <c r="AU137" s="214" t="s">
        <v>89</v>
      </c>
      <c r="AV137" s="13" t="s">
        <v>89</v>
      </c>
      <c r="AW137" s="13" t="s">
        <v>35</v>
      </c>
      <c r="AX137" s="13" t="s">
        <v>79</v>
      </c>
      <c r="AY137" s="214" t="s">
        <v>130</v>
      </c>
    </row>
    <row r="138" spans="1:65" s="14" customFormat="1" ht="11.25">
      <c r="B138" s="215"/>
      <c r="C138" s="216"/>
      <c r="D138" s="199" t="s">
        <v>139</v>
      </c>
      <c r="E138" s="217" t="s">
        <v>1</v>
      </c>
      <c r="F138" s="218" t="s">
        <v>141</v>
      </c>
      <c r="G138" s="216"/>
      <c r="H138" s="219">
        <v>67.099999999999994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139</v>
      </c>
      <c r="AU138" s="225" t="s">
        <v>89</v>
      </c>
      <c r="AV138" s="14" t="s">
        <v>137</v>
      </c>
      <c r="AW138" s="14" t="s">
        <v>35</v>
      </c>
      <c r="AX138" s="14" t="s">
        <v>87</v>
      </c>
      <c r="AY138" s="225" t="s">
        <v>130</v>
      </c>
    </row>
    <row r="139" spans="1:65" s="2" customFormat="1" ht="24.2" customHeight="1">
      <c r="A139" s="34"/>
      <c r="B139" s="35"/>
      <c r="C139" s="186" t="s">
        <v>144</v>
      </c>
      <c r="D139" s="186" t="s">
        <v>132</v>
      </c>
      <c r="E139" s="187" t="s">
        <v>169</v>
      </c>
      <c r="F139" s="188" t="s">
        <v>170</v>
      </c>
      <c r="G139" s="189" t="s">
        <v>171</v>
      </c>
      <c r="H139" s="190">
        <v>264</v>
      </c>
      <c r="I139" s="191"/>
      <c r="J139" s="192">
        <f>ROUND(I139*H139,2)</f>
        <v>0</v>
      </c>
      <c r="K139" s="188" t="s">
        <v>136</v>
      </c>
      <c r="L139" s="39"/>
      <c r="M139" s="193" t="s">
        <v>1</v>
      </c>
      <c r="N139" s="194" t="s">
        <v>44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137</v>
      </c>
      <c r="AT139" s="197" t="s">
        <v>132</v>
      </c>
      <c r="AU139" s="197" t="s">
        <v>89</v>
      </c>
      <c r="AY139" s="17" t="s">
        <v>130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87</v>
      </c>
      <c r="BK139" s="198">
        <f>ROUND(I139*H139,2)</f>
        <v>0</v>
      </c>
      <c r="BL139" s="17" t="s">
        <v>137</v>
      </c>
      <c r="BM139" s="197" t="s">
        <v>147</v>
      </c>
    </row>
    <row r="140" spans="1:65" s="2" customFormat="1" ht="19.5">
      <c r="A140" s="34"/>
      <c r="B140" s="35"/>
      <c r="C140" s="36"/>
      <c r="D140" s="199" t="s">
        <v>138</v>
      </c>
      <c r="E140" s="36"/>
      <c r="F140" s="200" t="s">
        <v>170</v>
      </c>
      <c r="G140" s="36"/>
      <c r="H140" s="36"/>
      <c r="I140" s="201"/>
      <c r="J140" s="36"/>
      <c r="K140" s="36"/>
      <c r="L140" s="39"/>
      <c r="M140" s="202"/>
      <c r="N140" s="203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138</v>
      </c>
      <c r="AU140" s="17" t="s">
        <v>89</v>
      </c>
    </row>
    <row r="141" spans="1:65" s="13" customFormat="1" ht="11.25">
      <c r="B141" s="204"/>
      <c r="C141" s="205"/>
      <c r="D141" s="199" t="s">
        <v>139</v>
      </c>
      <c r="E141" s="206" t="s">
        <v>1</v>
      </c>
      <c r="F141" s="207" t="s">
        <v>609</v>
      </c>
      <c r="G141" s="205"/>
      <c r="H141" s="208">
        <v>264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139</v>
      </c>
      <c r="AU141" s="214" t="s">
        <v>89</v>
      </c>
      <c r="AV141" s="13" t="s">
        <v>89</v>
      </c>
      <c r="AW141" s="13" t="s">
        <v>35</v>
      </c>
      <c r="AX141" s="13" t="s">
        <v>79</v>
      </c>
      <c r="AY141" s="214" t="s">
        <v>130</v>
      </c>
    </row>
    <row r="142" spans="1:65" s="14" customFormat="1" ht="11.25">
      <c r="B142" s="215"/>
      <c r="C142" s="216"/>
      <c r="D142" s="199" t="s">
        <v>139</v>
      </c>
      <c r="E142" s="217" t="s">
        <v>1</v>
      </c>
      <c r="F142" s="218" t="s">
        <v>141</v>
      </c>
      <c r="G142" s="216"/>
      <c r="H142" s="219">
        <v>264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139</v>
      </c>
      <c r="AU142" s="225" t="s">
        <v>89</v>
      </c>
      <c r="AV142" s="14" t="s">
        <v>137</v>
      </c>
      <c r="AW142" s="14" t="s">
        <v>35</v>
      </c>
      <c r="AX142" s="14" t="s">
        <v>87</v>
      </c>
      <c r="AY142" s="225" t="s">
        <v>130</v>
      </c>
    </row>
    <row r="143" spans="1:65" s="2" customFormat="1" ht="24.2" customHeight="1">
      <c r="A143" s="34"/>
      <c r="B143" s="35"/>
      <c r="C143" s="186" t="s">
        <v>137</v>
      </c>
      <c r="D143" s="186" t="s">
        <v>132</v>
      </c>
      <c r="E143" s="187" t="s">
        <v>175</v>
      </c>
      <c r="F143" s="188" t="s">
        <v>176</v>
      </c>
      <c r="G143" s="189" t="s">
        <v>177</v>
      </c>
      <c r="H143" s="190">
        <v>22</v>
      </c>
      <c r="I143" s="191"/>
      <c r="J143" s="192">
        <f>ROUND(I143*H143,2)</f>
        <v>0</v>
      </c>
      <c r="K143" s="188" t="s">
        <v>136</v>
      </c>
      <c r="L143" s="39"/>
      <c r="M143" s="193" t="s">
        <v>1</v>
      </c>
      <c r="N143" s="194" t="s">
        <v>44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137</v>
      </c>
      <c r="AT143" s="197" t="s">
        <v>132</v>
      </c>
      <c r="AU143" s="197" t="s">
        <v>89</v>
      </c>
      <c r="AY143" s="17" t="s">
        <v>130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87</v>
      </c>
      <c r="BK143" s="198">
        <f>ROUND(I143*H143,2)</f>
        <v>0</v>
      </c>
      <c r="BL143" s="17" t="s">
        <v>137</v>
      </c>
      <c r="BM143" s="197" t="s">
        <v>151</v>
      </c>
    </row>
    <row r="144" spans="1:65" s="2" customFormat="1" ht="19.5">
      <c r="A144" s="34"/>
      <c r="B144" s="35"/>
      <c r="C144" s="36"/>
      <c r="D144" s="199" t="s">
        <v>138</v>
      </c>
      <c r="E144" s="36"/>
      <c r="F144" s="200" t="s">
        <v>176</v>
      </c>
      <c r="G144" s="36"/>
      <c r="H144" s="36"/>
      <c r="I144" s="201"/>
      <c r="J144" s="36"/>
      <c r="K144" s="36"/>
      <c r="L144" s="39"/>
      <c r="M144" s="202"/>
      <c r="N144" s="203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138</v>
      </c>
      <c r="AU144" s="17" t="s">
        <v>89</v>
      </c>
    </row>
    <row r="145" spans="1:65" s="13" customFormat="1" ht="11.25">
      <c r="B145" s="204"/>
      <c r="C145" s="205"/>
      <c r="D145" s="199" t="s">
        <v>139</v>
      </c>
      <c r="E145" s="206" t="s">
        <v>1</v>
      </c>
      <c r="F145" s="207" t="s">
        <v>188</v>
      </c>
      <c r="G145" s="205"/>
      <c r="H145" s="208">
        <v>22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139</v>
      </c>
      <c r="AU145" s="214" t="s">
        <v>89</v>
      </c>
      <c r="AV145" s="13" t="s">
        <v>89</v>
      </c>
      <c r="AW145" s="13" t="s">
        <v>35</v>
      </c>
      <c r="AX145" s="13" t="s">
        <v>79</v>
      </c>
      <c r="AY145" s="214" t="s">
        <v>130</v>
      </c>
    </row>
    <row r="146" spans="1:65" s="14" customFormat="1" ht="11.25">
      <c r="B146" s="215"/>
      <c r="C146" s="216"/>
      <c r="D146" s="199" t="s">
        <v>139</v>
      </c>
      <c r="E146" s="217" t="s">
        <v>1</v>
      </c>
      <c r="F146" s="218" t="s">
        <v>141</v>
      </c>
      <c r="G146" s="216"/>
      <c r="H146" s="219">
        <v>22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139</v>
      </c>
      <c r="AU146" s="225" t="s">
        <v>89</v>
      </c>
      <c r="AV146" s="14" t="s">
        <v>137</v>
      </c>
      <c r="AW146" s="14" t="s">
        <v>35</v>
      </c>
      <c r="AX146" s="14" t="s">
        <v>87</v>
      </c>
      <c r="AY146" s="225" t="s">
        <v>130</v>
      </c>
    </row>
    <row r="147" spans="1:65" s="2" customFormat="1" ht="24.2" customHeight="1">
      <c r="A147" s="34"/>
      <c r="B147" s="35"/>
      <c r="C147" s="186" t="s">
        <v>140</v>
      </c>
      <c r="D147" s="186" t="s">
        <v>132</v>
      </c>
      <c r="E147" s="187" t="s">
        <v>180</v>
      </c>
      <c r="F147" s="188" t="s">
        <v>181</v>
      </c>
      <c r="G147" s="189" t="s">
        <v>182</v>
      </c>
      <c r="H147" s="190">
        <v>6</v>
      </c>
      <c r="I147" s="191"/>
      <c r="J147" s="192">
        <f>ROUND(I147*H147,2)</f>
        <v>0</v>
      </c>
      <c r="K147" s="188" t="s">
        <v>136</v>
      </c>
      <c r="L147" s="39"/>
      <c r="M147" s="193" t="s">
        <v>1</v>
      </c>
      <c r="N147" s="194" t="s">
        <v>44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137</v>
      </c>
      <c r="AT147" s="197" t="s">
        <v>132</v>
      </c>
      <c r="AU147" s="197" t="s">
        <v>89</v>
      </c>
      <c r="AY147" s="17" t="s">
        <v>130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87</v>
      </c>
      <c r="BK147" s="198">
        <f>ROUND(I147*H147,2)</f>
        <v>0</v>
      </c>
      <c r="BL147" s="17" t="s">
        <v>137</v>
      </c>
      <c r="BM147" s="197" t="s">
        <v>154</v>
      </c>
    </row>
    <row r="148" spans="1:65" s="2" customFormat="1" ht="11.25">
      <c r="A148" s="34"/>
      <c r="B148" s="35"/>
      <c r="C148" s="36"/>
      <c r="D148" s="199" t="s">
        <v>138</v>
      </c>
      <c r="E148" s="36"/>
      <c r="F148" s="200" t="s">
        <v>181</v>
      </c>
      <c r="G148" s="36"/>
      <c r="H148" s="36"/>
      <c r="I148" s="201"/>
      <c r="J148" s="36"/>
      <c r="K148" s="36"/>
      <c r="L148" s="39"/>
      <c r="M148" s="202"/>
      <c r="N148" s="203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138</v>
      </c>
      <c r="AU148" s="17" t="s">
        <v>89</v>
      </c>
    </row>
    <row r="149" spans="1:65" s="13" customFormat="1" ht="11.25">
      <c r="B149" s="204"/>
      <c r="C149" s="205"/>
      <c r="D149" s="199" t="s">
        <v>139</v>
      </c>
      <c r="E149" s="206" t="s">
        <v>1</v>
      </c>
      <c r="F149" s="207" t="s">
        <v>147</v>
      </c>
      <c r="G149" s="205"/>
      <c r="H149" s="208">
        <v>6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139</v>
      </c>
      <c r="AU149" s="214" t="s">
        <v>89</v>
      </c>
      <c r="AV149" s="13" t="s">
        <v>89</v>
      </c>
      <c r="AW149" s="13" t="s">
        <v>35</v>
      </c>
      <c r="AX149" s="13" t="s">
        <v>79</v>
      </c>
      <c r="AY149" s="214" t="s">
        <v>130</v>
      </c>
    </row>
    <row r="150" spans="1:65" s="14" customFormat="1" ht="11.25">
      <c r="B150" s="215"/>
      <c r="C150" s="216"/>
      <c r="D150" s="199" t="s">
        <v>139</v>
      </c>
      <c r="E150" s="217" t="s">
        <v>1</v>
      </c>
      <c r="F150" s="218" t="s">
        <v>141</v>
      </c>
      <c r="G150" s="216"/>
      <c r="H150" s="219">
        <v>6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139</v>
      </c>
      <c r="AU150" s="225" t="s">
        <v>89</v>
      </c>
      <c r="AV150" s="14" t="s">
        <v>137</v>
      </c>
      <c r="AW150" s="14" t="s">
        <v>35</v>
      </c>
      <c r="AX150" s="14" t="s">
        <v>87</v>
      </c>
      <c r="AY150" s="225" t="s">
        <v>130</v>
      </c>
    </row>
    <row r="151" spans="1:65" s="2" customFormat="1" ht="16.5" customHeight="1">
      <c r="A151" s="34"/>
      <c r="B151" s="35"/>
      <c r="C151" s="186" t="s">
        <v>147</v>
      </c>
      <c r="D151" s="186" t="s">
        <v>132</v>
      </c>
      <c r="E151" s="187" t="s">
        <v>186</v>
      </c>
      <c r="F151" s="188" t="s">
        <v>187</v>
      </c>
      <c r="G151" s="189" t="s">
        <v>182</v>
      </c>
      <c r="H151" s="190">
        <v>62</v>
      </c>
      <c r="I151" s="191"/>
      <c r="J151" s="192">
        <f>ROUND(I151*H151,2)</f>
        <v>0</v>
      </c>
      <c r="K151" s="188" t="s">
        <v>136</v>
      </c>
      <c r="L151" s="39"/>
      <c r="M151" s="193" t="s">
        <v>1</v>
      </c>
      <c r="N151" s="194" t="s">
        <v>44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137</v>
      </c>
      <c r="AT151" s="197" t="s">
        <v>132</v>
      </c>
      <c r="AU151" s="197" t="s">
        <v>89</v>
      </c>
      <c r="AY151" s="17" t="s">
        <v>130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87</v>
      </c>
      <c r="BK151" s="198">
        <f>ROUND(I151*H151,2)</f>
        <v>0</v>
      </c>
      <c r="BL151" s="17" t="s">
        <v>137</v>
      </c>
      <c r="BM151" s="197" t="s">
        <v>163</v>
      </c>
    </row>
    <row r="152" spans="1:65" s="2" customFormat="1" ht="11.25">
      <c r="A152" s="34"/>
      <c r="B152" s="35"/>
      <c r="C152" s="36"/>
      <c r="D152" s="199" t="s">
        <v>138</v>
      </c>
      <c r="E152" s="36"/>
      <c r="F152" s="200" t="s">
        <v>187</v>
      </c>
      <c r="G152" s="36"/>
      <c r="H152" s="36"/>
      <c r="I152" s="201"/>
      <c r="J152" s="36"/>
      <c r="K152" s="36"/>
      <c r="L152" s="39"/>
      <c r="M152" s="202"/>
      <c r="N152" s="203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138</v>
      </c>
      <c r="AU152" s="17" t="s">
        <v>89</v>
      </c>
    </row>
    <row r="153" spans="1:65" s="13" customFormat="1" ht="11.25">
      <c r="B153" s="204"/>
      <c r="C153" s="205"/>
      <c r="D153" s="199" t="s">
        <v>139</v>
      </c>
      <c r="E153" s="206" t="s">
        <v>1</v>
      </c>
      <c r="F153" s="207" t="s">
        <v>273</v>
      </c>
      <c r="G153" s="205"/>
      <c r="H153" s="208">
        <v>62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139</v>
      </c>
      <c r="AU153" s="214" t="s">
        <v>89</v>
      </c>
      <c r="AV153" s="13" t="s">
        <v>89</v>
      </c>
      <c r="AW153" s="13" t="s">
        <v>35</v>
      </c>
      <c r="AX153" s="13" t="s">
        <v>79</v>
      </c>
      <c r="AY153" s="214" t="s">
        <v>130</v>
      </c>
    </row>
    <row r="154" spans="1:65" s="14" customFormat="1" ht="11.25">
      <c r="B154" s="215"/>
      <c r="C154" s="216"/>
      <c r="D154" s="199" t="s">
        <v>139</v>
      </c>
      <c r="E154" s="217" t="s">
        <v>1</v>
      </c>
      <c r="F154" s="218" t="s">
        <v>141</v>
      </c>
      <c r="G154" s="216"/>
      <c r="H154" s="219">
        <v>62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139</v>
      </c>
      <c r="AU154" s="225" t="s">
        <v>89</v>
      </c>
      <c r="AV154" s="14" t="s">
        <v>137</v>
      </c>
      <c r="AW154" s="14" t="s">
        <v>35</v>
      </c>
      <c r="AX154" s="14" t="s">
        <v>87</v>
      </c>
      <c r="AY154" s="225" t="s">
        <v>130</v>
      </c>
    </row>
    <row r="155" spans="1:65" s="2" customFormat="1" ht="24.2" customHeight="1">
      <c r="A155" s="34"/>
      <c r="B155" s="35"/>
      <c r="C155" s="186" t="s">
        <v>164</v>
      </c>
      <c r="D155" s="186" t="s">
        <v>132</v>
      </c>
      <c r="E155" s="187" t="s">
        <v>190</v>
      </c>
      <c r="F155" s="188" t="s">
        <v>191</v>
      </c>
      <c r="G155" s="189" t="s">
        <v>182</v>
      </c>
      <c r="H155" s="190">
        <v>88</v>
      </c>
      <c r="I155" s="191"/>
      <c r="J155" s="192">
        <f>ROUND(I155*H155,2)</f>
        <v>0</v>
      </c>
      <c r="K155" s="188" t="s">
        <v>136</v>
      </c>
      <c r="L155" s="39"/>
      <c r="M155" s="193" t="s">
        <v>1</v>
      </c>
      <c r="N155" s="194" t="s">
        <v>44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137</v>
      </c>
      <c r="AT155" s="197" t="s">
        <v>132</v>
      </c>
      <c r="AU155" s="197" t="s">
        <v>89</v>
      </c>
      <c r="AY155" s="17" t="s">
        <v>130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87</v>
      </c>
      <c r="BK155" s="198">
        <f>ROUND(I155*H155,2)</f>
        <v>0</v>
      </c>
      <c r="BL155" s="17" t="s">
        <v>137</v>
      </c>
      <c r="BM155" s="197" t="s">
        <v>167</v>
      </c>
    </row>
    <row r="156" spans="1:65" s="2" customFormat="1" ht="19.5">
      <c r="A156" s="34"/>
      <c r="B156" s="35"/>
      <c r="C156" s="36"/>
      <c r="D156" s="199" t="s">
        <v>138</v>
      </c>
      <c r="E156" s="36"/>
      <c r="F156" s="200" t="s">
        <v>191</v>
      </c>
      <c r="G156" s="36"/>
      <c r="H156" s="36"/>
      <c r="I156" s="201"/>
      <c r="J156" s="36"/>
      <c r="K156" s="36"/>
      <c r="L156" s="39"/>
      <c r="M156" s="202"/>
      <c r="N156" s="203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138</v>
      </c>
      <c r="AU156" s="17" t="s">
        <v>89</v>
      </c>
    </row>
    <row r="157" spans="1:65" s="13" customFormat="1" ht="11.25">
      <c r="B157" s="204"/>
      <c r="C157" s="205"/>
      <c r="D157" s="199" t="s">
        <v>139</v>
      </c>
      <c r="E157" s="206" t="s">
        <v>1</v>
      </c>
      <c r="F157" s="207" t="s">
        <v>192</v>
      </c>
      <c r="G157" s="205"/>
      <c r="H157" s="208">
        <v>88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139</v>
      </c>
      <c r="AU157" s="214" t="s">
        <v>89</v>
      </c>
      <c r="AV157" s="13" t="s">
        <v>89</v>
      </c>
      <c r="AW157" s="13" t="s">
        <v>35</v>
      </c>
      <c r="AX157" s="13" t="s">
        <v>79</v>
      </c>
      <c r="AY157" s="214" t="s">
        <v>130</v>
      </c>
    </row>
    <row r="158" spans="1:65" s="14" customFormat="1" ht="11.25">
      <c r="B158" s="215"/>
      <c r="C158" s="216"/>
      <c r="D158" s="199" t="s">
        <v>139</v>
      </c>
      <c r="E158" s="217" t="s">
        <v>1</v>
      </c>
      <c r="F158" s="218" t="s">
        <v>141</v>
      </c>
      <c r="G158" s="216"/>
      <c r="H158" s="219">
        <v>88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139</v>
      </c>
      <c r="AU158" s="225" t="s">
        <v>89</v>
      </c>
      <c r="AV158" s="14" t="s">
        <v>137</v>
      </c>
      <c r="AW158" s="14" t="s">
        <v>35</v>
      </c>
      <c r="AX158" s="14" t="s">
        <v>87</v>
      </c>
      <c r="AY158" s="225" t="s">
        <v>130</v>
      </c>
    </row>
    <row r="159" spans="1:65" s="2" customFormat="1" ht="24.2" customHeight="1">
      <c r="A159" s="34"/>
      <c r="B159" s="35"/>
      <c r="C159" s="186" t="s">
        <v>151</v>
      </c>
      <c r="D159" s="186" t="s">
        <v>132</v>
      </c>
      <c r="E159" s="187" t="s">
        <v>194</v>
      </c>
      <c r="F159" s="188" t="s">
        <v>195</v>
      </c>
      <c r="G159" s="189" t="s">
        <v>196</v>
      </c>
      <c r="H159" s="190">
        <v>16.61</v>
      </c>
      <c r="I159" s="191"/>
      <c r="J159" s="192">
        <f>ROUND(I159*H159,2)</f>
        <v>0</v>
      </c>
      <c r="K159" s="188" t="s">
        <v>136</v>
      </c>
      <c r="L159" s="39"/>
      <c r="M159" s="193" t="s">
        <v>1</v>
      </c>
      <c r="N159" s="194" t="s">
        <v>44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137</v>
      </c>
      <c r="AT159" s="197" t="s">
        <v>132</v>
      </c>
      <c r="AU159" s="197" t="s">
        <v>89</v>
      </c>
      <c r="AY159" s="17" t="s">
        <v>130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87</v>
      </c>
      <c r="BK159" s="198">
        <f>ROUND(I159*H159,2)</f>
        <v>0</v>
      </c>
      <c r="BL159" s="17" t="s">
        <v>137</v>
      </c>
      <c r="BM159" s="197" t="s">
        <v>172</v>
      </c>
    </row>
    <row r="160" spans="1:65" s="2" customFormat="1" ht="11.25">
      <c r="A160" s="34"/>
      <c r="B160" s="35"/>
      <c r="C160" s="36"/>
      <c r="D160" s="199" t="s">
        <v>138</v>
      </c>
      <c r="E160" s="36"/>
      <c r="F160" s="200" t="s">
        <v>195</v>
      </c>
      <c r="G160" s="36"/>
      <c r="H160" s="36"/>
      <c r="I160" s="201"/>
      <c r="J160" s="36"/>
      <c r="K160" s="36"/>
      <c r="L160" s="39"/>
      <c r="M160" s="202"/>
      <c r="N160" s="203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138</v>
      </c>
      <c r="AU160" s="17" t="s">
        <v>89</v>
      </c>
    </row>
    <row r="161" spans="1:65" s="15" customFormat="1" ht="11.25">
      <c r="B161" s="226"/>
      <c r="C161" s="227"/>
      <c r="D161" s="199" t="s">
        <v>139</v>
      </c>
      <c r="E161" s="228" t="s">
        <v>1</v>
      </c>
      <c r="F161" s="229" t="s">
        <v>155</v>
      </c>
      <c r="G161" s="227"/>
      <c r="H161" s="228" t="s">
        <v>1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139</v>
      </c>
      <c r="AU161" s="235" t="s">
        <v>89</v>
      </c>
      <c r="AV161" s="15" t="s">
        <v>87</v>
      </c>
      <c r="AW161" s="15" t="s">
        <v>35</v>
      </c>
      <c r="AX161" s="15" t="s">
        <v>79</v>
      </c>
      <c r="AY161" s="235" t="s">
        <v>130</v>
      </c>
    </row>
    <row r="162" spans="1:65" s="13" customFormat="1" ht="11.25">
      <c r="B162" s="204"/>
      <c r="C162" s="205"/>
      <c r="D162" s="199" t="s">
        <v>139</v>
      </c>
      <c r="E162" s="206" t="s">
        <v>1</v>
      </c>
      <c r="F162" s="207" t="s">
        <v>610</v>
      </c>
      <c r="G162" s="205"/>
      <c r="H162" s="208">
        <v>16.61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139</v>
      </c>
      <c r="AU162" s="214" t="s">
        <v>89</v>
      </c>
      <c r="AV162" s="13" t="s">
        <v>89</v>
      </c>
      <c r="AW162" s="13" t="s">
        <v>35</v>
      </c>
      <c r="AX162" s="13" t="s">
        <v>79</v>
      </c>
      <c r="AY162" s="214" t="s">
        <v>130</v>
      </c>
    </row>
    <row r="163" spans="1:65" s="14" customFormat="1" ht="11.25">
      <c r="B163" s="215"/>
      <c r="C163" s="216"/>
      <c r="D163" s="199" t="s">
        <v>139</v>
      </c>
      <c r="E163" s="217" t="s">
        <v>1</v>
      </c>
      <c r="F163" s="218" t="s">
        <v>141</v>
      </c>
      <c r="G163" s="216"/>
      <c r="H163" s="219">
        <v>16.61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139</v>
      </c>
      <c r="AU163" s="225" t="s">
        <v>89</v>
      </c>
      <c r="AV163" s="14" t="s">
        <v>137</v>
      </c>
      <c r="AW163" s="14" t="s">
        <v>35</v>
      </c>
      <c r="AX163" s="14" t="s">
        <v>87</v>
      </c>
      <c r="AY163" s="225" t="s">
        <v>130</v>
      </c>
    </row>
    <row r="164" spans="1:65" s="2" customFormat="1" ht="33" customHeight="1">
      <c r="A164" s="34"/>
      <c r="B164" s="35"/>
      <c r="C164" s="186" t="s">
        <v>174</v>
      </c>
      <c r="D164" s="186" t="s">
        <v>132</v>
      </c>
      <c r="E164" s="187" t="s">
        <v>216</v>
      </c>
      <c r="F164" s="188" t="s">
        <v>217</v>
      </c>
      <c r="G164" s="189" t="s">
        <v>196</v>
      </c>
      <c r="H164" s="190">
        <v>164.73599999999999</v>
      </c>
      <c r="I164" s="191"/>
      <c r="J164" s="192">
        <f>ROUND(I164*H164,2)</f>
        <v>0</v>
      </c>
      <c r="K164" s="188" t="s">
        <v>136</v>
      </c>
      <c r="L164" s="39"/>
      <c r="M164" s="193" t="s">
        <v>1</v>
      </c>
      <c r="N164" s="194" t="s">
        <v>44</v>
      </c>
      <c r="O164" s="71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137</v>
      </c>
      <c r="AT164" s="197" t="s">
        <v>132</v>
      </c>
      <c r="AU164" s="197" t="s">
        <v>89</v>
      </c>
      <c r="AY164" s="17" t="s">
        <v>130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7" t="s">
        <v>87</v>
      </c>
      <c r="BK164" s="198">
        <f>ROUND(I164*H164,2)</f>
        <v>0</v>
      </c>
      <c r="BL164" s="17" t="s">
        <v>137</v>
      </c>
      <c r="BM164" s="197" t="s">
        <v>178</v>
      </c>
    </row>
    <row r="165" spans="1:65" s="2" customFormat="1" ht="19.5">
      <c r="A165" s="34"/>
      <c r="B165" s="35"/>
      <c r="C165" s="36"/>
      <c r="D165" s="199" t="s">
        <v>138</v>
      </c>
      <c r="E165" s="36"/>
      <c r="F165" s="200" t="s">
        <v>217</v>
      </c>
      <c r="G165" s="36"/>
      <c r="H165" s="36"/>
      <c r="I165" s="201"/>
      <c r="J165" s="36"/>
      <c r="K165" s="36"/>
      <c r="L165" s="39"/>
      <c r="M165" s="202"/>
      <c r="N165" s="203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138</v>
      </c>
      <c r="AU165" s="17" t="s">
        <v>89</v>
      </c>
    </row>
    <row r="166" spans="1:65" s="15" customFormat="1" ht="11.25">
      <c r="B166" s="226"/>
      <c r="C166" s="227"/>
      <c r="D166" s="199" t="s">
        <v>139</v>
      </c>
      <c r="E166" s="228" t="s">
        <v>1</v>
      </c>
      <c r="F166" s="229" t="s">
        <v>155</v>
      </c>
      <c r="G166" s="227"/>
      <c r="H166" s="228" t="s">
        <v>1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139</v>
      </c>
      <c r="AU166" s="235" t="s">
        <v>89</v>
      </c>
      <c r="AV166" s="15" t="s">
        <v>87</v>
      </c>
      <c r="AW166" s="15" t="s">
        <v>35</v>
      </c>
      <c r="AX166" s="15" t="s">
        <v>79</v>
      </c>
      <c r="AY166" s="235" t="s">
        <v>130</v>
      </c>
    </row>
    <row r="167" spans="1:65" s="13" customFormat="1" ht="11.25">
      <c r="B167" s="204"/>
      <c r="C167" s="205"/>
      <c r="D167" s="199" t="s">
        <v>139</v>
      </c>
      <c r="E167" s="206" t="s">
        <v>1</v>
      </c>
      <c r="F167" s="207" t="s">
        <v>611</v>
      </c>
      <c r="G167" s="205"/>
      <c r="H167" s="208">
        <v>164.73599999999999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139</v>
      </c>
      <c r="AU167" s="214" t="s">
        <v>89</v>
      </c>
      <c r="AV167" s="13" t="s">
        <v>89</v>
      </c>
      <c r="AW167" s="13" t="s">
        <v>35</v>
      </c>
      <c r="AX167" s="13" t="s">
        <v>79</v>
      </c>
      <c r="AY167" s="214" t="s">
        <v>130</v>
      </c>
    </row>
    <row r="168" spans="1:65" s="14" customFormat="1" ht="11.25">
      <c r="B168" s="215"/>
      <c r="C168" s="216"/>
      <c r="D168" s="199" t="s">
        <v>139</v>
      </c>
      <c r="E168" s="217" t="s">
        <v>1</v>
      </c>
      <c r="F168" s="218" t="s">
        <v>141</v>
      </c>
      <c r="G168" s="216"/>
      <c r="H168" s="219">
        <v>164.73599999999999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139</v>
      </c>
      <c r="AU168" s="225" t="s">
        <v>89</v>
      </c>
      <c r="AV168" s="14" t="s">
        <v>137</v>
      </c>
      <c r="AW168" s="14" t="s">
        <v>35</v>
      </c>
      <c r="AX168" s="14" t="s">
        <v>87</v>
      </c>
      <c r="AY168" s="225" t="s">
        <v>130</v>
      </c>
    </row>
    <row r="169" spans="1:65" s="2" customFormat="1" ht="33" customHeight="1">
      <c r="A169" s="34"/>
      <c r="B169" s="35"/>
      <c r="C169" s="186" t="s">
        <v>154</v>
      </c>
      <c r="D169" s="186" t="s">
        <v>132</v>
      </c>
      <c r="E169" s="187" t="s">
        <v>220</v>
      </c>
      <c r="F169" s="188" t="s">
        <v>221</v>
      </c>
      <c r="G169" s="189" t="s">
        <v>196</v>
      </c>
      <c r="H169" s="190">
        <v>164.73599999999999</v>
      </c>
      <c r="I169" s="191"/>
      <c r="J169" s="192">
        <f>ROUND(I169*H169,2)</f>
        <v>0</v>
      </c>
      <c r="K169" s="188" t="s">
        <v>136</v>
      </c>
      <c r="L169" s="39"/>
      <c r="M169" s="193" t="s">
        <v>1</v>
      </c>
      <c r="N169" s="194" t="s">
        <v>44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137</v>
      </c>
      <c r="AT169" s="197" t="s">
        <v>132</v>
      </c>
      <c r="AU169" s="197" t="s">
        <v>89</v>
      </c>
      <c r="AY169" s="17" t="s">
        <v>130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87</v>
      </c>
      <c r="BK169" s="198">
        <f>ROUND(I169*H169,2)</f>
        <v>0</v>
      </c>
      <c r="BL169" s="17" t="s">
        <v>137</v>
      </c>
      <c r="BM169" s="197" t="s">
        <v>183</v>
      </c>
    </row>
    <row r="170" spans="1:65" s="2" customFormat="1" ht="19.5">
      <c r="A170" s="34"/>
      <c r="B170" s="35"/>
      <c r="C170" s="36"/>
      <c r="D170" s="199" t="s">
        <v>138</v>
      </c>
      <c r="E170" s="36"/>
      <c r="F170" s="200" t="s">
        <v>221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138</v>
      </c>
      <c r="AU170" s="17" t="s">
        <v>89</v>
      </c>
    </row>
    <row r="171" spans="1:65" s="15" customFormat="1" ht="11.25">
      <c r="B171" s="226"/>
      <c r="C171" s="227"/>
      <c r="D171" s="199" t="s">
        <v>139</v>
      </c>
      <c r="E171" s="228" t="s">
        <v>1</v>
      </c>
      <c r="F171" s="229" t="s">
        <v>155</v>
      </c>
      <c r="G171" s="227"/>
      <c r="H171" s="228" t="s">
        <v>1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139</v>
      </c>
      <c r="AU171" s="235" t="s">
        <v>89</v>
      </c>
      <c r="AV171" s="15" t="s">
        <v>87</v>
      </c>
      <c r="AW171" s="15" t="s">
        <v>35</v>
      </c>
      <c r="AX171" s="15" t="s">
        <v>79</v>
      </c>
      <c r="AY171" s="235" t="s">
        <v>130</v>
      </c>
    </row>
    <row r="172" spans="1:65" s="13" customFormat="1" ht="11.25">
      <c r="B172" s="204"/>
      <c r="C172" s="205"/>
      <c r="D172" s="199" t="s">
        <v>139</v>
      </c>
      <c r="E172" s="206" t="s">
        <v>1</v>
      </c>
      <c r="F172" s="207" t="s">
        <v>611</v>
      </c>
      <c r="G172" s="205"/>
      <c r="H172" s="208">
        <v>164.73599999999999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139</v>
      </c>
      <c r="AU172" s="214" t="s">
        <v>89</v>
      </c>
      <c r="AV172" s="13" t="s">
        <v>89</v>
      </c>
      <c r="AW172" s="13" t="s">
        <v>35</v>
      </c>
      <c r="AX172" s="13" t="s">
        <v>79</v>
      </c>
      <c r="AY172" s="214" t="s">
        <v>130</v>
      </c>
    </row>
    <row r="173" spans="1:65" s="14" customFormat="1" ht="11.25">
      <c r="B173" s="215"/>
      <c r="C173" s="216"/>
      <c r="D173" s="199" t="s">
        <v>139</v>
      </c>
      <c r="E173" s="217" t="s">
        <v>1</v>
      </c>
      <c r="F173" s="218" t="s">
        <v>141</v>
      </c>
      <c r="G173" s="216"/>
      <c r="H173" s="219">
        <v>164.73599999999999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139</v>
      </c>
      <c r="AU173" s="225" t="s">
        <v>89</v>
      </c>
      <c r="AV173" s="14" t="s">
        <v>137</v>
      </c>
      <c r="AW173" s="14" t="s">
        <v>35</v>
      </c>
      <c r="AX173" s="14" t="s">
        <v>87</v>
      </c>
      <c r="AY173" s="225" t="s">
        <v>130</v>
      </c>
    </row>
    <row r="174" spans="1:65" s="2" customFormat="1" ht="33" customHeight="1">
      <c r="A174" s="34"/>
      <c r="B174" s="35"/>
      <c r="C174" s="186" t="s">
        <v>185</v>
      </c>
      <c r="D174" s="186" t="s">
        <v>132</v>
      </c>
      <c r="E174" s="187" t="s">
        <v>224</v>
      </c>
      <c r="F174" s="188" t="s">
        <v>225</v>
      </c>
      <c r="G174" s="189" t="s">
        <v>196</v>
      </c>
      <c r="H174" s="190">
        <v>36.607999999999997</v>
      </c>
      <c r="I174" s="191"/>
      <c r="J174" s="192">
        <f>ROUND(I174*H174,2)</f>
        <v>0</v>
      </c>
      <c r="K174" s="188" t="s">
        <v>136</v>
      </c>
      <c r="L174" s="39"/>
      <c r="M174" s="193" t="s">
        <v>1</v>
      </c>
      <c r="N174" s="194" t="s">
        <v>44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137</v>
      </c>
      <c r="AT174" s="197" t="s">
        <v>132</v>
      </c>
      <c r="AU174" s="197" t="s">
        <v>89</v>
      </c>
      <c r="AY174" s="17" t="s">
        <v>130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87</v>
      </c>
      <c r="BK174" s="198">
        <f>ROUND(I174*H174,2)</f>
        <v>0</v>
      </c>
      <c r="BL174" s="17" t="s">
        <v>137</v>
      </c>
      <c r="BM174" s="197" t="s">
        <v>188</v>
      </c>
    </row>
    <row r="175" spans="1:65" s="2" customFormat="1" ht="19.5">
      <c r="A175" s="34"/>
      <c r="B175" s="35"/>
      <c r="C175" s="36"/>
      <c r="D175" s="199" t="s">
        <v>138</v>
      </c>
      <c r="E175" s="36"/>
      <c r="F175" s="200" t="s">
        <v>225</v>
      </c>
      <c r="G175" s="36"/>
      <c r="H175" s="36"/>
      <c r="I175" s="201"/>
      <c r="J175" s="36"/>
      <c r="K175" s="36"/>
      <c r="L175" s="39"/>
      <c r="M175" s="202"/>
      <c r="N175" s="203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138</v>
      </c>
      <c r="AU175" s="17" t="s">
        <v>89</v>
      </c>
    </row>
    <row r="176" spans="1:65" s="15" customFormat="1" ht="11.25">
      <c r="B176" s="226"/>
      <c r="C176" s="227"/>
      <c r="D176" s="199" t="s">
        <v>139</v>
      </c>
      <c r="E176" s="228" t="s">
        <v>1</v>
      </c>
      <c r="F176" s="229" t="s">
        <v>155</v>
      </c>
      <c r="G176" s="227"/>
      <c r="H176" s="228" t="s">
        <v>1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139</v>
      </c>
      <c r="AU176" s="235" t="s">
        <v>89</v>
      </c>
      <c r="AV176" s="15" t="s">
        <v>87</v>
      </c>
      <c r="AW176" s="15" t="s">
        <v>35</v>
      </c>
      <c r="AX176" s="15" t="s">
        <v>79</v>
      </c>
      <c r="AY176" s="235" t="s">
        <v>130</v>
      </c>
    </row>
    <row r="177" spans="1:65" s="13" customFormat="1" ht="11.25">
      <c r="B177" s="204"/>
      <c r="C177" s="205"/>
      <c r="D177" s="199" t="s">
        <v>139</v>
      </c>
      <c r="E177" s="206" t="s">
        <v>1</v>
      </c>
      <c r="F177" s="207" t="s">
        <v>612</v>
      </c>
      <c r="G177" s="205"/>
      <c r="H177" s="208">
        <v>36.607999999999997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139</v>
      </c>
      <c r="AU177" s="214" t="s">
        <v>89</v>
      </c>
      <c r="AV177" s="13" t="s">
        <v>89</v>
      </c>
      <c r="AW177" s="13" t="s">
        <v>35</v>
      </c>
      <c r="AX177" s="13" t="s">
        <v>79</v>
      </c>
      <c r="AY177" s="214" t="s">
        <v>130</v>
      </c>
    </row>
    <row r="178" spans="1:65" s="14" customFormat="1" ht="11.25">
      <c r="B178" s="215"/>
      <c r="C178" s="216"/>
      <c r="D178" s="199" t="s">
        <v>139</v>
      </c>
      <c r="E178" s="217" t="s">
        <v>1</v>
      </c>
      <c r="F178" s="218" t="s">
        <v>141</v>
      </c>
      <c r="G178" s="216"/>
      <c r="H178" s="219">
        <v>36.607999999999997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139</v>
      </c>
      <c r="AU178" s="225" t="s">
        <v>89</v>
      </c>
      <c r="AV178" s="14" t="s">
        <v>137</v>
      </c>
      <c r="AW178" s="14" t="s">
        <v>35</v>
      </c>
      <c r="AX178" s="14" t="s">
        <v>87</v>
      </c>
      <c r="AY178" s="225" t="s">
        <v>130</v>
      </c>
    </row>
    <row r="179" spans="1:65" s="2" customFormat="1" ht="24.2" customHeight="1">
      <c r="A179" s="34"/>
      <c r="B179" s="35"/>
      <c r="C179" s="186" t="s">
        <v>163</v>
      </c>
      <c r="D179" s="186" t="s">
        <v>132</v>
      </c>
      <c r="E179" s="187" t="s">
        <v>228</v>
      </c>
      <c r="F179" s="188" t="s">
        <v>229</v>
      </c>
      <c r="G179" s="189" t="s">
        <v>196</v>
      </c>
      <c r="H179" s="190">
        <v>183.04</v>
      </c>
      <c r="I179" s="191"/>
      <c r="J179" s="192">
        <f>ROUND(I179*H179,2)</f>
        <v>0</v>
      </c>
      <c r="K179" s="188" t="s">
        <v>136</v>
      </c>
      <c r="L179" s="39"/>
      <c r="M179" s="193" t="s">
        <v>1</v>
      </c>
      <c r="N179" s="194" t="s">
        <v>44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137</v>
      </c>
      <c r="AT179" s="197" t="s">
        <v>132</v>
      </c>
      <c r="AU179" s="197" t="s">
        <v>89</v>
      </c>
      <c r="AY179" s="17" t="s">
        <v>130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87</v>
      </c>
      <c r="BK179" s="198">
        <f>ROUND(I179*H179,2)</f>
        <v>0</v>
      </c>
      <c r="BL179" s="17" t="s">
        <v>137</v>
      </c>
      <c r="BM179" s="197" t="s">
        <v>184</v>
      </c>
    </row>
    <row r="180" spans="1:65" s="2" customFormat="1" ht="11.25">
      <c r="A180" s="34"/>
      <c r="B180" s="35"/>
      <c r="C180" s="36"/>
      <c r="D180" s="199" t="s">
        <v>138</v>
      </c>
      <c r="E180" s="36"/>
      <c r="F180" s="200" t="s">
        <v>229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138</v>
      </c>
      <c r="AU180" s="17" t="s">
        <v>89</v>
      </c>
    </row>
    <row r="181" spans="1:65" s="13" customFormat="1" ht="11.25">
      <c r="B181" s="204"/>
      <c r="C181" s="205"/>
      <c r="D181" s="199" t="s">
        <v>139</v>
      </c>
      <c r="E181" s="206" t="s">
        <v>1</v>
      </c>
      <c r="F181" s="207" t="s">
        <v>613</v>
      </c>
      <c r="G181" s="205"/>
      <c r="H181" s="208">
        <v>183.04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139</v>
      </c>
      <c r="AU181" s="214" t="s">
        <v>89</v>
      </c>
      <c r="AV181" s="13" t="s">
        <v>89</v>
      </c>
      <c r="AW181" s="13" t="s">
        <v>35</v>
      </c>
      <c r="AX181" s="13" t="s">
        <v>79</v>
      </c>
      <c r="AY181" s="214" t="s">
        <v>130</v>
      </c>
    </row>
    <row r="182" spans="1:65" s="14" customFormat="1" ht="11.25">
      <c r="B182" s="215"/>
      <c r="C182" s="216"/>
      <c r="D182" s="199" t="s">
        <v>139</v>
      </c>
      <c r="E182" s="217" t="s">
        <v>1</v>
      </c>
      <c r="F182" s="218" t="s">
        <v>141</v>
      </c>
      <c r="G182" s="216"/>
      <c r="H182" s="219">
        <v>183.04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139</v>
      </c>
      <c r="AU182" s="225" t="s">
        <v>89</v>
      </c>
      <c r="AV182" s="14" t="s">
        <v>137</v>
      </c>
      <c r="AW182" s="14" t="s">
        <v>35</v>
      </c>
      <c r="AX182" s="14" t="s">
        <v>87</v>
      </c>
      <c r="AY182" s="225" t="s">
        <v>130</v>
      </c>
    </row>
    <row r="183" spans="1:65" s="2" customFormat="1" ht="44.25" customHeight="1">
      <c r="A183" s="34"/>
      <c r="B183" s="35"/>
      <c r="C183" s="186" t="s">
        <v>193</v>
      </c>
      <c r="D183" s="186" t="s">
        <v>132</v>
      </c>
      <c r="E183" s="187" t="s">
        <v>614</v>
      </c>
      <c r="F183" s="188" t="s">
        <v>615</v>
      </c>
      <c r="G183" s="189" t="s">
        <v>182</v>
      </c>
      <c r="H183" s="190">
        <v>16</v>
      </c>
      <c r="I183" s="191"/>
      <c r="J183" s="192">
        <f>ROUND(I183*H183,2)</f>
        <v>0</v>
      </c>
      <c r="K183" s="188" t="s">
        <v>136</v>
      </c>
      <c r="L183" s="39"/>
      <c r="M183" s="193" t="s">
        <v>1</v>
      </c>
      <c r="N183" s="194" t="s">
        <v>44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137</v>
      </c>
      <c r="AT183" s="197" t="s">
        <v>132</v>
      </c>
      <c r="AU183" s="197" t="s">
        <v>89</v>
      </c>
      <c r="AY183" s="17" t="s">
        <v>130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87</v>
      </c>
      <c r="BK183" s="198">
        <f>ROUND(I183*H183,2)</f>
        <v>0</v>
      </c>
      <c r="BL183" s="17" t="s">
        <v>137</v>
      </c>
      <c r="BM183" s="197" t="s">
        <v>197</v>
      </c>
    </row>
    <row r="184" spans="1:65" s="2" customFormat="1" ht="29.25">
      <c r="A184" s="34"/>
      <c r="B184" s="35"/>
      <c r="C184" s="36"/>
      <c r="D184" s="199" t="s">
        <v>138</v>
      </c>
      <c r="E184" s="36"/>
      <c r="F184" s="200" t="s">
        <v>615</v>
      </c>
      <c r="G184" s="36"/>
      <c r="H184" s="36"/>
      <c r="I184" s="201"/>
      <c r="J184" s="36"/>
      <c r="K184" s="36"/>
      <c r="L184" s="39"/>
      <c r="M184" s="202"/>
      <c r="N184" s="203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138</v>
      </c>
      <c r="AU184" s="17" t="s">
        <v>89</v>
      </c>
    </row>
    <row r="185" spans="1:65" s="13" customFormat="1" ht="11.25">
      <c r="B185" s="204"/>
      <c r="C185" s="205"/>
      <c r="D185" s="199" t="s">
        <v>139</v>
      </c>
      <c r="E185" s="206" t="s">
        <v>1</v>
      </c>
      <c r="F185" s="207" t="s">
        <v>172</v>
      </c>
      <c r="G185" s="205"/>
      <c r="H185" s="208">
        <v>16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139</v>
      </c>
      <c r="AU185" s="214" t="s">
        <v>89</v>
      </c>
      <c r="AV185" s="13" t="s">
        <v>89</v>
      </c>
      <c r="AW185" s="13" t="s">
        <v>35</v>
      </c>
      <c r="AX185" s="13" t="s">
        <v>79</v>
      </c>
      <c r="AY185" s="214" t="s">
        <v>130</v>
      </c>
    </row>
    <row r="186" spans="1:65" s="14" customFormat="1" ht="11.25">
      <c r="B186" s="215"/>
      <c r="C186" s="216"/>
      <c r="D186" s="199" t="s">
        <v>139</v>
      </c>
      <c r="E186" s="217" t="s">
        <v>1</v>
      </c>
      <c r="F186" s="218" t="s">
        <v>141</v>
      </c>
      <c r="G186" s="216"/>
      <c r="H186" s="219">
        <v>16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139</v>
      </c>
      <c r="AU186" s="225" t="s">
        <v>89</v>
      </c>
      <c r="AV186" s="14" t="s">
        <v>137</v>
      </c>
      <c r="AW186" s="14" t="s">
        <v>35</v>
      </c>
      <c r="AX186" s="14" t="s">
        <v>87</v>
      </c>
      <c r="AY186" s="225" t="s">
        <v>130</v>
      </c>
    </row>
    <row r="187" spans="1:65" s="2" customFormat="1" ht="21.75" customHeight="1">
      <c r="A187" s="34"/>
      <c r="B187" s="35"/>
      <c r="C187" s="186" t="s">
        <v>167</v>
      </c>
      <c r="D187" s="186" t="s">
        <v>132</v>
      </c>
      <c r="E187" s="187" t="s">
        <v>235</v>
      </c>
      <c r="F187" s="188" t="s">
        <v>236</v>
      </c>
      <c r="G187" s="189" t="s">
        <v>150</v>
      </c>
      <c r="H187" s="190">
        <v>686.4</v>
      </c>
      <c r="I187" s="191"/>
      <c r="J187" s="192">
        <f>ROUND(I187*H187,2)</f>
        <v>0</v>
      </c>
      <c r="K187" s="188" t="s">
        <v>136</v>
      </c>
      <c r="L187" s="39"/>
      <c r="M187" s="193" t="s">
        <v>1</v>
      </c>
      <c r="N187" s="194" t="s">
        <v>44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137</v>
      </c>
      <c r="AT187" s="197" t="s">
        <v>132</v>
      </c>
      <c r="AU187" s="197" t="s">
        <v>89</v>
      </c>
      <c r="AY187" s="17" t="s">
        <v>130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87</v>
      </c>
      <c r="BK187" s="198">
        <f>ROUND(I187*H187,2)</f>
        <v>0</v>
      </c>
      <c r="BL187" s="17" t="s">
        <v>137</v>
      </c>
      <c r="BM187" s="197" t="s">
        <v>203</v>
      </c>
    </row>
    <row r="188" spans="1:65" s="2" customFormat="1" ht="11.25">
      <c r="A188" s="34"/>
      <c r="B188" s="35"/>
      <c r="C188" s="36"/>
      <c r="D188" s="199" t="s">
        <v>138</v>
      </c>
      <c r="E188" s="36"/>
      <c r="F188" s="200" t="s">
        <v>236</v>
      </c>
      <c r="G188" s="36"/>
      <c r="H188" s="36"/>
      <c r="I188" s="201"/>
      <c r="J188" s="36"/>
      <c r="K188" s="36"/>
      <c r="L188" s="39"/>
      <c r="M188" s="202"/>
      <c r="N188" s="203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138</v>
      </c>
      <c r="AU188" s="17" t="s">
        <v>89</v>
      </c>
    </row>
    <row r="189" spans="1:65" s="13" customFormat="1" ht="11.25">
      <c r="B189" s="204"/>
      <c r="C189" s="205"/>
      <c r="D189" s="199" t="s">
        <v>139</v>
      </c>
      <c r="E189" s="206" t="s">
        <v>1</v>
      </c>
      <c r="F189" s="207" t="s">
        <v>616</v>
      </c>
      <c r="G189" s="205"/>
      <c r="H189" s="208">
        <v>686.4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139</v>
      </c>
      <c r="AU189" s="214" t="s">
        <v>89</v>
      </c>
      <c r="AV189" s="13" t="s">
        <v>89</v>
      </c>
      <c r="AW189" s="13" t="s">
        <v>35</v>
      </c>
      <c r="AX189" s="13" t="s">
        <v>79</v>
      </c>
      <c r="AY189" s="214" t="s">
        <v>130</v>
      </c>
    </row>
    <row r="190" spans="1:65" s="14" customFormat="1" ht="11.25">
      <c r="B190" s="215"/>
      <c r="C190" s="216"/>
      <c r="D190" s="199" t="s">
        <v>139</v>
      </c>
      <c r="E190" s="217" t="s">
        <v>1</v>
      </c>
      <c r="F190" s="218" t="s">
        <v>141</v>
      </c>
      <c r="G190" s="216"/>
      <c r="H190" s="219">
        <v>686.4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139</v>
      </c>
      <c r="AU190" s="225" t="s">
        <v>89</v>
      </c>
      <c r="AV190" s="14" t="s">
        <v>137</v>
      </c>
      <c r="AW190" s="14" t="s">
        <v>35</v>
      </c>
      <c r="AX190" s="14" t="s">
        <v>87</v>
      </c>
      <c r="AY190" s="225" t="s">
        <v>130</v>
      </c>
    </row>
    <row r="191" spans="1:65" s="2" customFormat="1" ht="24.2" customHeight="1">
      <c r="A191" s="34"/>
      <c r="B191" s="35"/>
      <c r="C191" s="186" t="s">
        <v>8</v>
      </c>
      <c r="D191" s="186" t="s">
        <v>132</v>
      </c>
      <c r="E191" s="187" t="s">
        <v>240</v>
      </c>
      <c r="F191" s="188" t="s">
        <v>241</v>
      </c>
      <c r="G191" s="189" t="s">
        <v>150</v>
      </c>
      <c r="H191" s="190">
        <v>686.4</v>
      </c>
      <c r="I191" s="191"/>
      <c r="J191" s="192">
        <f>ROUND(I191*H191,2)</f>
        <v>0</v>
      </c>
      <c r="K191" s="188" t="s">
        <v>136</v>
      </c>
      <c r="L191" s="39"/>
      <c r="M191" s="193" t="s">
        <v>1</v>
      </c>
      <c r="N191" s="194" t="s">
        <v>44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137</v>
      </c>
      <c r="AT191" s="197" t="s">
        <v>132</v>
      </c>
      <c r="AU191" s="197" t="s">
        <v>89</v>
      </c>
      <c r="AY191" s="17" t="s">
        <v>130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87</v>
      </c>
      <c r="BK191" s="198">
        <f>ROUND(I191*H191,2)</f>
        <v>0</v>
      </c>
      <c r="BL191" s="17" t="s">
        <v>137</v>
      </c>
      <c r="BM191" s="197" t="s">
        <v>209</v>
      </c>
    </row>
    <row r="192" spans="1:65" s="2" customFormat="1" ht="11.25">
      <c r="A192" s="34"/>
      <c r="B192" s="35"/>
      <c r="C192" s="36"/>
      <c r="D192" s="199" t="s">
        <v>138</v>
      </c>
      <c r="E192" s="36"/>
      <c r="F192" s="200" t="s">
        <v>241</v>
      </c>
      <c r="G192" s="36"/>
      <c r="H192" s="36"/>
      <c r="I192" s="201"/>
      <c r="J192" s="36"/>
      <c r="K192" s="36"/>
      <c r="L192" s="39"/>
      <c r="M192" s="202"/>
      <c r="N192" s="203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138</v>
      </c>
      <c r="AU192" s="17" t="s">
        <v>89</v>
      </c>
    </row>
    <row r="193" spans="1:65" s="13" customFormat="1" ht="11.25">
      <c r="B193" s="204"/>
      <c r="C193" s="205"/>
      <c r="D193" s="199" t="s">
        <v>139</v>
      </c>
      <c r="E193" s="206" t="s">
        <v>1</v>
      </c>
      <c r="F193" s="207" t="s">
        <v>616</v>
      </c>
      <c r="G193" s="205"/>
      <c r="H193" s="208">
        <v>686.4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139</v>
      </c>
      <c r="AU193" s="214" t="s">
        <v>89</v>
      </c>
      <c r="AV193" s="13" t="s">
        <v>89</v>
      </c>
      <c r="AW193" s="13" t="s">
        <v>35</v>
      </c>
      <c r="AX193" s="13" t="s">
        <v>79</v>
      </c>
      <c r="AY193" s="214" t="s">
        <v>130</v>
      </c>
    </row>
    <row r="194" spans="1:65" s="14" customFormat="1" ht="11.25">
      <c r="B194" s="215"/>
      <c r="C194" s="216"/>
      <c r="D194" s="199" t="s">
        <v>139</v>
      </c>
      <c r="E194" s="217" t="s">
        <v>1</v>
      </c>
      <c r="F194" s="218" t="s">
        <v>141</v>
      </c>
      <c r="G194" s="216"/>
      <c r="H194" s="219">
        <v>686.4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139</v>
      </c>
      <c r="AU194" s="225" t="s">
        <v>89</v>
      </c>
      <c r="AV194" s="14" t="s">
        <v>137</v>
      </c>
      <c r="AW194" s="14" t="s">
        <v>35</v>
      </c>
      <c r="AX194" s="14" t="s">
        <v>87</v>
      </c>
      <c r="AY194" s="225" t="s">
        <v>130</v>
      </c>
    </row>
    <row r="195" spans="1:65" s="2" customFormat="1" ht="37.9" customHeight="1">
      <c r="A195" s="34"/>
      <c r="B195" s="35"/>
      <c r="C195" s="186" t="s">
        <v>172</v>
      </c>
      <c r="D195" s="186" t="s">
        <v>132</v>
      </c>
      <c r="E195" s="187" t="s">
        <v>281</v>
      </c>
      <c r="F195" s="188" t="s">
        <v>282</v>
      </c>
      <c r="G195" s="189" t="s">
        <v>196</v>
      </c>
      <c r="H195" s="190">
        <v>164.73599999999999</v>
      </c>
      <c r="I195" s="191"/>
      <c r="J195" s="192">
        <f>ROUND(I195*H195,2)</f>
        <v>0</v>
      </c>
      <c r="K195" s="188" t="s">
        <v>136</v>
      </c>
      <c r="L195" s="39"/>
      <c r="M195" s="193" t="s">
        <v>1</v>
      </c>
      <c r="N195" s="194" t="s">
        <v>44</v>
      </c>
      <c r="O195" s="71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137</v>
      </c>
      <c r="AT195" s="197" t="s">
        <v>132</v>
      </c>
      <c r="AU195" s="197" t="s">
        <v>89</v>
      </c>
      <c r="AY195" s="17" t="s">
        <v>130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87</v>
      </c>
      <c r="BK195" s="198">
        <f>ROUND(I195*H195,2)</f>
        <v>0</v>
      </c>
      <c r="BL195" s="17" t="s">
        <v>137</v>
      </c>
      <c r="BM195" s="197" t="s">
        <v>212</v>
      </c>
    </row>
    <row r="196" spans="1:65" s="2" customFormat="1" ht="19.5">
      <c r="A196" s="34"/>
      <c r="B196" s="35"/>
      <c r="C196" s="36"/>
      <c r="D196" s="199" t="s">
        <v>138</v>
      </c>
      <c r="E196" s="36"/>
      <c r="F196" s="200" t="s">
        <v>282</v>
      </c>
      <c r="G196" s="36"/>
      <c r="H196" s="36"/>
      <c r="I196" s="201"/>
      <c r="J196" s="36"/>
      <c r="K196" s="36"/>
      <c r="L196" s="39"/>
      <c r="M196" s="202"/>
      <c r="N196" s="203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138</v>
      </c>
      <c r="AU196" s="17" t="s">
        <v>89</v>
      </c>
    </row>
    <row r="197" spans="1:65" s="15" customFormat="1" ht="11.25">
      <c r="B197" s="226"/>
      <c r="C197" s="227"/>
      <c r="D197" s="199" t="s">
        <v>139</v>
      </c>
      <c r="E197" s="228" t="s">
        <v>1</v>
      </c>
      <c r="F197" s="229" t="s">
        <v>617</v>
      </c>
      <c r="G197" s="227"/>
      <c r="H197" s="228" t="s">
        <v>1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139</v>
      </c>
      <c r="AU197" s="235" t="s">
        <v>89</v>
      </c>
      <c r="AV197" s="15" t="s">
        <v>87</v>
      </c>
      <c r="AW197" s="15" t="s">
        <v>35</v>
      </c>
      <c r="AX197" s="15" t="s">
        <v>79</v>
      </c>
      <c r="AY197" s="235" t="s">
        <v>130</v>
      </c>
    </row>
    <row r="198" spans="1:65" s="13" customFormat="1" ht="11.25">
      <c r="B198" s="204"/>
      <c r="C198" s="205"/>
      <c r="D198" s="199" t="s">
        <v>139</v>
      </c>
      <c r="E198" s="206" t="s">
        <v>1</v>
      </c>
      <c r="F198" s="207" t="s">
        <v>618</v>
      </c>
      <c r="G198" s="205"/>
      <c r="H198" s="208">
        <v>164.73599999999999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139</v>
      </c>
      <c r="AU198" s="214" t="s">
        <v>89</v>
      </c>
      <c r="AV198" s="13" t="s">
        <v>89</v>
      </c>
      <c r="AW198" s="13" t="s">
        <v>35</v>
      </c>
      <c r="AX198" s="13" t="s">
        <v>79</v>
      </c>
      <c r="AY198" s="214" t="s">
        <v>130</v>
      </c>
    </row>
    <row r="199" spans="1:65" s="14" customFormat="1" ht="11.25">
      <c r="B199" s="215"/>
      <c r="C199" s="216"/>
      <c r="D199" s="199" t="s">
        <v>139</v>
      </c>
      <c r="E199" s="217" t="s">
        <v>1</v>
      </c>
      <c r="F199" s="218" t="s">
        <v>141</v>
      </c>
      <c r="G199" s="216"/>
      <c r="H199" s="219">
        <v>164.73599999999999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139</v>
      </c>
      <c r="AU199" s="225" t="s">
        <v>89</v>
      </c>
      <c r="AV199" s="14" t="s">
        <v>137</v>
      </c>
      <c r="AW199" s="14" t="s">
        <v>35</v>
      </c>
      <c r="AX199" s="14" t="s">
        <v>87</v>
      </c>
      <c r="AY199" s="225" t="s">
        <v>130</v>
      </c>
    </row>
    <row r="200" spans="1:65" s="2" customFormat="1" ht="37.9" customHeight="1">
      <c r="A200" s="34"/>
      <c r="B200" s="35"/>
      <c r="C200" s="186" t="s">
        <v>215</v>
      </c>
      <c r="D200" s="186" t="s">
        <v>132</v>
      </c>
      <c r="E200" s="187" t="s">
        <v>287</v>
      </c>
      <c r="F200" s="188" t="s">
        <v>288</v>
      </c>
      <c r="G200" s="189" t="s">
        <v>196</v>
      </c>
      <c r="H200" s="190">
        <v>823.68</v>
      </c>
      <c r="I200" s="191"/>
      <c r="J200" s="192">
        <f>ROUND(I200*H200,2)</f>
        <v>0</v>
      </c>
      <c r="K200" s="188" t="s">
        <v>136</v>
      </c>
      <c r="L200" s="39"/>
      <c r="M200" s="193" t="s">
        <v>1</v>
      </c>
      <c r="N200" s="194" t="s">
        <v>44</v>
      </c>
      <c r="O200" s="71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137</v>
      </c>
      <c r="AT200" s="197" t="s">
        <v>132</v>
      </c>
      <c r="AU200" s="197" t="s">
        <v>89</v>
      </c>
      <c r="AY200" s="17" t="s">
        <v>130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87</v>
      </c>
      <c r="BK200" s="198">
        <f>ROUND(I200*H200,2)</f>
        <v>0</v>
      </c>
      <c r="BL200" s="17" t="s">
        <v>137</v>
      </c>
      <c r="BM200" s="197" t="s">
        <v>218</v>
      </c>
    </row>
    <row r="201" spans="1:65" s="2" customFormat="1" ht="19.5">
      <c r="A201" s="34"/>
      <c r="B201" s="35"/>
      <c r="C201" s="36"/>
      <c r="D201" s="199" t="s">
        <v>138</v>
      </c>
      <c r="E201" s="36"/>
      <c r="F201" s="200" t="s">
        <v>288</v>
      </c>
      <c r="G201" s="36"/>
      <c r="H201" s="36"/>
      <c r="I201" s="201"/>
      <c r="J201" s="36"/>
      <c r="K201" s="36"/>
      <c r="L201" s="39"/>
      <c r="M201" s="202"/>
      <c r="N201" s="203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138</v>
      </c>
      <c r="AU201" s="17" t="s">
        <v>89</v>
      </c>
    </row>
    <row r="202" spans="1:65" s="13" customFormat="1" ht="11.25">
      <c r="B202" s="204"/>
      <c r="C202" s="205"/>
      <c r="D202" s="199" t="s">
        <v>139</v>
      </c>
      <c r="E202" s="206" t="s">
        <v>1</v>
      </c>
      <c r="F202" s="207" t="s">
        <v>619</v>
      </c>
      <c r="G202" s="205"/>
      <c r="H202" s="208">
        <v>823.68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139</v>
      </c>
      <c r="AU202" s="214" t="s">
        <v>89</v>
      </c>
      <c r="AV202" s="13" t="s">
        <v>89</v>
      </c>
      <c r="AW202" s="13" t="s">
        <v>35</v>
      </c>
      <c r="AX202" s="13" t="s">
        <v>79</v>
      </c>
      <c r="AY202" s="214" t="s">
        <v>130</v>
      </c>
    </row>
    <row r="203" spans="1:65" s="14" customFormat="1" ht="11.25">
      <c r="B203" s="215"/>
      <c r="C203" s="216"/>
      <c r="D203" s="199" t="s">
        <v>139</v>
      </c>
      <c r="E203" s="217" t="s">
        <v>1</v>
      </c>
      <c r="F203" s="218" t="s">
        <v>141</v>
      </c>
      <c r="G203" s="216"/>
      <c r="H203" s="219">
        <v>823.68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139</v>
      </c>
      <c r="AU203" s="225" t="s">
        <v>89</v>
      </c>
      <c r="AV203" s="14" t="s">
        <v>137</v>
      </c>
      <c r="AW203" s="14" t="s">
        <v>35</v>
      </c>
      <c r="AX203" s="14" t="s">
        <v>87</v>
      </c>
      <c r="AY203" s="225" t="s">
        <v>130</v>
      </c>
    </row>
    <row r="204" spans="1:65" s="2" customFormat="1" ht="37.9" customHeight="1">
      <c r="A204" s="34"/>
      <c r="B204" s="35"/>
      <c r="C204" s="186" t="s">
        <v>178</v>
      </c>
      <c r="D204" s="186" t="s">
        <v>132</v>
      </c>
      <c r="E204" s="187" t="s">
        <v>291</v>
      </c>
      <c r="F204" s="188" t="s">
        <v>292</v>
      </c>
      <c r="G204" s="189" t="s">
        <v>196</v>
      </c>
      <c r="H204" s="190">
        <v>201.34399999999999</v>
      </c>
      <c r="I204" s="191"/>
      <c r="J204" s="192">
        <f>ROUND(I204*H204,2)</f>
        <v>0</v>
      </c>
      <c r="K204" s="188" t="s">
        <v>136</v>
      </c>
      <c r="L204" s="39"/>
      <c r="M204" s="193" t="s">
        <v>1</v>
      </c>
      <c r="N204" s="194" t="s">
        <v>44</v>
      </c>
      <c r="O204" s="71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137</v>
      </c>
      <c r="AT204" s="197" t="s">
        <v>132</v>
      </c>
      <c r="AU204" s="197" t="s">
        <v>89</v>
      </c>
      <c r="AY204" s="17" t="s">
        <v>130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87</v>
      </c>
      <c r="BK204" s="198">
        <f>ROUND(I204*H204,2)</f>
        <v>0</v>
      </c>
      <c r="BL204" s="17" t="s">
        <v>137</v>
      </c>
      <c r="BM204" s="197" t="s">
        <v>222</v>
      </c>
    </row>
    <row r="205" spans="1:65" s="2" customFormat="1" ht="19.5">
      <c r="A205" s="34"/>
      <c r="B205" s="35"/>
      <c r="C205" s="36"/>
      <c r="D205" s="199" t="s">
        <v>138</v>
      </c>
      <c r="E205" s="36"/>
      <c r="F205" s="200" t="s">
        <v>292</v>
      </c>
      <c r="G205" s="36"/>
      <c r="H205" s="36"/>
      <c r="I205" s="201"/>
      <c r="J205" s="36"/>
      <c r="K205" s="36"/>
      <c r="L205" s="39"/>
      <c r="M205" s="202"/>
      <c r="N205" s="203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138</v>
      </c>
      <c r="AU205" s="17" t="s">
        <v>89</v>
      </c>
    </row>
    <row r="206" spans="1:65" s="15" customFormat="1" ht="11.25">
      <c r="B206" s="226"/>
      <c r="C206" s="227"/>
      <c r="D206" s="199" t="s">
        <v>139</v>
      </c>
      <c r="E206" s="228" t="s">
        <v>1</v>
      </c>
      <c r="F206" s="229" t="s">
        <v>620</v>
      </c>
      <c r="G206" s="227"/>
      <c r="H206" s="228" t="s">
        <v>1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139</v>
      </c>
      <c r="AU206" s="235" t="s">
        <v>89</v>
      </c>
      <c r="AV206" s="15" t="s">
        <v>87</v>
      </c>
      <c r="AW206" s="15" t="s">
        <v>35</v>
      </c>
      <c r="AX206" s="15" t="s">
        <v>79</v>
      </c>
      <c r="AY206" s="235" t="s">
        <v>130</v>
      </c>
    </row>
    <row r="207" spans="1:65" s="13" customFormat="1" ht="11.25">
      <c r="B207" s="204"/>
      <c r="C207" s="205"/>
      <c r="D207" s="199" t="s">
        <v>139</v>
      </c>
      <c r="E207" s="206" t="s">
        <v>1</v>
      </c>
      <c r="F207" s="207" t="s">
        <v>618</v>
      </c>
      <c r="G207" s="205"/>
      <c r="H207" s="208">
        <v>164.73599999999999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139</v>
      </c>
      <c r="AU207" s="214" t="s">
        <v>89</v>
      </c>
      <c r="AV207" s="13" t="s">
        <v>89</v>
      </c>
      <c r="AW207" s="13" t="s">
        <v>35</v>
      </c>
      <c r="AX207" s="13" t="s">
        <v>79</v>
      </c>
      <c r="AY207" s="214" t="s">
        <v>130</v>
      </c>
    </row>
    <row r="208" spans="1:65" s="15" customFormat="1" ht="11.25">
      <c r="B208" s="226"/>
      <c r="C208" s="227"/>
      <c r="D208" s="199" t="s">
        <v>139</v>
      </c>
      <c r="E208" s="228" t="s">
        <v>1</v>
      </c>
      <c r="F208" s="229" t="s">
        <v>621</v>
      </c>
      <c r="G208" s="227"/>
      <c r="H208" s="228" t="s">
        <v>1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139</v>
      </c>
      <c r="AU208" s="235" t="s">
        <v>89</v>
      </c>
      <c r="AV208" s="15" t="s">
        <v>87</v>
      </c>
      <c r="AW208" s="15" t="s">
        <v>35</v>
      </c>
      <c r="AX208" s="15" t="s">
        <v>79</v>
      </c>
      <c r="AY208" s="235" t="s">
        <v>130</v>
      </c>
    </row>
    <row r="209" spans="1:65" s="13" customFormat="1" ht="11.25">
      <c r="B209" s="204"/>
      <c r="C209" s="205"/>
      <c r="D209" s="199" t="s">
        <v>139</v>
      </c>
      <c r="E209" s="206" t="s">
        <v>1</v>
      </c>
      <c r="F209" s="207" t="s">
        <v>622</v>
      </c>
      <c r="G209" s="205"/>
      <c r="H209" s="208">
        <v>36.607999999999997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139</v>
      </c>
      <c r="AU209" s="214" t="s">
        <v>89</v>
      </c>
      <c r="AV209" s="13" t="s">
        <v>89</v>
      </c>
      <c r="AW209" s="13" t="s">
        <v>35</v>
      </c>
      <c r="AX209" s="13" t="s">
        <v>79</v>
      </c>
      <c r="AY209" s="214" t="s">
        <v>130</v>
      </c>
    </row>
    <row r="210" spans="1:65" s="14" customFormat="1" ht="11.25">
      <c r="B210" s="215"/>
      <c r="C210" s="216"/>
      <c r="D210" s="199" t="s">
        <v>139</v>
      </c>
      <c r="E210" s="217" t="s">
        <v>1</v>
      </c>
      <c r="F210" s="218" t="s">
        <v>141</v>
      </c>
      <c r="G210" s="216"/>
      <c r="H210" s="219">
        <v>201.34399999999999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139</v>
      </c>
      <c r="AU210" s="225" t="s">
        <v>89</v>
      </c>
      <c r="AV210" s="14" t="s">
        <v>137</v>
      </c>
      <c r="AW210" s="14" t="s">
        <v>35</v>
      </c>
      <c r="AX210" s="14" t="s">
        <v>87</v>
      </c>
      <c r="AY210" s="225" t="s">
        <v>130</v>
      </c>
    </row>
    <row r="211" spans="1:65" s="2" customFormat="1" ht="37.9" customHeight="1">
      <c r="A211" s="34"/>
      <c r="B211" s="35"/>
      <c r="C211" s="186" t="s">
        <v>223</v>
      </c>
      <c r="D211" s="186" t="s">
        <v>132</v>
      </c>
      <c r="E211" s="187" t="s">
        <v>299</v>
      </c>
      <c r="F211" s="188" t="s">
        <v>300</v>
      </c>
      <c r="G211" s="189" t="s">
        <v>196</v>
      </c>
      <c r="H211" s="190">
        <v>1006.72</v>
      </c>
      <c r="I211" s="191"/>
      <c r="J211" s="192">
        <f>ROUND(I211*H211,2)</f>
        <v>0</v>
      </c>
      <c r="K211" s="188" t="s">
        <v>136</v>
      </c>
      <c r="L211" s="39"/>
      <c r="M211" s="193" t="s">
        <v>1</v>
      </c>
      <c r="N211" s="194" t="s">
        <v>44</v>
      </c>
      <c r="O211" s="71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137</v>
      </c>
      <c r="AT211" s="197" t="s">
        <v>132</v>
      </c>
      <c r="AU211" s="197" t="s">
        <v>89</v>
      </c>
      <c r="AY211" s="17" t="s">
        <v>130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87</v>
      </c>
      <c r="BK211" s="198">
        <f>ROUND(I211*H211,2)</f>
        <v>0</v>
      </c>
      <c r="BL211" s="17" t="s">
        <v>137</v>
      </c>
      <c r="BM211" s="197" t="s">
        <v>226</v>
      </c>
    </row>
    <row r="212" spans="1:65" s="2" customFormat="1" ht="19.5">
      <c r="A212" s="34"/>
      <c r="B212" s="35"/>
      <c r="C212" s="36"/>
      <c r="D212" s="199" t="s">
        <v>138</v>
      </c>
      <c r="E212" s="36"/>
      <c r="F212" s="200" t="s">
        <v>300</v>
      </c>
      <c r="G212" s="36"/>
      <c r="H212" s="36"/>
      <c r="I212" s="201"/>
      <c r="J212" s="36"/>
      <c r="K212" s="36"/>
      <c r="L212" s="39"/>
      <c r="M212" s="202"/>
      <c r="N212" s="203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138</v>
      </c>
      <c r="AU212" s="17" t="s">
        <v>89</v>
      </c>
    </row>
    <row r="213" spans="1:65" s="13" customFormat="1" ht="11.25">
      <c r="B213" s="204"/>
      <c r="C213" s="205"/>
      <c r="D213" s="199" t="s">
        <v>139</v>
      </c>
      <c r="E213" s="206" t="s">
        <v>1</v>
      </c>
      <c r="F213" s="207" t="s">
        <v>623</v>
      </c>
      <c r="G213" s="205"/>
      <c r="H213" s="208">
        <v>1006.72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139</v>
      </c>
      <c r="AU213" s="214" t="s">
        <v>89</v>
      </c>
      <c r="AV213" s="13" t="s">
        <v>89</v>
      </c>
      <c r="AW213" s="13" t="s">
        <v>35</v>
      </c>
      <c r="AX213" s="13" t="s">
        <v>79</v>
      </c>
      <c r="AY213" s="214" t="s">
        <v>130</v>
      </c>
    </row>
    <row r="214" spans="1:65" s="14" customFormat="1" ht="11.25">
      <c r="B214" s="215"/>
      <c r="C214" s="216"/>
      <c r="D214" s="199" t="s">
        <v>139</v>
      </c>
      <c r="E214" s="217" t="s">
        <v>1</v>
      </c>
      <c r="F214" s="218" t="s">
        <v>141</v>
      </c>
      <c r="G214" s="216"/>
      <c r="H214" s="219">
        <v>1006.72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139</v>
      </c>
      <c r="AU214" s="225" t="s">
        <v>89</v>
      </c>
      <c r="AV214" s="14" t="s">
        <v>137</v>
      </c>
      <c r="AW214" s="14" t="s">
        <v>35</v>
      </c>
      <c r="AX214" s="14" t="s">
        <v>87</v>
      </c>
      <c r="AY214" s="225" t="s">
        <v>130</v>
      </c>
    </row>
    <row r="215" spans="1:65" s="2" customFormat="1" ht="24.2" customHeight="1">
      <c r="A215" s="34"/>
      <c r="B215" s="35"/>
      <c r="C215" s="186" t="s">
        <v>183</v>
      </c>
      <c r="D215" s="186" t="s">
        <v>132</v>
      </c>
      <c r="E215" s="187" t="s">
        <v>303</v>
      </c>
      <c r="F215" s="188" t="s">
        <v>304</v>
      </c>
      <c r="G215" s="189" t="s">
        <v>305</v>
      </c>
      <c r="H215" s="190">
        <v>658.94399999999996</v>
      </c>
      <c r="I215" s="191"/>
      <c r="J215" s="192">
        <f>ROUND(I215*H215,2)</f>
        <v>0</v>
      </c>
      <c r="K215" s="188" t="s">
        <v>136</v>
      </c>
      <c r="L215" s="39"/>
      <c r="M215" s="193" t="s">
        <v>1</v>
      </c>
      <c r="N215" s="194" t="s">
        <v>44</v>
      </c>
      <c r="O215" s="71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137</v>
      </c>
      <c r="AT215" s="197" t="s">
        <v>132</v>
      </c>
      <c r="AU215" s="197" t="s">
        <v>89</v>
      </c>
      <c r="AY215" s="17" t="s">
        <v>130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87</v>
      </c>
      <c r="BK215" s="198">
        <f>ROUND(I215*H215,2)</f>
        <v>0</v>
      </c>
      <c r="BL215" s="17" t="s">
        <v>137</v>
      </c>
      <c r="BM215" s="197" t="s">
        <v>179</v>
      </c>
    </row>
    <row r="216" spans="1:65" s="2" customFormat="1" ht="19.5">
      <c r="A216" s="34"/>
      <c r="B216" s="35"/>
      <c r="C216" s="36"/>
      <c r="D216" s="199" t="s">
        <v>138</v>
      </c>
      <c r="E216" s="36"/>
      <c r="F216" s="200" t="s">
        <v>304</v>
      </c>
      <c r="G216" s="36"/>
      <c r="H216" s="36"/>
      <c r="I216" s="201"/>
      <c r="J216" s="36"/>
      <c r="K216" s="36"/>
      <c r="L216" s="39"/>
      <c r="M216" s="202"/>
      <c r="N216" s="203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138</v>
      </c>
      <c r="AU216" s="17" t="s">
        <v>89</v>
      </c>
    </row>
    <row r="217" spans="1:65" s="13" customFormat="1" ht="11.25">
      <c r="B217" s="204"/>
      <c r="C217" s="205"/>
      <c r="D217" s="199" t="s">
        <v>139</v>
      </c>
      <c r="E217" s="206" t="s">
        <v>1</v>
      </c>
      <c r="F217" s="207" t="s">
        <v>624</v>
      </c>
      <c r="G217" s="205"/>
      <c r="H217" s="208">
        <v>658.94399999999996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139</v>
      </c>
      <c r="AU217" s="214" t="s">
        <v>89</v>
      </c>
      <c r="AV217" s="13" t="s">
        <v>89</v>
      </c>
      <c r="AW217" s="13" t="s">
        <v>35</v>
      </c>
      <c r="AX217" s="13" t="s">
        <v>79</v>
      </c>
      <c r="AY217" s="214" t="s">
        <v>130</v>
      </c>
    </row>
    <row r="218" spans="1:65" s="14" customFormat="1" ht="11.25">
      <c r="B218" s="215"/>
      <c r="C218" s="216"/>
      <c r="D218" s="199" t="s">
        <v>139</v>
      </c>
      <c r="E218" s="217" t="s">
        <v>1</v>
      </c>
      <c r="F218" s="218" t="s">
        <v>141</v>
      </c>
      <c r="G218" s="216"/>
      <c r="H218" s="219">
        <v>658.94399999999996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139</v>
      </c>
      <c r="AU218" s="225" t="s">
        <v>89</v>
      </c>
      <c r="AV218" s="14" t="s">
        <v>137</v>
      </c>
      <c r="AW218" s="14" t="s">
        <v>35</v>
      </c>
      <c r="AX218" s="14" t="s">
        <v>87</v>
      </c>
      <c r="AY218" s="225" t="s">
        <v>130</v>
      </c>
    </row>
    <row r="219" spans="1:65" s="2" customFormat="1" ht="16.5" customHeight="1">
      <c r="A219" s="34"/>
      <c r="B219" s="35"/>
      <c r="C219" s="186" t="s">
        <v>7</v>
      </c>
      <c r="D219" s="186" t="s">
        <v>132</v>
      </c>
      <c r="E219" s="187" t="s">
        <v>309</v>
      </c>
      <c r="F219" s="188" t="s">
        <v>310</v>
      </c>
      <c r="G219" s="189" t="s">
        <v>196</v>
      </c>
      <c r="H219" s="190">
        <v>366.08</v>
      </c>
      <c r="I219" s="191"/>
      <c r="J219" s="192">
        <f>ROUND(I219*H219,2)</f>
        <v>0</v>
      </c>
      <c r="K219" s="188" t="s">
        <v>136</v>
      </c>
      <c r="L219" s="39"/>
      <c r="M219" s="193" t="s">
        <v>1</v>
      </c>
      <c r="N219" s="194" t="s">
        <v>44</v>
      </c>
      <c r="O219" s="71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137</v>
      </c>
      <c r="AT219" s="197" t="s">
        <v>132</v>
      </c>
      <c r="AU219" s="197" t="s">
        <v>89</v>
      </c>
      <c r="AY219" s="17" t="s">
        <v>130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87</v>
      </c>
      <c r="BK219" s="198">
        <f>ROUND(I219*H219,2)</f>
        <v>0</v>
      </c>
      <c r="BL219" s="17" t="s">
        <v>137</v>
      </c>
      <c r="BM219" s="197" t="s">
        <v>233</v>
      </c>
    </row>
    <row r="220" spans="1:65" s="2" customFormat="1" ht="11.25">
      <c r="A220" s="34"/>
      <c r="B220" s="35"/>
      <c r="C220" s="36"/>
      <c r="D220" s="199" t="s">
        <v>138</v>
      </c>
      <c r="E220" s="36"/>
      <c r="F220" s="200" t="s">
        <v>310</v>
      </c>
      <c r="G220" s="36"/>
      <c r="H220" s="36"/>
      <c r="I220" s="201"/>
      <c r="J220" s="36"/>
      <c r="K220" s="36"/>
      <c r="L220" s="39"/>
      <c r="M220" s="202"/>
      <c r="N220" s="203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138</v>
      </c>
      <c r="AU220" s="17" t="s">
        <v>89</v>
      </c>
    </row>
    <row r="221" spans="1:65" s="13" customFormat="1" ht="11.25">
      <c r="B221" s="204"/>
      <c r="C221" s="205"/>
      <c r="D221" s="199" t="s">
        <v>139</v>
      </c>
      <c r="E221" s="206" t="s">
        <v>1</v>
      </c>
      <c r="F221" s="207" t="s">
        <v>625</v>
      </c>
      <c r="G221" s="205"/>
      <c r="H221" s="208">
        <v>366.08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139</v>
      </c>
      <c r="AU221" s="214" t="s">
        <v>89</v>
      </c>
      <c r="AV221" s="13" t="s">
        <v>89</v>
      </c>
      <c r="AW221" s="13" t="s">
        <v>35</v>
      </c>
      <c r="AX221" s="13" t="s">
        <v>79</v>
      </c>
      <c r="AY221" s="214" t="s">
        <v>130</v>
      </c>
    </row>
    <row r="222" spans="1:65" s="14" customFormat="1" ht="11.25">
      <c r="B222" s="215"/>
      <c r="C222" s="216"/>
      <c r="D222" s="199" t="s">
        <v>139</v>
      </c>
      <c r="E222" s="217" t="s">
        <v>1</v>
      </c>
      <c r="F222" s="218" t="s">
        <v>141</v>
      </c>
      <c r="G222" s="216"/>
      <c r="H222" s="219">
        <v>366.08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139</v>
      </c>
      <c r="AU222" s="225" t="s">
        <v>89</v>
      </c>
      <c r="AV222" s="14" t="s">
        <v>137</v>
      </c>
      <c r="AW222" s="14" t="s">
        <v>35</v>
      </c>
      <c r="AX222" s="14" t="s">
        <v>87</v>
      </c>
      <c r="AY222" s="225" t="s">
        <v>130</v>
      </c>
    </row>
    <row r="223" spans="1:65" s="2" customFormat="1" ht="24.2" customHeight="1">
      <c r="A223" s="34"/>
      <c r="B223" s="35"/>
      <c r="C223" s="186" t="s">
        <v>188</v>
      </c>
      <c r="D223" s="186" t="s">
        <v>132</v>
      </c>
      <c r="E223" s="187" t="s">
        <v>313</v>
      </c>
      <c r="F223" s="188" t="s">
        <v>314</v>
      </c>
      <c r="G223" s="189" t="s">
        <v>196</v>
      </c>
      <c r="H223" s="190">
        <v>286</v>
      </c>
      <c r="I223" s="191"/>
      <c r="J223" s="192">
        <f>ROUND(I223*H223,2)</f>
        <v>0</v>
      </c>
      <c r="K223" s="188" t="s">
        <v>136</v>
      </c>
      <c r="L223" s="39"/>
      <c r="M223" s="193" t="s">
        <v>1</v>
      </c>
      <c r="N223" s="194" t="s">
        <v>44</v>
      </c>
      <c r="O223" s="71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137</v>
      </c>
      <c r="AT223" s="197" t="s">
        <v>132</v>
      </c>
      <c r="AU223" s="197" t="s">
        <v>89</v>
      </c>
      <c r="AY223" s="17" t="s">
        <v>130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87</v>
      </c>
      <c r="BK223" s="198">
        <f>ROUND(I223*H223,2)</f>
        <v>0</v>
      </c>
      <c r="BL223" s="17" t="s">
        <v>137</v>
      </c>
      <c r="BM223" s="197" t="s">
        <v>237</v>
      </c>
    </row>
    <row r="224" spans="1:65" s="2" customFormat="1" ht="11.25">
      <c r="A224" s="34"/>
      <c r="B224" s="35"/>
      <c r="C224" s="36"/>
      <c r="D224" s="199" t="s">
        <v>138</v>
      </c>
      <c r="E224" s="36"/>
      <c r="F224" s="200" t="s">
        <v>314</v>
      </c>
      <c r="G224" s="36"/>
      <c r="H224" s="36"/>
      <c r="I224" s="201"/>
      <c r="J224" s="36"/>
      <c r="K224" s="36"/>
      <c r="L224" s="39"/>
      <c r="M224" s="202"/>
      <c r="N224" s="203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138</v>
      </c>
      <c r="AU224" s="17" t="s">
        <v>89</v>
      </c>
    </row>
    <row r="225" spans="1:65" s="15" customFormat="1" ht="11.25">
      <c r="B225" s="226"/>
      <c r="C225" s="227"/>
      <c r="D225" s="199" t="s">
        <v>139</v>
      </c>
      <c r="E225" s="228" t="s">
        <v>1</v>
      </c>
      <c r="F225" s="229" t="s">
        <v>155</v>
      </c>
      <c r="G225" s="227"/>
      <c r="H225" s="228" t="s">
        <v>1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139</v>
      </c>
      <c r="AU225" s="235" t="s">
        <v>89</v>
      </c>
      <c r="AV225" s="15" t="s">
        <v>87</v>
      </c>
      <c r="AW225" s="15" t="s">
        <v>35</v>
      </c>
      <c r="AX225" s="15" t="s">
        <v>79</v>
      </c>
      <c r="AY225" s="235" t="s">
        <v>130</v>
      </c>
    </row>
    <row r="226" spans="1:65" s="13" customFormat="1" ht="11.25">
      <c r="B226" s="204"/>
      <c r="C226" s="205"/>
      <c r="D226" s="199" t="s">
        <v>139</v>
      </c>
      <c r="E226" s="206" t="s">
        <v>1</v>
      </c>
      <c r="F226" s="207" t="s">
        <v>626</v>
      </c>
      <c r="G226" s="205"/>
      <c r="H226" s="208">
        <v>286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139</v>
      </c>
      <c r="AU226" s="214" t="s">
        <v>89</v>
      </c>
      <c r="AV226" s="13" t="s">
        <v>89</v>
      </c>
      <c r="AW226" s="13" t="s">
        <v>35</v>
      </c>
      <c r="AX226" s="13" t="s">
        <v>79</v>
      </c>
      <c r="AY226" s="214" t="s">
        <v>130</v>
      </c>
    </row>
    <row r="227" spans="1:65" s="14" customFormat="1" ht="11.25">
      <c r="B227" s="215"/>
      <c r="C227" s="216"/>
      <c r="D227" s="199" t="s">
        <v>139</v>
      </c>
      <c r="E227" s="217" t="s">
        <v>1</v>
      </c>
      <c r="F227" s="218" t="s">
        <v>141</v>
      </c>
      <c r="G227" s="216"/>
      <c r="H227" s="219">
        <v>286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139</v>
      </c>
      <c r="AU227" s="225" t="s">
        <v>89</v>
      </c>
      <c r="AV227" s="14" t="s">
        <v>137</v>
      </c>
      <c r="AW227" s="14" t="s">
        <v>35</v>
      </c>
      <c r="AX227" s="14" t="s">
        <v>87</v>
      </c>
      <c r="AY227" s="225" t="s">
        <v>130</v>
      </c>
    </row>
    <row r="228" spans="1:65" s="2" customFormat="1" ht="16.5" customHeight="1">
      <c r="A228" s="34"/>
      <c r="B228" s="35"/>
      <c r="C228" s="236" t="s">
        <v>239</v>
      </c>
      <c r="D228" s="236" t="s">
        <v>323</v>
      </c>
      <c r="E228" s="237" t="s">
        <v>324</v>
      </c>
      <c r="F228" s="238" t="s">
        <v>325</v>
      </c>
      <c r="G228" s="239" t="s">
        <v>305</v>
      </c>
      <c r="H228" s="240">
        <v>557.70000000000005</v>
      </c>
      <c r="I228" s="241"/>
      <c r="J228" s="242">
        <f>ROUND(I228*H228,2)</f>
        <v>0</v>
      </c>
      <c r="K228" s="238" t="s">
        <v>136</v>
      </c>
      <c r="L228" s="243"/>
      <c r="M228" s="244" t="s">
        <v>1</v>
      </c>
      <c r="N228" s="245" t="s">
        <v>44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151</v>
      </c>
      <c r="AT228" s="197" t="s">
        <v>323</v>
      </c>
      <c r="AU228" s="197" t="s">
        <v>89</v>
      </c>
      <c r="AY228" s="17" t="s">
        <v>130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87</v>
      </c>
      <c r="BK228" s="198">
        <f>ROUND(I228*H228,2)</f>
        <v>0</v>
      </c>
      <c r="BL228" s="17" t="s">
        <v>137</v>
      </c>
      <c r="BM228" s="197" t="s">
        <v>242</v>
      </c>
    </row>
    <row r="229" spans="1:65" s="2" customFormat="1" ht="11.25">
      <c r="A229" s="34"/>
      <c r="B229" s="35"/>
      <c r="C229" s="36"/>
      <c r="D229" s="199" t="s">
        <v>138</v>
      </c>
      <c r="E229" s="36"/>
      <c r="F229" s="200" t="s">
        <v>325</v>
      </c>
      <c r="G229" s="36"/>
      <c r="H229" s="36"/>
      <c r="I229" s="201"/>
      <c r="J229" s="36"/>
      <c r="K229" s="36"/>
      <c r="L229" s="39"/>
      <c r="M229" s="202"/>
      <c r="N229" s="203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138</v>
      </c>
      <c r="AU229" s="17" t="s">
        <v>89</v>
      </c>
    </row>
    <row r="230" spans="1:65" s="13" customFormat="1" ht="11.25">
      <c r="B230" s="204"/>
      <c r="C230" s="205"/>
      <c r="D230" s="199" t="s">
        <v>139</v>
      </c>
      <c r="E230" s="206" t="s">
        <v>1</v>
      </c>
      <c r="F230" s="207" t="s">
        <v>627</v>
      </c>
      <c r="G230" s="205"/>
      <c r="H230" s="208">
        <v>557.70000000000005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139</v>
      </c>
      <c r="AU230" s="214" t="s">
        <v>89</v>
      </c>
      <c r="AV230" s="13" t="s">
        <v>89</v>
      </c>
      <c r="AW230" s="13" t="s">
        <v>35</v>
      </c>
      <c r="AX230" s="13" t="s">
        <v>79</v>
      </c>
      <c r="AY230" s="214" t="s">
        <v>130</v>
      </c>
    </row>
    <row r="231" spans="1:65" s="14" customFormat="1" ht="11.25">
      <c r="B231" s="215"/>
      <c r="C231" s="216"/>
      <c r="D231" s="199" t="s">
        <v>139</v>
      </c>
      <c r="E231" s="217" t="s">
        <v>1</v>
      </c>
      <c r="F231" s="218" t="s">
        <v>141</v>
      </c>
      <c r="G231" s="216"/>
      <c r="H231" s="219">
        <v>557.70000000000005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139</v>
      </c>
      <c r="AU231" s="225" t="s">
        <v>89</v>
      </c>
      <c r="AV231" s="14" t="s">
        <v>137</v>
      </c>
      <c r="AW231" s="14" t="s">
        <v>35</v>
      </c>
      <c r="AX231" s="14" t="s">
        <v>87</v>
      </c>
      <c r="AY231" s="225" t="s">
        <v>130</v>
      </c>
    </row>
    <row r="232" spans="1:65" s="2" customFormat="1" ht="24.2" customHeight="1">
      <c r="A232" s="34"/>
      <c r="B232" s="35"/>
      <c r="C232" s="186" t="s">
        <v>184</v>
      </c>
      <c r="D232" s="186" t="s">
        <v>132</v>
      </c>
      <c r="E232" s="187" t="s">
        <v>328</v>
      </c>
      <c r="F232" s="188" t="s">
        <v>329</v>
      </c>
      <c r="G232" s="189" t="s">
        <v>196</v>
      </c>
      <c r="H232" s="190">
        <v>91.52</v>
      </c>
      <c r="I232" s="191"/>
      <c r="J232" s="192">
        <f>ROUND(I232*H232,2)</f>
        <v>0</v>
      </c>
      <c r="K232" s="188" t="s">
        <v>136</v>
      </c>
      <c r="L232" s="39"/>
      <c r="M232" s="193" t="s">
        <v>1</v>
      </c>
      <c r="N232" s="194" t="s">
        <v>44</v>
      </c>
      <c r="O232" s="71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137</v>
      </c>
      <c r="AT232" s="197" t="s">
        <v>132</v>
      </c>
      <c r="AU232" s="197" t="s">
        <v>89</v>
      </c>
      <c r="AY232" s="17" t="s">
        <v>130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7" t="s">
        <v>87</v>
      </c>
      <c r="BK232" s="198">
        <f>ROUND(I232*H232,2)</f>
        <v>0</v>
      </c>
      <c r="BL232" s="17" t="s">
        <v>137</v>
      </c>
      <c r="BM232" s="197" t="s">
        <v>246</v>
      </c>
    </row>
    <row r="233" spans="1:65" s="2" customFormat="1" ht="11.25">
      <c r="A233" s="34"/>
      <c r="B233" s="35"/>
      <c r="C233" s="36"/>
      <c r="D233" s="199" t="s">
        <v>138</v>
      </c>
      <c r="E233" s="36"/>
      <c r="F233" s="200" t="s">
        <v>329</v>
      </c>
      <c r="G233" s="36"/>
      <c r="H233" s="36"/>
      <c r="I233" s="201"/>
      <c r="J233" s="36"/>
      <c r="K233" s="36"/>
      <c r="L233" s="39"/>
      <c r="M233" s="202"/>
      <c r="N233" s="203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138</v>
      </c>
      <c r="AU233" s="17" t="s">
        <v>89</v>
      </c>
    </row>
    <row r="234" spans="1:65" s="15" customFormat="1" ht="11.25">
      <c r="B234" s="226"/>
      <c r="C234" s="227"/>
      <c r="D234" s="199" t="s">
        <v>139</v>
      </c>
      <c r="E234" s="228" t="s">
        <v>1</v>
      </c>
      <c r="F234" s="229" t="s">
        <v>155</v>
      </c>
      <c r="G234" s="227"/>
      <c r="H234" s="228" t="s">
        <v>1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AT234" s="235" t="s">
        <v>139</v>
      </c>
      <c r="AU234" s="235" t="s">
        <v>89</v>
      </c>
      <c r="AV234" s="15" t="s">
        <v>87</v>
      </c>
      <c r="AW234" s="15" t="s">
        <v>35</v>
      </c>
      <c r="AX234" s="15" t="s">
        <v>79</v>
      </c>
      <c r="AY234" s="235" t="s">
        <v>130</v>
      </c>
    </row>
    <row r="235" spans="1:65" s="13" customFormat="1" ht="11.25">
      <c r="B235" s="204"/>
      <c r="C235" s="205"/>
      <c r="D235" s="199" t="s">
        <v>139</v>
      </c>
      <c r="E235" s="206" t="s">
        <v>1</v>
      </c>
      <c r="F235" s="207" t="s">
        <v>628</v>
      </c>
      <c r="G235" s="205"/>
      <c r="H235" s="208">
        <v>91.52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139</v>
      </c>
      <c r="AU235" s="214" t="s">
        <v>89</v>
      </c>
      <c r="AV235" s="13" t="s">
        <v>89</v>
      </c>
      <c r="AW235" s="13" t="s">
        <v>35</v>
      </c>
      <c r="AX235" s="13" t="s">
        <v>79</v>
      </c>
      <c r="AY235" s="214" t="s">
        <v>130</v>
      </c>
    </row>
    <row r="236" spans="1:65" s="14" customFormat="1" ht="11.25">
      <c r="B236" s="215"/>
      <c r="C236" s="216"/>
      <c r="D236" s="199" t="s">
        <v>139</v>
      </c>
      <c r="E236" s="217" t="s">
        <v>1</v>
      </c>
      <c r="F236" s="218" t="s">
        <v>141</v>
      </c>
      <c r="G236" s="216"/>
      <c r="H236" s="219">
        <v>91.52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139</v>
      </c>
      <c r="AU236" s="225" t="s">
        <v>89</v>
      </c>
      <c r="AV236" s="14" t="s">
        <v>137</v>
      </c>
      <c r="AW236" s="14" t="s">
        <v>35</v>
      </c>
      <c r="AX236" s="14" t="s">
        <v>87</v>
      </c>
      <c r="AY236" s="225" t="s">
        <v>130</v>
      </c>
    </row>
    <row r="237" spans="1:65" s="2" customFormat="1" ht="16.5" customHeight="1">
      <c r="A237" s="34"/>
      <c r="B237" s="35"/>
      <c r="C237" s="236" t="s">
        <v>248</v>
      </c>
      <c r="D237" s="236" t="s">
        <v>323</v>
      </c>
      <c r="E237" s="237" t="s">
        <v>335</v>
      </c>
      <c r="F237" s="238" t="s">
        <v>336</v>
      </c>
      <c r="G237" s="239" t="s">
        <v>305</v>
      </c>
      <c r="H237" s="240">
        <v>178.464</v>
      </c>
      <c r="I237" s="241"/>
      <c r="J237" s="242">
        <f>ROUND(I237*H237,2)</f>
        <v>0</v>
      </c>
      <c r="K237" s="238" t="s">
        <v>136</v>
      </c>
      <c r="L237" s="243"/>
      <c r="M237" s="244" t="s">
        <v>1</v>
      </c>
      <c r="N237" s="245" t="s">
        <v>44</v>
      </c>
      <c r="O237" s="71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151</v>
      </c>
      <c r="AT237" s="197" t="s">
        <v>323</v>
      </c>
      <c r="AU237" s="197" t="s">
        <v>89</v>
      </c>
      <c r="AY237" s="17" t="s">
        <v>130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87</v>
      </c>
      <c r="BK237" s="198">
        <f>ROUND(I237*H237,2)</f>
        <v>0</v>
      </c>
      <c r="BL237" s="17" t="s">
        <v>137</v>
      </c>
      <c r="BM237" s="197" t="s">
        <v>251</v>
      </c>
    </row>
    <row r="238" spans="1:65" s="2" customFormat="1" ht="11.25">
      <c r="A238" s="34"/>
      <c r="B238" s="35"/>
      <c r="C238" s="36"/>
      <c r="D238" s="199" t="s">
        <v>138</v>
      </c>
      <c r="E238" s="36"/>
      <c r="F238" s="200" t="s">
        <v>336</v>
      </c>
      <c r="G238" s="36"/>
      <c r="H238" s="36"/>
      <c r="I238" s="201"/>
      <c r="J238" s="36"/>
      <c r="K238" s="36"/>
      <c r="L238" s="39"/>
      <c r="M238" s="202"/>
      <c r="N238" s="203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138</v>
      </c>
      <c r="AU238" s="17" t="s">
        <v>89</v>
      </c>
    </row>
    <row r="239" spans="1:65" s="13" customFormat="1" ht="11.25">
      <c r="B239" s="204"/>
      <c r="C239" s="205"/>
      <c r="D239" s="199" t="s">
        <v>139</v>
      </c>
      <c r="E239" s="206" t="s">
        <v>1</v>
      </c>
      <c r="F239" s="207" t="s">
        <v>629</v>
      </c>
      <c r="G239" s="205"/>
      <c r="H239" s="208">
        <v>178.464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139</v>
      </c>
      <c r="AU239" s="214" t="s">
        <v>89</v>
      </c>
      <c r="AV239" s="13" t="s">
        <v>89</v>
      </c>
      <c r="AW239" s="13" t="s">
        <v>35</v>
      </c>
      <c r="AX239" s="13" t="s">
        <v>79</v>
      </c>
      <c r="AY239" s="214" t="s">
        <v>130</v>
      </c>
    </row>
    <row r="240" spans="1:65" s="14" customFormat="1" ht="11.25">
      <c r="B240" s="215"/>
      <c r="C240" s="216"/>
      <c r="D240" s="199" t="s">
        <v>139</v>
      </c>
      <c r="E240" s="217" t="s">
        <v>1</v>
      </c>
      <c r="F240" s="218" t="s">
        <v>141</v>
      </c>
      <c r="G240" s="216"/>
      <c r="H240" s="219">
        <v>178.464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139</v>
      </c>
      <c r="AU240" s="225" t="s">
        <v>89</v>
      </c>
      <c r="AV240" s="14" t="s">
        <v>137</v>
      </c>
      <c r="AW240" s="14" t="s">
        <v>35</v>
      </c>
      <c r="AX240" s="14" t="s">
        <v>87</v>
      </c>
      <c r="AY240" s="225" t="s">
        <v>130</v>
      </c>
    </row>
    <row r="241" spans="1:65" s="12" customFormat="1" ht="22.9" customHeight="1">
      <c r="B241" s="170"/>
      <c r="C241" s="171"/>
      <c r="D241" s="172" t="s">
        <v>78</v>
      </c>
      <c r="E241" s="184" t="s">
        <v>89</v>
      </c>
      <c r="F241" s="184" t="s">
        <v>351</v>
      </c>
      <c r="G241" s="171"/>
      <c r="H241" s="171"/>
      <c r="I241" s="174"/>
      <c r="J241" s="185">
        <f>BK241</f>
        <v>0</v>
      </c>
      <c r="K241" s="171"/>
      <c r="L241" s="176"/>
      <c r="M241" s="177"/>
      <c r="N241" s="178"/>
      <c r="O241" s="178"/>
      <c r="P241" s="179">
        <f>SUM(P242:P245)</f>
        <v>0</v>
      </c>
      <c r="Q241" s="178"/>
      <c r="R241" s="179">
        <f>SUM(R242:R245)</f>
        <v>0</v>
      </c>
      <c r="S241" s="178"/>
      <c r="T241" s="180">
        <f>SUM(T242:T245)</f>
        <v>0</v>
      </c>
      <c r="AR241" s="181" t="s">
        <v>87</v>
      </c>
      <c r="AT241" s="182" t="s">
        <v>78</v>
      </c>
      <c r="AU241" s="182" t="s">
        <v>87</v>
      </c>
      <c r="AY241" s="181" t="s">
        <v>130</v>
      </c>
      <c r="BK241" s="183">
        <f>SUM(BK242:BK245)</f>
        <v>0</v>
      </c>
    </row>
    <row r="242" spans="1:65" s="2" customFormat="1" ht="24.2" customHeight="1">
      <c r="A242" s="34"/>
      <c r="B242" s="35"/>
      <c r="C242" s="186" t="s">
        <v>197</v>
      </c>
      <c r="D242" s="186" t="s">
        <v>132</v>
      </c>
      <c r="E242" s="187" t="s">
        <v>353</v>
      </c>
      <c r="F242" s="188" t="s">
        <v>354</v>
      </c>
      <c r="G242" s="189" t="s">
        <v>182</v>
      </c>
      <c r="H242" s="190">
        <v>56</v>
      </c>
      <c r="I242" s="191"/>
      <c r="J242" s="192">
        <f>ROUND(I242*H242,2)</f>
        <v>0</v>
      </c>
      <c r="K242" s="188" t="s">
        <v>136</v>
      </c>
      <c r="L242" s="39"/>
      <c r="M242" s="193" t="s">
        <v>1</v>
      </c>
      <c r="N242" s="194" t="s">
        <v>44</v>
      </c>
      <c r="O242" s="71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137</v>
      </c>
      <c r="AT242" s="197" t="s">
        <v>132</v>
      </c>
      <c r="AU242" s="197" t="s">
        <v>89</v>
      </c>
      <c r="AY242" s="17" t="s">
        <v>130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7" t="s">
        <v>87</v>
      </c>
      <c r="BK242" s="198">
        <f>ROUND(I242*H242,2)</f>
        <v>0</v>
      </c>
      <c r="BL242" s="17" t="s">
        <v>137</v>
      </c>
      <c r="BM242" s="197" t="s">
        <v>255</v>
      </c>
    </row>
    <row r="243" spans="1:65" s="2" customFormat="1" ht="19.5">
      <c r="A243" s="34"/>
      <c r="B243" s="35"/>
      <c r="C243" s="36"/>
      <c r="D243" s="199" t="s">
        <v>138</v>
      </c>
      <c r="E243" s="36"/>
      <c r="F243" s="200" t="s">
        <v>354</v>
      </c>
      <c r="G243" s="36"/>
      <c r="H243" s="36"/>
      <c r="I243" s="201"/>
      <c r="J243" s="36"/>
      <c r="K243" s="36"/>
      <c r="L243" s="39"/>
      <c r="M243" s="202"/>
      <c r="N243" s="203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138</v>
      </c>
      <c r="AU243" s="17" t="s">
        <v>89</v>
      </c>
    </row>
    <row r="244" spans="1:65" s="13" customFormat="1" ht="11.25">
      <c r="B244" s="204"/>
      <c r="C244" s="205"/>
      <c r="D244" s="199" t="s">
        <v>139</v>
      </c>
      <c r="E244" s="206" t="s">
        <v>1</v>
      </c>
      <c r="F244" s="207" t="s">
        <v>262</v>
      </c>
      <c r="G244" s="205"/>
      <c r="H244" s="208">
        <v>56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139</v>
      </c>
      <c r="AU244" s="214" t="s">
        <v>89</v>
      </c>
      <c r="AV244" s="13" t="s">
        <v>89</v>
      </c>
      <c r="AW244" s="13" t="s">
        <v>35</v>
      </c>
      <c r="AX244" s="13" t="s">
        <v>79</v>
      </c>
      <c r="AY244" s="214" t="s">
        <v>130</v>
      </c>
    </row>
    <row r="245" spans="1:65" s="14" customFormat="1" ht="11.25">
      <c r="B245" s="215"/>
      <c r="C245" s="216"/>
      <c r="D245" s="199" t="s">
        <v>139</v>
      </c>
      <c r="E245" s="217" t="s">
        <v>1</v>
      </c>
      <c r="F245" s="218" t="s">
        <v>141</v>
      </c>
      <c r="G245" s="216"/>
      <c r="H245" s="219">
        <v>56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139</v>
      </c>
      <c r="AU245" s="225" t="s">
        <v>89</v>
      </c>
      <c r="AV245" s="14" t="s">
        <v>137</v>
      </c>
      <c r="AW245" s="14" t="s">
        <v>35</v>
      </c>
      <c r="AX245" s="14" t="s">
        <v>87</v>
      </c>
      <c r="AY245" s="225" t="s">
        <v>130</v>
      </c>
    </row>
    <row r="246" spans="1:65" s="12" customFormat="1" ht="22.9" customHeight="1">
      <c r="B246" s="170"/>
      <c r="C246" s="171"/>
      <c r="D246" s="172" t="s">
        <v>78</v>
      </c>
      <c r="E246" s="184" t="s">
        <v>144</v>
      </c>
      <c r="F246" s="184" t="s">
        <v>357</v>
      </c>
      <c r="G246" s="171"/>
      <c r="H246" s="171"/>
      <c r="I246" s="174"/>
      <c r="J246" s="185">
        <f>BK246</f>
        <v>0</v>
      </c>
      <c r="K246" s="171"/>
      <c r="L246" s="176"/>
      <c r="M246" s="177"/>
      <c r="N246" s="178"/>
      <c r="O246" s="178"/>
      <c r="P246" s="179">
        <f>SUM(P247:P248)</f>
        <v>0</v>
      </c>
      <c r="Q246" s="178"/>
      <c r="R246" s="179">
        <f>SUM(R247:R248)</f>
        <v>0</v>
      </c>
      <c r="S246" s="178"/>
      <c r="T246" s="180">
        <f>SUM(T247:T248)</f>
        <v>0</v>
      </c>
      <c r="AR246" s="181" t="s">
        <v>87</v>
      </c>
      <c r="AT246" s="182" t="s">
        <v>78</v>
      </c>
      <c r="AU246" s="182" t="s">
        <v>87</v>
      </c>
      <c r="AY246" s="181" t="s">
        <v>130</v>
      </c>
      <c r="BK246" s="183">
        <f>SUM(BK247:BK248)</f>
        <v>0</v>
      </c>
    </row>
    <row r="247" spans="1:65" s="2" customFormat="1" ht="24.2" customHeight="1">
      <c r="A247" s="34"/>
      <c r="B247" s="35"/>
      <c r="C247" s="186" t="s">
        <v>256</v>
      </c>
      <c r="D247" s="186" t="s">
        <v>132</v>
      </c>
      <c r="E247" s="187" t="s">
        <v>630</v>
      </c>
      <c r="F247" s="188" t="s">
        <v>631</v>
      </c>
      <c r="G247" s="189" t="s">
        <v>502</v>
      </c>
      <c r="H247" s="190">
        <v>1</v>
      </c>
      <c r="I247" s="191"/>
      <c r="J247" s="192">
        <f>ROUND(I247*H247,2)</f>
        <v>0</v>
      </c>
      <c r="K247" s="188" t="s">
        <v>1</v>
      </c>
      <c r="L247" s="39"/>
      <c r="M247" s="193" t="s">
        <v>1</v>
      </c>
      <c r="N247" s="194" t="s">
        <v>44</v>
      </c>
      <c r="O247" s="71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137</v>
      </c>
      <c r="AT247" s="197" t="s">
        <v>132</v>
      </c>
      <c r="AU247" s="197" t="s">
        <v>89</v>
      </c>
      <c r="AY247" s="17" t="s">
        <v>130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87</v>
      </c>
      <c r="BK247" s="198">
        <f>ROUND(I247*H247,2)</f>
        <v>0</v>
      </c>
      <c r="BL247" s="17" t="s">
        <v>137</v>
      </c>
      <c r="BM247" s="197" t="s">
        <v>259</v>
      </c>
    </row>
    <row r="248" spans="1:65" s="2" customFormat="1" ht="19.5">
      <c r="A248" s="34"/>
      <c r="B248" s="35"/>
      <c r="C248" s="36"/>
      <c r="D248" s="199" t="s">
        <v>138</v>
      </c>
      <c r="E248" s="36"/>
      <c r="F248" s="200" t="s">
        <v>631</v>
      </c>
      <c r="G248" s="36"/>
      <c r="H248" s="36"/>
      <c r="I248" s="201"/>
      <c r="J248" s="36"/>
      <c r="K248" s="36"/>
      <c r="L248" s="39"/>
      <c r="M248" s="202"/>
      <c r="N248" s="203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138</v>
      </c>
      <c r="AU248" s="17" t="s">
        <v>89</v>
      </c>
    </row>
    <row r="249" spans="1:65" s="12" customFormat="1" ht="22.9" customHeight="1">
      <c r="B249" s="170"/>
      <c r="C249" s="171"/>
      <c r="D249" s="172" t="s">
        <v>78</v>
      </c>
      <c r="E249" s="184" t="s">
        <v>137</v>
      </c>
      <c r="F249" s="184" t="s">
        <v>363</v>
      </c>
      <c r="G249" s="171"/>
      <c r="H249" s="171"/>
      <c r="I249" s="174"/>
      <c r="J249" s="185">
        <f>BK249</f>
        <v>0</v>
      </c>
      <c r="K249" s="171"/>
      <c r="L249" s="176"/>
      <c r="M249" s="177"/>
      <c r="N249" s="178"/>
      <c r="O249" s="178"/>
      <c r="P249" s="179">
        <f>SUM(P250:P262)</f>
        <v>0</v>
      </c>
      <c r="Q249" s="178"/>
      <c r="R249" s="179">
        <f>SUM(R250:R262)</f>
        <v>0</v>
      </c>
      <c r="S249" s="178"/>
      <c r="T249" s="180">
        <f>SUM(T250:T262)</f>
        <v>0</v>
      </c>
      <c r="AR249" s="181" t="s">
        <v>87</v>
      </c>
      <c r="AT249" s="182" t="s">
        <v>78</v>
      </c>
      <c r="AU249" s="182" t="s">
        <v>87</v>
      </c>
      <c r="AY249" s="181" t="s">
        <v>130</v>
      </c>
      <c r="BK249" s="183">
        <f>SUM(BK250:BK262)</f>
        <v>0</v>
      </c>
    </row>
    <row r="250" spans="1:65" s="2" customFormat="1" ht="24.2" customHeight="1">
      <c r="A250" s="34"/>
      <c r="B250" s="35"/>
      <c r="C250" s="186" t="s">
        <v>203</v>
      </c>
      <c r="D250" s="186" t="s">
        <v>132</v>
      </c>
      <c r="E250" s="187" t="s">
        <v>365</v>
      </c>
      <c r="F250" s="188" t="s">
        <v>366</v>
      </c>
      <c r="G250" s="189" t="s">
        <v>196</v>
      </c>
      <c r="H250" s="190">
        <v>22.88</v>
      </c>
      <c r="I250" s="191"/>
      <c r="J250" s="192">
        <f>ROUND(I250*H250,2)</f>
        <v>0</v>
      </c>
      <c r="K250" s="188" t="s">
        <v>136</v>
      </c>
      <c r="L250" s="39"/>
      <c r="M250" s="193" t="s">
        <v>1</v>
      </c>
      <c r="N250" s="194" t="s">
        <v>44</v>
      </c>
      <c r="O250" s="71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137</v>
      </c>
      <c r="AT250" s="197" t="s">
        <v>132</v>
      </c>
      <c r="AU250" s="197" t="s">
        <v>89</v>
      </c>
      <c r="AY250" s="17" t="s">
        <v>130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7" t="s">
        <v>87</v>
      </c>
      <c r="BK250" s="198">
        <f>ROUND(I250*H250,2)</f>
        <v>0</v>
      </c>
      <c r="BL250" s="17" t="s">
        <v>137</v>
      </c>
      <c r="BM250" s="197" t="s">
        <v>262</v>
      </c>
    </row>
    <row r="251" spans="1:65" s="2" customFormat="1" ht="11.25">
      <c r="A251" s="34"/>
      <c r="B251" s="35"/>
      <c r="C251" s="36"/>
      <c r="D251" s="199" t="s">
        <v>138</v>
      </c>
      <c r="E251" s="36"/>
      <c r="F251" s="200" t="s">
        <v>366</v>
      </c>
      <c r="G251" s="36"/>
      <c r="H251" s="36"/>
      <c r="I251" s="201"/>
      <c r="J251" s="36"/>
      <c r="K251" s="36"/>
      <c r="L251" s="39"/>
      <c r="M251" s="202"/>
      <c r="N251" s="203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138</v>
      </c>
      <c r="AU251" s="17" t="s">
        <v>89</v>
      </c>
    </row>
    <row r="252" spans="1:65" s="15" customFormat="1" ht="11.25">
      <c r="B252" s="226"/>
      <c r="C252" s="227"/>
      <c r="D252" s="199" t="s">
        <v>139</v>
      </c>
      <c r="E252" s="228" t="s">
        <v>1</v>
      </c>
      <c r="F252" s="229" t="s">
        <v>155</v>
      </c>
      <c r="G252" s="227"/>
      <c r="H252" s="228" t="s">
        <v>1</v>
      </c>
      <c r="I252" s="230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AT252" s="235" t="s">
        <v>139</v>
      </c>
      <c r="AU252" s="235" t="s">
        <v>89</v>
      </c>
      <c r="AV252" s="15" t="s">
        <v>87</v>
      </c>
      <c r="AW252" s="15" t="s">
        <v>35</v>
      </c>
      <c r="AX252" s="15" t="s">
        <v>79</v>
      </c>
      <c r="AY252" s="235" t="s">
        <v>130</v>
      </c>
    </row>
    <row r="253" spans="1:65" s="13" customFormat="1" ht="11.25">
      <c r="B253" s="204"/>
      <c r="C253" s="205"/>
      <c r="D253" s="199" t="s">
        <v>139</v>
      </c>
      <c r="E253" s="206" t="s">
        <v>1</v>
      </c>
      <c r="F253" s="207" t="s">
        <v>632</v>
      </c>
      <c r="G253" s="205"/>
      <c r="H253" s="208">
        <v>22.88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139</v>
      </c>
      <c r="AU253" s="214" t="s">
        <v>89</v>
      </c>
      <c r="AV253" s="13" t="s">
        <v>89</v>
      </c>
      <c r="AW253" s="13" t="s">
        <v>35</v>
      </c>
      <c r="AX253" s="13" t="s">
        <v>79</v>
      </c>
      <c r="AY253" s="214" t="s">
        <v>130</v>
      </c>
    </row>
    <row r="254" spans="1:65" s="14" customFormat="1" ht="11.25">
      <c r="B254" s="215"/>
      <c r="C254" s="216"/>
      <c r="D254" s="199" t="s">
        <v>139</v>
      </c>
      <c r="E254" s="217" t="s">
        <v>1</v>
      </c>
      <c r="F254" s="218" t="s">
        <v>141</v>
      </c>
      <c r="G254" s="216"/>
      <c r="H254" s="219">
        <v>22.88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139</v>
      </c>
      <c r="AU254" s="225" t="s">
        <v>89</v>
      </c>
      <c r="AV254" s="14" t="s">
        <v>137</v>
      </c>
      <c r="AW254" s="14" t="s">
        <v>35</v>
      </c>
      <c r="AX254" s="14" t="s">
        <v>87</v>
      </c>
      <c r="AY254" s="225" t="s">
        <v>130</v>
      </c>
    </row>
    <row r="255" spans="1:65" s="2" customFormat="1" ht="24.2" customHeight="1">
      <c r="A255" s="34"/>
      <c r="B255" s="35"/>
      <c r="C255" s="186" t="s">
        <v>263</v>
      </c>
      <c r="D255" s="186" t="s">
        <v>132</v>
      </c>
      <c r="E255" s="187" t="s">
        <v>633</v>
      </c>
      <c r="F255" s="188" t="s">
        <v>634</v>
      </c>
      <c r="G255" s="189" t="s">
        <v>196</v>
      </c>
      <c r="H255" s="190">
        <v>0.67500000000000004</v>
      </c>
      <c r="I255" s="191"/>
      <c r="J255" s="192">
        <f>ROUND(I255*H255,2)</f>
        <v>0</v>
      </c>
      <c r="K255" s="188" t="s">
        <v>136</v>
      </c>
      <c r="L255" s="39"/>
      <c r="M255" s="193" t="s">
        <v>1</v>
      </c>
      <c r="N255" s="194" t="s">
        <v>44</v>
      </c>
      <c r="O255" s="71"/>
      <c r="P255" s="195">
        <f>O255*H255</f>
        <v>0</v>
      </c>
      <c r="Q255" s="195">
        <v>0</v>
      </c>
      <c r="R255" s="195">
        <f>Q255*H255</f>
        <v>0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137</v>
      </c>
      <c r="AT255" s="197" t="s">
        <v>132</v>
      </c>
      <c r="AU255" s="197" t="s">
        <v>89</v>
      </c>
      <c r="AY255" s="17" t="s">
        <v>130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87</v>
      </c>
      <c r="BK255" s="198">
        <f>ROUND(I255*H255,2)</f>
        <v>0</v>
      </c>
      <c r="BL255" s="17" t="s">
        <v>137</v>
      </c>
      <c r="BM255" s="197" t="s">
        <v>266</v>
      </c>
    </row>
    <row r="256" spans="1:65" s="2" customFormat="1" ht="11.25">
      <c r="A256" s="34"/>
      <c r="B256" s="35"/>
      <c r="C256" s="36"/>
      <c r="D256" s="199" t="s">
        <v>138</v>
      </c>
      <c r="E256" s="36"/>
      <c r="F256" s="200" t="s">
        <v>634</v>
      </c>
      <c r="G256" s="36"/>
      <c r="H256" s="36"/>
      <c r="I256" s="201"/>
      <c r="J256" s="36"/>
      <c r="K256" s="36"/>
      <c r="L256" s="39"/>
      <c r="M256" s="202"/>
      <c r="N256" s="203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138</v>
      </c>
      <c r="AU256" s="17" t="s">
        <v>89</v>
      </c>
    </row>
    <row r="257" spans="1:65" s="13" customFormat="1" ht="11.25">
      <c r="B257" s="204"/>
      <c r="C257" s="205"/>
      <c r="D257" s="199" t="s">
        <v>139</v>
      </c>
      <c r="E257" s="206" t="s">
        <v>1</v>
      </c>
      <c r="F257" s="207" t="s">
        <v>635</v>
      </c>
      <c r="G257" s="205"/>
      <c r="H257" s="208">
        <v>0.67500000000000004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139</v>
      </c>
      <c r="AU257" s="214" t="s">
        <v>89</v>
      </c>
      <c r="AV257" s="13" t="s">
        <v>89</v>
      </c>
      <c r="AW257" s="13" t="s">
        <v>35</v>
      </c>
      <c r="AX257" s="13" t="s">
        <v>79</v>
      </c>
      <c r="AY257" s="214" t="s">
        <v>130</v>
      </c>
    </row>
    <row r="258" spans="1:65" s="14" customFormat="1" ht="11.25">
      <c r="B258" s="215"/>
      <c r="C258" s="216"/>
      <c r="D258" s="199" t="s">
        <v>139</v>
      </c>
      <c r="E258" s="217" t="s">
        <v>1</v>
      </c>
      <c r="F258" s="218" t="s">
        <v>141</v>
      </c>
      <c r="G258" s="216"/>
      <c r="H258" s="219">
        <v>0.67500000000000004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139</v>
      </c>
      <c r="AU258" s="225" t="s">
        <v>89</v>
      </c>
      <c r="AV258" s="14" t="s">
        <v>137</v>
      </c>
      <c r="AW258" s="14" t="s">
        <v>35</v>
      </c>
      <c r="AX258" s="14" t="s">
        <v>87</v>
      </c>
      <c r="AY258" s="225" t="s">
        <v>130</v>
      </c>
    </row>
    <row r="259" spans="1:65" s="2" customFormat="1" ht="16.5" customHeight="1">
      <c r="A259" s="34"/>
      <c r="B259" s="35"/>
      <c r="C259" s="186" t="s">
        <v>209</v>
      </c>
      <c r="D259" s="186" t="s">
        <v>132</v>
      </c>
      <c r="E259" s="187" t="s">
        <v>636</v>
      </c>
      <c r="F259" s="188" t="s">
        <v>637</v>
      </c>
      <c r="G259" s="189" t="s">
        <v>150</v>
      </c>
      <c r="H259" s="190">
        <v>5.4</v>
      </c>
      <c r="I259" s="191"/>
      <c r="J259" s="192">
        <f>ROUND(I259*H259,2)</f>
        <v>0</v>
      </c>
      <c r="K259" s="188" t="s">
        <v>136</v>
      </c>
      <c r="L259" s="39"/>
      <c r="M259" s="193" t="s">
        <v>1</v>
      </c>
      <c r="N259" s="194" t="s">
        <v>44</v>
      </c>
      <c r="O259" s="71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137</v>
      </c>
      <c r="AT259" s="197" t="s">
        <v>132</v>
      </c>
      <c r="AU259" s="197" t="s">
        <v>89</v>
      </c>
      <c r="AY259" s="17" t="s">
        <v>130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7" t="s">
        <v>87</v>
      </c>
      <c r="BK259" s="198">
        <f>ROUND(I259*H259,2)</f>
        <v>0</v>
      </c>
      <c r="BL259" s="17" t="s">
        <v>137</v>
      </c>
      <c r="BM259" s="197" t="s">
        <v>269</v>
      </c>
    </row>
    <row r="260" spans="1:65" s="2" customFormat="1" ht="11.25">
      <c r="A260" s="34"/>
      <c r="B260" s="35"/>
      <c r="C260" s="36"/>
      <c r="D260" s="199" t="s">
        <v>138</v>
      </c>
      <c r="E260" s="36"/>
      <c r="F260" s="200" t="s">
        <v>637</v>
      </c>
      <c r="G260" s="36"/>
      <c r="H260" s="36"/>
      <c r="I260" s="201"/>
      <c r="J260" s="36"/>
      <c r="K260" s="36"/>
      <c r="L260" s="39"/>
      <c r="M260" s="202"/>
      <c r="N260" s="203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138</v>
      </c>
      <c r="AU260" s="17" t="s">
        <v>89</v>
      </c>
    </row>
    <row r="261" spans="1:65" s="13" customFormat="1" ht="11.25">
      <c r="B261" s="204"/>
      <c r="C261" s="205"/>
      <c r="D261" s="199" t="s">
        <v>139</v>
      </c>
      <c r="E261" s="206" t="s">
        <v>1</v>
      </c>
      <c r="F261" s="207" t="s">
        <v>638</v>
      </c>
      <c r="G261" s="205"/>
      <c r="H261" s="208">
        <v>5.4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139</v>
      </c>
      <c r="AU261" s="214" t="s">
        <v>89</v>
      </c>
      <c r="AV261" s="13" t="s">
        <v>89</v>
      </c>
      <c r="AW261" s="13" t="s">
        <v>35</v>
      </c>
      <c r="AX261" s="13" t="s">
        <v>79</v>
      </c>
      <c r="AY261" s="214" t="s">
        <v>130</v>
      </c>
    </row>
    <row r="262" spans="1:65" s="14" customFormat="1" ht="11.25">
      <c r="B262" s="215"/>
      <c r="C262" s="216"/>
      <c r="D262" s="199" t="s">
        <v>139</v>
      </c>
      <c r="E262" s="217" t="s">
        <v>1</v>
      </c>
      <c r="F262" s="218" t="s">
        <v>141</v>
      </c>
      <c r="G262" s="216"/>
      <c r="H262" s="219">
        <v>5.4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139</v>
      </c>
      <c r="AU262" s="225" t="s">
        <v>89</v>
      </c>
      <c r="AV262" s="14" t="s">
        <v>137</v>
      </c>
      <c r="AW262" s="14" t="s">
        <v>35</v>
      </c>
      <c r="AX262" s="14" t="s">
        <v>87</v>
      </c>
      <c r="AY262" s="225" t="s">
        <v>130</v>
      </c>
    </row>
    <row r="263" spans="1:65" s="12" customFormat="1" ht="22.9" customHeight="1">
      <c r="B263" s="170"/>
      <c r="C263" s="171"/>
      <c r="D263" s="172" t="s">
        <v>78</v>
      </c>
      <c r="E263" s="184" t="s">
        <v>140</v>
      </c>
      <c r="F263" s="184" t="s">
        <v>395</v>
      </c>
      <c r="G263" s="171"/>
      <c r="H263" s="171"/>
      <c r="I263" s="174"/>
      <c r="J263" s="185">
        <f>BK263</f>
        <v>0</v>
      </c>
      <c r="K263" s="171"/>
      <c r="L263" s="176"/>
      <c r="M263" s="177"/>
      <c r="N263" s="178"/>
      <c r="O263" s="178"/>
      <c r="P263" s="179">
        <f>SUM(P264:P288)</f>
        <v>0</v>
      </c>
      <c r="Q263" s="178"/>
      <c r="R263" s="179">
        <f>SUM(R264:R288)</f>
        <v>0</v>
      </c>
      <c r="S263" s="178"/>
      <c r="T263" s="180">
        <f>SUM(T264:T288)</f>
        <v>0</v>
      </c>
      <c r="AR263" s="181" t="s">
        <v>87</v>
      </c>
      <c r="AT263" s="182" t="s">
        <v>78</v>
      </c>
      <c r="AU263" s="182" t="s">
        <v>87</v>
      </c>
      <c r="AY263" s="181" t="s">
        <v>130</v>
      </c>
      <c r="BK263" s="183">
        <f>SUM(BK264:BK288)</f>
        <v>0</v>
      </c>
    </row>
    <row r="264" spans="1:65" s="2" customFormat="1" ht="16.5" customHeight="1">
      <c r="A264" s="34"/>
      <c r="B264" s="35"/>
      <c r="C264" s="186" t="s">
        <v>270</v>
      </c>
      <c r="D264" s="186" t="s">
        <v>132</v>
      </c>
      <c r="E264" s="187" t="s">
        <v>397</v>
      </c>
      <c r="F264" s="188" t="s">
        <v>398</v>
      </c>
      <c r="G264" s="189" t="s">
        <v>150</v>
      </c>
      <c r="H264" s="190">
        <v>17.600000000000001</v>
      </c>
      <c r="I264" s="191"/>
      <c r="J264" s="192">
        <f>ROUND(I264*H264,2)</f>
        <v>0</v>
      </c>
      <c r="K264" s="188" t="s">
        <v>136</v>
      </c>
      <c r="L264" s="39"/>
      <c r="M264" s="193" t="s">
        <v>1</v>
      </c>
      <c r="N264" s="194" t="s">
        <v>44</v>
      </c>
      <c r="O264" s="71"/>
      <c r="P264" s="195">
        <f>O264*H264</f>
        <v>0</v>
      </c>
      <c r="Q264" s="195">
        <v>0</v>
      </c>
      <c r="R264" s="195">
        <f>Q264*H264</f>
        <v>0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137</v>
      </c>
      <c r="AT264" s="197" t="s">
        <v>132</v>
      </c>
      <c r="AU264" s="197" t="s">
        <v>89</v>
      </c>
      <c r="AY264" s="17" t="s">
        <v>130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87</v>
      </c>
      <c r="BK264" s="198">
        <f>ROUND(I264*H264,2)</f>
        <v>0</v>
      </c>
      <c r="BL264" s="17" t="s">
        <v>137</v>
      </c>
      <c r="BM264" s="197" t="s">
        <v>273</v>
      </c>
    </row>
    <row r="265" spans="1:65" s="2" customFormat="1" ht="11.25">
      <c r="A265" s="34"/>
      <c r="B265" s="35"/>
      <c r="C265" s="36"/>
      <c r="D265" s="199" t="s">
        <v>138</v>
      </c>
      <c r="E265" s="36"/>
      <c r="F265" s="200" t="s">
        <v>398</v>
      </c>
      <c r="G265" s="36"/>
      <c r="H265" s="36"/>
      <c r="I265" s="201"/>
      <c r="J265" s="36"/>
      <c r="K265" s="36"/>
      <c r="L265" s="39"/>
      <c r="M265" s="202"/>
      <c r="N265" s="203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138</v>
      </c>
      <c r="AU265" s="17" t="s">
        <v>89</v>
      </c>
    </row>
    <row r="266" spans="1:65" s="15" customFormat="1" ht="11.25">
      <c r="B266" s="226"/>
      <c r="C266" s="227"/>
      <c r="D266" s="199" t="s">
        <v>139</v>
      </c>
      <c r="E266" s="228" t="s">
        <v>1</v>
      </c>
      <c r="F266" s="229" t="s">
        <v>639</v>
      </c>
      <c r="G266" s="227"/>
      <c r="H266" s="228" t="s">
        <v>1</v>
      </c>
      <c r="I266" s="230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AT266" s="235" t="s">
        <v>139</v>
      </c>
      <c r="AU266" s="235" t="s">
        <v>89</v>
      </c>
      <c r="AV266" s="15" t="s">
        <v>87</v>
      </c>
      <c r="AW266" s="15" t="s">
        <v>35</v>
      </c>
      <c r="AX266" s="15" t="s">
        <v>79</v>
      </c>
      <c r="AY266" s="235" t="s">
        <v>130</v>
      </c>
    </row>
    <row r="267" spans="1:65" s="13" customFormat="1" ht="11.25">
      <c r="B267" s="204"/>
      <c r="C267" s="205"/>
      <c r="D267" s="199" t="s">
        <v>139</v>
      </c>
      <c r="E267" s="206" t="s">
        <v>1</v>
      </c>
      <c r="F267" s="207" t="s">
        <v>640</v>
      </c>
      <c r="G267" s="205"/>
      <c r="H267" s="208">
        <v>17.600000000000001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139</v>
      </c>
      <c r="AU267" s="214" t="s">
        <v>89</v>
      </c>
      <c r="AV267" s="13" t="s">
        <v>89</v>
      </c>
      <c r="AW267" s="13" t="s">
        <v>35</v>
      </c>
      <c r="AX267" s="13" t="s">
        <v>79</v>
      </c>
      <c r="AY267" s="214" t="s">
        <v>130</v>
      </c>
    </row>
    <row r="268" spans="1:65" s="14" customFormat="1" ht="11.25">
      <c r="B268" s="215"/>
      <c r="C268" s="216"/>
      <c r="D268" s="199" t="s">
        <v>139</v>
      </c>
      <c r="E268" s="217" t="s">
        <v>1</v>
      </c>
      <c r="F268" s="218" t="s">
        <v>141</v>
      </c>
      <c r="G268" s="216"/>
      <c r="H268" s="219">
        <v>17.600000000000001</v>
      </c>
      <c r="I268" s="220"/>
      <c r="J268" s="216"/>
      <c r="K268" s="216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139</v>
      </c>
      <c r="AU268" s="225" t="s">
        <v>89</v>
      </c>
      <c r="AV268" s="14" t="s">
        <v>137</v>
      </c>
      <c r="AW268" s="14" t="s">
        <v>35</v>
      </c>
      <c r="AX268" s="14" t="s">
        <v>87</v>
      </c>
      <c r="AY268" s="225" t="s">
        <v>130</v>
      </c>
    </row>
    <row r="269" spans="1:65" s="2" customFormat="1" ht="16.5" customHeight="1">
      <c r="A269" s="34"/>
      <c r="B269" s="35"/>
      <c r="C269" s="186" t="s">
        <v>212</v>
      </c>
      <c r="D269" s="186" t="s">
        <v>132</v>
      </c>
      <c r="E269" s="187" t="s">
        <v>400</v>
      </c>
      <c r="F269" s="188" t="s">
        <v>401</v>
      </c>
      <c r="G269" s="189" t="s">
        <v>150</v>
      </c>
      <c r="H269" s="190">
        <v>67.099999999999994</v>
      </c>
      <c r="I269" s="191"/>
      <c r="J269" s="192">
        <f>ROUND(I269*H269,2)</f>
        <v>0</v>
      </c>
      <c r="K269" s="188" t="s">
        <v>136</v>
      </c>
      <c r="L269" s="39"/>
      <c r="M269" s="193" t="s">
        <v>1</v>
      </c>
      <c r="N269" s="194" t="s">
        <v>44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137</v>
      </c>
      <c r="AT269" s="197" t="s">
        <v>132</v>
      </c>
      <c r="AU269" s="197" t="s">
        <v>89</v>
      </c>
      <c r="AY269" s="17" t="s">
        <v>130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87</v>
      </c>
      <c r="BK269" s="198">
        <f>ROUND(I269*H269,2)</f>
        <v>0</v>
      </c>
      <c r="BL269" s="17" t="s">
        <v>137</v>
      </c>
      <c r="BM269" s="197" t="s">
        <v>276</v>
      </c>
    </row>
    <row r="270" spans="1:65" s="2" customFormat="1" ht="11.25">
      <c r="A270" s="34"/>
      <c r="B270" s="35"/>
      <c r="C270" s="36"/>
      <c r="D270" s="199" t="s">
        <v>138</v>
      </c>
      <c r="E270" s="36"/>
      <c r="F270" s="200" t="s">
        <v>401</v>
      </c>
      <c r="G270" s="36"/>
      <c r="H270" s="36"/>
      <c r="I270" s="201"/>
      <c r="J270" s="36"/>
      <c r="K270" s="36"/>
      <c r="L270" s="39"/>
      <c r="M270" s="202"/>
      <c r="N270" s="203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138</v>
      </c>
      <c r="AU270" s="17" t="s">
        <v>89</v>
      </c>
    </row>
    <row r="271" spans="1:65" s="15" customFormat="1" ht="11.25">
      <c r="B271" s="226"/>
      <c r="C271" s="227"/>
      <c r="D271" s="199" t="s">
        <v>139</v>
      </c>
      <c r="E271" s="228" t="s">
        <v>1</v>
      </c>
      <c r="F271" s="229" t="s">
        <v>155</v>
      </c>
      <c r="G271" s="227"/>
      <c r="H271" s="228" t="s">
        <v>1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AT271" s="235" t="s">
        <v>139</v>
      </c>
      <c r="AU271" s="235" t="s">
        <v>89</v>
      </c>
      <c r="AV271" s="15" t="s">
        <v>87</v>
      </c>
      <c r="AW271" s="15" t="s">
        <v>35</v>
      </c>
      <c r="AX271" s="15" t="s">
        <v>79</v>
      </c>
      <c r="AY271" s="235" t="s">
        <v>130</v>
      </c>
    </row>
    <row r="272" spans="1:65" s="13" customFormat="1" ht="11.25">
      <c r="B272" s="204"/>
      <c r="C272" s="205"/>
      <c r="D272" s="199" t="s">
        <v>139</v>
      </c>
      <c r="E272" s="206" t="s">
        <v>1</v>
      </c>
      <c r="F272" s="207" t="s">
        <v>608</v>
      </c>
      <c r="G272" s="205"/>
      <c r="H272" s="208">
        <v>67.099999999999994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139</v>
      </c>
      <c r="AU272" s="214" t="s">
        <v>89</v>
      </c>
      <c r="AV272" s="13" t="s">
        <v>89</v>
      </c>
      <c r="AW272" s="13" t="s">
        <v>35</v>
      </c>
      <c r="AX272" s="13" t="s">
        <v>79</v>
      </c>
      <c r="AY272" s="214" t="s">
        <v>130</v>
      </c>
    </row>
    <row r="273" spans="1:65" s="14" customFormat="1" ht="11.25">
      <c r="B273" s="215"/>
      <c r="C273" s="216"/>
      <c r="D273" s="199" t="s">
        <v>139</v>
      </c>
      <c r="E273" s="217" t="s">
        <v>1</v>
      </c>
      <c r="F273" s="218" t="s">
        <v>141</v>
      </c>
      <c r="G273" s="216"/>
      <c r="H273" s="219">
        <v>67.099999999999994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139</v>
      </c>
      <c r="AU273" s="225" t="s">
        <v>89</v>
      </c>
      <c r="AV273" s="14" t="s">
        <v>137</v>
      </c>
      <c r="AW273" s="14" t="s">
        <v>35</v>
      </c>
      <c r="AX273" s="14" t="s">
        <v>87</v>
      </c>
      <c r="AY273" s="225" t="s">
        <v>130</v>
      </c>
    </row>
    <row r="274" spans="1:65" s="2" customFormat="1" ht="24.2" customHeight="1">
      <c r="A274" s="34"/>
      <c r="B274" s="35"/>
      <c r="C274" s="186" t="s">
        <v>277</v>
      </c>
      <c r="D274" s="186" t="s">
        <v>132</v>
      </c>
      <c r="E274" s="187" t="s">
        <v>404</v>
      </c>
      <c r="F274" s="188" t="s">
        <v>405</v>
      </c>
      <c r="G274" s="189" t="s">
        <v>150</v>
      </c>
      <c r="H274" s="190">
        <v>17.600000000000001</v>
      </c>
      <c r="I274" s="191"/>
      <c r="J274" s="192">
        <f>ROUND(I274*H274,2)</f>
        <v>0</v>
      </c>
      <c r="K274" s="188" t="s">
        <v>136</v>
      </c>
      <c r="L274" s="39"/>
      <c r="M274" s="193" t="s">
        <v>1</v>
      </c>
      <c r="N274" s="194" t="s">
        <v>44</v>
      </c>
      <c r="O274" s="71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137</v>
      </c>
      <c r="AT274" s="197" t="s">
        <v>132</v>
      </c>
      <c r="AU274" s="197" t="s">
        <v>89</v>
      </c>
      <c r="AY274" s="17" t="s">
        <v>130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87</v>
      </c>
      <c r="BK274" s="198">
        <f>ROUND(I274*H274,2)</f>
        <v>0</v>
      </c>
      <c r="BL274" s="17" t="s">
        <v>137</v>
      </c>
      <c r="BM274" s="197" t="s">
        <v>280</v>
      </c>
    </row>
    <row r="275" spans="1:65" s="2" customFormat="1" ht="11.25">
      <c r="A275" s="34"/>
      <c r="B275" s="35"/>
      <c r="C275" s="36"/>
      <c r="D275" s="199" t="s">
        <v>138</v>
      </c>
      <c r="E275" s="36"/>
      <c r="F275" s="200" t="s">
        <v>405</v>
      </c>
      <c r="G275" s="36"/>
      <c r="H275" s="36"/>
      <c r="I275" s="201"/>
      <c r="J275" s="36"/>
      <c r="K275" s="36"/>
      <c r="L275" s="39"/>
      <c r="M275" s="202"/>
      <c r="N275" s="203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138</v>
      </c>
      <c r="AU275" s="17" t="s">
        <v>89</v>
      </c>
    </row>
    <row r="276" spans="1:65" s="15" customFormat="1" ht="11.25">
      <c r="B276" s="226"/>
      <c r="C276" s="227"/>
      <c r="D276" s="199" t="s">
        <v>139</v>
      </c>
      <c r="E276" s="228" t="s">
        <v>1</v>
      </c>
      <c r="F276" s="229" t="s">
        <v>639</v>
      </c>
      <c r="G276" s="227"/>
      <c r="H276" s="228" t="s">
        <v>1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AT276" s="235" t="s">
        <v>139</v>
      </c>
      <c r="AU276" s="235" t="s">
        <v>89</v>
      </c>
      <c r="AV276" s="15" t="s">
        <v>87</v>
      </c>
      <c r="AW276" s="15" t="s">
        <v>35</v>
      </c>
      <c r="AX276" s="15" t="s">
        <v>79</v>
      </c>
      <c r="AY276" s="235" t="s">
        <v>130</v>
      </c>
    </row>
    <row r="277" spans="1:65" s="13" customFormat="1" ht="11.25">
      <c r="B277" s="204"/>
      <c r="C277" s="205"/>
      <c r="D277" s="199" t="s">
        <v>139</v>
      </c>
      <c r="E277" s="206" t="s">
        <v>1</v>
      </c>
      <c r="F277" s="207" t="s">
        <v>640</v>
      </c>
      <c r="G277" s="205"/>
      <c r="H277" s="208">
        <v>17.600000000000001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139</v>
      </c>
      <c r="AU277" s="214" t="s">
        <v>89</v>
      </c>
      <c r="AV277" s="13" t="s">
        <v>89</v>
      </c>
      <c r="AW277" s="13" t="s">
        <v>35</v>
      </c>
      <c r="AX277" s="13" t="s">
        <v>79</v>
      </c>
      <c r="AY277" s="214" t="s">
        <v>130</v>
      </c>
    </row>
    <row r="278" spans="1:65" s="14" customFormat="1" ht="11.25">
      <c r="B278" s="215"/>
      <c r="C278" s="216"/>
      <c r="D278" s="199" t="s">
        <v>139</v>
      </c>
      <c r="E278" s="217" t="s">
        <v>1</v>
      </c>
      <c r="F278" s="218" t="s">
        <v>141</v>
      </c>
      <c r="G278" s="216"/>
      <c r="H278" s="219">
        <v>17.600000000000001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139</v>
      </c>
      <c r="AU278" s="225" t="s">
        <v>89</v>
      </c>
      <c r="AV278" s="14" t="s">
        <v>137</v>
      </c>
      <c r="AW278" s="14" t="s">
        <v>35</v>
      </c>
      <c r="AX278" s="14" t="s">
        <v>87</v>
      </c>
      <c r="AY278" s="225" t="s">
        <v>130</v>
      </c>
    </row>
    <row r="279" spans="1:65" s="2" customFormat="1" ht="24.2" customHeight="1">
      <c r="A279" s="34"/>
      <c r="B279" s="35"/>
      <c r="C279" s="186" t="s">
        <v>218</v>
      </c>
      <c r="D279" s="186" t="s">
        <v>132</v>
      </c>
      <c r="E279" s="187" t="s">
        <v>411</v>
      </c>
      <c r="F279" s="188" t="s">
        <v>412</v>
      </c>
      <c r="G279" s="189" t="s">
        <v>150</v>
      </c>
      <c r="H279" s="190">
        <v>17.600000000000001</v>
      </c>
      <c r="I279" s="191"/>
      <c r="J279" s="192">
        <f>ROUND(I279*H279,2)</f>
        <v>0</v>
      </c>
      <c r="K279" s="188" t="s">
        <v>136</v>
      </c>
      <c r="L279" s="39"/>
      <c r="M279" s="193" t="s">
        <v>1</v>
      </c>
      <c r="N279" s="194" t="s">
        <v>44</v>
      </c>
      <c r="O279" s="71"/>
      <c r="P279" s="195">
        <f>O279*H279</f>
        <v>0</v>
      </c>
      <c r="Q279" s="195">
        <v>0</v>
      </c>
      <c r="R279" s="195">
        <f>Q279*H279</f>
        <v>0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137</v>
      </c>
      <c r="AT279" s="197" t="s">
        <v>132</v>
      </c>
      <c r="AU279" s="197" t="s">
        <v>89</v>
      </c>
      <c r="AY279" s="17" t="s">
        <v>130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17" t="s">
        <v>87</v>
      </c>
      <c r="BK279" s="198">
        <f>ROUND(I279*H279,2)</f>
        <v>0</v>
      </c>
      <c r="BL279" s="17" t="s">
        <v>137</v>
      </c>
      <c r="BM279" s="197" t="s">
        <v>283</v>
      </c>
    </row>
    <row r="280" spans="1:65" s="2" customFormat="1" ht="11.25">
      <c r="A280" s="34"/>
      <c r="B280" s="35"/>
      <c r="C280" s="36"/>
      <c r="D280" s="199" t="s">
        <v>138</v>
      </c>
      <c r="E280" s="36"/>
      <c r="F280" s="200" t="s">
        <v>412</v>
      </c>
      <c r="G280" s="36"/>
      <c r="H280" s="36"/>
      <c r="I280" s="201"/>
      <c r="J280" s="36"/>
      <c r="K280" s="36"/>
      <c r="L280" s="39"/>
      <c r="M280" s="202"/>
      <c r="N280" s="203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138</v>
      </c>
      <c r="AU280" s="17" t="s">
        <v>89</v>
      </c>
    </row>
    <row r="281" spans="1:65" s="15" customFormat="1" ht="11.25">
      <c r="B281" s="226"/>
      <c r="C281" s="227"/>
      <c r="D281" s="199" t="s">
        <v>139</v>
      </c>
      <c r="E281" s="228" t="s">
        <v>1</v>
      </c>
      <c r="F281" s="229" t="s">
        <v>639</v>
      </c>
      <c r="G281" s="227"/>
      <c r="H281" s="228" t="s">
        <v>1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AT281" s="235" t="s">
        <v>139</v>
      </c>
      <c r="AU281" s="235" t="s">
        <v>89</v>
      </c>
      <c r="AV281" s="15" t="s">
        <v>87</v>
      </c>
      <c r="AW281" s="15" t="s">
        <v>35</v>
      </c>
      <c r="AX281" s="15" t="s">
        <v>79</v>
      </c>
      <c r="AY281" s="235" t="s">
        <v>130</v>
      </c>
    </row>
    <row r="282" spans="1:65" s="13" customFormat="1" ht="11.25">
      <c r="B282" s="204"/>
      <c r="C282" s="205"/>
      <c r="D282" s="199" t="s">
        <v>139</v>
      </c>
      <c r="E282" s="206" t="s">
        <v>1</v>
      </c>
      <c r="F282" s="207" t="s">
        <v>640</v>
      </c>
      <c r="G282" s="205"/>
      <c r="H282" s="208">
        <v>17.600000000000001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139</v>
      </c>
      <c r="AU282" s="214" t="s">
        <v>89</v>
      </c>
      <c r="AV282" s="13" t="s">
        <v>89</v>
      </c>
      <c r="AW282" s="13" t="s">
        <v>35</v>
      </c>
      <c r="AX282" s="13" t="s">
        <v>79</v>
      </c>
      <c r="AY282" s="214" t="s">
        <v>130</v>
      </c>
    </row>
    <row r="283" spans="1:65" s="14" customFormat="1" ht="11.25">
      <c r="B283" s="215"/>
      <c r="C283" s="216"/>
      <c r="D283" s="199" t="s">
        <v>139</v>
      </c>
      <c r="E283" s="217" t="s">
        <v>1</v>
      </c>
      <c r="F283" s="218" t="s">
        <v>141</v>
      </c>
      <c r="G283" s="216"/>
      <c r="H283" s="219">
        <v>17.600000000000001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139</v>
      </c>
      <c r="AU283" s="225" t="s">
        <v>89</v>
      </c>
      <c r="AV283" s="14" t="s">
        <v>137</v>
      </c>
      <c r="AW283" s="14" t="s">
        <v>35</v>
      </c>
      <c r="AX283" s="14" t="s">
        <v>87</v>
      </c>
      <c r="AY283" s="225" t="s">
        <v>130</v>
      </c>
    </row>
    <row r="284" spans="1:65" s="2" customFormat="1" ht="33" customHeight="1">
      <c r="A284" s="34"/>
      <c r="B284" s="35"/>
      <c r="C284" s="186" t="s">
        <v>286</v>
      </c>
      <c r="D284" s="186" t="s">
        <v>132</v>
      </c>
      <c r="E284" s="187" t="s">
        <v>414</v>
      </c>
      <c r="F284" s="188" t="s">
        <v>415</v>
      </c>
      <c r="G284" s="189" t="s">
        <v>150</v>
      </c>
      <c r="H284" s="190">
        <v>17.600000000000001</v>
      </c>
      <c r="I284" s="191"/>
      <c r="J284" s="192">
        <f>ROUND(I284*H284,2)</f>
        <v>0</v>
      </c>
      <c r="K284" s="188" t="s">
        <v>136</v>
      </c>
      <c r="L284" s="39"/>
      <c r="M284" s="193" t="s">
        <v>1</v>
      </c>
      <c r="N284" s="194" t="s">
        <v>44</v>
      </c>
      <c r="O284" s="71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137</v>
      </c>
      <c r="AT284" s="197" t="s">
        <v>132</v>
      </c>
      <c r="AU284" s="197" t="s">
        <v>89</v>
      </c>
      <c r="AY284" s="17" t="s">
        <v>130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7" t="s">
        <v>87</v>
      </c>
      <c r="BK284" s="198">
        <f>ROUND(I284*H284,2)</f>
        <v>0</v>
      </c>
      <c r="BL284" s="17" t="s">
        <v>137</v>
      </c>
      <c r="BM284" s="197" t="s">
        <v>289</v>
      </c>
    </row>
    <row r="285" spans="1:65" s="2" customFormat="1" ht="19.5">
      <c r="A285" s="34"/>
      <c r="B285" s="35"/>
      <c r="C285" s="36"/>
      <c r="D285" s="199" t="s">
        <v>138</v>
      </c>
      <c r="E285" s="36"/>
      <c r="F285" s="200" t="s">
        <v>415</v>
      </c>
      <c r="G285" s="36"/>
      <c r="H285" s="36"/>
      <c r="I285" s="201"/>
      <c r="J285" s="36"/>
      <c r="K285" s="36"/>
      <c r="L285" s="39"/>
      <c r="M285" s="202"/>
      <c r="N285" s="203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138</v>
      </c>
      <c r="AU285" s="17" t="s">
        <v>89</v>
      </c>
    </row>
    <row r="286" spans="1:65" s="15" customFormat="1" ht="11.25">
      <c r="B286" s="226"/>
      <c r="C286" s="227"/>
      <c r="D286" s="199" t="s">
        <v>139</v>
      </c>
      <c r="E286" s="228" t="s">
        <v>1</v>
      </c>
      <c r="F286" s="229" t="s">
        <v>639</v>
      </c>
      <c r="G286" s="227"/>
      <c r="H286" s="228" t="s">
        <v>1</v>
      </c>
      <c r="I286" s="230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AT286" s="235" t="s">
        <v>139</v>
      </c>
      <c r="AU286" s="235" t="s">
        <v>89</v>
      </c>
      <c r="AV286" s="15" t="s">
        <v>87</v>
      </c>
      <c r="AW286" s="15" t="s">
        <v>35</v>
      </c>
      <c r="AX286" s="15" t="s">
        <v>79</v>
      </c>
      <c r="AY286" s="235" t="s">
        <v>130</v>
      </c>
    </row>
    <row r="287" spans="1:65" s="13" customFormat="1" ht="11.25">
      <c r="B287" s="204"/>
      <c r="C287" s="205"/>
      <c r="D287" s="199" t="s">
        <v>139</v>
      </c>
      <c r="E287" s="206" t="s">
        <v>1</v>
      </c>
      <c r="F287" s="207" t="s">
        <v>640</v>
      </c>
      <c r="G287" s="205"/>
      <c r="H287" s="208">
        <v>17.600000000000001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139</v>
      </c>
      <c r="AU287" s="214" t="s">
        <v>89</v>
      </c>
      <c r="AV287" s="13" t="s">
        <v>89</v>
      </c>
      <c r="AW287" s="13" t="s">
        <v>35</v>
      </c>
      <c r="AX287" s="13" t="s">
        <v>79</v>
      </c>
      <c r="AY287" s="214" t="s">
        <v>130</v>
      </c>
    </row>
    <row r="288" spans="1:65" s="14" customFormat="1" ht="11.25">
      <c r="B288" s="215"/>
      <c r="C288" s="216"/>
      <c r="D288" s="199" t="s">
        <v>139</v>
      </c>
      <c r="E288" s="217" t="s">
        <v>1</v>
      </c>
      <c r="F288" s="218" t="s">
        <v>141</v>
      </c>
      <c r="G288" s="216"/>
      <c r="H288" s="219">
        <v>17.600000000000001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139</v>
      </c>
      <c r="AU288" s="225" t="s">
        <v>89</v>
      </c>
      <c r="AV288" s="14" t="s">
        <v>137</v>
      </c>
      <c r="AW288" s="14" t="s">
        <v>35</v>
      </c>
      <c r="AX288" s="14" t="s">
        <v>87</v>
      </c>
      <c r="AY288" s="225" t="s">
        <v>130</v>
      </c>
    </row>
    <row r="289" spans="1:65" s="12" customFormat="1" ht="22.9" customHeight="1">
      <c r="B289" s="170"/>
      <c r="C289" s="171"/>
      <c r="D289" s="172" t="s">
        <v>78</v>
      </c>
      <c r="E289" s="184" t="s">
        <v>151</v>
      </c>
      <c r="F289" s="184" t="s">
        <v>421</v>
      </c>
      <c r="G289" s="171"/>
      <c r="H289" s="171"/>
      <c r="I289" s="174"/>
      <c r="J289" s="185">
        <f>BK289</f>
        <v>0</v>
      </c>
      <c r="K289" s="171"/>
      <c r="L289" s="176"/>
      <c r="M289" s="177"/>
      <c r="N289" s="178"/>
      <c r="O289" s="178"/>
      <c r="P289" s="179">
        <f>SUM(P290:P433)</f>
        <v>0</v>
      </c>
      <c r="Q289" s="178"/>
      <c r="R289" s="179">
        <f>SUM(R290:R433)</f>
        <v>0</v>
      </c>
      <c r="S289" s="178"/>
      <c r="T289" s="180">
        <f>SUM(T290:T433)</f>
        <v>0</v>
      </c>
      <c r="AR289" s="181" t="s">
        <v>87</v>
      </c>
      <c r="AT289" s="182" t="s">
        <v>78</v>
      </c>
      <c r="AU289" s="182" t="s">
        <v>87</v>
      </c>
      <c r="AY289" s="181" t="s">
        <v>130</v>
      </c>
      <c r="BK289" s="183">
        <f>SUM(BK290:BK433)</f>
        <v>0</v>
      </c>
    </row>
    <row r="290" spans="1:65" s="2" customFormat="1" ht="24.2" customHeight="1">
      <c r="A290" s="34"/>
      <c r="B290" s="35"/>
      <c r="C290" s="186" t="s">
        <v>222</v>
      </c>
      <c r="D290" s="186" t="s">
        <v>132</v>
      </c>
      <c r="E290" s="187" t="s">
        <v>641</v>
      </c>
      <c r="F290" s="188" t="s">
        <v>642</v>
      </c>
      <c r="G290" s="189" t="s">
        <v>135</v>
      </c>
      <c r="H290" s="190">
        <v>3</v>
      </c>
      <c r="I290" s="191"/>
      <c r="J290" s="192">
        <f>ROUND(I290*H290,2)</f>
        <v>0</v>
      </c>
      <c r="K290" s="188" t="s">
        <v>136</v>
      </c>
      <c r="L290" s="39"/>
      <c r="M290" s="193" t="s">
        <v>1</v>
      </c>
      <c r="N290" s="194" t="s">
        <v>44</v>
      </c>
      <c r="O290" s="71"/>
      <c r="P290" s="195">
        <f>O290*H290</f>
        <v>0</v>
      </c>
      <c r="Q290" s="195">
        <v>0</v>
      </c>
      <c r="R290" s="195">
        <f>Q290*H290</f>
        <v>0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137</v>
      </c>
      <c r="AT290" s="197" t="s">
        <v>132</v>
      </c>
      <c r="AU290" s="197" t="s">
        <v>89</v>
      </c>
      <c r="AY290" s="17" t="s">
        <v>130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7" t="s">
        <v>87</v>
      </c>
      <c r="BK290" s="198">
        <f>ROUND(I290*H290,2)</f>
        <v>0</v>
      </c>
      <c r="BL290" s="17" t="s">
        <v>137</v>
      </c>
      <c r="BM290" s="197" t="s">
        <v>293</v>
      </c>
    </row>
    <row r="291" spans="1:65" s="2" customFormat="1" ht="19.5">
      <c r="A291" s="34"/>
      <c r="B291" s="35"/>
      <c r="C291" s="36"/>
      <c r="D291" s="199" t="s">
        <v>138</v>
      </c>
      <c r="E291" s="36"/>
      <c r="F291" s="200" t="s">
        <v>642</v>
      </c>
      <c r="G291" s="36"/>
      <c r="H291" s="36"/>
      <c r="I291" s="201"/>
      <c r="J291" s="36"/>
      <c r="K291" s="36"/>
      <c r="L291" s="39"/>
      <c r="M291" s="202"/>
      <c r="N291" s="203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138</v>
      </c>
      <c r="AU291" s="17" t="s">
        <v>89</v>
      </c>
    </row>
    <row r="292" spans="1:65" s="13" customFormat="1" ht="11.25">
      <c r="B292" s="204"/>
      <c r="C292" s="205"/>
      <c r="D292" s="199" t="s">
        <v>139</v>
      </c>
      <c r="E292" s="206" t="s">
        <v>1</v>
      </c>
      <c r="F292" s="207" t="s">
        <v>144</v>
      </c>
      <c r="G292" s="205"/>
      <c r="H292" s="208">
        <v>3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139</v>
      </c>
      <c r="AU292" s="214" t="s">
        <v>89</v>
      </c>
      <c r="AV292" s="13" t="s">
        <v>89</v>
      </c>
      <c r="AW292" s="13" t="s">
        <v>35</v>
      </c>
      <c r="AX292" s="13" t="s">
        <v>79</v>
      </c>
      <c r="AY292" s="214" t="s">
        <v>130</v>
      </c>
    </row>
    <row r="293" spans="1:65" s="14" customFormat="1" ht="11.25">
      <c r="B293" s="215"/>
      <c r="C293" s="216"/>
      <c r="D293" s="199" t="s">
        <v>139</v>
      </c>
      <c r="E293" s="217" t="s">
        <v>1</v>
      </c>
      <c r="F293" s="218" t="s">
        <v>141</v>
      </c>
      <c r="G293" s="216"/>
      <c r="H293" s="219">
        <v>3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139</v>
      </c>
      <c r="AU293" s="225" t="s">
        <v>89</v>
      </c>
      <c r="AV293" s="14" t="s">
        <v>137</v>
      </c>
      <c r="AW293" s="14" t="s">
        <v>35</v>
      </c>
      <c r="AX293" s="14" t="s">
        <v>87</v>
      </c>
      <c r="AY293" s="225" t="s">
        <v>130</v>
      </c>
    </row>
    <row r="294" spans="1:65" s="2" customFormat="1" ht="24.2" customHeight="1">
      <c r="A294" s="34"/>
      <c r="B294" s="35"/>
      <c r="C294" s="236" t="s">
        <v>298</v>
      </c>
      <c r="D294" s="236" t="s">
        <v>323</v>
      </c>
      <c r="E294" s="237" t="s">
        <v>643</v>
      </c>
      <c r="F294" s="238" t="s">
        <v>644</v>
      </c>
      <c r="G294" s="239" t="s">
        <v>135</v>
      </c>
      <c r="H294" s="240">
        <v>3</v>
      </c>
      <c r="I294" s="241"/>
      <c r="J294" s="242">
        <f>ROUND(I294*H294,2)</f>
        <v>0</v>
      </c>
      <c r="K294" s="238" t="s">
        <v>136</v>
      </c>
      <c r="L294" s="243"/>
      <c r="M294" s="244" t="s">
        <v>1</v>
      </c>
      <c r="N294" s="245" t="s">
        <v>44</v>
      </c>
      <c r="O294" s="71"/>
      <c r="P294" s="195">
        <f>O294*H294</f>
        <v>0</v>
      </c>
      <c r="Q294" s="195">
        <v>0</v>
      </c>
      <c r="R294" s="195">
        <f>Q294*H294</f>
        <v>0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151</v>
      </c>
      <c r="AT294" s="197" t="s">
        <v>323</v>
      </c>
      <c r="AU294" s="197" t="s">
        <v>89</v>
      </c>
      <c r="AY294" s="17" t="s">
        <v>130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7" t="s">
        <v>87</v>
      </c>
      <c r="BK294" s="198">
        <f>ROUND(I294*H294,2)</f>
        <v>0</v>
      </c>
      <c r="BL294" s="17" t="s">
        <v>137</v>
      </c>
      <c r="BM294" s="197" t="s">
        <v>301</v>
      </c>
    </row>
    <row r="295" spans="1:65" s="2" customFormat="1" ht="19.5">
      <c r="A295" s="34"/>
      <c r="B295" s="35"/>
      <c r="C295" s="36"/>
      <c r="D295" s="199" t="s">
        <v>138</v>
      </c>
      <c r="E295" s="36"/>
      <c r="F295" s="200" t="s">
        <v>644</v>
      </c>
      <c r="G295" s="36"/>
      <c r="H295" s="36"/>
      <c r="I295" s="201"/>
      <c r="J295" s="36"/>
      <c r="K295" s="36"/>
      <c r="L295" s="39"/>
      <c r="M295" s="202"/>
      <c r="N295" s="203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138</v>
      </c>
      <c r="AU295" s="17" t="s">
        <v>89</v>
      </c>
    </row>
    <row r="296" spans="1:65" s="13" customFormat="1" ht="11.25">
      <c r="B296" s="204"/>
      <c r="C296" s="205"/>
      <c r="D296" s="199" t="s">
        <v>139</v>
      </c>
      <c r="E296" s="206" t="s">
        <v>1</v>
      </c>
      <c r="F296" s="207" t="s">
        <v>144</v>
      </c>
      <c r="G296" s="205"/>
      <c r="H296" s="208">
        <v>3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139</v>
      </c>
      <c r="AU296" s="214" t="s">
        <v>89</v>
      </c>
      <c r="AV296" s="13" t="s">
        <v>89</v>
      </c>
      <c r="AW296" s="13" t="s">
        <v>35</v>
      </c>
      <c r="AX296" s="13" t="s">
        <v>79</v>
      </c>
      <c r="AY296" s="214" t="s">
        <v>130</v>
      </c>
    </row>
    <row r="297" spans="1:65" s="14" customFormat="1" ht="11.25">
      <c r="B297" s="215"/>
      <c r="C297" s="216"/>
      <c r="D297" s="199" t="s">
        <v>139</v>
      </c>
      <c r="E297" s="217" t="s">
        <v>1</v>
      </c>
      <c r="F297" s="218" t="s">
        <v>141</v>
      </c>
      <c r="G297" s="216"/>
      <c r="H297" s="219">
        <v>3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139</v>
      </c>
      <c r="AU297" s="225" t="s">
        <v>89</v>
      </c>
      <c r="AV297" s="14" t="s">
        <v>137</v>
      </c>
      <c r="AW297" s="14" t="s">
        <v>35</v>
      </c>
      <c r="AX297" s="14" t="s">
        <v>87</v>
      </c>
      <c r="AY297" s="225" t="s">
        <v>130</v>
      </c>
    </row>
    <row r="298" spans="1:65" s="2" customFormat="1" ht="24.2" customHeight="1">
      <c r="A298" s="34"/>
      <c r="B298" s="35"/>
      <c r="C298" s="186" t="s">
        <v>226</v>
      </c>
      <c r="D298" s="186" t="s">
        <v>132</v>
      </c>
      <c r="E298" s="187" t="s">
        <v>645</v>
      </c>
      <c r="F298" s="188" t="s">
        <v>646</v>
      </c>
      <c r="G298" s="189" t="s">
        <v>135</v>
      </c>
      <c r="H298" s="190">
        <v>3</v>
      </c>
      <c r="I298" s="191"/>
      <c r="J298" s="192">
        <f>ROUND(I298*H298,2)</f>
        <v>0</v>
      </c>
      <c r="K298" s="188" t="s">
        <v>136</v>
      </c>
      <c r="L298" s="39"/>
      <c r="M298" s="193" t="s">
        <v>1</v>
      </c>
      <c r="N298" s="194" t="s">
        <v>44</v>
      </c>
      <c r="O298" s="71"/>
      <c r="P298" s="195">
        <f>O298*H298</f>
        <v>0</v>
      </c>
      <c r="Q298" s="195">
        <v>0</v>
      </c>
      <c r="R298" s="195">
        <f>Q298*H298</f>
        <v>0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137</v>
      </c>
      <c r="AT298" s="197" t="s">
        <v>132</v>
      </c>
      <c r="AU298" s="197" t="s">
        <v>89</v>
      </c>
      <c r="AY298" s="17" t="s">
        <v>130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7" t="s">
        <v>87</v>
      </c>
      <c r="BK298" s="198">
        <f>ROUND(I298*H298,2)</f>
        <v>0</v>
      </c>
      <c r="BL298" s="17" t="s">
        <v>137</v>
      </c>
      <c r="BM298" s="197" t="s">
        <v>306</v>
      </c>
    </row>
    <row r="299" spans="1:65" s="2" customFormat="1" ht="19.5">
      <c r="A299" s="34"/>
      <c r="B299" s="35"/>
      <c r="C299" s="36"/>
      <c r="D299" s="199" t="s">
        <v>138</v>
      </c>
      <c r="E299" s="36"/>
      <c r="F299" s="200" t="s">
        <v>646</v>
      </c>
      <c r="G299" s="36"/>
      <c r="H299" s="36"/>
      <c r="I299" s="201"/>
      <c r="J299" s="36"/>
      <c r="K299" s="36"/>
      <c r="L299" s="39"/>
      <c r="M299" s="202"/>
      <c r="N299" s="203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138</v>
      </c>
      <c r="AU299" s="17" t="s">
        <v>89</v>
      </c>
    </row>
    <row r="300" spans="1:65" s="13" customFormat="1" ht="11.25">
      <c r="B300" s="204"/>
      <c r="C300" s="205"/>
      <c r="D300" s="199" t="s">
        <v>139</v>
      </c>
      <c r="E300" s="206" t="s">
        <v>1</v>
      </c>
      <c r="F300" s="207" t="s">
        <v>144</v>
      </c>
      <c r="G300" s="205"/>
      <c r="H300" s="208">
        <v>3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139</v>
      </c>
      <c r="AU300" s="214" t="s">
        <v>89</v>
      </c>
      <c r="AV300" s="13" t="s">
        <v>89</v>
      </c>
      <c r="AW300" s="13" t="s">
        <v>35</v>
      </c>
      <c r="AX300" s="13" t="s">
        <v>79</v>
      </c>
      <c r="AY300" s="214" t="s">
        <v>130</v>
      </c>
    </row>
    <row r="301" spans="1:65" s="14" customFormat="1" ht="11.25">
      <c r="B301" s="215"/>
      <c r="C301" s="216"/>
      <c r="D301" s="199" t="s">
        <v>139</v>
      </c>
      <c r="E301" s="217" t="s">
        <v>1</v>
      </c>
      <c r="F301" s="218" t="s">
        <v>141</v>
      </c>
      <c r="G301" s="216"/>
      <c r="H301" s="219">
        <v>3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139</v>
      </c>
      <c r="AU301" s="225" t="s">
        <v>89</v>
      </c>
      <c r="AV301" s="14" t="s">
        <v>137</v>
      </c>
      <c r="AW301" s="14" t="s">
        <v>35</v>
      </c>
      <c r="AX301" s="14" t="s">
        <v>87</v>
      </c>
      <c r="AY301" s="225" t="s">
        <v>130</v>
      </c>
    </row>
    <row r="302" spans="1:65" s="2" customFormat="1" ht="24.2" customHeight="1">
      <c r="A302" s="34"/>
      <c r="B302" s="35"/>
      <c r="C302" s="236" t="s">
        <v>308</v>
      </c>
      <c r="D302" s="236" t="s">
        <v>323</v>
      </c>
      <c r="E302" s="237" t="s">
        <v>647</v>
      </c>
      <c r="F302" s="238" t="s">
        <v>648</v>
      </c>
      <c r="G302" s="239" t="s">
        <v>135</v>
      </c>
      <c r="H302" s="240">
        <v>1</v>
      </c>
      <c r="I302" s="241"/>
      <c r="J302" s="242">
        <f>ROUND(I302*H302,2)</f>
        <v>0</v>
      </c>
      <c r="K302" s="238" t="s">
        <v>136</v>
      </c>
      <c r="L302" s="243"/>
      <c r="M302" s="244" t="s">
        <v>1</v>
      </c>
      <c r="N302" s="245" t="s">
        <v>44</v>
      </c>
      <c r="O302" s="71"/>
      <c r="P302" s="195">
        <f>O302*H302</f>
        <v>0</v>
      </c>
      <c r="Q302" s="195">
        <v>0</v>
      </c>
      <c r="R302" s="195">
        <f>Q302*H302</f>
        <v>0</v>
      </c>
      <c r="S302" s="195">
        <v>0</v>
      </c>
      <c r="T302" s="19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7" t="s">
        <v>151</v>
      </c>
      <c r="AT302" s="197" t="s">
        <v>323</v>
      </c>
      <c r="AU302" s="197" t="s">
        <v>89</v>
      </c>
      <c r="AY302" s="17" t="s">
        <v>130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17" t="s">
        <v>87</v>
      </c>
      <c r="BK302" s="198">
        <f>ROUND(I302*H302,2)</f>
        <v>0</v>
      </c>
      <c r="BL302" s="17" t="s">
        <v>137</v>
      </c>
      <c r="BM302" s="197" t="s">
        <v>311</v>
      </c>
    </row>
    <row r="303" spans="1:65" s="2" customFormat="1" ht="11.25">
      <c r="A303" s="34"/>
      <c r="B303" s="35"/>
      <c r="C303" s="36"/>
      <c r="D303" s="199" t="s">
        <v>138</v>
      </c>
      <c r="E303" s="36"/>
      <c r="F303" s="200" t="s">
        <v>648</v>
      </c>
      <c r="G303" s="36"/>
      <c r="H303" s="36"/>
      <c r="I303" s="201"/>
      <c r="J303" s="36"/>
      <c r="K303" s="36"/>
      <c r="L303" s="39"/>
      <c r="M303" s="202"/>
      <c r="N303" s="203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138</v>
      </c>
      <c r="AU303" s="17" t="s">
        <v>89</v>
      </c>
    </row>
    <row r="304" spans="1:65" s="13" customFormat="1" ht="11.25">
      <c r="B304" s="204"/>
      <c r="C304" s="205"/>
      <c r="D304" s="199" t="s">
        <v>139</v>
      </c>
      <c r="E304" s="206" t="s">
        <v>1</v>
      </c>
      <c r="F304" s="207" t="s">
        <v>87</v>
      </c>
      <c r="G304" s="205"/>
      <c r="H304" s="208">
        <v>1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139</v>
      </c>
      <c r="AU304" s="214" t="s">
        <v>89</v>
      </c>
      <c r="AV304" s="13" t="s">
        <v>89</v>
      </c>
      <c r="AW304" s="13" t="s">
        <v>35</v>
      </c>
      <c r="AX304" s="13" t="s">
        <v>79</v>
      </c>
      <c r="AY304" s="214" t="s">
        <v>130</v>
      </c>
    </row>
    <row r="305" spans="1:65" s="14" customFormat="1" ht="11.25">
      <c r="B305" s="215"/>
      <c r="C305" s="216"/>
      <c r="D305" s="199" t="s">
        <v>139</v>
      </c>
      <c r="E305" s="217" t="s">
        <v>1</v>
      </c>
      <c r="F305" s="218" t="s">
        <v>141</v>
      </c>
      <c r="G305" s="216"/>
      <c r="H305" s="219">
        <v>1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139</v>
      </c>
      <c r="AU305" s="225" t="s">
        <v>89</v>
      </c>
      <c r="AV305" s="14" t="s">
        <v>137</v>
      </c>
      <c r="AW305" s="14" t="s">
        <v>35</v>
      </c>
      <c r="AX305" s="14" t="s">
        <v>87</v>
      </c>
      <c r="AY305" s="225" t="s">
        <v>130</v>
      </c>
    </row>
    <row r="306" spans="1:65" s="2" customFormat="1" ht="24.2" customHeight="1">
      <c r="A306" s="34"/>
      <c r="B306" s="35"/>
      <c r="C306" s="186" t="s">
        <v>179</v>
      </c>
      <c r="D306" s="186" t="s">
        <v>132</v>
      </c>
      <c r="E306" s="187" t="s">
        <v>649</v>
      </c>
      <c r="F306" s="188" t="s">
        <v>650</v>
      </c>
      <c r="G306" s="189" t="s">
        <v>135</v>
      </c>
      <c r="H306" s="190">
        <v>2</v>
      </c>
      <c r="I306" s="191"/>
      <c r="J306" s="192">
        <f>ROUND(I306*H306,2)</f>
        <v>0</v>
      </c>
      <c r="K306" s="188" t="s">
        <v>136</v>
      </c>
      <c r="L306" s="39"/>
      <c r="M306" s="193" t="s">
        <v>1</v>
      </c>
      <c r="N306" s="194" t="s">
        <v>44</v>
      </c>
      <c r="O306" s="71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137</v>
      </c>
      <c r="AT306" s="197" t="s">
        <v>132</v>
      </c>
      <c r="AU306" s="197" t="s">
        <v>89</v>
      </c>
      <c r="AY306" s="17" t="s">
        <v>130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7" t="s">
        <v>87</v>
      </c>
      <c r="BK306" s="198">
        <f>ROUND(I306*H306,2)</f>
        <v>0</v>
      </c>
      <c r="BL306" s="17" t="s">
        <v>137</v>
      </c>
      <c r="BM306" s="197" t="s">
        <v>315</v>
      </c>
    </row>
    <row r="307" spans="1:65" s="2" customFormat="1" ht="19.5">
      <c r="A307" s="34"/>
      <c r="B307" s="35"/>
      <c r="C307" s="36"/>
      <c r="D307" s="199" t="s">
        <v>138</v>
      </c>
      <c r="E307" s="36"/>
      <c r="F307" s="200" t="s">
        <v>650</v>
      </c>
      <c r="G307" s="36"/>
      <c r="H307" s="36"/>
      <c r="I307" s="201"/>
      <c r="J307" s="36"/>
      <c r="K307" s="36"/>
      <c r="L307" s="39"/>
      <c r="M307" s="202"/>
      <c r="N307" s="203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138</v>
      </c>
      <c r="AU307" s="17" t="s">
        <v>89</v>
      </c>
    </row>
    <row r="308" spans="1:65" s="13" customFormat="1" ht="11.25">
      <c r="B308" s="204"/>
      <c r="C308" s="205"/>
      <c r="D308" s="199" t="s">
        <v>139</v>
      </c>
      <c r="E308" s="206" t="s">
        <v>1</v>
      </c>
      <c r="F308" s="207" t="s">
        <v>89</v>
      </c>
      <c r="G308" s="205"/>
      <c r="H308" s="208">
        <v>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139</v>
      </c>
      <c r="AU308" s="214" t="s">
        <v>89</v>
      </c>
      <c r="AV308" s="13" t="s">
        <v>89</v>
      </c>
      <c r="AW308" s="13" t="s">
        <v>35</v>
      </c>
      <c r="AX308" s="13" t="s">
        <v>79</v>
      </c>
      <c r="AY308" s="214" t="s">
        <v>130</v>
      </c>
    </row>
    <row r="309" spans="1:65" s="14" customFormat="1" ht="11.25">
      <c r="B309" s="215"/>
      <c r="C309" s="216"/>
      <c r="D309" s="199" t="s">
        <v>139</v>
      </c>
      <c r="E309" s="217" t="s">
        <v>1</v>
      </c>
      <c r="F309" s="218" t="s">
        <v>141</v>
      </c>
      <c r="G309" s="216"/>
      <c r="H309" s="219">
        <v>2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139</v>
      </c>
      <c r="AU309" s="225" t="s">
        <v>89</v>
      </c>
      <c r="AV309" s="14" t="s">
        <v>137</v>
      </c>
      <c r="AW309" s="14" t="s">
        <v>35</v>
      </c>
      <c r="AX309" s="14" t="s">
        <v>87</v>
      </c>
      <c r="AY309" s="225" t="s">
        <v>130</v>
      </c>
    </row>
    <row r="310" spans="1:65" s="2" customFormat="1" ht="21.75" customHeight="1">
      <c r="A310" s="34"/>
      <c r="B310" s="35"/>
      <c r="C310" s="236" t="s">
        <v>322</v>
      </c>
      <c r="D310" s="236" t="s">
        <v>323</v>
      </c>
      <c r="E310" s="237" t="s">
        <v>651</v>
      </c>
      <c r="F310" s="238" t="s">
        <v>652</v>
      </c>
      <c r="G310" s="239" t="s">
        <v>135</v>
      </c>
      <c r="H310" s="240">
        <v>2</v>
      </c>
      <c r="I310" s="241"/>
      <c r="J310" s="242">
        <f>ROUND(I310*H310,2)</f>
        <v>0</v>
      </c>
      <c r="K310" s="238" t="s">
        <v>136</v>
      </c>
      <c r="L310" s="243"/>
      <c r="M310" s="244" t="s">
        <v>1</v>
      </c>
      <c r="N310" s="245" t="s">
        <v>44</v>
      </c>
      <c r="O310" s="71"/>
      <c r="P310" s="195">
        <f>O310*H310</f>
        <v>0</v>
      </c>
      <c r="Q310" s="195">
        <v>0</v>
      </c>
      <c r="R310" s="195">
        <f>Q310*H310</f>
        <v>0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151</v>
      </c>
      <c r="AT310" s="197" t="s">
        <v>323</v>
      </c>
      <c r="AU310" s="197" t="s">
        <v>89</v>
      </c>
      <c r="AY310" s="17" t="s">
        <v>130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7" t="s">
        <v>87</v>
      </c>
      <c r="BK310" s="198">
        <f>ROUND(I310*H310,2)</f>
        <v>0</v>
      </c>
      <c r="BL310" s="17" t="s">
        <v>137</v>
      </c>
      <c r="BM310" s="197" t="s">
        <v>326</v>
      </c>
    </row>
    <row r="311" spans="1:65" s="2" customFormat="1" ht="11.25">
      <c r="A311" s="34"/>
      <c r="B311" s="35"/>
      <c r="C311" s="36"/>
      <c r="D311" s="199" t="s">
        <v>138</v>
      </c>
      <c r="E311" s="36"/>
      <c r="F311" s="200" t="s">
        <v>652</v>
      </c>
      <c r="G311" s="36"/>
      <c r="H311" s="36"/>
      <c r="I311" s="201"/>
      <c r="J311" s="36"/>
      <c r="K311" s="36"/>
      <c r="L311" s="39"/>
      <c r="M311" s="202"/>
      <c r="N311" s="203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138</v>
      </c>
      <c r="AU311" s="17" t="s">
        <v>89</v>
      </c>
    </row>
    <row r="312" spans="1:65" s="13" customFormat="1" ht="11.25">
      <c r="B312" s="204"/>
      <c r="C312" s="205"/>
      <c r="D312" s="199" t="s">
        <v>139</v>
      </c>
      <c r="E312" s="206" t="s">
        <v>1</v>
      </c>
      <c r="F312" s="207" t="s">
        <v>89</v>
      </c>
      <c r="G312" s="205"/>
      <c r="H312" s="208">
        <v>2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139</v>
      </c>
      <c r="AU312" s="214" t="s">
        <v>89</v>
      </c>
      <c r="AV312" s="13" t="s">
        <v>89</v>
      </c>
      <c r="AW312" s="13" t="s">
        <v>35</v>
      </c>
      <c r="AX312" s="13" t="s">
        <v>79</v>
      </c>
      <c r="AY312" s="214" t="s">
        <v>130</v>
      </c>
    </row>
    <row r="313" spans="1:65" s="14" customFormat="1" ht="11.25">
      <c r="B313" s="215"/>
      <c r="C313" s="216"/>
      <c r="D313" s="199" t="s">
        <v>139</v>
      </c>
      <c r="E313" s="217" t="s">
        <v>1</v>
      </c>
      <c r="F313" s="218" t="s">
        <v>141</v>
      </c>
      <c r="G313" s="216"/>
      <c r="H313" s="219">
        <v>2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139</v>
      </c>
      <c r="AU313" s="225" t="s">
        <v>89</v>
      </c>
      <c r="AV313" s="14" t="s">
        <v>137</v>
      </c>
      <c r="AW313" s="14" t="s">
        <v>35</v>
      </c>
      <c r="AX313" s="14" t="s">
        <v>87</v>
      </c>
      <c r="AY313" s="225" t="s">
        <v>130</v>
      </c>
    </row>
    <row r="314" spans="1:65" s="2" customFormat="1" ht="24.2" customHeight="1">
      <c r="A314" s="34"/>
      <c r="B314" s="35"/>
      <c r="C314" s="186" t="s">
        <v>233</v>
      </c>
      <c r="D314" s="186" t="s">
        <v>132</v>
      </c>
      <c r="E314" s="187" t="s">
        <v>645</v>
      </c>
      <c r="F314" s="188" t="s">
        <v>646</v>
      </c>
      <c r="G314" s="189" t="s">
        <v>135</v>
      </c>
      <c r="H314" s="190">
        <v>2</v>
      </c>
      <c r="I314" s="191"/>
      <c r="J314" s="192">
        <f>ROUND(I314*H314,2)</f>
        <v>0</v>
      </c>
      <c r="K314" s="188" t="s">
        <v>136</v>
      </c>
      <c r="L314" s="39"/>
      <c r="M314" s="193" t="s">
        <v>1</v>
      </c>
      <c r="N314" s="194" t="s">
        <v>44</v>
      </c>
      <c r="O314" s="71"/>
      <c r="P314" s="195">
        <f>O314*H314</f>
        <v>0</v>
      </c>
      <c r="Q314" s="195">
        <v>0</v>
      </c>
      <c r="R314" s="195">
        <f>Q314*H314</f>
        <v>0</v>
      </c>
      <c r="S314" s="195">
        <v>0</v>
      </c>
      <c r="T314" s="19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7" t="s">
        <v>137</v>
      </c>
      <c r="AT314" s="197" t="s">
        <v>132</v>
      </c>
      <c r="AU314" s="197" t="s">
        <v>89</v>
      </c>
      <c r="AY314" s="17" t="s">
        <v>130</v>
      </c>
      <c r="BE314" s="198">
        <f>IF(N314="základní",J314,0)</f>
        <v>0</v>
      </c>
      <c r="BF314" s="198">
        <f>IF(N314="snížená",J314,0)</f>
        <v>0</v>
      </c>
      <c r="BG314" s="198">
        <f>IF(N314="zákl. přenesená",J314,0)</f>
        <v>0</v>
      </c>
      <c r="BH314" s="198">
        <f>IF(N314="sníž. přenesená",J314,0)</f>
        <v>0</v>
      </c>
      <c r="BI314" s="198">
        <f>IF(N314="nulová",J314,0)</f>
        <v>0</v>
      </c>
      <c r="BJ314" s="17" t="s">
        <v>87</v>
      </c>
      <c r="BK314" s="198">
        <f>ROUND(I314*H314,2)</f>
        <v>0</v>
      </c>
      <c r="BL314" s="17" t="s">
        <v>137</v>
      </c>
      <c r="BM314" s="197" t="s">
        <v>330</v>
      </c>
    </row>
    <row r="315" spans="1:65" s="2" customFormat="1" ht="19.5">
      <c r="A315" s="34"/>
      <c r="B315" s="35"/>
      <c r="C315" s="36"/>
      <c r="D315" s="199" t="s">
        <v>138</v>
      </c>
      <c r="E315" s="36"/>
      <c r="F315" s="200" t="s">
        <v>646</v>
      </c>
      <c r="G315" s="36"/>
      <c r="H315" s="36"/>
      <c r="I315" s="201"/>
      <c r="J315" s="36"/>
      <c r="K315" s="36"/>
      <c r="L315" s="39"/>
      <c r="M315" s="202"/>
      <c r="N315" s="203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138</v>
      </c>
      <c r="AU315" s="17" t="s">
        <v>89</v>
      </c>
    </row>
    <row r="316" spans="1:65" s="13" customFormat="1" ht="11.25">
      <c r="B316" s="204"/>
      <c r="C316" s="205"/>
      <c r="D316" s="199" t="s">
        <v>139</v>
      </c>
      <c r="E316" s="206" t="s">
        <v>1</v>
      </c>
      <c r="F316" s="207" t="s">
        <v>89</v>
      </c>
      <c r="G316" s="205"/>
      <c r="H316" s="208">
        <v>2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139</v>
      </c>
      <c r="AU316" s="214" t="s">
        <v>89</v>
      </c>
      <c r="AV316" s="13" t="s">
        <v>89</v>
      </c>
      <c r="AW316" s="13" t="s">
        <v>35</v>
      </c>
      <c r="AX316" s="13" t="s">
        <v>79</v>
      </c>
      <c r="AY316" s="214" t="s">
        <v>130</v>
      </c>
    </row>
    <row r="317" spans="1:65" s="14" customFormat="1" ht="11.25">
      <c r="B317" s="215"/>
      <c r="C317" s="216"/>
      <c r="D317" s="199" t="s">
        <v>139</v>
      </c>
      <c r="E317" s="217" t="s">
        <v>1</v>
      </c>
      <c r="F317" s="218" t="s">
        <v>141</v>
      </c>
      <c r="G317" s="216"/>
      <c r="H317" s="219">
        <v>2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139</v>
      </c>
      <c r="AU317" s="225" t="s">
        <v>89</v>
      </c>
      <c r="AV317" s="14" t="s">
        <v>137</v>
      </c>
      <c r="AW317" s="14" t="s">
        <v>35</v>
      </c>
      <c r="AX317" s="14" t="s">
        <v>87</v>
      </c>
      <c r="AY317" s="225" t="s">
        <v>130</v>
      </c>
    </row>
    <row r="318" spans="1:65" s="2" customFormat="1" ht="24.2" customHeight="1">
      <c r="A318" s="34"/>
      <c r="B318" s="35"/>
      <c r="C318" s="186" t="s">
        <v>334</v>
      </c>
      <c r="D318" s="186" t="s">
        <v>132</v>
      </c>
      <c r="E318" s="187" t="s">
        <v>653</v>
      </c>
      <c r="F318" s="188" t="s">
        <v>654</v>
      </c>
      <c r="G318" s="189" t="s">
        <v>182</v>
      </c>
      <c r="H318" s="190">
        <v>224</v>
      </c>
      <c r="I318" s="191"/>
      <c r="J318" s="192">
        <f>ROUND(I318*H318,2)</f>
        <v>0</v>
      </c>
      <c r="K318" s="188" t="s">
        <v>136</v>
      </c>
      <c r="L318" s="39"/>
      <c r="M318" s="193" t="s">
        <v>1</v>
      </c>
      <c r="N318" s="194" t="s">
        <v>44</v>
      </c>
      <c r="O318" s="71"/>
      <c r="P318" s="195">
        <f>O318*H318</f>
        <v>0</v>
      </c>
      <c r="Q318" s="195">
        <v>0</v>
      </c>
      <c r="R318" s="195">
        <f>Q318*H318</f>
        <v>0</v>
      </c>
      <c r="S318" s="195">
        <v>0</v>
      </c>
      <c r="T318" s="19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7" t="s">
        <v>137</v>
      </c>
      <c r="AT318" s="197" t="s">
        <v>132</v>
      </c>
      <c r="AU318" s="197" t="s">
        <v>89</v>
      </c>
      <c r="AY318" s="17" t="s">
        <v>130</v>
      </c>
      <c r="BE318" s="198">
        <f>IF(N318="základní",J318,0)</f>
        <v>0</v>
      </c>
      <c r="BF318" s="198">
        <f>IF(N318="snížená",J318,0)</f>
        <v>0</v>
      </c>
      <c r="BG318" s="198">
        <f>IF(N318="zákl. přenesená",J318,0)</f>
        <v>0</v>
      </c>
      <c r="BH318" s="198">
        <f>IF(N318="sníž. přenesená",J318,0)</f>
        <v>0</v>
      </c>
      <c r="BI318" s="198">
        <f>IF(N318="nulová",J318,0)</f>
        <v>0</v>
      </c>
      <c r="BJ318" s="17" t="s">
        <v>87</v>
      </c>
      <c r="BK318" s="198">
        <f>ROUND(I318*H318,2)</f>
        <v>0</v>
      </c>
      <c r="BL318" s="17" t="s">
        <v>137</v>
      </c>
      <c r="BM318" s="197" t="s">
        <v>337</v>
      </c>
    </row>
    <row r="319" spans="1:65" s="2" customFormat="1" ht="19.5">
      <c r="A319" s="34"/>
      <c r="B319" s="35"/>
      <c r="C319" s="36"/>
      <c r="D319" s="199" t="s">
        <v>138</v>
      </c>
      <c r="E319" s="36"/>
      <c r="F319" s="200" t="s">
        <v>654</v>
      </c>
      <c r="G319" s="36"/>
      <c r="H319" s="36"/>
      <c r="I319" s="201"/>
      <c r="J319" s="36"/>
      <c r="K319" s="36"/>
      <c r="L319" s="39"/>
      <c r="M319" s="202"/>
      <c r="N319" s="203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138</v>
      </c>
      <c r="AU319" s="17" t="s">
        <v>89</v>
      </c>
    </row>
    <row r="320" spans="1:65" s="13" customFormat="1" ht="11.25">
      <c r="B320" s="204"/>
      <c r="C320" s="205"/>
      <c r="D320" s="199" t="s">
        <v>139</v>
      </c>
      <c r="E320" s="206" t="s">
        <v>1</v>
      </c>
      <c r="F320" s="207" t="s">
        <v>655</v>
      </c>
      <c r="G320" s="205"/>
      <c r="H320" s="208">
        <v>224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139</v>
      </c>
      <c r="AU320" s="214" t="s">
        <v>89</v>
      </c>
      <c r="AV320" s="13" t="s">
        <v>89</v>
      </c>
      <c r="AW320" s="13" t="s">
        <v>35</v>
      </c>
      <c r="AX320" s="13" t="s">
        <v>79</v>
      </c>
      <c r="AY320" s="214" t="s">
        <v>130</v>
      </c>
    </row>
    <row r="321" spans="1:65" s="14" customFormat="1" ht="11.25">
      <c r="B321" s="215"/>
      <c r="C321" s="216"/>
      <c r="D321" s="199" t="s">
        <v>139</v>
      </c>
      <c r="E321" s="217" t="s">
        <v>1</v>
      </c>
      <c r="F321" s="218" t="s">
        <v>141</v>
      </c>
      <c r="G321" s="216"/>
      <c r="H321" s="219">
        <v>224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139</v>
      </c>
      <c r="AU321" s="225" t="s">
        <v>89</v>
      </c>
      <c r="AV321" s="14" t="s">
        <v>137</v>
      </c>
      <c r="AW321" s="14" t="s">
        <v>35</v>
      </c>
      <c r="AX321" s="14" t="s">
        <v>87</v>
      </c>
      <c r="AY321" s="225" t="s">
        <v>130</v>
      </c>
    </row>
    <row r="322" spans="1:65" s="2" customFormat="1" ht="21.75" customHeight="1">
      <c r="A322" s="34"/>
      <c r="B322" s="35"/>
      <c r="C322" s="236" t="s">
        <v>237</v>
      </c>
      <c r="D322" s="236" t="s">
        <v>323</v>
      </c>
      <c r="E322" s="237" t="s">
        <v>656</v>
      </c>
      <c r="F322" s="238" t="s">
        <v>657</v>
      </c>
      <c r="G322" s="239" t="s">
        <v>182</v>
      </c>
      <c r="H322" s="240">
        <v>224</v>
      </c>
      <c r="I322" s="241"/>
      <c r="J322" s="242">
        <f>ROUND(I322*H322,2)</f>
        <v>0</v>
      </c>
      <c r="K322" s="238" t="s">
        <v>136</v>
      </c>
      <c r="L322" s="243"/>
      <c r="M322" s="244" t="s">
        <v>1</v>
      </c>
      <c r="N322" s="245" t="s">
        <v>44</v>
      </c>
      <c r="O322" s="71"/>
      <c r="P322" s="195">
        <f>O322*H322</f>
        <v>0</v>
      </c>
      <c r="Q322" s="195">
        <v>0</v>
      </c>
      <c r="R322" s="195">
        <f>Q322*H322</f>
        <v>0</v>
      </c>
      <c r="S322" s="195">
        <v>0</v>
      </c>
      <c r="T322" s="19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151</v>
      </c>
      <c r="AT322" s="197" t="s">
        <v>323</v>
      </c>
      <c r="AU322" s="197" t="s">
        <v>89</v>
      </c>
      <c r="AY322" s="17" t="s">
        <v>130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7" t="s">
        <v>87</v>
      </c>
      <c r="BK322" s="198">
        <f>ROUND(I322*H322,2)</f>
        <v>0</v>
      </c>
      <c r="BL322" s="17" t="s">
        <v>137</v>
      </c>
      <c r="BM322" s="197" t="s">
        <v>192</v>
      </c>
    </row>
    <row r="323" spans="1:65" s="2" customFormat="1" ht="11.25">
      <c r="A323" s="34"/>
      <c r="B323" s="35"/>
      <c r="C323" s="36"/>
      <c r="D323" s="199" t="s">
        <v>138</v>
      </c>
      <c r="E323" s="36"/>
      <c r="F323" s="200" t="s">
        <v>657</v>
      </c>
      <c r="G323" s="36"/>
      <c r="H323" s="36"/>
      <c r="I323" s="201"/>
      <c r="J323" s="36"/>
      <c r="K323" s="36"/>
      <c r="L323" s="39"/>
      <c r="M323" s="202"/>
      <c r="N323" s="203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138</v>
      </c>
      <c r="AU323" s="17" t="s">
        <v>89</v>
      </c>
    </row>
    <row r="324" spans="1:65" s="13" customFormat="1" ht="11.25">
      <c r="B324" s="204"/>
      <c r="C324" s="205"/>
      <c r="D324" s="199" t="s">
        <v>139</v>
      </c>
      <c r="E324" s="206" t="s">
        <v>1</v>
      </c>
      <c r="F324" s="207" t="s">
        <v>655</v>
      </c>
      <c r="G324" s="205"/>
      <c r="H324" s="208">
        <v>224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139</v>
      </c>
      <c r="AU324" s="214" t="s">
        <v>89</v>
      </c>
      <c r="AV324" s="13" t="s">
        <v>89</v>
      </c>
      <c r="AW324" s="13" t="s">
        <v>35</v>
      </c>
      <c r="AX324" s="13" t="s">
        <v>79</v>
      </c>
      <c r="AY324" s="214" t="s">
        <v>130</v>
      </c>
    </row>
    <row r="325" spans="1:65" s="14" customFormat="1" ht="11.25">
      <c r="B325" s="215"/>
      <c r="C325" s="216"/>
      <c r="D325" s="199" t="s">
        <v>139</v>
      </c>
      <c r="E325" s="217" t="s">
        <v>1</v>
      </c>
      <c r="F325" s="218" t="s">
        <v>141</v>
      </c>
      <c r="G325" s="216"/>
      <c r="H325" s="219">
        <v>224</v>
      </c>
      <c r="I325" s="220"/>
      <c r="J325" s="216"/>
      <c r="K325" s="216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139</v>
      </c>
      <c r="AU325" s="225" t="s">
        <v>89</v>
      </c>
      <c r="AV325" s="14" t="s">
        <v>137</v>
      </c>
      <c r="AW325" s="14" t="s">
        <v>35</v>
      </c>
      <c r="AX325" s="14" t="s">
        <v>87</v>
      </c>
      <c r="AY325" s="225" t="s">
        <v>130</v>
      </c>
    </row>
    <row r="326" spans="1:65" s="2" customFormat="1" ht="24.2" customHeight="1">
      <c r="A326" s="34"/>
      <c r="B326" s="35"/>
      <c r="C326" s="186" t="s">
        <v>343</v>
      </c>
      <c r="D326" s="186" t="s">
        <v>132</v>
      </c>
      <c r="E326" s="187" t="s">
        <v>658</v>
      </c>
      <c r="F326" s="188" t="s">
        <v>659</v>
      </c>
      <c r="G326" s="189" t="s">
        <v>135</v>
      </c>
      <c r="H326" s="190">
        <v>1</v>
      </c>
      <c r="I326" s="191"/>
      <c r="J326" s="192">
        <f>ROUND(I326*H326,2)</f>
        <v>0</v>
      </c>
      <c r="K326" s="188" t="s">
        <v>136</v>
      </c>
      <c r="L326" s="39"/>
      <c r="M326" s="193" t="s">
        <v>1</v>
      </c>
      <c r="N326" s="194" t="s">
        <v>44</v>
      </c>
      <c r="O326" s="71"/>
      <c r="P326" s="195">
        <f>O326*H326</f>
        <v>0</v>
      </c>
      <c r="Q326" s="195">
        <v>0</v>
      </c>
      <c r="R326" s="195">
        <f>Q326*H326</f>
        <v>0</v>
      </c>
      <c r="S326" s="195">
        <v>0</v>
      </c>
      <c r="T326" s="19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7" t="s">
        <v>137</v>
      </c>
      <c r="AT326" s="197" t="s">
        <v>132</v>
      </c>
      <c r="AU326" s="197" t="s">
        <v>89</v>
      </c>
      <c r="AY326" s="17" t="s">
        <v>130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17" t="s">
        <v>87</v>
      </c>
      <c r="BK326" s="198">
        <f>ROUND(I326*H326,2)</f>
        <v>0</v>
      </c>
      <c r="BL326" s="17" t="s">
        <v>137</v>
      </c>
      <c r="BM326" s="197" t="s">
        <v>346</v>
      </c>
    </row>
    <row r="327" spans="1:65" s="2" customFormat="1" ht="11.25">
      <c r="A327" s="34"/>
      <c r="B327" s="35"/>
      <c r="C327" s="36"/>
      <c r="D327" s="199" t="s">
        <v>138</v>
      </c>
      <c r="E327" s="36"/>
      <c r="F327" s="200" t="s">
        <v>659</v>
      </c>
      <c r="G327" s="36"/>
      <c r="H327" s="36"/>
      <c r="I327" s="201"/>
      <c r="J327" s="36"/>
      <c r="K327" s="36"/>
      <c r="L327" s="39"/>
      <c r="M327" s="202"/>
      <c r="N327" s="203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138</v>
      </c>
      <c r="AU327" s="17" t="s">
        <v>89</v>
      </c>
    </row>
    <row r="328" spans="1:65" s="13" customFormat="1" ht="11.25">
      <c r="B328" s="204"/>
      <c r="C328" s="205"/>
      <c r="D328" s="199" t="s">
        <v>139</v>
      </c>
      <c r="E328" s="206" t="s">
        <v>1</v>
      </c>
      <c r="F328" s="207" t="s">
        <v>87</v>
      </c>
      <c r="G328" s="205"/>
      <c r="H328" s="208">
        <v>1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139</v>
      </c>
      <c r="AU328" s="214" t="s">
        <v>89</v>
      </c>
      <c r="AV328" s="13" t="s">
        <v>89</v>
      </c>
      <c r="AW328" s="13" t="s">
        <v>35</v>
      </c>
      <c r="AX328" s="13" t="s">
        <v>79</v>
      </c>
      <c r="AY328" s="214" t="s">
        <v>130</v>
      </c>
    </row>
    <row r="329" spans="1:65" s="14" customFormat="1" ht="11.25">
      <c r="B329" s="215"/>
      <c r="C329" s="216"/>
      <c r="D329" s="199" t="s">
        <v>139</v>
      </c>
      <c r="E329" s="217" t="s">
        <v>1</v>
      </c>
      <c r="F329" s="218" t="s">
        <v>141</v>
      </c>
      <c r="G329" s="216"/>
      <c r="H329" s="219">
        <v>1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139</v>
      </c>
      <c r="AU329" s="225" t="s">
        <v>89</v>
      </c>
      <c r="AV329" s="14" t="s">
        <v>137</v>
      </c>
      <c r="AW329" s="14" t="s">
        <v>35</v>
      </c>
      <c r="AX329" s="14" t="s">
        <v>87</v>
      </c>
      <c r="AY329" s="225" t="s">
        <v>130</v>
      </c>
    </row>
    <row r="330" spans="1:65" s="2" customFormat="1" ht="16.5" customHeight="1">
      <c r="A330" s="34"/>
      <c r="B330" s="35"/>
      <c r="C330" s="236" t="s">
        <v>242</v>
      </c>
      <c r="D330" s="236" t="s">
        <v>323</v>
      </c>
      <c r="E330" s="237" t="s">
        <v>660</v>
      </c>
      <c r="F330" s="238" t="s">
        <v>661</v>
      </c>
      <c r="G330" s="239" t="s">
        <v>135</v>
      </c>
      <c r="H330" s="240">
        <v>1</v>
      </c>
      <c r="I330" s="241"/>
      <c r="J330" s="242">
        <f>ROUND(I330*H330,2)</f>
        <v>0</v>
      </c>
      <c r="K330" s="238" t="s">
        <v>136</v>
      </c>
      <c r="L330" s="243"/>
      <c r="M330" s="244" t="s">
        <v>1</v>
      </c>
      <c r="N330" s="245" t="s">
        <v>44</v>
      </c>
      <c r="O330" s="71"/>
      <c r="P330" s="195">
        <f>O330*H330</f>
        <v>0</v>
      </c>
      <c r="Q330" s="195">
        <v>0</v>
      </c>
      <c r="R330" s="195">
        <f>Q330*H330</f>
        <v>0</v>
      </c>
      <c r="S330" s="195">
        <v>0</v>
      </c>
      <c r="T330" s="19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7" t="s">
        <v>151</v>
      </c>
      <c r="AT330" s="197" t="s">
        <v>323</v>
      </c>
      <c r="AU330" s="197" t="s">
        <v>89</v>
      </c>
      <c r="AY330" s="17" t="s">
        <v>130</v>
      </c>
      <c r="BE330" s="198">
        <f>IF(N330="základní",J330,0)</f>
        <v>0</v>
      </c>
      <c r="BF330" s="198">
        <f>IF(N330="snížená",J330,0)</f>
        <v>0</v>
      </c>
      <c r="BG330" s="198">
        <f>IF(N330="zákl. přenesená",J330,0)</f>
        <v>0</v>
      </c>
      <c r="BH330" s="198">
        <f>IF(N330="sníž. přenesená",J330,0)</f>
        <v>0</v>
      </c>
      <c r="BI330" s="198">
        <f>IF(N330="nulová",J330,0)</f>
        <v>0</v>
      </c>
      <c r="BJ330" s="17" t="s">
        <v>87</v>
      </c>
      <c r="BK330" s="198">
        <f>ROUND(I330*H330,2)</f>
        <v>0</v>
      </c>
      <c r="BL330" s="17" t="s">
        <v>137</v>
      </c>
      <c r="BM330" s="197" t="s">
        <v>350</v>
      </c>
    </row>
    <row r="331" spans="1:65" s="2" customFormat="1" ht="11.25">
      <c r="A331" s="34"/>
      <c r="B331" s="35"/>
      <c r="C331" s="36"/>
      <c r="D331" s="199" t="s">
        <v>138</v>
      </c>
      <c r="E331" s="36"/>
      <c r="F331" s="200" t="s">
        <v>661</v>
      </c>
      <c r="G331" s="36"/>
      <c r="H331" s="36"/>
      <c r="I331" s="201"/>
      <c r="J331" s="36"/>
      <c r="K331" s="36"/>
      <c r="L331" s="39"/>
      <c r="M331" s="202"/>
      <c r="N331" s="203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138</v>
      </c>
      <c r="AU331" s="17" t="s">
        <v>89</v>
      </c>
    </row>
    <row r="332" spans="1:65" s="13" customFormat="1" ht="11.25">
      <c r="B332" s="204"/>
      <c r="C332" s="205"/>
      <c r="D332" s="199" t="s">
        <v>139</v>
      </c>
      <c r="E332" s="206" t="s">
        <v>1</v>
      </c>
      <c r="F332" s="207" t="s">
        <v>87</v>
      </c>
      <c r="G332" s="205"/>
      <c r="H332" s="208">
        <v>1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139</v>
      </c>
      <c r="AU332" s="214" t="s">
        <v>89</v>
      </c>
      <c r="AV332" s="13" t="s">
        <v>89</v>
      </c>
      <c r="AW332" s="13" t="s">
        <v>35</v>
      </c>
      <c r="AX332" s="13" t="s">
        <v>79</v>
      </c>
      <c r="AY332" s="214" t="s">
        <v>130</v>
      </c>
    </row>
    <row r="333" spans="1:65" s="14" customFormat="1" ht="11.25">
      <c r="B333" s="215"/>
      <c r="C333" s="216"/>
      <c r="D333" s="199" t="s">
        <v>139</v>
      </c>
      <c r="E333" s="217" t="s">
        <v>1</v>
      </c>
      <c r="F333" s="218" t="s">
        <v>141</v>
      </c>
      <c r="G333" s="216"/>
      <c r="H333" s="219">
        <v>1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139</v>
      </c>
      <c r="AU333" s="225" t="s">
        <v>89</v>
      </c>
      <c r="AV333" s="14" t="s">
        <v>137</v>
      </c>
      <c r="AW333" s="14" t="s">
        <v>35</v>
      </c>
      <c r="AX333" s="14" t="s">
        <v>87</v>
      </c>
      <c r="AY333" s="225" t="s">
        <v>130</v>
      </c>
    </row>
    <row r="334" spans="1:65" s="2" customFormat="1" ht="16.5" customHeight="1">
      <c r="A334" s="34"/>
      <c r="B334" s="35"/>
      <c r="C334" s="236" t="s">
        <v>352</v>
      </c>
      <c r="D334" s="236" t="s">
        <v>323</v>
      </c>
      <c r="E334" s="237" t="s">
        <v>662</v>
      </c>
      <c r="F334" s="238" t="s">
        <v>663</v>
      </c>
      <c r="G334" s="239" t="s">
        <v>135</v>
      </c>
      <c r="H334" s="240">
        <v>1</v>
      </c>
      <c r="I334" s="241"/>
      <c r="J334" s="242">
        <f>ROUND(I334*H334,2)</f>
        <v>0</v>
      </c>
      <c r="K334" s="238" t="s">
        <v>136</v>
      </c>
      <c r="L334" s="243"/>
      <c r="M334" s="244" t="s">
        <v>1</v>
      </c>
      <c r="N334" s="245" t="s">
        <v>44</v>
      </c>
      <c r="O334" s="71"/>
      <c r="P334" s="195">
        <f>O334*H334</f>
        <v>0</v>
      </c>
      <c r="Q334" s="195">
        <v>0</v>
      </c>
      <c r="R334" s="195">
        <f>Q334*H334</f>
        <v>0</v>
      </c>
      <c r="S334" s="195">
        <v>0</v>
      </c>
      <c r="T334" s="196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7" t="s">
        <v>151</v>
      </c>
      <c r="AT334" s="197" t="s">
        <v>323</v>
      </c>
      <c r="AU334" s="197" t="s">
        <v>89</v>
      </c>
      <c r="AY334" s="17" t="s">
        <v>130</v>
      </c>
      <c r="BE334" s="198">
        <f>IF(N334="základní",J334,0)</f>
        <v>0</v>
      </c>
      <c r="BF334" s="198">
        <f>IF(N334="snížená",J334,0)</f>
        <v>0</v>
      </c>
      <c r="BG334" s="198">
        <f>IF(N334="zákl. přenesená",J334,0)</f>
        <v>0</v>
      </c>
      <c r="BH334" s="198">
        <f>IF(N334="sníž. přenesená",J334,0)</f>
        <v>0</v>
      </c>
      <c r="BI334" s="198">
        <f>IF(N334="nulová",J334,0)</f>
        <v>0</v>
      </c>
      <c r="BJ334" s="17" t="s">
        <v>87</v>
      </c>
      <c r="BK334" s="198">
        <f>ROUND(I334*H334,2)</f>
        <v>0</v>
      </c>
      <c r="BL334" s="17" t="s">
        <v>137</v>
      </c>
      <c r="BM334" s="197" t="s">
        <v>355</v>
      </c>
    </row>
    <row r="335" spans="1:65" s="2" customFormat="1" ht="11.25">
      <c r="A335" s="34"/>
      <c r="B335" s="35"/>
      <c r="C335" s="36"/>
      <c r="D335" s="199" t="s">
        <v>138</v>
      </c>
      <c r="E335" s="36"/>
      <c r="F335" s="200" t="s">
        <v>663</v>
      </c>
      <c r="G335" s="36"/>
      <c r="H335" s="36"/>
      <c r="I335" s="201"/>
      <c r="J335" s="36"/>
      <c r="K335" s="36"/>
      <c r="L335" s="39"/>
      <c r="M335" s="202"/>
      <c r="N335" s="203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138</v>
      </c>
      <c r="AU335" s="17" t="s">
        <v>89</v>
      </c>
    </row>
    <row r="336" spans="1:65" s="13" customFormat="1" ht="11.25">
      <c r="B336" s="204"/>
      <c r="C336" s="205"/>
      <c r="D336" s="199" t="s">
        <v>139</v>
      </c>
      <c r="E336" s="206" t="s">
        <v>1</v>
      </c>
      <c r="F336" s="207" t="s">
        <v>87</v>
      </c>
      <c r="G336" s="205"/>
      <c r="H336" s="208">
        <v>1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139</v>
      </c>
      <c r="AU336" s="214" t="s">
        <v>89</v>
      </c>
      <c r="AV336" s="13" t="s">
        <v>89</v>
      </c>
      <c r="AW336" s="13" t="s">
        <v>35</v>
      </c>
      <c r="AX336" s="13" t="s">
        <v>79</v>
      </c>
      <c r="AY336" s="214" t="s">
        <v>130</v>
      </c>
    </row>
    <row r="337" spans="1:65" s="14" customFormat="1" ht="11.25">
      <c r="B337" s="215"/>
      <c r="C337" s="216"/>
      <c r="D337" s="199" t="s">
        <v>139</v>
      </c>
      <c r="E337" s="217" t="s">
        <v>1</v>
      </c>
      <c r="F337" s="218" t="s">
        <v>141</v>
      </c>
      <c r="G337" s="216"/>
      <c r="H337" s="219">
        <v>1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139</v>
      </c>
      <c r="AU337" s="225" t="s">
        <v>89</v>
      </c>
      <c r="AV337" s="14" t="s">
        <v>137</v>
      </c>
      <c r="AW337" s="14" t="s">
        <v>35</v>
      </c>
      <c r="AX337" s="14" t="s">
        <v>87</v>
      </c>
      <c r="AY337" s="225" t="s">
        <v>130</v>
      </c>
    </row>
    <row r="338" spans="1:65" s="2" customFormat="1" ht="21.75" customHeight="1">
      <c r="A338" s="34"/>
      <c r="B338" s="35"/>
      <c r="C338" s="236" t="s">
        <v>246</v>
      </c>
      <c r="D338" s="236" t="s">
        <v>323</v>
      </c>
      <c r="E338" s="237" t="s">
        <v>664</v>
      </c>
      <c r="F338" s="238" t="s">
        <v>665</v>
      </c>
      <c r="G338" s="239" t="s">
        <v>135</v>
      </c>
      <c r="H338" s="240">
        <v>1</v>
      </c>
      <c r="I338" s="241"/>
      <c r="J338" s="242">
        <f>ROUND(I338*H338,2)</f>
        <v>0</v>
      </c>
      <c r="K338" s="238" t="s">
        <v>136</v>
      </c>
      <c r="L338" s="243"/>
      <c r="M338" s="244" t="s">
        <v>1</v>
      </c>
      <c r="N338" s="245" t="s">
        <v>44</v>
      </c>
      <c r="O338" s="71"/>
      <c r="P338" s="195">
        <f>O338*H338</f>
        <v>0</v>
      </c>
      <c r="Q338" s="195">
        <v>0</v>
      </c>
      <c r="R338" s="195">
        <f>Q338*H338</f>
        <v>0</v>
      </c>
      <c r="S338" s="195">
        <v>0</v>
      </c>
      <c r="T338" s="19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7" t="s">
        <v>151</v>
      </c>
      <c r="AT338" s="197" t="s">
        <v>323</v>
      </c>
      <c r="AU338" s="197" t="s">
        <v>89</v>
      </c>
      <c r="AY338" s="17" t="s">
        <v>130</v>
      </c>
      <c r="BE338" s="198">
        <f>IF(N338="základní",J338,0)</f>
        <v>0</v>
      </c>
      <c r="BF338" s="198">
        <f>IF(N338="snížená",J338,0)</f>
        <v>0</v>
      </c>
      <c r="BG338" s="198">
        <f>IF(N338="zákl. přenesená",J338,0)</f>
        <v>0</v>
      </c>
      <c r="BH338" s="198">
        <f>IF(N338="sníž. přenesená",J338,0)</f>
        <v>0</v>
      </c>
      <c r="BI338" s="198">
        <f>IF(N338="nulová",J338,0)</f>
        <v>0</v>
      </c>
      <c r="BJ338" s="17" t="s">
        <v>87</v>
      </c>
      <c r="BK338" s="198">
        <f>ROUND(I338*H338,2)</f>
        <v>0</v>
      </c>
      <c r="BL338" s="17" t="s">
        <v>137</v>
      </c>
      <c r="BM338" s="197" t="s">
        <v>360</v>
      </c>
    </row>
    <row r="339" spans="1:65" s="2" customFormat="1" ht="11.25">
      <c r="A339" s="34"/>
      <c r="B339" s="35"/>
      <c r="C339" s="36"/>
      <c r="D339" s="199" t="s">
        <v>138</v>
      </c>
      <c r="E339" s="36"/>
      <c r="F339" s="200" t="s">
        <v>665</v>
      </c>
      <c r="G339" s="36"/>
      <c r="H339" s="36"/>
      <c r="I339" s="201"/>
      <c r="J339" s="36"/>
      <c r="K339" s="36"/>
      <c r="L339" s="39"/>
      <c r="M339" s="202"/>
      <c r="N339" s="203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138</v>
      </c>
      <c r="AU339" s="17" t="s">
        <v>89</v>
      </c>
    </row>
    <row r="340" spans="1:65" s="13" customFormat="1" ht="11.25">
      <c r="B340" s="204"/>
      <c r="C340" s="205"/>
      <c r="D340" s="199" t="s">
        <v>139</v>
      </c>
      <c r="E340" s="206" t="s">
        <v>1</v>
      </c>
      <c r="F340" s="207" t="s">
        <v>87</v>
      </c>
      <c r="G340" s="205"/>
      <c r="H340" s="208">
        <v>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139</v>
      </c>
      <c r="AU340" s="214" t="s">
        <v>89</v>
      </c>
      <c r="AV340" s="13" t="s">
        <v>89</v>
      </c>
      <c r="AW340" s="13" t="s">
        <v>35</v>
      </c>
      <c r="AX340" s="13" t="s">
        <v>79</v>
      </c>
      <c r="AY340" s="214" t="s">
        <v>130</v>
      </c>
    </row>
    <row r="341" spans="1:65" s="14" customFormat="1" ht="11.25">
      <c r="B341" s="215"/>
      <c r="C341" s="216"/>
      <c r="D341" s="199" t="s">
        <v>139</v>
      </c>
      <c r="E341" s="217" t="s">
        <v>1</v>
      </c>
      <c r="F341" s="218" t="s">
        <v>141</v>
      </c>
      <c r="G341" s="216"/>
      <c r="H341" s="219">
        <v>1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139</v>
      </c>
      <c r="AU341" s="225" t="s">
        <v>89</v>
      </c>
      <c r="AV341" s="14" t="s">
        <v>137</v>
      </c>
      <c r="AW341" s="14" t="s">
        <v>35</v>
      </c>
      <c r="AX341" s="14" t="s">
        <v>87</v>
      </c>
      <c r="AY341" s="225" t="s">
        <v>130</v>
      </c>
    </row>
    <row r="342" spans="1:65" s="2" customFormat="1" ht="24.2" customHeight="1">
      <c r="A342" s="34"/>
      <c r="B342" s="35"/>
      <c r="C342" s="186" t="s">
        <v>364</v>
      </c>
      <c r="D342" s="186" t="s">
        <v>132</v>
      </c>
      <c r="E342" s="187" t="s">
        <v>666</v>
      </c>
      <c r="F342" s="188" t="s">
        <v>667</v>
      </c>
      <c r="G342" s="189" t="s">
        <v>135</v>
      </c>
      <c r="H342" s="190">
        <v>2</v>
      </c>
      <c r="I342" s="191"/>
      <c r="J342" s="192">
        <f>ROUND(I342*H342,2)</f>
        <v>0</v>
      </c>
      <c r="K342" s="188" t="s">
        <v>136</v>
      </c>
      <c r="L342" s="39"/>
      <c r="M342" s="193" t="s">
        <v>1</v>
      </c>
      <c r="N342" s="194" t="s">
        <v>44</v>
      </c>
      <c r="O342" s="71"/>
      <c r="P342" s="195">
        <f>O342*H342</f>
        <v>0</v>
      </c>
      <c r="Q342" s="195">
        <v>0</v>
      </c>
      <c r="R342" s="195">
        <f>Q342*H342</f>
        <v>0</v>
      </c>
      <c r="S342" s="195">
        <v>0</v>
      </c>
      <c r="T342" s="19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7" t="s">
        <v>137</v>
      </c>
      <c r="AT342" s="197" t="s">
        <v>132</v>
      </c>
      <c r="AU342" s="197" t="s">
        <v>89</v>
      </c>
      <c r="AY342" s="17" t="s">
        <v>130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17" t="s">
        <v>87</v>
      </c>
      <c r="BK342" s="198">
        <f>ROUND(I342*H342,2)</f>
        <v>0</v>
      </c>
      <c r="BL342" s="17" t="s">
        <v>137</v>
      </c>
      <c r="BM342" s="197" t="s">
        <v>367</v>
      </c>
    </row>
    <row r="343" spans="1:65" s="2" customFormat="1" ht="11.25">
      <c r="A343" s="34"/>
      <c r="B343" s="35"/>
      <c r="C343" s="36"/>
      <c r="D343" s="199" t="s">
        <v>138</v>
      </c>
      <c r="E343" s="36"/>
      <c r="F343" s="200" t="s">
        <v>667</v>
      </c>
      <c r="G343" s="36"/>
      <c r="H343" s="36"/>
      <c r="I343" s="201"/>
      <c r="J343" s="36"/>
      <c r="K343" s="36"/>
      <c r="L343" s="39"/>
      <c r="M343" s="202"/>
      <c r="N343" s="203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138</v>
      </c>
      <c r="AU343" s="17" t="s">
        <v>89</v>
      </c>
    </row>
    <row r="344" spans="1:65" s="13" customFormat="1" ht="11.25">
      <c r="B344" s="204"/>
      <c r="C344" s="205"/>
      <c r="D344" s="199" t="s">
        <v>139</v>
      </c>
      <c r="E344" s="206" t="s">
        <v>1</v>
      </c>
      <c r="F344" s="207" t="s">
        <v>89</v>
      </c>
      <c r="G344" s="205"/>
      <c r="H344" s="208">
        <v>2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139</v>
      </c>
      <c r="AU344" s="214" t="s">
        <v>89</v>
      </c>
      <c r="AV344" s="13" t="s">
        <v>89</v>
      </c>
      <c r="AW344" s="13" t="s">
        <v>35</v>
      </c>
      <c r="AX344" s="13" t="s">
        <v>79</v>
      </c>
      <c r="AY344" s="214" t="s">
        <v>130</v>
      </c>
    </row>
    <row r="345" spans="1:65" s="14" customFormat="1" ht="11.25">
      <c r="B345" s="215"/>
      <c r="C345" s="216"/>
      <c r="D345" s="199" t="s">
        <v>139</v>
      </c>
      <c r="E345" s="217" t="s">
        <v>1</v>
      </c>
      <c r="F345" s="218" t="s">
        <v>141</v>
      </c>
      <c r="G345" s="216"/>
      <c r="H345" s="219">
        <v>2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139</v>
      </c>
      <c r="AU345" s="225" t="s">
        <v>89</v>
      </c>
      <c r="AV345" s="14" t="s">
        <v>137</v>
      </c>
      <c r="AW345" s="14" t="s">
        <v>35</v>
      </c>
      <c r="AX345" s="14" t="s">
        <v>87</v>
      </c>
      <c r="AY345" s="225" t="s">
        <v>130</v>
      </c>
    </row>
    <row r="346" spans="1:65" s="2" customFormat="1" ht="16.5" customHeight="1">
      <c r="A346" s="34"/>
      <c r="B346" s="35"/>
      <c r="C346" s="236" t="s">
        <v>251</v>
      </c>
      <c r="D346" s="236" t="s">
        <v>323</v>
      </c>
      <c r="E346" s="237" t="s">
        <v>668</v>
      </c>
      <c r="F346" s="238" t="s">
        <v>669</v>
      </c>
      <c r="G346" s="239" t="s">
        <v>135</v>
      </c>
      <c r="H346" s="240">
        <v>2</v>
      </c>
      <c r="I346" s="241"/>
      <c r="J346" s="242">
        <f>ROUND(I346*H346,2)</f>
        <v>0</v>
      </c>
      <c r="K346" s="238" t="s">
        <v>136</v>
      </c>
      <c r="L346" s="243"/>
      <c r="M346" s="244" t="s">
        <v>1</v>
      </c>
      <c r="N346" s="245" t="s">
        <v>44</v>
      </c>
      <c r="O346" s="71"/>
      <c r="P346" s="195">
        <f>O346*H346</f>
        <v>0</v>
      </c>
      <c r="Q346" s="195">
        <v>0</v>
      </c>
      <c r="R346" s="195">
        <f>Q346*H346</f>
        <v>0</v>
      </c>
      <c r="S346" s="195">
        <v>0</v>
      </c>
      <c r="T346" s="196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7" t="s">
        <v>151</v>
      </c>
      <c r="AT346" s="197" t="s">
        <v>323</v>
      </c>
      <c r="AU346" s="197" t="s">
        <v>89</v>
      </c>
      <c r="AY346" s="17" t="s">
        <v>130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17" t="s">
        <v>87</v>
      </c>
      <c r="BK346" s="198">
        <f>ROUND(I346*H346,2)</f>
        <v>0</v>
      </c>
      <c r="BL346" s="17" t="s">
        <v>137</v>
      </c>
      <c r="BM346" s="197" t="s">
        <v>372</v>
      </c>
    </row>
    <row r="347" spans="1:65" s="2" customFormat="1" ht="11.25">
      <c r="A347" s="34"/>
      <c r="B347" s="35"/>
      <c r="C347" s="36"/>
      <c r="D347" s="199" t="s">
        <v>138</v>
      </c>
      <c r="E347" s="36"/>
      <c r="F347" s="200" t="s">
        <v>669</v>
      </c>
      <c r="G347" s="36"/>
      <c r="H347" s="36"/>
      <c r="I347" s="201"/>
      <c r="J347" s="36"/>
      <c r="K347" s="36"/>
      <c r="L347" s="39"/>
      <c r="M347" s="202"/>
      <c r="N347" s="203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138</v>
      </c>
      <c r="AU347" s="17" t="s">
        <v>89</v>
      </c>
    </row>
    <row r="348" spans="1:65" s="13" customFormat="1" ht="11.25">
      <c r="B348" s="204"/>
      <c r="C348" s="205"/>
      <c r="D348" s="199" t="s">
        <v>139</v>
      </c>
      <c r="E348" s="206" t="s">
        <v>1</v>
      </c>
      <c r="F348" s="207" t="s">
        <v>89</v>
      </c>
      <c r="G348" s="205"/>
      <c r="H348" s="208">
        <v>2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139</v>
      </c>
      <c r="AU348" s="214" t="s">
        <v>89</v>
      </c>
      <c r="AV348" s="13" t="s">
        <v>89</v>
      </c>
      <c r="AW348" s="13" t="s">
        <v>35</v>
      </c>
      <c r="AX348" s="13" t="s">
        <v>79</v>
      </c>
      <c r="AY348" s="214" t="s">
        <v>130</v>
      </c>
    </row>
    <row r="349" spans="1:65" s="14" customFormat="1" ht="11.25">
      <c r="B349" s="215"/>
      <c r="C349" s="216"/>
      <c r="D349" s="199" t="s">
        <v>139</v>
      </c>
      <c r="E349" s="217" t="s">
        <v>1</v>
      </c>
      <c r="F349" s="218" t="s">
        <v>141</v>
      </c>
      <c r="G349" s="216"/>
      <c r="H349" s="219">
        <v>2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139</v>
      </c>
      <c r="AU349" s="225" t="s">
        <v>89</v>
      </c>
      <c r="AV349" s="14" t="s">
        <v>137</v>
      </c>
      <c r="AW349" s="14" t="s">
        <v>35</v>
      </c>
      <c r="AX349" s="14" t="s">
        <v>87</v>
      </c>
      <c r="AY349" s="225" t="s">
        <v>130</v>
      </c>
    </row>
    <row r="350" spans="1:65" s="2" customFormat="1" ht="24.2" customHeight="1">
      <c r="A350" s="34"/>
      <c r="B350" s="35"/>
      <c r="C350" s="186" t="s">
        <v>373</v>
      </c>
      <c r="D350" s="186" t="s">
        <v>132</v>
      </c>
      <c r="E350" s="187" t="s">
        <v>670</v>
      </c>
      <c r="F350" s="188" t="s">
        <v>671</v>
      </c>
      <c r="G350" s="189" t="s">
        <v>135</v>
      </c>
      <c r="H350" s="190">
        <v>12</v>
      </c>
      <c r="I350" s="191"/>
      <c r="J350" s="192">
        <f>ROUND(I350*H350,2)</f>
        <v>0</v>
      </c>
      <c r="K350" s="188" t="s">
        <v>136</v>
      </c>
      <c r="L350" s="39"/>
      <c r="M350" s="193" t="s">
        <v>1</v>
      </c>
      <c r="N350" s="194" t="s">
        <v>44</v>
      </c>
      <c r="O350" s="71"/>
      <c r="P350" s="195">
        <f>O350*H350</f>
        <v>0</v>
      </c>
      <c r="Q350" s="195">
        <v>0</v>
      </c>
      <c r="R350" s="195">
        <f>Q350*H350</f>
        <v>0</v>
      </c>
      <c r="S350" s="195">
        <v>0</v>
      </c>
      <c r="T350" s="19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7" t="s">
        <v>137</v>
      </c>
      <c r="AT350" s="197" t="s">
        <v>132</v>
      </c>
      <c r="AU350" s="197" t="s">
        <v>89</v>
      </c>
      <c r="AY350" s="17" t="s">
        <v>130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17" t="s">
        <v>87</v>
      </c>
      <c r="BK350" s="198">
        <f>ROUND(I350*H350,2)</f>
        <v>0</v>
      </c>
      <c r="BL350" s="17" t="s">
        <v>137</v>
      </c>
      <c r="BM350" s="197" t="s">
        <v>376</v>
      </c>
    </row>
    <row r="351" spans="1:65" s="2" customFormat="1" ht="11.25">
      <c r="A351" s="34"/>
      <c r="B351" s="35"/>
      <c r="C351" s="36"/>
      <c r="D351" s="199" t="s">
        <v>138</v>
      </c>
      <c r="E351" s="36"/>
      <c r="F351" s="200" t="s">
        <v>671</v>
      </c>
      <c r="G351" s="36"/>
      <c r="H351" s="36"/>
      <c r="I351" s="201"/>
      <c r="J351" s="36"/>
      <c r="K351" s="36"/>
      <c r="L351" s="39"/>
      <c r="M351" s="202"/>
      <c r="N351" s="203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138</v>
      </c>
      <c r="AU351" s="17" t="s">
        <v>89</v>
      </c>
    </row>
    <row r="352" spans="1:65" s="13" customFormat="1" ht="11.25">
      <c r="B352" s="204"/>
      <c r="C352" s="205"/>
      <c r="D352" s="199" t="s">
        <v>139</v>
      </c>
      <c r="E352" s="206" t="s">
        <v>1</v>
      </c>
      <c r="F352" s="207" t="s">
        <v>163</v>
      </c>
      <c r="G352" s="205"/>
      <c r="H352" s="208">
        <v>12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139</v>
      </c>
      <c r="AU352" s="214" t="s">
        <v>89</v>
      </c>
      <c r="AV352" s="13" t="s">
        <v>89</v>
      </c>
      <c r="AW352" s="13" t="s">
        <v>35</v>
      </c>
      <c r="AX352" s="13" t="s">
        <v>79</v>
      </c>
      <c r="AY352" s="214" t="s">
        <v>130</v>
      </c>
    </row>
    <row r="353" spans="1:65" s="14" customFormat="1" ht="11.25">
      <c r="B353" s="215"/>
      <c r="C353" s="216"/>
      <c r="D353" s="199" t="s">
        <v>139</v>
      </c>
      <c r="E353" s="217" t="s">
        <v>1</v>
      </c>
      <c r="F353" s="218" t="s">
        <v>141</v>
      </c>
      <c r="G353" s="216"/>
      <c r="H353" s="219">
        <v>12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139</v>
      </c>
      <c r="AU353" s="225" t="s">
        <v>89</v>
      </c>
      <c r="AV353" s="14" t="s">
        <v>137</v>
      </c>
      <c r="AW353" s="14" t="s">
        <v>35</v>
      </c>
      <c r="AX353" s="14" t="s">
        <v>87</v>
      </c>
      <c r="AY353" s="225" t="s">
        <v>130</v>
      </c>
    </row>
    <row r="354" spans="1:65" s="2" customFormat="1" ht="21.75" customHeight="1">
      <c r="A354" s="34"/>
      <c r="B354" s="35"/>
      <c r="C354" s="236" t="s">
        <v>255</v>
      </c>
      <c r="D354" s="236" t="s">
        <v>323</v>
      </c>
      <c r="E354" s="237" t="s">
        <v>672</v>
      </c>
      <c r="F354" s="238" t="s">
        <v>673</v>
      </c>
      <c r="G354" s="239" t="s">
        <v>135</v>
      </c>
      <c r="H354" s="240">
        <v>8</v>
      </c>
      <c r="I354" s="241"/>
      <c r="J354" s="242">
        <f>ROUND(I354*H354,2)</f>
        <v>0</v>
      </c>
      <c r="K354" s="238" t="s">
        <v>136</v>
      </c>
      <c r="L354" s="243"/>
      <c r="M354" s="244" t="s">
        <v>1</v>
      </c>
      <c r="N354" s="245" t="s">
        <v>44</v>
      </c>
      <c r="O354" s="71"/>
      <c r="P354" s="195">
        <f>O354*H354</f>
        <v>0</v>
      </c>
      <c r="Q354" s="195">
        <v>0</v>
      </c>
      <c r="R354" s="195">
        <f>Q354*H354</f>
        <v>0</v>
      </c>
      <c r="S354" s="195">
        <v>0</v>
      </c>
      <c r="T354" s="196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7" t="s">
        <v>151</v>
      </c>
      <c r="AT354" s="197" t="s">
        <v>323</v>
      </c>
      <c r="AU354" s="197" t="s">
        <v>89</v>
      </c>
      <c r="AY354" s="17" t="s">
        <v>130</v>
      </c>
      <c r="BE354" s="198">
        <f>IF(N354="základní",J354,0)</f>
        <v>0</v>
      </c>
      <c r="BF354" s="198">
        <f>IF(N354="snížená",J354,0)</f>
        <v>0</v>
      </c>
      <c r="BG354" s="198">
        <f>IF(N354="zákl. přenesená",J354,0)</f>
        <v>0</v>
      </c>
      <c r="BH354" s="198">
        <f>IF(N354="sníž. přenesená",J354,0)</f>
        <v>0</v>
      </c>
      <c r="BI354" s="198">
        <f>IF(N354="nulová",J354,0)</f>
        <v>0</v>
      </c>
      <c r="BJ354" s="17" t="s">
        <v>87</v>
      </c>
      <c r="BK354" s="198">
        <f>ROUND(I354*H354,2)</f>
        <v>0</v>
      </c>
      <c r="BL354" s="17" t="s">
        <v>137</v>
      </c>
      <c r="BM354" s="197" t="s">
        <v>379</v>
      </c>
    </row>
    <row r="355" spans="1:65" s="2" customFormat="1" ht="11.25">
      <c r="A355" s="34"/>
      <c r="B355" s="35"/>
      <c r="C355" s="36"/>
      <c r="D355" s="199" t="s">
        <v>138</v>
      </c>
      <c r="E355" s="36"/>
      <c r="F355" s="200" t="s">
        <v>673</v>
      </c>
      <c r="G355" s="36"/>
      <c r="H355" s="36"/>
      <c r="I355" s="201"/>
      <c r="J355" s="36"/>
      <c r="K355" s="36"/>
      <c r="L355" s="39"/>
      <c r="M355" s="202"/>
      <c r="N355" s="203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138</v>
      </c>
      <c r="AU355" s="17" t="s">
        <v>89</v>
      </c>
    </row>
    <row r="356" spans="1:65" s="13" customFormat="1" ht="11.25">
      <c r="B356" s="204"/>
      <c r="C356" s="205"/>
      <c r="D356" s="199" t="s">
        <v>139</v>
      </c>
      <c r="E356" s="206" t="s">
        <v>1</v>
      </c>
      <c r="F356" s="207" t="s">
        <v>151</v>
      </c>
      <c r="G356" s="205"/>
      <c r="H356" s="208">
        <v>8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139</v>
      </c>
      <c r="AU356" s="214" t="s">
        <v>89</v>
      </c>
      <c r="AV356" s="13" t="s">
        <v>89</v>
      </c>
      <c r="AW356" s="13" t="s">
        <v>35</v>
      </c>
      <c r="AX356" s="13" t="s">
        <v>79</v>
      </c>
      <c r="AY356" s="214" t="s">
        <v>130</v>
      </c>
    </row>
    <row r="357" spans="1:65" s="14" customFormat="1" ht="11.25">
      <c r="B357" s="215"/>
      <c r="C357" s="216"/>
      <c r="D357" s="199" t="s">
        <v>139</v>
      </c>
      <c r="E357" s="217" t="s">
        <v>1</v>
      </c>
      <c r="F357" s="218" t="s">
        <v>141</v>
      </c>
      <c r="G357" s="216"/>
      <c r="H357" s="219">
        <v>8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139</v>
      </c>
      <c r="AU357" s="225" t="s">
        <v>89</v>
      </c>
      <c r="AV357" s="14" t="s">
        <v>137</v>
      </c>
      <c r="AW357" s="14" t="s">
        <v>35</v>
      </c>
      <c r="AX357" s="14" t="s">
        <v>87</v>
      </c>
      <c r="AY357" s="225" t="s">
        <v>130</v>
      </c>
    </row>
    <row r="358" spans="1:65" s="2" customFormat="1" ht="21.75" customHeight="1">
      <c r="A358" s="34"/>
      <c r="B358" s="35"/>
      <c r="C358" s="236" t="s">
        <v>380</v>
      </c>
      <c r="D358" s="236" t="s">
        <v>323</v>
      </c>
      <c r="E358" s="237" t="s">
        <v>674</v>
      </c>
      <c r="F358" s="238" t="s">
        <v>675</v>
      </c>
      <c r="G358" s="239" t="s">
        <v>135</v>
      </c>
      <c r="H358" s="240">
        <v>1</v>
      </c>
      <c r="I358" s="241"/>
      <c r="J358" s="242">
        <f>ROUND(I358*H358,2)</f>
        <v>0</v>
      </c>
      <c r="K358" s="238" t="s">
        <v>136</v>
      </c>
      <c r="L358" s="243"/>
      <c r="M358" s="244" t="s">
        <v>1</v>
      </c>
      <c r="N358" s="245" t="s">
        <v>44</v>
      </c>
      <c r="O358" s="71"/>
      <c r="P358" s="195">
        <f>O358*H358</f>
        <v>0</v>
      </c>
      <c r="Q358" s="195">
        <v>0</v>
      </c>
      <c r="R358" s="195">
        <f>Q358*H358</f>
        <v>0</v>
      </c>
      <c r="S358" s="195">
        <v>0</v>
      </c>
      <c r="T358" s="196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7" t="s">
        <v>151</v>
      </c>
      <c r="AT358" s="197" t="s">
        <v>323</v>
      </c>
      <c r="AU358" s="197" t="s">
        <v>89</v>
      </c>
      <c r="AY358" s="17" t="s">
        <v>130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17" t="s">
        <v>87</v>
      </c>
      <c r="BK358" s="198">
        <f>ROUND(I358*H358,2)</f>
        <v>0</v>
      </c>
      <c r="BL358" s="17" t="s">
        <v>137</v>
      </c>
      <c r="BM358" s="197" t="s">
        <v>383</v>
      </c>
    </row>
    <row r="359" spans="1:65" s="2" customFormat="1" ht="11.25">
      <c r="A359" s="34"/>
      <c r="B359" s="35"/>
      <c r="C359" s="36"/>
      <c r="D359" s="199" t="s">
        <v>138</v>
      </c>
      <c r="E359" s="36"/>
      <c r="F359" s="200" t="s">
        <v>675</v>
      </c>
      <c r="G359" s="36"/>
      <c r="H359" s="36"/>
      <c r="I359" s="201"/>
      <c r="J359" s="36"/>
      <c r="K359" s="36"/>
      <c r="L359" s="39"/>
      <c r="M359" s="202"/>
      <c r="N359" s="203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138</v>
      </c>
      <c r="AU359" s="17" t="s">
        <v>89</v>
      </c>
    </row>
    <row r="360" spans="1:65" s="13" customFormat="1" ht="11.25">
      <c r="B360" s="204"/>
      <c r="C360" s="205"/>
      <c r="D360" s="199" t="s">
        <v>139</v>
      </c>
      <c r="E360" s="206" t="s">
        <v>1</v>
      </c>
      <c r="F360" s="207" t="s">
        <v>87</v>
      </c>
      <c r="G360" s="205"/>
      <c r="H360" s="208">
        <v>1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139</v>
      </c>
      <c r="AU360" s="214" t="s">
        <v>89</v>
      </c>
      <c r="AV360" s="13" t="s">
        <v>89</v>
      </c>
      <c r="AW360" s="13" t="s">
        <v>35</v>
      </c>
      <c r="AX360" s="13" t="s">
        <v>79</v>
      </c>
      <c r="AY360" s="214" t="s">
        <v>130</v>
      </c>
    </row>
    <row r="361" spans="1:65" s="14" customFormat="1" ht="11.25">
      <c r="B361" s="215"/>
      <c r="C361" s="216"/>
      <c r="D361" s="199" t="s">
        <v>139</v>
      </c>
      <c r="E361" s="217" t="s">
        <v>1</v>
      </c>
      <c r="F361" s="218" t="s">
        <v>141</v>
      </c>
      <c r="G361" s="216"/>
      <c r="H361" s="219">
        <v>1</v>
      </c>
      <c r="I361" s="220"/>
      <c r="J361" s="216"/>
      <c r="K361" s="216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139</v>
      </c>
      <c r="AU361" s="225" t="s">
        <v>89</v>
      </c>
      <c r="AV361" s="14" t="s">
        <v>137</v>
      </c>
      <c r="AW361" s="14" t="s">
        <v>35</v>
      </c>
      <c r="AX361" s="14" t="s">
        <v>87</v>
      </c>
      <c r="AY361" s="225" t="s">
        <v>130</v>
      </c>
    </row>
    <row r="362" spans="1:65" s="2" customFormat="1" ht="16.5" customHeight="1">
      <c r="A362" s="34"/>
      <c r="B362" s="35"/>
      <c r="C362" s="236" t="s">
        <v>259</v>
      </c>
      <c r="D362" s="236" t="s">
        <v>323</v>
      </c>
      <c r="E362" s="237" t="s">
        <v>676</v>
      </c>
      <c r="F362" s="238" t="s">
        <v>677</v>
      </c>
      <c r="G362" s="239" t="s">
        <v>135</v>
      </c>
      <c r="H362" s="240">
        <v>3</v>
      </c>
      <c r="I362" s="241"/>
      <c r="J362" s="242">
        <f>ROUND(I362*H362,2)</f>
        <v>0</v>
      </c>
      <c r="K362" s="238" t="s">
        <v>136</v>
      </c>
      <c r="L362" s="243"/>
      <c r="M362" s="244" t="s">
        <v>1</v>
      </c>
      <c r="N362" s="245" t="s">
        <v>44</v>
      </c>
      <c r="O362" s="71"/>
      <c r="P362" s="195">
        <f>O362*H362</f>
        <v>0</v>
      </c>
      <c r="Q362" s="195">
        <v>0</v>
      </c>
      <c r="R362" s="195">
        <f>Q362*H362</f>
        <v>0</v>
      </c>
      <c r="S362" s="195">
        <v>0</v>
      </c>
      <c r="T362" s="196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7" t="s">
        <v>151</v>
      </c>
      <c r="AT362" s="197" t="s">
        <v>323</v>
      </c>
      <c r="AU362" s="197" t="s">
        <v>89</v>
      </c>
      <c r="AY362" s="17" t="s">
        <v>130</v>
      </c>
      <c r="BE362" s="198">
        <f>IF(N362="základní",J362,0)</f>
        <v>0</v>
      </c>
      <c r="BF362" s="198">
        <f>IF(N362="snížená",J362,0)</f>
        <v>0</v>
      </c>
      <c r="BG362" s="198">
        <f>IF(N362="zákl. přenesená",J362,0)</f>
        <v>0</v>
      </c>
      <c r="BH362" s="198">
        <f>IF(N362="sníž. přenesená",J362,0)</f>
        <v>0</v>
      </c>
      <c r="BI362" s="198">
        <f>IF(N362="nulová",J362,0)</f>
        <v>0</v>
      </c>
      <c r="BJ362" s="17" t="s">
        <v>87</v>
      </c>
      <c r="BK362" s="198">
        <f>ROUND(I362*H362,2)</f>
        <v>0</v>
      </c>
      <c r="BL362" s="17" t="s">
        <v>137</v>
      </c>
      <c r="BM362" s="197" t="s">
        <v>386</v>
      </c>
    </row>
    <row r="363" spans="1:65" s="2" customFormat="1" ht="11.25">
      <c r="A363" s="34"/>
      <c r="B363" s="35"/>
      <c r="C363" s="36"/>
      <c r="D363" s="199" t="s">
        <v>138</v>
      </c>
      <c r="E363" s="36"/>
      <c r="F363" s="200" t="s">
        <v>677</v>
      </c>
      <c r="G363" s="36"/>
      <c r="H363" s="36"/>
      <c r="I363" s="201"/>
      <c r="J363" s="36"/>
      <c r="K363" s="36"/>
      <c r="L363" s="39"/>
      <c r="M363" s="202"/>
      <c r="N363" s="203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138</v>
      </c>
      <c r="AU363" s="17" t="s">
        <v>89</v>
      </c>
    </row>
    <row r="364" spans="1:65" s="13" customFormat="1" ht="11.25">
      <c r="B364" s="204"/>
      <c r="C364" s="205"/>
      <c r="D364" s="199" t="s">
        <v>139</v>
      </c>
      <c r="E364" s="206" t="s">
        <v>1</v>
      </c>
      <c r="F364" s="207" t="s">
        <v>144</v>
      </c>
      <c r="G364" s="205"/>
      <c r="H364" s="208">
        <v>3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139</v>
      </c>
      <c r="AU364" s="214" t="s">
        <v>89</v>
      </c>
      <c r="AV364" s="13" t="s">
        <v>89</v>
      </c>
      <c r="AW364" s="13" t="s">
        <v>35</v>
      </c>
      <c r="AX364" s="13" t="s">
        <v>79</v>
      </c>
      <c r="AY364" s="214" t="s">
        <v>130</v>
      </c>
    </row>
    <row r="365" spans="1:65" s="14" customFormat="1" ht="11.25">
      <c r="B365" s="215"/>
      <c r="C365" s="216"/>
      <c r="D365" s="199" t="s">
        <v>139</v>
      </c>
      <c r="E365" s="217" t="s">
        <v>1</v>
      </c>
      <c r="F365" s="218" t="s">
        <v>141</v>
      </c>
      <c r="G365" s="216"/>
      <c r="H365" s="219">
        <v>3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139</v>
      </c>
      <c r="AU365" s="225" t="s">
        <v>89</v>
      </c>
      <c r="AV365" s="14" t="s">
        <v>137</v>
      </c>
      <c r="AW365" s="14" t="s">
        <v>35</v>
      </c>
      <c r="AX365" s="14" t="s">
        <v>87</v>
      </c>
      <c r="AY365" s="225" t="s">
        <v>130</v>
      </c>
    </row>
    <row r="366" spans="1:65" s="2" customFormat="1" ht="24.2" customHeight="1">
      <c r="A366" s="34"/>
      <c r="B366" s="35"/>
      <c r="C366" s="236" t="s">
        <v>387</v>
      </c>
      <c r="D366" s="236" t="s">
        <v>323</v>
      </c>
      <c r="E366" s="237" t="s">
        <v>678</v>
      </c>
      <c r="F366" s="238" t="s">
        <v>679</v>
      </c>
      <c r="G366" s="239" t="s">
        <v>135</v>
      </c>
      <c r="H366" s="240">
        <v>3</v>
      </c>
      <c r="I366" s="241"/>
      <c r="J366" s="242">
        <f>ROUND(I366*H366,2)</f>
        <v>0</v>
      </c>
      <c r="K366" s="238" t="s">
        <v>136</v>
      </c>
      <c r="L366" s="243"/>
      <c r="M366" s="244" t="s">
        <v>1</v>
      </c>
      <c r="N366" s="245" t="s">
        <v>44</v>
      </c>
      <c r="O366" s="71"/>
      <c r="P366" s="195">
        <f>O366*H366</f>
        <v>0</v>
      </c>
      <c r="Q366" s="195">
        <v>0</v>
      </c>
      <c r="R366" s="195">
        <f>Q366*H366</f>
        <v>0</v>
      </c>
      <c r="S366" s="195">
        <v>0</v>
      </c>
      <c r="T366" s="196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7" t="s">
        <v>151</v>
      </c>
      <c r="AT366" s="197" t="s">
        <v>323</v>
      </c>
      <c r="AU366" s="197" t="s">
        <v>89</v>
      </c>
      <c r="AY366" s="17" t="s">
        <v>130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17" t="s">
        <v>87</v>
      </c>
      <c r="BK366" s="198">
        <f>ROUND(I366*H366,2)</f>
        <v>0</v>
      </c>
      <c r="BL366" s="17" t="s">
        <v>137</v>
      </c>
      <c r="BM366" s="197" t="s">
        <v>390</v>
      </c>
    </row>
    <row r="367" spans="1:65" s="2" customFormat="1" ht="11.25">
      <c r="A367" s="34"/>
      <c r="B367" s="35"/>
      <c r="C367" s="36"/>
      <c r="D367" s="199" t="s">
        <v>138</v>
      </c>
      <c r="E367" s="36"/>
      <c r="F367" s="200" t="s">
        <v>679</v>
      </c>
      <c r="G367" s="36"/>
      <c r="H367" s="36"/>
      <c r="I367" s="201"/>
      <c r="J367" s="36"/>
      <c r="K367" s="36"/>
      <c r="L367" s="39"/>
      <c r="M367" s="202"/>
      <c r="N367" s="203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138</v>
      </c>
      <c r="AU367" s="17" t="s">
        <v>89</v>
      </c>
    </row>
    <row r="368" spans="1:65" s="13" customFormat="1" ht="11.25">
      <c r="B368" s="204"/>
      <c r="C368" s="205"/>
      <c r="D368" s="199" t="s">
        <v>139</v>
      </c>
      <c r="E368" s="206" t="s">
        <v>1</v>
      </c>
      <c r="F368" s="207" t="s">
        <v>144</v>
      </c>
      <c r="G368" s="205"/>
      <c r="H368" s="208">
        <v>3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139</v>
      </c>
      <c r="AU368" s="214" t="s">
        <v>89</v>
      </c>
      <c r="AV368" s="13" t="s">
        <v>89</v>
      </c>
      <c r="AW368" s="13" t="s">
        <v>35</v>
      </c>
      <c r="AX368" s="13" t="s">
        <v>79</v>
      </c>
      <c r="AY368" s="214" t="s">
        <v>130</v>
      </c>
    </row>
    <row r="369" spans="1:65" s="14" customFormat="1" ht="11.25">
      <c r="B369" s="215"/>
      <c r="C369" s="216"/>
      <c r="D369" s="199" t="s">
        <v>139</v>
      </c>
      <c r="E369" s="217" t="s">
        <v>1</v>
      </c>
      <c r="F369" s="218" t="s">
        <v>141</v>
      </c>
      <c r="G369" s="216"/>
      <c r="H369" s="219">
        <v>3</v>
      </c>
      <c r="I369" s="220"/>
      <c r="J369" s="216"/>
      <c r="K369" s="216"/>
      <c r="L369" s="221"/>
      <c r="M369" s="222"/>
      <c r="N369" s="223"/>
      <c r="O369" s="223"/>
      <c r="P369" s="223"/>
      <c r="Q369" s="223"/>
      <c r="R369" s="223"/>
      <c r="S369" s="223"/>
      <c r="T369" s="224"/>
      <c r="AT369" s="225" t="s">
        <v>139</v>
      </c>
      <c r="AU369" s="225" t="s">
        <v>89</v>
      </c>
      <c r="AV369" s="14" t="s">
        <v>137</v>
      </c>
      <c r="AW369" s="14" t="s">
        <v>35</v>
      </c>
      <c r="AX369" s="14" t="s">
        <v>87</v>
      </c>
      <c r="AY369" s="225" t="s">
        <v>130</v>
      </c>
    </row>
    <row r="370" spans="1:65" s="2" customFormat="1" ht="24.2" customHeight="1">
      <c r="A370" s="34"/>
      <c r="B370" s="35"/>
      <c r="C370" s="186" t="s">
        <v>262</v>
      </c>
      <c r="D370" s="186" t="s">
        <v>132</v>
      </c>
      <c r="E370" s="187" t="s">
        <v>680</v>
      </c>
      <c r="F370" s="188" t="s">
        <v>681</v>
      </c>
      <c r="G370" s="189" t="s">
        <v>135</v>
      </c>
      <c r="H370" s="190">
        <v>1</v>
      </c>
      <c r="I370" s="191"/>
      <c r="J370" s="192">
        <f>ROUND(I370*H370,2)</f>
        <v>0</v>
      </c>
      <c r="K370" s="188" t="s">
        <v>136</v>
      </c>
      <c r="L370" s="39"/>
      <c r="M370" s="193" t="s">
        <v>1</v>
      </c>
      <c r="N370" s="194" t="s">
        <v>44</v>
      </c>
      <c r="O370" s="71"/>
      <c r="P370" s="195">
        <f>O370*H370</f>
        <v>0</v>
      </c>
      <c r="Q370" s="195">
        <v>0</v>
      </c>
      <c r="R370" s="195">
        <f>Q370*H370</f>
        <v>0</v>
      </c>
      <c r="S370" s="195">
        <v>0</v>
      </c>
      <c r="T370" s="196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7" t="s">
        <v>137</v>
      </c>
      <c r="AT370" s="197" t="s">
        <v>132</v>
      </c>
      <c r="AU370" s="197" t="s">
        <v>89</v>
      </c>
      <c r="AY370" s="17" t="s">
        <v>130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17" t="s">
        <v>87</v>
      </c>
      <c r="BK370" s="198">
        <f>ROUND(I370*H370,2)</f>
        <v>0</v>
      </c>
      <c r="BL370" s="17" t="s">
        <v>137</v>
      </c>
      <c r="BM370" s="197" t="s">
        <v>393</v>
      </c>
    </row>
    <row r="371" spans="1:65" s="2" customFormat="1" ht="11.25">
      <c r="A371" s="34"/>
      <c r="B371" s="35"/>
      <c r="C371" s="36"/>
      <c r="D371" s="199" t="s">
        <v>138</v>
      </c>
      <c r="E371" s="36"/>
      <c r="F371" s="200" t="s">
        <v>681</v>
      </c>
      <c r="G371" s="36"/>
      <c r="H371" s="36"/>
      <c r="I371" s="201"/>
      <c r="J371" s="36"/>
      <c r="K371" s="36"/>
      <c r="L371" s="39"/>
      <c r="M371" s="202"/>
      <c r="N371" s="203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138</v>
      </c>
      <c r="AU371" s="17" t="s">
        <v>89</v>
      </c>
    </row>
    <row r="372" spans="1:65" s="13" customFormat="1" ht="11.25">
      <c r="B372" s="204"/>
      <c r="C372" s="205"/>
      <c r="D372" s="199" t="s">
        <v>139</v>
      </c>
      <c r="E372" s="206" t="s">
        <v>1</v>
      </c>
      <c r="F372" s="207" t="s">
        <v>87</v>
      </c>
      <c r="G372" s="205"/>
      <c r="H372" s="208">
        <v>1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139</v>
      </c>
      <c r="AU372" s="214" t="s">
        <v>89</v>
      </c>
      <c r="AV372" s="13" t="s">
        <v>89</v>
      </c>
      <c r="AW372" s="13" t="s">
        <v>35</v>
      </c>
      <c r="AX372" s="13" t="s">
        <v>79</v>
      </c>
      <c r="AY372" s="214" t="s">
        <v>130</v>
      </c>
    </row>
    <row r="373" spans="1:65" s="14" customFormat="1" ht="11.25">
      <c r="B373" s="215"/>
      <c r="C373" s="216"/>
      <c r="D373" s="199" t="s">
        <v>139</v>
      </c>
      <c r="E373" s="217" t="s">
        <v>1</v>
      </c>
      <c r="F373" s="218" t="s">
        <v>141</v>
      </c>
      <c r="G373" s="216"/>
      <c r="H373" s="219">
        <v>1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139</v>
      </c>
      <c r="AU373" s="225" t="s">
        <v>89</v>
      </c>
      <c r="AV373" s="14" t="s">
        <v>137</v>
      </c>
      <c r="AW373" s="14" t="s">
        <v>35</v>
      </c>
      <c r="AX373" s="14" t="s">
        <v>87</v>
      </c>
      <c r="AY373" s="225" t="s">
        <v>130</v>
      </c>
    </row>
    <row r="374" spans="1:65" s="2" customFormat="1" ht="21.75" customHeight="1">
      <c r="A374" s="34"/>
      <c r="B374" s="35"/>
      <c r="C374" s="186" t="s">
        <v>396</v>
      </c>
      <c r="D374" s="186" t="s">
        <v>132</v>
      </c>
      <c r="E374" s="187" t="s">
        <v>682</v>
      </c>
      <c r="F374" s="188" t="s">
        <v>683</v>
      </c>
      <c r="G374" s="189" t="s">
        <v>135</v>
      </c>
      <c r="H374" s="190">
        <v>3</v>
      </c>
      <c r="I374" s="191"/>
      <c r="J374" s="192">
        <f>ROUND(I374*H374,2)</f>
        <v>0</v>
      </c>
      <c r="K374" s="188" t="s">
        <v>136</v>
      </c>
      <c r="L374" s="39"/>
      <c r="M374" s="193" t="s">
        <v>1</v>
      </c>
      <c r="N374" s="194" t="s">
        <v>44</v>
      </c>
      <c r="O374" s="71"/>
      <c r="P374" s="195">
        <f>O374*H374</f>
        <v>0</v>
      </c>
      <c r="Q374" s="195">
        <v>0</v>
      </c>
      <c r="R374" s="195">
        <f>Q374*H374</f>
        <v>0</v>
      </c>
      <c r="S374" s="195">
        <v>0</v>
      </c>
      <c r="T374" s="196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7" t="s">
        <v>137</v>
      </c>
      <c r="AT374" s="197" t="s">
        <v>132</v>
      </c>
      <c r="AU374" s="197" t="s">
        <v>89</v>
      </c>
      <c r="AY374" s="17" t="s">
        <v>130</v>
      </c>
      <c r="BE374" s="198">
        <f>IF(N374="základní",J374,0)</f>
        <v>0</v>
      </c>
      <c r="BF374" s="198">
        <f>IF(N374="snížená",J374,0)</f>
        <v>0</v>
      </c>
      <c r="BG374" s="198">
        <f>IF(N374="zákl. přenesená",J374,0)</f>
        <v>0</v>
      </c>
      <c r="BH374" s="198">
        <f>IF(N374="sníž. přenesená",J374,0)</f>
        <v>0</v>
      </c>
      <c r="BI374" s="198">
        <f>IF(N374="nulová",J374,0)</f>
        <v>0</v>
      </c>
      <c r="BJ374" s="17" t="s">
        <v>87</v>
      </c>
      <c r="BK374" s="198">
        <f>ROUND(I374*H374,2)</f>
        <v>0</v>
      </c>
      <c r="BL374" s="17" t="s">
        <v>137</v>
      </c>
      <c r="BM374" s="197" t="s">
        <v>399</v>
      </c>
    </row>
    <row r="375" spans="1:65" s="2" customFormat="1" ht="11.25">
      <c r="A375" s="34"/>
      <c r="B375" s="35"/>
      <c r="C375" s="36"/>
      <c r="D375" s="199" t="s">
        <v>138</v>
      </c>
      <c r="E375" s="36"/>
      <c r="F375" s="200" t="s">
        <v>683</v>
      </c>
      <c r="G375" s="36"/>
      <c r="H375" s="36"/>
      <c r="I375" s="201"/>
      <c r="J375" s="36"/>
      <c r="K375" s="36"/>
      <c r="L375" s="39"/>
      <c r="M375" s="202"/>
      <c r="N375" s="203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138</v>
      </c>
      <c r="AU375" s="17" t="s">
        <v>89</v>
      </c>
    </row>
    <row r="376" spans="1:65" s="13" customFormat="1" ht="11.25">
      <c r="B376" s="204"/>
      <c r="C376" s="205"/>
      <c r="D376" s="199" t="s">
        <v>139</v>
      </c>
      <c r="E376" s="206" t="s">
        <v>1</v>
      </c>
      <c r="F376" s="207" t="s">
        <v>144</v>
      </c>
      <c r="G376" s="205"/>
      <c r="H376" s="208">
        <v>3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139</v>
      </c>
      <c r="AU376" s="214" t="s">
        <v>89</v>
      </c>
      <c r="AV376" s="13" t="s">
        <v>89</v>
      </c>
      <c r="AW376" s="13" t="s">
        <v>35</v>
      </c>
      <c r="AX376" s="13" t="s">
        <v>79</v>
      </c>
      <c r="AY376" s="214" t="s">
        <v>130</v>
      </c>
    </row>
    <row r="377" spans="1:65" s="14" customFormat="1" ht="11.25">
      <c r="B377" s="215"/>
      <c r="C377" s="216"/>
      <c r="D377" s="199" t="s">
        <v>139</v>
      </c>
      <c r="E377" s="217" t="s">
        <v>1</v>
      </c>
      <c r="F377" s="218" t="s">
        <v>141</v>
      </c>
      <c r="G377" s="216"/>
      <c r="H377" s="219">
        <v>3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139</v>
      </c>
      <c r="AU377" s="225" t="s">
        <v>89</v>
      </c>
      <c r="AV377" s="14" t="s">
        <v>137</v>
      </c>
      <c r="AW377" s="14" t="s">
        <v>35</v>
      </c>
      <c r="AX377" s="14" t="s">
        <v>87</v>
      </c>
      <c r="AY377" s="225" t="s">
        <v>130</v>
      </c>
    </row>
    <row r="378" spans="1:65" s="2" customFormat="1" ht="24.2" customHeight="1">
      <c r="A378" s="34"/>
      <c r="B378" s="35"/>
      <c r="C378" s="236" t="s">
        <v>266</v>
      </c>
      <c r="D378" s="236" t="s">
        <v>323</v>
      </c>
      <c r="E378" s="237" t="s">
        <v>684</v>
      </c>
      <c r="F378" s="238" t="s">
        <v>685</v>
      </c>
      <c r="G378" s="239" t="s">
        <v>135</v>
      </c>
      <c r="H378" s="240">
        <v>3</v>
      </c>
      <c r="I378" s="241"/>
      <c r="J378" s="242">
        <f>ROUND(I378*H378,2)</f>
        <v>0</v>
      </c>
      <c r="K378" s="238" t="s">
        <v>136</v>
      </c>
      <c r="L378" s="243"/>
      <c r="M378" s="244" t="s">
        <v>1</v>
      </c>
      <c r="N378" s="245" t="s">
        <v>44</v>
      </c>
      <c r="O378" s="71"/>
      <c r="P378" s="195">
        <f>O378*H378</f>
        <v>0</v>
      </c>
      <c r="Q378" s="195">
        <v>0</v>
      </c>
      <c r="R378" s="195">
        <f>Q378*H378</f>
        <v>0</v>
      </c>
      <c r="S378" s="195">
        <v>0</v>
      </c>
      <c r="T378" s="196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7" t="s">
        <v>151</v>
      </c>
      <c r="AT378" s="197" t="s">
        <v>323</v>
      </c>
      <c r="AU378" s="197" t="s">
        <v>89</v>
      </c>
      <c r="AY378" s="17" t="s">
        <v>130</v>
      </c>
      <c r="BE378" s="198">
        <f>IF(N378="základní",J378,0)</f>
        <v>0</v>
      </c>
      <c r="BF378" s="198">
        <f>IF(N378="snížená",J378,0)</f>
        <v>0</v>
      </c>
      <c r="BG378" s="198">
        <f>IF(N378="zákl. přenesená",J378,0)</f>
        <v>0</v>
      </c>
      <c r="BH378" s="198">
        <f>IF(N378="sníž. přenesená",J378,0)</f>
        <v>0</v>
      </c>
      <c r="BI378" s="198">
        <f>IF(N378="nulová",J378,0)</f>
        <v>0</v>
      </c>
      <c r="BJ378" s="17" t="s">
        <v>87</v>
      </c>
      <c r="BK378" s="198">
        <f>ROUND(I378*H378,2)</f>
        <v>0</v>
      </c>
      <c r="BL378" s="17" t="s">
        <v>137</v>
      </c>
      <c r="BM378" s="197" t="s">
        <v>402</v>
      </c>
    </row>
    <row r="379" spans="1:65" s="2" customFormat="1" ht="19.5">
      <c r="A379" s="34"/>
      <c r="B379" s="35"/>
      <c r="C379" s="36"/>
      <c r="D379" s="199" t="s">
        <v>138</v>
      </c>
      <c r="E379" s="36"/>
      <c r="F379" s="200" t="s">
        <v>685</v>
      </c>
      <c r="G379" s="36"/>
      <c r="H379" s="36"/>
      <c r="I379" s="201"/>
      <c r="J379" s="36"/>
      <c r="K379" s="36"/>
      <c r="L379" s="39"/>
      <c r="M379" s="202"/>
      <c r="N379" s="203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138</v>
      </c>
      <c r="AU379" s="17" t="s">
        <v>89</v>
      </c>
    </row>
    <row r="380" spans="1:65" s="13" customFormat="1" ht="11.25">
      <c r="B380" s="204"/>
      <c r="C380" s="205"/>
      <c r="D380" s="199" t="s">
        <v>139</v>
      </c>
      <c r="E380" s="206" t="s">
        <v>1</v>
      </c>
      <c r="F380" s="207" t="s">
        <v>144</v>
      </c>
      <c r="G380" s="205"/>
      <c r="H380" s="208">
        <v>3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139</v>
      </c>
      <c r="AU380" s="214" t="s">
        <v>89</v>
      </c>
      <c r="AV380" s="13" t="s">
        <v>89</v>
      </c>
      <c r="AW380" s="13" t="s">
        <v>35</v>
      </c>
      <c r="AX380" s="13" t="s">
        <v>79</v>
      </c>
      <c r="AY380" s="214" t="s">
        <v>130</v>
      </c>
    </row>
    <row r="381" spans="1:65" s="14" customFormat="1" ht="11.25">
      <c r="B381" s="215"/>
      <c r="C381" s="216"/>
      <c r="D381" s="199" t="s">
        <v>139</v>
      </c>
      <c r="E381" s="217" t="s">
        <v>1</v>
      </c>
      <c r="F381" s="218" t="s">
        <v>141</v>
      </c>
      <c r="G381" s="216"/>
      <c r="H381" s="219">
        <v>3</v>
      </c>
      <c r="I381" s="220"/>
      <c r="J381" s="216"/>
      <c r="K381" s="216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139</v>
      </c>
      <c r="AU381" s="225" t="s">
        <v>89</v>
      </c>
      <c r="AV381" s="14" t="s">
        <v>137</v>
      </c>
      <c r="AW381" s="14" t="s">
        <v>35</v>
      </c>
      <c r="AX381" s="14" t="s">
        <v>87</v>
      </c>
      <c r="AY381" s="225" t="s">
        <v>130</v>
      </c>
    </row>
    <row r="382" spans="1:65" s="2" customFormat="1" ht="16.5" customHeight="1">
      <c r="A382" s="34"/>
      <c r="B382" s="35"/>
      <c r="C382" s="186" t="s">
        <v>403</v>
      </c>
      <c r="D382" s="186" t="s">
        <v>132</v>
      </c>
      <c r="E382" s="187" t="s">
        <v>686</v>
      </c>
      <c r="F382" s="188" t="s">
        <v>687</v>
      </c>
      <c r="G382" s="189" t="s">
        <v>135</v>
      </c>
      <c r="H382" s="190">
        <v>3</v>
      </c>
      <c r="I382" s="191"/>
      <c r="J382" s="192">
        <f>ROUND(I382*H382,2)</f>
        <v>0</v>
      </c>
      <c r="K382" s="188" t="s">
        <v>136</v>
      </c>
      <c r="L382" s="39"/>
      <c r="M382" s="193" t="s">
        <v>1</v>
      </c>
      <c r="N382" s="194" t="s">
        <v>44</v>
      </c>
      <c r="O382" s="71"/>
      <c r="P382" s="195">
        <f>O382*H382</f>
        <v>0</v>
      </c>
      <c r="Q382" s="195">
        <v>0</v>
      </c>
      <c r="R382" s="195">
        <f>Q382*H382</f>
        <v>0</v>
      </c>
      <c r="S382" s="195">
        <v>0</v>
      </c>
      <c r="T382" s="196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7" t="s">
        <v>137</v>
      </c>
      <c r="AT382" s="197" t="s">
        <v>132</v>
      </c>
      <c r="AU382" s="197" t="s">
        <v>89</v>
      </c>
      <c r="AY382" s="17" t="s">
        <v>130</v>
      </c>
      <c r="BE382" s="198">
        <f>IF(N382="základní",J382,0)</f>
        <v>0</v>
      </c>
      <c r="BF382" s="198">
        <f>IF(N382="snížená",J382,0)</f>
        <v>0</v>
      </c>
      <c r="BG382" s="198">
        <f>IF(N382="zákl. přenesená",J382,0)</f>
        <v>0</v>
      </c>
      <c r="BH382" s="198">
        <f>IF(N382="sníž. přenesená",J382,0)</f>
        <v>0</v>
      </c>
      <c r="BI382" s="198">
        <f>IF(N382="nulová",J382,0)</f>
        <v>0</v>
      </c>
      <c r="BJ382" s="17" t="s">
        <v>87</v>
      </c>
      <c r="BK382" s="198">
        <f>ROUND(I382*H382,2)</f>
        <v>0</v>
      </c>
      <c r="BL382" s="17" t="s">
        <v>137</v>
      </c>
      <c r="BM382" s="197" t="s">
        <v>406</v>
      </c>
    </row>
    <row r="383" spans="1:65" s="2" customFormat="1" ht="11.25">
      <c r="A383" s="34"/>
      <c r="B383" s="35"/>
      <c r="C383" s="36"/>
      <c r="D383" s="199" t="s">
        <v>138</v>
      </c>
      <c r="E383" s="36"/>
      <c r="F383" s="200" t="s">
        <v>687</v>
      </c>
      <c r="G383" s="36"/>
      <c r="H383" s="36"/>
      <c r="I383" s="201"/>
      <c r="J383" s="36"/>
      <c r="K383" s="36"/>
      <c r="L383" s="39"/>
      <c r="M383" s="202"/>
      <c r="N383" s="203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138</v>
      </c>
      <c r="AU383" s="17" t="s">
        <v>89</v>
      </c>
    </row>
    <row r="384" spans="1:65" s="13" customFormat="1" ht="11.25">
      <c r="B384" s="204"/>
      <c r="C384" s="205"/>
      <c r="D384" s="199" t="s">
        <v>139</v>
      </c>
      <c r="E384" s="206" t="s">
        <v>1</v>
      </c>
      <c r="F384" s="207" t="s">
        <v>144</v>
      </c>
      <c r="G384" s="205"/>
      <c r="H384" s="208">
        <v>3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139</v>
      </c>
      <c r="AU384" s="214" t="s">
        <v>89</v>
      </c>
      <c r="AV384" s="13" t="s">
        <v>89</v>
      </c>
      <c r="AW384" s="13" t="s">
        <v>35</v>
      </c>
      <c r="AX384" s="13" t="s">
        <v>79</v>
      </c>
      <c r="AY384" s="214" t="s">
        <v>130</v>
      </c>
    </row>
    <row r="385" spans="1:65" s="14" customFormat="1" ht="11.25">
      <c r="B385" s="215"/>
      <c r="C385" s="216"/>
      <c r="D385" s="199" t="s">
        <v>139</v>
      </c>
      <c r="E385" s="217" t="s">
        <v>1</v>
      </c>
      <c r="F385" s="218" t="s">
        <v>141</v>
      </c>
      <c r="G385" s="216"/>
      <c r="H385" s="219">
        <v>3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139</v>
      </c>
      <c r="AU385" s="225" t="s">
        <v>89</v>
      </c>
      <c r="AV385" s="14" t="s">
        <v>137</v>
      </c>
      <c r="AW385" s="14" t="s">
        <v>35</v>
      </c>
      <c r="AX385" s="14" t="s">
        <v>87</v>
      </c>
      <c r="AY385" s="225" t="s">
        <v>130</v>
      </c>
    </row>
    <row r="386" spans="1:65" s="2" customFormat="1" ht="24.2" customHeight="1">
      <c r="A386" s="34"/>
      <c r="B386" s="35"/>
      <c r="C386" s="236" t="s">
        <v>269</v>
      </c>
      <c r="D386" s="236" t="s">
        <v>323</v>
      </c>
      <c r="E386" s="237" t="s">
        <v>688</v>
      </c>
      <c r="F386" s="238" t="s">
        <v>689</v>
      </c>
      <c r="G386" s="239" t="s">
        <v>135</v>
      </c>
      <c r="H386" s="240">
        <v>3</v>
      </c>
      <c r="I386" s="241"/>
      <c r="J386" s="242">
        <f>ROUND(I386*H386,2)</f>
        <v>0</v>
      </c>
      <c r="K386" s="238" t="s">
        <v>136</v>
      </c>
      <c r="L386" s="243"/>
      <c r="M386" s="244" t="s">
        <v>1</v>
      </c>
      <c r="N386" s="245" t="s">
        <v>44</v>
      </c>
      <c r="O386" s="71"/>
      <c r="P386" s="195">
        <f>O386*H386</f>
        <v>0</v>
      </c>
      <c r="Q386" s="195">
        <v>0</v>
      </c>
      <c r="R386" s="195">
        <f>Q386*H386</f>
        <v>0</v>
      </c>
      <c r="S386" s="195">
        <v>0</v>
      </c>
      <c r="T386" s="196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7" t="s">
        <v>151</v>
      </c>
      <c r="AT386" s="197" t="s">
        <v>323</v>
      </c>
      <c r="AU386" s="197" t="s">
        <v>89</v>
      </c>
      <c r="AY386" s="17" t="s">
        <v>130</v>
      </c>
      <c r="BE386" s="198">
        <f>IF(N386="základní",J386,0)</f>
        <v>0</v>
      </c>
      <c r="BF386" s="198">
        <f>IF(N386="snížená",J386,0)</f>
        <v>0</v>
      </c>
      <c r="BG386" s="198">
        <f>IF(N386="zákl. přenesená",J386,0)</f>
        <v>0</v>
      </c>
      <c r="BH386" s="198">
        <f>IF(N386="sníž. přenesená",J386,0)</f>
        <v>0</v>
      </c>
      <c r="BI386" s="198">
        <f>IF(N386="nulová",J386,0)</f>
        <v>0</v>
      </c>
      <c r="BJ386" s="17" t="s">
        <v>87</v>
      </c>
      <c r="BK386" s="198">
        <f>ROUND(I386*H386,2)</f>
        <v>0</v>
      </c>
      <c r="BL386" s="17" t="s">
        <v>137</v>
      </c>
      <c r="BM386" s="197" t="s">
        <v>409</v>
      </c>
    </row>
    <row r="387" spans="1:65" s="2" customFormat="1" ht="19.5">
      <c r="A387" s="34"/>
      <c r="B387" s="35"/>
      <c r="C387" s="36"/>
      <c r="D387" s="199" t="s">
        <v>138</v>
      </c>
      <c r="E387" s="36"/>
      <c r="F387" s="200" t="s">
        <v>689</v>
      </c>
      <c r="G387" s="36"/>
      <c r="H387" s="36"/>
      <c r="I387" s="201"/>
      <c r="J387" s="36"/>
      <c r="K387" s="36"/>
      <c r="L387" s="39"/>
      <c r="M387" s="202"/>
      <c r="N387" s="203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138</v>
      </c>
      <c r="AU387" s="17" t="s">
        <v>89</v>
      </c>
    </row>
    <row r="388" spans="1:65" s="13" customFormat="1" ht="11.25">
      <c r="B388" s="204"/>
      <c r="C388" s="205"/>
      <c r="D388" s="199" t="s">
        <v>139</v>
      </c>
      <c r="E388" s="206" t="s">
        <v>1</v>
      </c>
      <c r="F388" s="207" t="s">
        <v>144</v>
      </c>
      <c r="G388" s="205"/>
      <c r="H388" s="208">
        <v>3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139</v>
      </c>
      <c r="AU388" s="214" t="s">
        <v>89</v>
      </c>
      <c r="AV388" s="13" t="s">
        <v>89</v>
      </c>
      <c r="AW388" s="13" t="s">
        <v>35</v>
      </c>
      <c r="AX388" s="13" t="s">
        <v>79</v>
      </c>
      <c r="AY388" s="214" t="s">
        <v>130</v>
      </c>
    </row>
    <row r="389" spans="1:65" s="14" customFormat="1" ht="11.25">
      <c r="B389" s="215"/>
      <c r="C389" s="216"/>
      <c r="D389" s="199" t="s">
        <v>139</v>
      </c>
      <c r="E389" s="217" t="s">
        <v>1</v>
      </c>
      <c r="F389" s="218" t="s">
        <v>141</v>
      </c>
      <c r="G389" s="216"/>
      <c r="H389" s="219">
        <v>3</v>
      </c>
      <c r="I389" s="220"/>
      <c r="J389" s="216"/>
      <c r="K389" s="216"/>
      <c r="L389" s="221"/>
      <c r="M389" s="222"/>
      <c r="N389" s="223"/>
      <c r="O389" s="223"/>
      <c r="P389" s="223"/>
      <c r="Q389" s="223"/>
      <c r="R389" s="223"/>
      <c r="S389" s="223"/>
      <c r="T389" s="224"/>
      <c r="AT389" s="225" t="s">
        <v>139</v>
      </c>
      <c r="AU389" s="225" t="s">
        <v>89</v>
      </c>
      <c r="AV389" s="14" t="s">
        <v>137</v>
      </c>
      <c r="AW389" s="14" t="s">
        <v>35</v>
      </c>
      <c r="AX389" s="14" t="s">
        <v>87</v>
      </c>
      <c r="AY389" s="225" t="s">
        <v>130</v>
      </c>
    </row>
    <row r="390" spans="1:65" s="2" customFormat="1" ht="21.75" customHeight="1">
      <c r="A390" s="34"/>
      <c r="B390" s="35"/>
      <c r="C390" s="186" t="s">
        <v>410</v>
      </c>
      <c r="D390" s="186" t="s">
        <v>132</v>
      </c>
      <c r="E390" s="187" t="s">
        <v>690</v>
      </c>
      <c r="F390" s="188" t="s">
        <v>691</v>
      </c>
      <c r="G390" s="189" t="s">
        <v>135</v>
      </c>
      <c r="H390" s="190">
        <v>2</v>
      </c>
      <c r="I390" s="191"/>
      <c r="J390" s="192">
        <f>ROUND(I390*H390,2)</f>
        <v>0</v>
      </c>
      <c r="K390" s="188" t="s">
        <v>136</v>
      </c>
      <c r="L390" s="39"/>
      <c r="M390" s="193" t="s">
        <v>1</v>
      </c>
      <c r="N390" s="194" t="s">
        <v>44</v>
      </c>
      <c r="O390" s="71"/>
      <c r="P390" s="195">
        <f>O390*H390</f>
        <v>0</v>
      </c>
      <c r="Q390" s="195">
        <v>0</v>
      </c>
      <c r="R390" s="195">
        <f>Q390*H390</f>
        <v>0</v>
      </c>
      <c r="S390" s="195">
        <v>0</v>
      </c>
      <c r="T390" s="196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7" t="s">
        <v>137</v>
      </c>
      <c r="AT390" s="197" t="s">
        <v>132</v>
      </c>
      <c r="AU390" s="197" t="s">
        <v>89</v>
      </c>
      <c r="AY390" s="17" t="s">
        <v>130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17" t="s">
        <v>87</v>
      </c>
      <c r="BK390" s="198">
        <f>ROUND(I390*H390,2)</f>
        <v>0</v>
      </c>
      <c r="BL390" s="17" t="s">
        <v>137</v>
      </c>
      <c r="BM390" s="197" t="s">
        <v>413</v>
      </c>
    </row>
    <row r="391" spans="1:65" s="2" customFormat="1" ht="11.25">
      <c r="A391" s="34"/>
      <c r="B391" s="35"/>
      <c r="C391" s="36"/>
      <c r="D391" s="199" t="s">
        <v>138</v>
      </c>
      <c r="E391" s="36"/>
      <c r="F391" s="200" t="s">
        <v>691</v>
      </c>
      <c r="G391" s="36"/>
      <c r="H391" s="36"/>
      <c r="I391" s="201"/>
      <c r="J391" s="36"/>
      <c r="K391" s="36"/>
      <c r="L391" s="39"/>
      <c r="M391" s="202"/>
      <c r="N391" s="203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138</v>
      </c>
      <c r="AU391" s="17" t="s">
        <v>89</v>
      </c>
    </row>
    <row r="392" spans="1:65" s="13" customFormat="1" ht="11.25">
      <c r="B392" s="204"/>
      <c r="C392" s="205"/>
      <c r="D392" s="199" t="s">
        <v>139</v>
      </c>
      <c r="E392" s="206" t="s">
        <v>1</v>
      </c>
      <c r="F392" s="207" t="s">
        <v>89</v>
      </c>
      <c r="G392" s="205"/>
      <c r="H392" s="208">
        <v>2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139</v>
      </c>
      <c r="AU392" s="214" t="s">
        <v>89</v>
      </c>
      <c r="AV392" s="13" t="s">
        <v>89</v>
      </c>
      <c r="AW392" s="13" t="s">
        <v>35</v>
      </c>
      <c r="AX392" s="13" t="s">
        <v>79</v>
      </c>
      <c r="AY392" s="214" t="s">
        <v>130</v>
      </c>
    </row>
    <row r="393" spans="1:65" s="14" customFormat="1" ht="11.25">
      <c r="B393" s="215"/>
      <c r="C393" s="216"/>
      <c r="D393" s="199" t="s">
        <v>139</v>
      </c>
      <c r="E393" s="217" t="s">
        <v>1</v>
      </c>
      <c r="F393" s="218" t="s">
        <v>141</v>
      </c>
      <c r="G393" s="216"/>
      <c r="H393" s="219">
        <v>2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139</v>
      </c>
      <c r="AU393" s="225" t="s">
        <v>89</v>
      </c>
      <c r="AV393" s="14" t="s">
        <v>137</v>
      </c>
      <c r="AW393" s="14" t="s">
        <v>35</v>
      </c>
      <c r="AX393" s="14" t="s">
        <v>87</v>
      </c>
      <c r="AY393" s="225" t="s">
        <v>130</v>
      </c>
    </row>
    <row r="394" spans="1:65" s="2" customFormat="1" ht="24.2" customHeight="1">
      <c r="A394" s="34"/>
      <c r="B394" s="35"/>
      <c r="C394" s="236" t="s">
        <v>273</v>
      </c>
      <c r="D394" s="236" t="s">
        <v>323</v>
      </c>
      <c r="E394" s="237" t="s">
        <v>692</v>
      </c>
      <c r="F394" s="238" t="s">
        <v>693</v>
      </c>
      <c r="G394" s="239" t="s">
        <v>135</v>
      </c>
      <c r="H394" s="240">
        <v>2</v>
      </c>
      <c r="I394" s="241"/>
      <c r="J394" s="242">
        <f>ROUND(I394*H394,2)</f>
        <v>0</v>
      </c>
      <c r="K394" s="238" t="s">
        <v>136</v>
      </c>
      <c r="L394" s="243"/>
      <c r="M394" s="244" t="s">
        <v>1</v>
      </c>
      <c r="N394" s="245" t="s">
        <v>44</v>
      </c>
      <c r="O394" s="71"/>
      <c r="P394" s="195">
        <f>O394*H394</f>
        <v>0</v>
      </c>
      <c r="Q394" s="195">
        <v>0</v>
      </c>
      <c r="R394" s="195">
        <f>Q394*H394</f>
        <v>0</v>
      </c>
      <c r="S394" s="195">
        <v>0</v>
      </c>
      <c r="T394" s="196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7" t="s">
        <v>151</v>
      </c>
      <c r="AT394" s="197" t="s">
        <v>323</v>
      </c>
      <c r="AU394" s="197" t="s">
        <v>89</v>
      </c>
      <c r="AY394" s="17" t="s">
        <v>130</v>
      </c>
      <c r="BE394" s="198">
        <f>IF(N394="základní",J394,0)</f>
        <v>0</v>
      </c>
      <c r="BF394" s="198">
        <f>IF(N394="snížená",J394,0)</f>
        <v>0</v>
      </c>
      <c r="BG394" s="198">
        <f>IF(N394="zákl. přenesená",J394,0)</f>
        <v>0</v>
      </c>
      <c r="BH394" s="198">
        <f>IF(N394="sníž. přenesená",J394,0)</f>
        <v>0</v>
      </c>
      <c r="BI394" s="198">
        <f>IF(N394="nulová",J394,0)</f>
        <v>0</v>
      </c>
      <c r="BJ394" s="17" t="s">
        <v>87</v>
      </c>
      <c r="BK394" s="198">
        <f>ROUND(I394*H394,2)</f>
        <v>0</v>
      </c>
      <c r="BL394" s="17" t="s">
        <v>137</v>
      </c>
      <c r="BM394" s="197" t="s">
        <v>416</v>
      </c>
    </row>
    <row r="395" spans="1:65" s="2" customFormat="1" ht="19.5">
      <c r="A395" s="34"/>
      <c r="B395" s="35"/>
      <c r="C395" s="36"/>
      <c r="D395" s="199" t="s">
        <v>138</v>
      </c>
      <c r="E395" s="36"/>
      <c r="F395" s="200" t="s">
        <v>693</v>
      </c>
      <c r="G395" s="36"/>
      <c r="H395" s="36"/>
      <c r="I395" s="201"/>
      <c r="J395" s="36"/>
      <c r="K395" s="36"/>
      <c r="L395" s="39"/>
      <c r="M395" s="202"/>
      <c r="N395" s="203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138</v>
      </c>
      <c r="AU395" s="17" t="s">
        <v>89</v>
      </c>
    </row>
    <row r="396" spans="1:65" s="13" customFormat="1" ht="11.25">
      <c r="B396" s="204"/>
      <c r="C396" s="205"/>
      <c r="D396" s="199" t="s">
        <v>139</v>
      </c>
      <c r="E396" s="206" t="s">
        <v>1</v>
      </c>
      <c r="F396" s="207" t="s">
        <v>89</v>
      </c>
      <c r="G396" s="205"/>
      <c r="H396" s="208">
        <v>2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139</v>
      </c>
      <c r="AU396" s="214" t="s">
        <v>89</v>
      </c>
      <c r="AV396" s="13" t="s">
        <v>89</v>
      </c>
      <c r="AW396" s="13" t="s">
        <v>35</v>
      </c>
      <c r="AX396" s="13" t="s">
        <v>79</v>
      </c>
      <c r="AY396" s="214" t="s">
        <v>130</v>
      </c>
    </row>
    <row r="397" spans="1:65" s="14" customFormat="1" ht="11.25">
      <c r="B397" s="215"/>
      <c r="C397" s="216"/>
      <c r="D397" s="199" t="s">
        <v>139</v>
      </c>
      <c r="E397" s="217" t="s">
        <v>1</v>
      </c>
      <c r="F397" s="218" t="s">
        <v>141</v>
      </c>
      <c r="G397" s="216"/>
      <c r="H397" s="219">
        <v>2</v>
      </c>
      <c r="I397" s="220"/>
      <c r="J397" s="216"/>
      <c r="K397" s="216"/>
      <c r="L397" s="221"/>
      <c r="M397" s="222"/>
      <c r="N397" s="223"/>
      <c r="O397" s="223"/>
      <c r="P397" s="223"/>
      <c r="Q397" s="223"/>
      <c r="R397" s="223"/>
      <c r="S397" s="223"/>
      <c r="T397" s="224"/>
      <c r="AT397" s="225" t="s">
        <v>139</v>
      </c>
      <c r="AU397" s="225" t="s">
        <v>89</v>
      </c>
      <c r="AV397" s="14" t="s">
        <v>137</v>
      </c>
      <c r="AW397" s="14" t="s">
        <v>35</v>
      </c>
      <c r="AX397" s="14" t="s">
        <v>87</v>
      </c>
      <c r="AY397" s="225" t="s">
        <v>130</v>
      </c>
    </row>
    <row r="398" spans="1:65" s="2" customFormat="1" ht="24.2" customHeight="1">
      <c r="A398" s="34"/>
      <c r="B398" s="35"/>
      <c r="C398" s="186" t="s">
        <v>417</v>
      </c>
      <c r="D398" s="186" t="s">
        <v>132</v>
      </c>
      <c r="E398" s="187" t="s">
        <v>694</v>
      </c>
      <c r="F398" s="188" t="s">
        <v>695</v>
      </c>
      <c r="G398" s="189" t="s">
        <v>696</v>
      </c>
      <c r="H398" s="190">
        <v>3</v>
      </c>
      <c r="I398" s="191"/>
      <c r="J398" s="192">
        <f>ROUND(I398*H398,2)</f>
        <v>0</v>
      </c>
      <c r="K398" s="188" t="s">
        <v>136</v>
      </c>
      <c r="L398" s="39"/>
      <c r="M398" s="193" t="s">
        <v>1</v>
      </c>
      <c r="N398" s="194" t="s">
        <v>44</v>
      </c>
      <c r="O398" s="71"/>
      <c r="P398" s="195">
        <f>O398*H398</f>
        <v>0</v>
      </c>
      <c r="Q398" s="195">
        <v>0</v>
      </c>
      <c r="R398" s="195">
        <f>Q398*H398</f>
        <v>0</v>
      </c>
      <c r="S398" s="195">
        <v>0</v>
      </c>
      <c r="T398" s="196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7" t="s">
        <v>137</v>
      </c>
      <c r="AT398" s="197" t="s">
        <v>132</v>
      </c>
      <c r="AU398" s="197" t="s">
        <v>89</v>
      </c>
      <c r="AY398" s="17" t="s">
        <v>130</v>
      </c>
      <c r="BE398" s="198">
        <f>IF(N398="základní",J398,0)</f>
        <v>0</v>
      </c>
      <c r="BF398" s="198">
        <f>IF(N398="snížená",J398,0)</f>
        <v>0</v>
      </c>
      <c r="BG398" s="198">
        <f>IF(N398="zákl. přenesená",J398,0)</f>
        <v>0</v>
      </c>
      <c r="BH398" s="198">
        <f>IF(N398="sníž. přenesená",J398,0)</f>
        <v>0</v>
      </c>
      <c r="BI398" s="198">
        <f>IF(N398="nulová",J398,0)</f>
        <v>0</v>
      </c>
      <c r="BJ398" s="17" t="s">
        <v>87</v>
      </c>
      <c r="BK398" s="198">
        <f>ROUND(I398*H398,2)</f>
        <v>0</v>
      </c>
      <c r="BL398" s="17" t="s">
        <v>137</v>
      </c>
      <c r="BM398" s="197" t="s">
        <v>420</v>
      </c>
    </row>
    <row r="399" spans="1:65" s="2" customFormat="1" ht="19.5">
      <c r="A399" s="34"/>
      <c r="B399" s="35"/>
      <c r="C399" s="36"/>
      <c r="D399" s="199" t="s">
        <v>138</v>
      </c>
      <c r="E399" s="36"/>
      <c r="F399" s="200" t="s">
        <v>695</v>
      </c>
      <c r="G399" s="36"/>
      <c r="H399" s="36"/>
      <c r="I399" s="201"/>
      <c r="J399" s="36"/>
      <c r="K399" s="36"/>
      <c r="L399" s="39"/>
      <c r="M399" s="202"/>
      <c r="N399" s="203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138</v>
      </c>
      <c r="AU399" s="17" t="s">
        <v>89</v>
      </c>
    </row>
    <row r="400" spans="1:65" s="13" customFormat="1" ht="11.25">
      <c r="B400" s="204"/>
      <c r="C400" s="205"/>
      <c r="D400" s="199" t="s">
        <v>139</v>
      </c>
      <c r="E400" s="206" t="s">
        <v>1</v>
      </c>
      <c r="F400" s="207" t="s">
        <v>144</v>
      </c>
      <c r="G400" s="205"/>
      <c r="H400" s="208">
        <v>3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139</v>
      </c>
      <c r="AU400" s="214" t="s">
        <v>89</v>
      </c>
      <c r="AV400" s="13" t="s">
        <v>89</v>
      </c>
      <c r="AW400" s="13" t="s">
        <v>35</v>
      </c>
      <c r="AX400" s="13" t="s">
        <v>79</v>
      </c>
      <c r="AY400" s="214" t="s">
        <v>130</v>
      </c>
    </row>
    <row r="401" spans="1:65" s="14" customFormat="1" ht="11.25">
      <c r="B401" s="215"/>
      <c r="C401" s="216"/>
      <c r="D401" s="199" t="s">
        <v>139</v>
      </c>
      <c r="E401" s="217" t="s">
        <v>1</v>
      </c>
      <c r="F401" s="218" t="s">
        <v>141</v>
      </c>
      <c r="G401" s="216"/>
      <c r="H401" s="219">
        <v>3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139</v>
      </c>
      <c r="AU401" s="225" t="s">
        <v>89</v>
      </c>
      <c r="AV401" s="14" t="s">
        <v>137</v>
      </c>
      <c r="AW401" s="14" t="s">
        <v>35</v>
      </c>
      <c r="AX401" s="14" t="s">
        <v>87</v>
      </c>
      <c r="AY401" s="225" t="s">
        <v>130</v>
      </c>
    </row>
    <row r="402" spans="1:65" s="2" customFormat="1" ht="24.2" customHeight="1">
      <c r="A402" s="34"/>
      <c r="B402" s="35"/>
      <c r="C402" s="186" t="s">
        <v>276</v>
      </c>
      <c r="D402" s="186" t="s">
        <v>132</v>
      </c>
      <c r="E402" s="187" t="s">
        <v>697</v>
      </c>
      <c r="F402" s="188" t="s">
        <v>698</v>
      </c>
      <c r="G402" s="189" t="s">
        <v>135</v>
      </c>
      <c r="H402" s="190">
        <v>3</v>
      </c>
      <c r="I402" s="191"/>
      <c r="J402" s="192">
        <f>ROUND(I402*H402,2)</f>
        <v>0</v>
      </c>
      <c r="K402" s="188" t="s">
        <v>136</v>
      </c>
      <c r="L402" s="39"/>
      <c r="M402" s="193" t="s">
        <v>1</v>
      </c>
      <c r="N402" s="194" t="s">
        <v>44</v>
      </c>
      <c r="O402" s="71"/>
      <c r="P402" s="195">
        <f>O402*H402</f>
        <v>0</v>
      </c>
      <c r="Q402" s="195">
        <v>0</v>
      </c>
      <c r="R402" s="195">
        <f>Q402*H402</f>
        <v>0</v>
      </c>
      <c r="S402" s="195">
        <v>0</v>
      </c>
      <c r="T402" s="196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7" t="s">
        <v>137</v>
      </c>
      <c r="AT402" s="197" t="s">
        <v>132</v>
      </c>
      <c r="AU402" s="197" t="s">
        <v>89</v>
      </c>
      <c r="AY402" s="17" t="s">
        <v>130</v>
      </c>
      <c r="BE402" s="198">
        <f>IF(N402="základní",J402,0)</f>
        <v>0</v>
      </c>
      <c r="BF402" s="198">
        <f>IF(N402="snížená",J402,0)</f>
        <v>0</v>
      </c>
      <c r="BG402" s="198">
        <f>IF(N402="zákl. přenesená",J402,0)</f>
        <v>0</v>
      </c>
      <c r="BH402" s="198">
        <f>IF(N402="sníž. přenesená",J402,0)</f>
        <v>0</v>
      </c>
      <c r="BI402" s="198">
        <f>IF(N402="nulová",J402,0)</f>
        <v>0</v>
      </c>
      <c r="BJ402" s="17" t="s">
        <v>87</v>
      </c>
      <c r="BK402" s="198">
        <f>ROUND(I402*H402,2)</f>
        <v>0</v>
      </c>
      <c r="BL402" s="17" t="s">
        <v>137</v>
      </c>
      <c r="BM402" s="197" t="s">
        <v>424</v>
      </c>
    </row>
    <row r="403" spans="1:65" s="2" customFormat="1" ht="19.5">
      <c r="A403" s="34"/>
      <c r="B403" s="35"/>
      <c r="C403" s="36"/>
      <c r="D403" s="199" t="s">
        <v>138</v>
      </c>
      <c r="E403" s="36"/>
      <c r="F403" s="200" t="s">
        <v>698</v>
      </c>
      <c r="G403" s="36"/>
      <c r="H403" s="36"/>
      <c r="I403" s="201"/>
      <c r="J403" s="36"/>
      <c r="K403" s="36"/>
      <c r="L403" s="39"/>
      <c r="M403" s="202"/>
      <c r="N403" s="203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138</v>
      </c>
      <c r="AU403" s="17" t="s">
        <v>89</v>
      </c>
    </row>
    <row r="404" spans="1:65" s="13" customFormat="1" ht="11.25">
      <c r="B404" s="204"/>
      <c r="C404" s="205"/>
      <c r="D404" s="199" t="s">
        <v>139</v>
      </c>
      <c r="E404" s="206" t="s">
        <v>1</v>
      </c>
      <c r="F404" s="207" t="s">
        <v>144</v>
      </c>
      <c r="G404" s="205"/>
      <c r="H404" s="208">
        <v>3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139</v>
      </c>
      <c r="AU404" s="214" t="s">
        <v>89</v>
      </c>
      <c r="AV404" s="13" t="s">
        <v>89</v>
      </c>
      <c r="AW404" s="13" t="s">
        <v>35</v>
      </c>
      <c r="AX404" s="13" t="s">
        <v>79</v>
      </c>
      <c r="AY404" s="214" t="s">
        <v>130</v>
      </c>
    </row>
    <row r="405" spans="1:65" s="14" customFormat="1" ht="11.25">
      <c r="B405" s="215"/>
      <c r="C405" s="216"/>
      <c r="D405" s="199" t="s">
        <v>139</v>
      </c>
      <c r="E405" s="217" t="s">
        <v>1</v>
      </c>
      <c r="F405" s="218" t="s">
        <v>141</v>
      </c>
      <c r="G405" s="216"/>
      <c r="H405" s="219">
        <v>3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139</v>
      </c>
      <c r="AU405" s="225" t="s">
        <v>89</v>
      </c>
      <c r="AV405" s="14" t="s">
        <v>137</v>
      </c>
      <c r="AW405" s="14" t="s">
        <v>35</v>
      </c>
      <c r="AX405" s="14" t="s">
        <v>87</v>
      </c>
      <c r="AY405" s="225" t="s">
        <v>130</v>
      </c>
    </row>
    <row r="406" spans="1:65" s="2" customFormat="1" ht="16.5" customHeight="1">
      <c r="A406" s="34"/>
      <c r="B406" s="35"/>
      <c r="C406" s="186" t="s">
        <v>362</v>
      </c>
      <c r="D406" s="186" t="s">
        <v>132</v>
      </c>
      <c r="E406" s="187" t="s">
        <v>699</v>
      </c>
      <c r="F406" s="188" t="s">
        <v>700</v>
      </c>
      <c r="G406" s="189" t="s">
        <v>135</v>
      </c>
      <c r="H406" s="190">
        <v>5</v>
      </c>
      <c r="I406" s="191"/>
      <c r="J406" s="192">
        <f>ROUND(I406*H406,2)</f>
        <v>0</v>
      </c>
      <c r="K406" s="188" t="s">
        <v>136</v>
      </c>
      <c r="L406" s="39"/>
      <c r="M406" s="193" t="s">
        <v>1</v>
      </c>
      <c r="N406" s="194" t="s">
        <v>44</v>
      </c>
      <c r="O406" s="71"/>
      <c r="P406" s="195">
        <f>O406*H406</f>
        <v>0</v>
      </c>
      <c r="Q406" s="195">
        <v>0</v>
      </c>
      <c r="R406" s="195">
        <f>Q406*H406</f>
        <v>0</v>
      </c>
      <c r="S406" s="195">
        <v>0</v>
      </c>
      <c r="T406" s="196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7" t="s">
        <v>137</v>
      </c>
      <c r="AT406" s="197" t="s">
        <v>132</v>
      </c>
      <c r="AU406" s="197" t="s">
        <v>89</v>
      </c>
      <c r="AY406" s="17" t="s">
        <v>130</v>
      </c>
      <c r="BE406" s="198">
        <f>IF(N406="základní",J406,0)</f>
        <v>0</v>
      </c>
      <c r="BF406" s="198">
        <f>IF(N406="snížená",J406,0)</f>
        <v>0</v>
      </c>
      <c r="BG406" s="198">
        <f>IF(N406="zákl. přenesená",J406,0)</f>
        <v>0</v>
      </c>
      <c r="BH406" s="198">
        <f>IF(N406="sníž. přenesená",J406,0)</f>
        <v>0</v>
      </c>
      <c r="BI406" s="198">
        <f>IF(N406="nulová",J406,0)</f>
        <v>0</v>
      </c>
      <c r="BJ406" s="17" t="s">
        <v>87</v>
      </c>
      <c r="BK406" s="198">
        <f>ROUND(I406*H406,2)</f>
        <v>0</v>
      </c>
      <c r="BL406" s="17" t="s">
        <v>137</v>
      </c>
      <c r="BM406" s="197" t="s">
        <v>428</v>
      </c>
    </row>
    <row r="407" spans="1:65" s="2" customFormat="1" ht="11.25">
      <c r="A407" s="34"/>
      <c r="B407" s="35"/>
      <c r="C407" s="36"/>
      <c r="D407" s="199" t="s">
        <v>138</v>
      </c>
      <c r="E407" s="36"/>
      <c r="F407" s="200" t="s">
        <v>700</v>
      </c>
      <c r="G407" s="36"/>
      <c r="H407" s="36"/>
      <c r="I407" s="201"/>
      <c r="J407" s="36"/>
      <c r="K407" s="36"/>
      <c r="L407" s="39"/>
      <c r="M407" s="202"/>
      <c r="N407" s="203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138</v>
      </c>
      <c r="AU407" s="17" t="s">
        <v>89</v>
      </c>
    </row>
    <row r="408" spans="1:65" s="13" customFormat="1" ht="11.25">
      <c r="B408" s="204"/>
      <c r="C408" s="205"/>
      <c r="D408" s="199" t="s">
        <v>139</v>
      </c>
      <c r="E408" s="206" t="s">
        <v>1</v>
      </c>
      <c r="F408" s="207" t="s">
        <v>140</v>
      </c>
      <c r="G408" s="205"/>
      <c r="H408" s="208">
        <v>5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139</v>
      </c>
      <c r="AU408" s="214" t="s">
        <v>89</v>
      </c>
      <c r="AV408" s="13" t="s">
        <v>89</v>
      </c>
      <c r="AW408" s="13" t="s">
        <v>35</v>
      </c>
      <c r="AX408" s="13" t="s">
        <v>79</v>
      </c>
      <c r="AY408" s="214" t="s">
        <v>130</v>
      </c>
    </row>
    <row r="409" spans="1:65" s="14" customFormat="1" ht="11.25">
      <c r="B409" s="215"/>
      <c r="C409" s="216"/>
      <c r="D409" s="199" t="s">
        <v>139</v>
      </c>
      <c r="E409" s="217" t="s">
        <v>1</v>
      </c>
      <c r="F409" s="218" t="s">
        <v>141</v>
      </c>
      <c r="G409" s="216"/>
      <c r="H409" s="219">
        <v>5</v>
      </c>
      <c r="I409" s="220"/>
      <c r="J409" s="216"/>
      <c r="K409" s="216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139</v>
      </c>
      <c r="AU409" s="225" t="s">
        <v>89</v>
      </c>
      <c r="AV409" s="14" t="s">
        <v>137</v>
      </c>
      <c r="AW409" s="14" t="s">
        <v>35</v>
      </c>
      <c r="AX409" s="14" t="s">
        <v>87</v>
      </c>
      <c r="AY409" s="225" t="s">
        <v>130</v>
      </c>
    </row>
    <row r="410" spans="1:65" s="2" customFormat="1" ht="24.2" customHeight="1">
      <c r="A410" s="34"/>
      <c r="B410" s="35"/>
      <c r="C410" s="236" t="s">
        <v>280</v>
      </c>
      <c r="D410" s="236" t="s">
        <v>323</v>
      </c>
      <c r="E410" s="237" t="s">
        <v>701</v>
      </c>
      <c r="F410" s="238" t="s">
        <v>702</v>
      </c>
      <c r="G410" s="239" t="s">
        <v>135</v>
      </c>
      <c r="H410" s="240">
        <v>5</v>
      </c>
      <c r="I410" s="241"/>
      <c r="J410" s="242">
        <f>ROUND(I410*H410,2)</f>
        <v>0</v>
      </c>
      <c r="K410" s="238" t="s">
        <v>136</v>
      </c>
      <c r="L410" s="243"/>
      <c r="M410" s="244" t="s">
        <v>1</v>
      </c>
      <c r="N410" s="245" t="s">
        <v>44</v>
      </c>
      <c r="O410" s="71"/>
      <c r="P410" s="195">
        <f>O410*H410</f>
        <v>0</v>
      </c>
      <c r="Q410" s="195">
        <v>0</v>
      </c>
      <c r="R410" s="195">
        <f>Q410*H410</f>
        <v>0</v>
      </c>
      <c r="S410" s="195">
        <v>0</v>
      </c>
      <c r="T410" s="196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7" t="s">
        <v>151</v>
      </c>
      <c r="AT410" s="197" t="s">
        <v>323</v>
      </c>
      <c r="AU410" s="197" t="s">
        <v>89</v>
      </c>
      <c r="AY410" s="17" t="s">
        <v>130</v>
      </c>
      <c r="BE410" s="198">
        <f>IF(N410="základní",J410,0)</f>
        <v>0</v>
      </c>
      <c r="BF410" s="198">
        <f>IF(N410="snížená",J410,0)</f>
        <v>0</v>
      </c>
      <c r="BG410" s="198">
        <f>IF(N410="zákl. přenesená",J410,0)</f>
        <v>0</v>
      </c>
      <c r="BH410" s="198">
        <f>IF(N410="sníž. přenesená",J410,0)</f>
        <v>0</v>
      </c>
      <c r="BI410" s="198">
        <f>IF(N410="nulová",J410,0)</f>
        <v>0</v>
      </c>
      <c r="BJ410" s="17" t="s">
        <v>87</v>
      </c>
      <c r="BK410" s="198">
        <f>ROUND(I410*H410,2)</f>
        <v>0</v>
      </c>
      <c r="BL410" s="17" t="s">
        <v>137</v>
      </c>
      <c r="BM410" s="197" t="s">
        <v>431</v>
      </c>
    </row>
    <row r="411" spans="1:65" s="2" customFormat="1" ht="19.5">
      <c r="A411" s="34"/>
      <c r="B411" s="35"/>
      <c r="C411" s="36"/>
      <c r="D411" s="199" t="s">
        <v>138</v>
      </c>
      <c r="E411" s="36"/>
      <c r="F411" s="200" t="s">
        <v>702</v>
      </c>
      <c r="G411" s="36"/>
      <c r="H411" s="36"/>
      <c r="I411" s="201"/>
      <c r="J411" s="36"/>
      <c r="K411" s="36"/>
      <c r="L411" s="39"/>
      <c r="M411" s="202"/>
      <c r="N411" s="203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138</v>
      </c>
      <c r="AU411" s="17" t="s">
        <v>89</v>
      </c>
    </row>
    <row r="412" spans="1:65" s="13" customFormat="1" ht="11.25">
      <c r="B412" s="204"/>
      <c r="C412" s="205"/>
      <c r="D412" s="199" t="s">
        <v>139</v>
      </c>
      <c r="E412" s="206" t="s">
        <v>1</v>
      </c>
      <c r="F412" s="207" t="s">
        <v>140</v>
      </c>
      <c r="G412" s="205"/>
      <c r="H412" s="208">
        <v>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139</v>
      </c>
      <c r="AU412" s="214" t="s">
        <v>89</v>
      </c>
      <c r="AV412" s="13" t="s">
        <v>89</v>
      </c>
      <c r="AW412" s="13" t="s">
        <v>35</v>
      </c>
      <c r="AX412" s="13" t="s">
        <v>79</v>
      </c>
      <c r="AY412" s="214" t="s">
        <v>130</v>
      </c>
    </row>
    <row r="413" spans="1:65" s="14" customFormat="1" ht="11.25">
      <c r="B413" s="215"/>
      <c r="C413" s="216"/>
      <c r="D413" s="199" t="s">
        <v>139</v>
      </c>
      <c r="E413" s="217" t="s">
        <v>1</v>
      </c>
      <c r="F413" s="218" t="s">
        <v>141</v>
      </c>
      <c r="G413" s="216"/>
      <c r="H413" s="219">
        <v>5</v>
      </c>
      <c r="I413" s="220"/>
      <c r="J413" s="216"/>
      <c r="K413" s="216"/>
      <c r="L413" s="221"/>
      <c r="M413" s="222"/>
      <c r="N413" s="223"/>
      <c r="O413" s="223"/>
      <c r="P413" s="223"/>
      <c r="Q413" s="223"/>
      <c r="R413" s="223"/>
      <c r="S413" s="223"/>
      <c r="T413" s="224"/>
      <c r="AT413" s="225" t="s">
        <v>139</v>
      </c>
      <c r="AU413" s="225" t="s">
        <v>89</v>
      </c>
      <c r="AV413" s="14" t="s">
        <v>137</v>
      </c>
      <c r="AW413" s="14" t="s">
        <v>35</v>
      </c>
      <c r="AX413" s="14" t="s">
        <v>87</v>
      </c>
      <c r="AY413" s="225" t="s">
        <v>130</v>
      </c>
    </row>
    <row r="414" spans="1:65" s="2" customFormat="1" ht="16.5" customHeight="1">
      <c r="A414" s="34"/>
      <c r="B414" s="35"/>
      <c r="C414" s="186" t="s">
        <v>432</v>
      </c>
      <c r="D414" s="186" t="s">
        <v>132</v>
      </c>
      <c r="E414" s="187" t="s">
        <v>703</v>
      </c>
      <c r="F414" s="188" t="s">
        <v>704</v>
      </c>
      <c r="G414" s="189" t="s">
        <v>135</v>
      </c>
      <c r="H414" s="190">
        <v>3</v>
      </c>
      <c r="I414" s="191"/>
      <c r="J414" s="192">
        <f>ROUND(I414*H414,2)</f>
        <v>0</v>
      </c>
      <c r="K414" s="188" t="s">
        <v>136</v>
      </c>
      <c r="L414" s="39"/>
      <c r="M414" s="193" t="s">
        <v>1</v>
      </c>
      <c r="N414" s="194" t="s">
        <v>44</v>
      </c>
      <c r="O414" s="71"/>
      <c r="P414" s="195">
        <f>O414*H414</f>
        <v>0</v>
      </c>
      <c r="Q414" s="195">
        <v>0</v>
      </c>
      <c r="R414" s="195">
        <f>Q414*H414</f>
        <v>0</v>
      </c>
      <c r="S414" s="195">
        <v>0</v>
      </c>
      <c r="T414" s="196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7" t="s">
        <v>137</v>
      </c>
      <c r="AT414" s="197" t="s">
        <v>132</v>
      </c>
      <c r="AU414" s="197" t="s">
        <v>89</v>
      </c>
      <c r="AY414" s="17" t="s">
        <v>130</v>
      </c>
      <c r="BE414" s="198">
        <f>IF(N414="základní",J414,0)</f>
        <v>0</v>
      </c>
      <c r="BF414" s="198">
        <f>IF(N414="snížená",J414,0)</f>
        <v>0</v>
      </c>
      <c r="BG414" s="198">
        <f>IF(N414="zákl. přenesená",J414,0)</f>
        <v>0</v>
      </c>
      <c r="BH414" s="198">
        <f>IF(N414="sníž. přenesená",J414,0)</f>
        <v>0</v>
      </c>
      <c r="BI414" s="198">
        <f>IF(N414="nulová",J414,0)</f>
        <v>0</v>
      </c>
      <c r="BJ414" s="17" t="s">
        <v>87</v>
      </c>
      <c r="BK414" s="198">
        <f>ROUND(I414*H414,2)</f>
        <v>0</v>
      </c>
      <c r="BL414" s="17" t="s">
        <v>137</v>
      </c>
      <c r="BM414" s="197" t="s">
        <v>435</v>
      </c>
    </row>
    <row r="415" spans="1:65" s="2" customFormat="1" ht="11.25">
      <c r="A415" s="34"/>
      <c r="B415" s="35"/>
      <c r="C415" s="36"/>
      <c r="D415" s="199" t="s">
        <v>138</v>
      </c>
      <c r="E415" s="36"/>
      <c r="F415" s="200" t="s">
        <v>704</v>
      </c>
      <c r="G415" s="36"/>
      <c r="H415" s="36"/>
      <c r="I415" s="201"/>
      <c r="J415" s="36"/>
      <c r="K415" s="36"/>
      <c r="L415" s="39"/>
      <c r="M415" s="202"/>
      <c r="N415" s="203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138</v>
      </c>
      <c r="AU415" s="17" t="s">
        <v>89</v>
      </c>
    </row>
    <row r="416" spans="1:65" s="13" customFormat="1" ht="11.25">
      <c r="B416" s="204"/>
      <c r="C416" s="205"/>
      <c r="D416" s="199" t="s">
        <v>139</v>
      </c>
      <c r="E416" s="206" t="s">
        <v>1</v>
      </c>
      <c r="F416" s="207" t="s">
        <v>144</v>
      </c>
      <c r="G416" s="205"/>
      <c r="H416" s="208">
        <v>3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139</v>
      </c>
      <c r="AU416" s="214" t="s">
        <v>89</v>
      </c>
      <c r="AV416" s="13" t="s">
        <v>89</v>
      </c>
      <c r="AW416" s="13" t="s">
        <v>35</v>
      </c>
      <c r="AX416" s="13" t="s">
        <v>79</v>
      </c>
      <c r="AY416" s="214" t="s">
        <v>130</v>
      </c>
    </row>
    <row r="417" spans="1:65" s="14" customFormat="1" ht="11.25">
      <c r="B417" s="215"/>
      <c r="C417" s="216"/>
      <c r="D417" s="199" t="s">
        <v>139</v>
      </c>
      <c r="E417" s="217" t="s">
        <v>1</v>
      </c>
      <c r="F417" s="218" t="s">
        <v>141</v>
      </c>
      <c r="G417" s="216"/>
      <c r="H417" s="219">
        <v>3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139</v>
      </c>
      <c r="AU417" s="225" t="s">
        <v>89</v>
      </c>
      <c r="AV417" s="14" t="s">
        <v>137</v>
      </c>
      <c r="AW417" s="14" t="s">
        <v>35</v>
      </c>
      <c r="AX417" s="14" t="s">
        <v>87</v>
      </c>
      <c r="AY417" s="225" t="s">
        <v>130</v>
      </c>
    </row>
    <row r="418" spans="1:65" s="2" customFormat="1" ht="16.5" customHeight="1">
      <c r="A418" s="34"/>
      <c r="B418" s="35"/>
      <c r="C418" s="236" t="s">
        <v>283</v>
      </c>
      <c r="D418" s="236" t="s">
        <v>323</v>
      </c>
      <c r="E418" s="237" t="s">
        <v>705</v>
      </c>
      <c r="F418" s="238" t="s">
        <v>706</v>
      </c>
      <c r="G418" s="239" t="s">
        <v>135</v>
      </c>
      <c r="H418" s="240">
        <v>3</v>
      </c>
      <c r="I418" s="241"/>
      <c r="J418" s="242">
        <f>ROUND(I418*H418,2)</f>
        <v>0</v>
      </c>
      <c r="K418" s="238" t="s">
        <v>136</v>
      </c>
      <c r="L418" s="243"/>
      <c r="M418" s="244" t="s">
        <v>1</v>
      </c>
      <c r="N418" s="245" t="s">
        <v>44</v>
      </c>
      <c r="O418" s="71"/>
      <c r="P418" s="195">
        <f>O418*H418</f>
        <v>0</v>
      </c>
      <c r="Q418" s="195">
        <v>0</v>
      </c>
      <c r="R418" s="195">
        <f>Q418*H418</f>
        <v>0</v>
      </c>
      <c r="S418" s="195">
        <v>0</v>
      </c>
      <c r="T418" s="196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7" t="s">
        <v>151</v>
      </c>
      <c r="AT418" s="197" t="s">
        <v>323</v>
      </c>
      <c r="AU418" s="197" t="s">
        <v>89</v>
      </c>
      <c r="AY418" s="17" t="s">
        <v>130</v>
      </c>
      <c r="BE418" s="198">
        <f>IF(N418="základní",J418,0)</f>
        <v>0</v>
      </c>
      <c r="BF418" s="198">
        <f>IF(N418="snížená",J418,0)</f>
        <v>0</v>
      </c>
      <c r="BG418" s="198">
        <f>IF(N418="zákl. přenesená",J418,0)</f>
        <v>0</v>
      </c>
      <c r="BH418" s="198">
        <f>IF(N418="sníž. přenesená",J418,0)</f>
        <v>0</v>
      </c>
      <c r="BI418" s="198">
        <f>IF(N418="nulová",J418,0)</f>
        <v>0</v>
      </c>
      <c r="BJ418" s="17" t="s">
        <v>87</v>
      </c>
      <c r="BK418" s="198">
        <f>ROUND(I418*H418,2)</f>
        <v>0</v>
      </c>
      <c r="BL418" s="17" t="s">
        <v>137</v>
      </c>
      <c r="BM418" s="197" t="s">
        <v>438</v>
      </c>
    </row>
    <row r="419" spans="1:65" s="2" customFormat="1" ht="11.25">
      <c r="A419" s="34"/>
      <c r="B419" s="35"/>
      <c r="C419" s="36"/>
      <c r="D419" s="199" t="s">
        <v>138</v>
      </c>
      <c r="E419" s="36"/>
      <c r="F419" s="200" t="s">
        <v>706</v>
      </c>
      <c r="G419" s="36"/>
      <c r="H419" s="36"/>
      <c r="I419" s="201"/>
      <c r="J419" s="36"/>
      <c r="K419" s="36"/>
      <c r="L419" s="39"/>
      <c r="M419" s="202"/>
      <c r="N419" s="203"/>
      <c r="O419" s="71"/>
      <c r="P419" s="71"/>
      <c r="Q419" s="71"/>
      <c r="R419" s="71"/>
      <c r="S419" s="71"/>
      <c r="T419" s="72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138</v>
      </c>
      <c r="AU419" s="17" t="s">
        <v>89</v>
      </c>
    </row>
    <row r="420" spans="1:65" s="13" customFormat="1" ht="11.25">
      <c r="B420" s="204"/>
      <c r="C420" s="205"/>
      <c r="D420" s="199" t="s">
        <v>139</v>
      </c>
      <c r="E420" s="206" t="s">
        <v>1</v>
      </c>
      <c r="F420" s="207" t="s">
        <v>144</v>
      </c>
      <c r="G420" s="205"/>
      <c r="H420" s="208">
        <v>3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139</v>
      </c>
      <c r="AU420" s="214" t="s">
        <v>89</v>
      </c>
      <c r="AV420" s="13" t="s">
        <v>89</v>
      </c>
      <c r="AW420" s="13" t="s">
        <v>35</v>
      </c>
      <c r="AX420" s="13" t="s">
        <v>79</v>
      </c>
      <c r="AY420" s="214" t="s">
        <v>130</v>
      </c>
    </row>
    <row r="421" spans="1:65" s="14" customFormat="1" ht="11.25">
      <c r="B421" s="215"/>
      <c r="C421" s="216"/>
      <c r="D421" s="199" t="s">
        <v>139</v>
      </c>
      <c r="E421" s="217" t="s">
        <v>1</v>
      </c>
      <c r="F421" s="218" t="s">
        <v>141</v>
      </c>
      <c r="G421" s="216"/>
      <c r="H421" s="219">
        <v>3</v>
      </c>
      <c r="I421" s="220"/>
      <c r="J421" s="216"/>
      <c r="K421" s="216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139</v>
      </c>
      <c r="AU421" s="225" t="s">
        <v>89</v>
      </c>
      <c r="AV421" s="14" t="s">
        <v>137</v>
      </c>
      <c r="AW421" s="14" t="s">
        <v>35</v>
      </c>
      <c r="AX421" s="14" t="s">
        <v>87</v>
      </c>
      <c r="AY421" s="225" t="s">
        <v>130</v>
      </c>
    </row>
    <row r="422" spans="1:65" s="2" customFormat="1" ht="24.2" customHeight="1">
      <c r="A422" s="34"/>
      <c r="B422" s="35"/>
      <c r="C422" s="186" t="s">
        <v>439</v>
      </c>
      <c r="D422" s="186" t="s">
        <v>132</v>
      </c>
      <c r="E422" s="187" t="s">
        <v>707</v>
      </c>
      <c r="F422" s="188" t="s">
        <v>708</v>
      </c>
      <c r="G422" s="189" t="s">
        <v>135</v>
      </c>
      <c r="H422" s="190">
        <v>3</v>
      </c>
      <c r="I422" s="191"/>
      <c r="J422" s="192">
        <f>ROUND(I422*H422,2)</f>
        <v>0</v>
      </c>
      <c r="K422" s="188" t="s">
        <v>136</v>
      </c>
      <c r="L422" s="39"/>
      <c r="M422" s="193" t="s">
        <v>1</v>
      </c>
      <c r="N422" s="194" t="s">
        <v>44</v>
      </c>
      <c r="O422" s="71"/>
      <c r="P422" s="195">
        <f>O422*H422</f>
        <v>0</v>
      </c>
      <c r="Q422" s="195">
        <v>0</v>
      </c>
      <c r="R422" s="195">
        <f>Q422*H422</f>
        <v>0</v>
      </c>
      <c r="S422" s="195">
        <v>0</v>
      </c>
      <c r="T422" s="196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7" t="s">
        <v>137</v>
      </c>
      <c r="AT422" s="197" t="s">
        <v>132</v>
      </c>
      <c r="AU422" s="197" t="s">
        <v>89</v>
      </c>
      <c r="AY422" s="17" t="s">
        <v>130</v>
      </c>
      <c r="BE422" s="198">
        <f>IF(N422="základní",J422,0)</f>
        <v>0</v>
      </c>
      <c r="BF422" s="198">
        <f>IF(N422="snížená",J422,0)</f>
        <v>0</v>
      </c>
      <c r="BG422" s="198">
        <f>IF(N422="zákl. přenesená",J422,0)</f>
        <v>0</v>
      </c>
      <c r="BH422" s="198">
        <f>IF(N422="sníž. přenesená",J422,0)</f>
        <v>0</v>
      </c>
      <c r="BI422" s="198">
        <f>IF(N422="nulová",J422,0)</f>
        <v>0</v>
      </c>
      <c r="BJ422" s="17" t="s">
        <v>87</v>
      </c>
      <c r="BK422" s="198">
        <f>ROUND(I422*H422,2)</f>
        <v>0</v>
      </c>
      <c r="BL422" s="17" t="s">
        <v>137</v>
      </c>
      <c r="BM422" s="197" t="s">
        <v>442</v>
      </c>
    </row>
    <row r="423" spans="1:65" s="2" customFormat="1" ht="11.25">
      <c r="A423" s="34"/>
      <c r="B423" s="35"/>
      <c r="C423" s="36"/>
      <c r="D423" s="199" t="s">
        <v>138</v>
      </c>
      <c r="E423" s="36"/>
      <c r="F423" s="200" t="s">
        <v>708</v>
      </c>
      <c r="G423" s="36"/>
      <c r="H423" s="36"/>
      <c r="I423" s="201"/>
      <c r="J423" s="36"/>
      <c r="K423" s="36"/>
      <c r="L423" s="39"/>
      <c r="M423" s="202"/>
      <c r="N423" s="203"/>
      <c r="O423" s="71"/>
      <c r="P423" s="71"/>
      <c r="Q423" s="71"/>
      <c r="R423" s="71"/>
      <c r="S423" s="71"/>
      <c r="T423" s="72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138</v>
      </c>
      <c r="AU423" s="17" t="s">
        <v>89</v>
      </c>
    </row>
    <row r="424" spans="1:65" s="13" customFormat="1" ht="11.25">
      <c r="B424" s="204"/>
      <c r="C424" s="205"/>
      <c r="D424" s="199" t="s">
        <v>139</v>
      </c>
      <c r="E424" s="206" t="s">
        <v>1</v>
      </c>
      <c r="F424" s="207" t="s">
        <v>144</v>
      </c>
      <c r="G424" s="205"/>
      <c r="H424" s="208">
        <v>3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139</v>
      </c>
      <c r="AU424" s="214" t="s">
        <v>89</v>
      </c>
      <c r="AV424" s="13" t="s">
        <v>89</v>
      </c>
      <c r="AW424" s="13" t="s">
        <v>35</v>
      </c>
      <c r="AX424" s="13" t="s">
        <v>79</v>
      </c>
      <c r="AY424" s="214" t="s">
        <v>130</v>
      </c>
    </row>
    <row r="425" spans="1:65" s="14" customFormat="1" ht="11.25">
      <c r="B425" s="215"/>
      <c r="C425" s="216"/>
      <c r="D425" s="199" t="s">
        <v>139</v>
      </c>
      <c r="E425" s="217" t="s">
        <v>1</v>
      </c>
      <c r="F425" s="218" t="s">
        <v>141</v>
      </c>
      <c r="G425" s="216"/>
      <c r="H425" s="219">
        <v>3</v>
      </c>
      <c r="I425" s="220"/>
      <c r="J425" s="216"/>
      <c r="K425" s="216"/>
      <c r="L425" s="221"/>
      <c r="M425" s="222"/>
      <c r="N425" s="223"/>
      <c r="O425" s="223"/>
      <c r="P425" s="223"/>
      <c r="Q425" s="223"/>
      <c r="R425" s="223"/>
      <c r="S425" s="223"/>
      <c r="T425" s="224"/>
      <c r="AT425" s="225" t="s">
        <v>139</v>
      </c>
      <c r="AU425" s="225" t="s">
        <v>89</v>
      </c>
      <c r="AV425" s="14" t="s">
        <v>137</v>
      </c>
      <c r="AW425" s="14" t="s">
        <v>35</v>
      </c>
      <c r="AX425" s="14" t="s">
        <v>87</v>
      </c>
      <c r="AY425" s="225" t="s">
        <v>130</v>
      </c>
    </row>
    <row r="426" spans="1:65" s="2" customFormat="1" ht="16.5" customHeight="1">
      <c r="A426" s="34"/>
      <c r="B426" s="35"/>
      <c r="C426" s="186" t="s">
        <v>289</v>
      </c>
      <c r="D426" s="186" t="s">
        <v>132</v>
      </c>
      <c r="E426" s="187" t="s">
        <v>709</v>
      </c>
      <c r="F426" s="188" t="s">
        <v>710</v>
      </c>
      <c r="G426" s="189" t="s">
        <v>182</v>
      </c>
      <c r="H426" s="190">
        <v>230</v>
      </c>
      <c r="I426" s="191"/>
      <c r="J426" s="192">
        <f>ROUND(I426*H426,2)</f>
        <v>0</v>
      </c>
      <c r="K426" s="188" t="s">
        <v>136</v>
      </c>
      <c r="L426" s="39"/>
      <c r="M426" s="193" t="s">
        <v>1</v>
      </c>
      <c r="N426" s="194" t="s">
        <v>44</v>
      </c>
      <c r="O426" s="71"/>
      <c r="P426" s="195">
        <f>O426*H426</f>
        <v>0</v>
      </c>
      <c r="Q426" s="195">
        <v>0</v>
      </c>
      <c r="R426" s="195">
        <f>Q426*H426</f>
        <v>0</v>
      </c>
      <c r="S426" s="195">
        <v>0</v>
      </c>
      <c r="T426" s="196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7" t="s">
        <v>137</v>
      </c>
      <c r="AT426" s="197" t="s">
        <v>132</v>
      </c>
      <c r="AU426" s="197" t="s">
        <v>89</v>
      </c>
      <c r="AY426" s="17" t="s">
        <v>130</v>
      </c>
      <c r="BE426" s="198">
        <f>IF(N426="základní",J426,0)</f>
        <v>0</v>
      </c>
      <c r="BF426" s="198">
        <f>IF(N426="snížená",J426,0)</f>
        <v>0</v>
      </c>
      <c r="BG426" s="198">
        <f>IF(N426="zákl. přenesená",J426,0)</f>
        <v>0</v>
      </c>
      <c r="BH426" s="198">
        <f>IF(N426="sníž. přenesená",J426,0)</f>
        <v>0</v>
      </c>
      <c r="BI426" s="198">
        <f>IF(N426="nulová",J426,0)</f>
        <v>0</v>
      </c>
      <c r="BJ426" s="17" t="s">
        <v>87</v>
      </c>
      <c r="BK426" s="198">
        <f>ROUND(I426*H426,2)</f>
        <v>0</v>
      </c>
      <c r="BL426" s="17" t="s">
        <v>137</v>
      </c>
      <c r="BM426" s="197" t="s">
        <v>445</v>
      </c>
    </row>
    <row r="427" spans="1:65" s="2" customFormat="1" ht="11.25">
      <c r="A427" s="34"/>
      <c r="B427" s="35"/>
      <c r="C427" s="36"/>
      <c r="D427" s="199" t="s">
        <v>138</v>
      </c>
      <c r="E427" s="36"/>
      <c r="F427" s="200" t="s">
        <v>710</v>
      </c>
      <c r="G427" s="36"/>
      <c r="H427" s="36"/>
      <c r="I427" s="201"/>
      <c r="J427" s="36"/>
      <c r="K427" s="36"/>
      <c r="L427" s="39"/>
      <c r="M427" s="202"/>
      <c r="N427" s="203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138</v>
      </c>
      <c r="AU427" s="17" t="s">
        <v>89</v>
      </c>
    </row>
    <row r="428" spans="1:65" s="13" customFormat="1" ht="11.25">
      <c r="B428" s="204"/>
      <c r="C428" s="205"/>
      <c r="D428" s="199" t="s">
        <v>139</v>
      </c>
      <c r="E428" s="206" t="s">
        <v>1</v>
      </c>
      <c r="F428" s="207" t="s">
        <v>711</v>
      </c>
      <c r="G428" s="205"/>
      <c r="H428" s="208">
        <v>230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139</v>
      </c>
      <c r="AU428" s="214" t="s">
        <v>89</v>
      </c>
      <c r="AV428" s="13" t="s">
        <v>89</v>
      </c>
      <c r="AW428" s="13" t="s">
        <v>35</v>
      </c>
      <c r="AX428" s="13" t="s">
        <v>79</v>
      </c>
      <c r="AY428" s="214" t="s">
        <v>130</v>
      </c>
    </row>
    <row r="429" spans="1:65" s="14" customFormat="1" ht="11.25">
      <c r="B429" s="215"/>
      <c r="C429" s="216"/>
      <c r="D429" s="199" t="s">
        <v>139</v>
      </c>
      <c r="E429" s="217" t="s">
        <v>1</v>
      </c>
      <c r="F429" s="218" t="s">
        <v>141</v>
      </c>
      <c r="G429" s="216"/>
      <c r="H429" s="219">
        <v>230</v>
      </c>
      <c r="I429" s="220"/>
      <c r="J429" s="216"/>
      <c r="K429" s="216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139</v>
      </c>
      <c r="AU429" s="225" t="s">
        <v>89</v>
      </c>
      <c r="AV429" s="14" t="s">
        <v>137</v>
      </c>
      <c r="AW429" s="14" t="s">
        <v>35</v>
      </c>
      <c r="AX429" s="14" t="s">
        <v>87</v>
      </c>
      <c r="AY429" s="225" t="s">
        <v>130</v>
      </c>
    </row>
    <row r="430" spans="1:65" s="2" customFormat="1" ht="21.75" customHeight="1">
      <c r="A430" s="34"/>
      <c r="B430" s="35"/>
      <c r="C430" s="186" t="s">
        <v>446</v>
      </c>
      <c r="D430" s="186" t="s">
        <v>132</v>
      </c>
      <c r="E430" s="187" t="s">
        <v>712</v>
      </c>
      <c r="F430" s="188" t="s">
        <v>713</v>
      </c>
      <c r="G430" s="189" t="s">
        <v>182</v>
      </c>
      <c r="H430" s="190">
        <v>224</v>
      </c>
      <c r="I430" s="191"/>
      <c r="J430" s="192">
        <f>ROUND(I430*H430,2)</f>
        <v>0</v>
      </c>
      <c r="K430" s="188" t="s">
        <v>136</v>
      </c>
      <c r="L430" s="39"/>
      <c r="M430" s="193" t="s">
        <v>1</v>
      </c>
      <c r="N430" s="194" t="s">
        <v>44</v>
      </c>
      <c r="O430" s="71"/>
      <c r="P430" s="195">
        <f>O430*H430</f>
        <v>0</v>
      </c>
      <c r="Q430" s="195">
        <v>0</v>
      </c>
      <c r="R430" s="195">
        <f>Q430*H430</f>
        <v>0</v>
      </c>
      <c r="S430" s="195">
        <v>0</v>
      </c>
      <c r="T430" s="196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7" t="s">
        <v>137</v>
      </c>
      <c r="AT430" s="197" t="s">
        <v>132</v>
      </c>
      <c r="AU430" s="197" t="s">
        <v>89</v>
      </c>
      <c r="AY430" s="17" t="s">
        <v>130</v>
      </c>
      <c r="BE430" s="198">
        <f>IF(N430="základní",J430,0)</f>
        <v>0</v>
      </c>
      <c r="BF430" s="198">
        <f>IF(N430="snížená",J430,0)</f>
        <v>0</v>
      </c>
      <c r="BG430" s="198">
        <f>IF(N430="zákl. přenesená",J430,0)</f>
        <v>0</v>
      </c>
      <c r="BH430" s="198">
        <f>IF(N430="sníž. přenesená",J430,0)</f>
        <v>0</v>
      </c>
      <c r="BI430" s="198">
        <f>IF(N430="nulová",J430,0)</f>
        <v>0</v>
      </c>
      <c r="BJ430" s="17" t="s">
        <v>87</v>
      </c>
      <c r="BK430" s="198">
        <f>ROUND(I430*H430,2)</f>
        <v>0</v>
      </c>
      <c r="BL430" s="17" t="s">
        <v>137</v>
      </c>
      <c r="BM430" s="197" t="s">
        <v>449</v>
      </c>
    </row>
    <row r="431" spans="1:65" s="2" customFormat="1" ht="11.25">
      <c r="A431" s="34"/>
      <c r="B431" s="35"/>
      <c r="C431" s="36"/>
      <c r="D431" s="199" t="s">
        <v>138</v>
      </c>
      <c r="E431" s="36"/>
      <c r="F431" s="200" t="s">
        <v>713</v>
      </c>
      <c r="G431" s="36"/>
      <c r="H431" s="36"/>
      <c r="I431" s="201"/>
      <c r="J431" s="36"/>
      <c r="K431" s="36"/>
      <c r="L431" s="39"/>
      <c r="M431" s="202"/>
      <c r="N431" s="203"/>
      <c r="O431" s="71"/>
      <c r="P431" s="71"/>
      <c r="Q431" s="71"/>
      <c r="R431" s="71"/>
      <c r="S431" s="71"/>
      <c r="T431" s="72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138</v>
      </c>
      <c r="AU431" s="17" t="s">
        <v>89</v>
      </c>
    </row>
    <row r="432" spans="1:65" s="13" customFormat="1" ht="11.25">
      <c r="B432" s="204"/>
      <c r="C432" s="205"/>
      <c r="D432" s="199" t="s">
        <v>139</v>
      </c>
      <c r="E432" s="206" t="s">
        <v>1</v>
      </c>
      <c r="F432" s="207" t="s">
        <v>655</v>
      </c>
      <c r="G432" s="205"/>
      <c r="H432" s="208">
        <v>224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139</v>
      </c>
      <c r="AU432" s="214" t="s">
        <v>89</v>
      </c>
      <c r="AV432" s="13" t="s">
        <v>89</v>
      </c>
      <c r="AW432" s="13" t="s">
        <v>35</v>
      </c>
      <c r="AX432" s="13" t="s">
        <v>79</v>
      </c>
      <c r="AY432" s="214" t="s">
        <v>130</v>
      </c>
    </row>
    <row r="433" spans="1:65" s="14" customFormat="1" ht="11.25">
      <c r="B433" s="215"/>
      <c r="C433" s="216"/>
      <c r="D433" s="199" t="s">
        <v>139</v>
      </c>
      <c r="E433" s="217" t="s">
        <v>1</v>
      </c>
      <c r="F433" s="218" t="s">
        <v>141</v>
      </c>
      <c r="G433" s="216"/>
      <c r="H433" s="219">
        <v>224</v>
      </c>
      <c r="I433" s="220"/>
      <c r="J433" s="216"/>
      <c r="K433" s="216"/>
      <c r="L433" s="221"/>
      <c r="M433" s="222"/>
      <c r="N433" s="223"/>
      <c r="O433" s="223"/>
      <c r="P433" s="223"/>
      <c r="Q433" s="223"/>
      <c r="R433" s="223"/>
      <c r="S433" s="223"/>
      <c r="T433" s="224"/>
      <c r="AT433" s="225" t="s">
        <v>139</v>
      </c>
      <c r="AU433" s="225" t="s">
        <v>89</v>
      </c>
      <c r="AV433" s="14" t="s">
        <v>137</v>
      </c>
      <c r="AW433" s="14" t="s">
        <v>35</v>
      </c>
      <c r="AX433" s="14" t="s">
        <v>87</v>
      </c>
      <c r="AY433" s="225" t="s">
        <v>130</v>
      </c>
    </row>
    <row r="434" spans="1:65" s="12" customFormat="1" ht="22.9" customHeight="1">
      <c r="B434" s="170"/>
      <c r="C434" s="171"/>
      <c r="D434" s="172" t="s">
        <v>78</v>
      </c>
      <c r="E434" s="184" t="s">
        <v>174</v>
      </c>
      <c r="F434" s="184" t="s">
        <v>546</v>
      </c>
      <c r="G434" s="171"/>
      <c r="H434" s="171"/>
      <c r="I434" s="174"/>
      <c r="J434" s="185">
        <f>BK434</f>
        <v>0</v>
      </c>
      <c r="K434" s="171"/>
      <c r="L434" s="176"/>
      <c r="M434" s="177"/>
      <c r="N434" s="178"/>
      <c r="O434" s="178"/>
      <c r="P434" s="179">
        <f>SUM(P435:P449)</f>
        <v>0</v>
      </c>
      <c r="Q434" s="178"/>
      <c r="R434" s="179">
        <f>SUM(R435:R449)</f>
        <v>0</v>
      </c>
      <c r="S434" s="178"/>
      <c r="T434" s="180">
        <f>SUM(T435:T449)</f>
        <v>0</v>
      </c>
      <c r="AR434" s="181" t="s">
        <v>87</v>
      </c>
      <c r="AT434" s="182" t="s">
        <v>78</v>
      </c>
      <c r="AU434" s="182" t="s">
        <v>87</v>
      </c>
      <c r="AY434" s="181" t="s">
        <v>130</v>
      </c>
      <c r="BK434" s="183">
        <f>SUM(BK435:BK449)</f>
        <v>0</v>
      </c>
    </row>
    <row r="435" spans="1:65" s="2" customFormat="1" ht="24.2" customHeight="1">
      <c r="A435" s="34"/>
      <c r="B435" s="35"/>
      <c r="C435" s="186" t="s">
        <v>293</v>
      </c>
      <c r="D435" s="186" t="s">
        <v>132</v>
      </c>
      <c r="E435" s="187" t="s">
        <v>548</v>
      </c>
      <c r="F435" s="188" t="s">
        <v>549</v>
      </c>
      <c r="G435" s="189" t="s">
        <v>182</v>
      </c>
      <c r="H435" s="190">
        <v>16</v>
      </c>
      <c r="I435" s="191"/>
      <c r="J435" s="192">
        <f>ROUND(I435*H435,2)</f>
        <v>0</v>
      </c>
      <c r="K435" s="188" t="s">
        <v>136</v>
      </c>
      <c r="L435" s="39"/>
      <c r="M435" s="193" t="s">
        <v>1</v>
      </c>
      <c r="N435" s="194" t="s">
        <v>44</v>
      </c>
      <c r="O435" s="71"/>
      <c r="P435" s="195">
        <f>O435*H435</f>
        <v>0</v>
      </c>
      <c r="Q435" s="195">
        <v>0</v>
      </c>
      <c r="R435" s="195">
        <f>Q435*H435</f>
        <v>0</v>
      </c>
      <c r="S435" s="195">
        <v>0</v>
      </c>
      <c r="T435" s="196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7" t="s">
        <v>137</v>
      </c>
      <c r="AT435" s="197" t="s">
        <v>132</v>
      </c>
      <c r="AU435" s="197" t="s">
        <v>89</v>
      </c>
      <c r="AY435" s="17" t="s">
        <v>130</v>
      </c>
      <c r="BE435" s="198">
        <f>IF(N435="základní",J435,0)</f>
        <v>0</v>
      </c>
      <c r="BF435" s="198">
        <f>IF(N435="snížená",J435,0)</f>
        <v>0</v>
      </c>
      <c r="BG435" s="198">
        <f>IF(N435="zákl. přenesená",J435,0)</f>
        <v>0</v>
      </c>
      <c r="BH435" s="198">
        <f>IF(N435="sníž. přenesená",J435,0)</f>
        <v>0</v>
      </c>
      <c r="BI435" s="198">
        <f>IF(N435="nulová",J435,0)</f>
        <v>0</v>
      </c>
      <c r="BJ435" s="17" t="s">
        <v>87</v>
      </c>
      <c r="BK435" s="198">
        <f>ROUND(I435*H435,2)</f>
        <v>0</v>
      </c>
      <c r="BL435" s="17" t="s">
        <v>137</v>
      </c>
      <c r="BM435" s="197" t="s">
        <v>453</v>
      </c>
    </row>
    <row r="436" spans="1:65" s="2" customFormat="1" ht="19.5">
      <c r="A436" s="34"/>
      <c r="B436" s="35"/>
      <c r="C436" s="36"/>
      <c r="D436" s="199" t="s">
        <v>138</v>
      </c>
      <c r="E436" s="36"/>
      <c r="F436" s="200" t="s">
        <v>549</v>
      </c>
      <c r="G436" s="36"/>
      <c r="H436" s="36"/>
      <c r="I436" s="201"/>
      <c r="J436" s="36"/>
      <c r="K436" s="36"/>
      <c r="L436" s="39"/>
      <c r="M436" s="202"/>
      <c r="N436" s="203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138</v>
      </c>
      <c r="AU436" s="17" t="s">
        <v>89</v>
      </c>
    </row>
    <row r="437" spans="1:65" s="15" customFormat="1" ht="11.25">
      <c r="B437" s="226"/>
      <c r="C437" s="227"/>
      <c r="D437" s="199" t="s">
        <v>139</v>
      </c>
      <c r="E437" s="228" t="s">
        <v>1</v>
      </c>
      <c r="F437" s="229" t="s">
        <v>639</v>
      </c>
      <c r="G437" s="227"/>
      <c r="H437" s="228" t="s">
        <v>1</v>
      </c>
      <c r="I437" s="230"/>
      <c r="J437" s="227"/>
      <c r="K437" s="227"/>
      <c r="L437" s="231"/>
      <c r="M437" s="232"/>
      <c r="N437" s="233"/>
      <c r="O437" s="233"/>
      <c r="P437" s="233"/>
      <c r="Q437" s="233"/>
      <c r="R437" s="233"/>
      <c r="S437" s="233"/>
      <c r="T437" s="234"/>
      <c r="AT437" s="235" t="s">
        <v>139</v>
      </c>
      <c r="AU437" s="235" t="s">
        <v>89</v>
      </c>
      <c r="AV437" s="15" t="s">
        <v>87</v>
      </c>
      <c r="AW437" s="15" t="s">
        <v>35</v>
      </c>
      <c r="AX437" s="15" t="s">
        <v>79</v>
      </c>
      <c r="AY437" s="235" t="s">
        <v>130</v>
      </c>
    </row>
    <row r="438" spans="1:65" s="13" customFormat="1" ht="11.25">
      <c r="B438" s="204"/>
      <c r="C438" s="205"/>
      <c r="D438" s="199" t="s">
        <v>139</v>
      </c>
      <c r="E438" s="206" t="s">
        <v>1</v>
      </c>
      <c r="F438" s="207" t="s">
        <v>172</v>
      </c>
      <c r="G438" s="205"/>
      <c r="H438" s="208">
        <v>16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139</v>
      </c>
      <c r="AU438" s="214" t="s">
        <v>89</v>
      </c>
      <c r="AV438" s="13" t="s">
        <v>89</v>
      </c>
      <c r="AW438" s="13" t="s">
        <v>35</v>
      </c>
      <c r="AX438" s="13" t="s">
        <v>79</v>
      </c>
      <c r="AY438" s="214" t="s">
        <v>130</v>
      </c>
    </row>
    <row r="439" spans="1:65" s="14" customFormat="1" ht="11.25">
      <c r="B439" s="215"/>
      <c r="C439" s="216"/>
      <c r="D439" s="199" t="s">
        <v>139</v>
      </c>
      <c r="E439" s="217" t="s">
        <v>1</v>
      </c>
      <c r="F439" s="218" t="s">
        <v>141</v>
      </c>
      <c r="G439" s="216"/>
      <c r="H439" s="219">
        <v>16</v>
      </c>
      <c r="I439" s="220"/>
      <c r="J439" s="216"/>
      <c r="K439" s="216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139</v>
      </c>
      <c r="AU439" s="225" t="s">
        <v>89</v>
      </c>
      <c r="AV439" s="14" t="s">
        <v>137</v>
      </c>
      <c r="AW439" s="14" t="s">
        <v>35</v>
      </c>
      <c r="AX439" s="14" t="s">
        <v>87</v>
      </c>
      <c r="AY439" s="225" t="s">
        <v>130</v>
      </c>
    </row>
    <row r="440" spans="1:65" s="2" customFormat="1" ht="24.2" customHeight="1">
      <c r="A440" s="34"/>
      <c r="B440" s="35"/>
      <c r="C440" s="186" t="s">
        <v>454</v>
      </c>
      <c r="D440" s="186" t="s">
        <v>132</v>
      </c>
      <c r="E440" s="187" t="s">
        <v>552</v>
      </c>
      <c r="F440" s="188" t="s">
        <v>553</v>
      </c>
      <c r="G440" s="189" t="s">
        <v>182</v>
      </c>
      <c r="H440" s="190">
        <v>16</v>
      </c>
      <c r="I440" s="191"/>
      <c r="J440" s="192">
        <f>ROUND(I440*H440,2)</f>
        <v>0</v>
      </c>
      <c r="K440" s="188" t="s">
        <v>136</v>
      </c>
      <c r="L440" s="39"/>
      <c r="M440" s="193" t="s">
        <v>1</v>
      </c>
      <c r="N440" s="194" t="s">
        <v>44</v>
      </c>
      <c r="O440" s="71"/>
      <c r="P440" s="195">
        <f>O440*H440</f>
        <v>0</v>
      </c>
      <c r="Q440" s="195">
        <v>0</v>
      </c>
      <c r="R440" s="195">
        <f>Q440*H440</f>
        <v>0</v>
      </c>
      <c r="S440" s="195">
        <v>0</v>
      </c>
      <c r="T440" s="196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7" t="s">
        <v>137</v>
      </c>
      <c r="AT440" s="197" t="s">
        <v>132</v>
      </c>
      <c r="AU440" s="197" t="s">
        <v>89</v>
      </c>
      <c r="AY440" s="17" t="s">
        <v>130</v>
      </c>
      <c r="BE440" s="198">
        <f>IF(N440="základní",J440,0)</f>
        <v>0</v>
      </c>
      <c r="BF440" s="198">
        <f>IF(N440="snížená",J440,0)</f>
        <v>0</v>
      </c>
      <c r="BG440" s="198">
        <f>IF(N440="zákl. přenesená",J440,0)</f>
        <v>0</v>
      </c>
      <c r="BH440" s="198">
        <f>IF(N440="sníž. přenesená",J440,0)</f>
        <v>0</v>
      </c>
      <c r="BI440" s="198">
        <f>IF(N440="nulová",J440,0)</f>
        <v>0</v>
      </c>
      <c r="BJ440" s="17" t="s">
        <v>87</v>
      </c>
      <c r="BK440" s="198">
        <f>ROUND(I440*H440,2)</f>
        <v>0</v>
      </c>
      <c r="BL440" s="17" t="s">
        <v>137</v>
      </c>
      <c r="BM440" s="197" t="s">
        <v>457</v>
      </c>
    </row>
    <row r="441" spans="1:65" s="2" customFormat="1" ht="19.5">
      <c r="A441" s="34"/>
      <c r="B441" s="35"/>
      <c r="C441" s="36"/>
      <c r="D441" s="199" t="s">
        <v>138</v>
      </c>
      <c r="E441" s="36"/>
      <c r="F441" s="200" t="s">
        <v>553</v>
      </c>
      <c r="G441" s="36"/>
      <c r="H441" s="36"/>
      <c r="I441" s="201"/>
      <c r="J441" s="36"/>
      <c r="K441" s="36"/>
      <c r="L441" s="39"/>
      <c r="M441" s="202"/>
      <c r="N441" s="203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138</v>
      </c>
      <c r="AU441" s="17" t="s">
        <v>89</v>
      </c>
    </row>
    <row r="442" spans="1:65" s="15" customFormat="1" ht="11.25">
      <c r="B442" s="226"/>
      <c r="C442" s="227"/>
      <c r="D442" s="199" t="s">
        <v>139</v>
      </c>
      <c r="E442" s="228" t="s">
        <v>1</v>
      </c>
      <c r="F442" s="229" t="s">
        <v>639</v>
      </c>
      <c r="G442" s="227"/>
      <c r="H442" s="228" t="s">
        <v>1</v>
      </c>
      <c r="I442" s="230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AT442" s="235" t="s">
        <v>139</v>
      </c>
      <c r="AU442" s="235" t="s">
        <v>89</v>
      </c>
      <c r="AV442" s="15" t="s">
        <v>87</v>
      </c>
      <c r="AW442" s="15" t="s">
        <v>35</v>
      </c>
      <c r="AX442" s="15" t="s">
        <v>79</v>
      </c>
      <c r="AY442" s="235" t="s">
        <v>130</v>
      </c>
    </row>
    <row r="443" spans="1:65" s="13" customFormat="1" ht="11.25">
      <c r="B443" s="204"/>
      <c r="C443" s="205"/>
      <c r="D443" s="199" t="s">
        <v>139</v>
      </c>
      <c r="E443" s="206" t="s">
        <v>1</v>
      </c>
      <c r="F443" s="207" t="s">
        <v>172</v>
      </c>
      <c r="G443" s="205"/>
      <c r="H443" s="208">
        <v>16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139</v>
      </c>
      <c r="AU443" s="214" t="s">
        <v>89</v>
      </c>
      <c r="AV443" s="13" t="s">
        <v>89</v>
      </c>
      <c r="AW443" s="13" t="s">
        <v>35</v>
      </c>
      <c r="AX443" s="13" t="s">
        <v>79</v>
      </c>
      <c r="AY443" s="214" t="s">
        <v>130</v>
      </c>
    </row>
    <row r="444" spans="1:65" s="14" customFormat="1" ht="11.25">
      <c r="B444" s="215"/>
      <c r="C444" s="216"/>
      <c r="D444" s="199" t="s">
        <v>139</v>
      </c>
      <c r="E444" s="217" t="s">
        <v>1</v>
      </c>
      <c r="F444" s="218" t="s">
        <v>141</v>
      </c>
      <c r="G444" s="216"/>
      <c r="H444" s="219">
        <v>16</v>
      </c>
      <c r="I444" s="220"/>
      <c r="J444" s="216"/>
      <c r="K444" s="216"/>
      <c r="L444" s="221"/>
      <c r="M444" s="222"/>
      <c r="N444" s="223"/>
      <c r="O444" s="223"/>
      <c r="P444" s="223"/>
      <c r="Q444" s="223"/>
      <c r="R444" s="223"/>
      <c r="S444" s="223"/>
      <c r="T444" s="224"/>
      <c r="AT444" s="225" t="s">
        <v>139</v>
      </c>
      <c r="AU444" s="225" t="s">
        <v>89</v>
      </c>
      <c r="AV444" s="14" t="s">
        <v>137</v>
      </c>
      <c r="AW444" s="14" t="s">
        <v>35</v>
      </c>
      <c r="AX444" s="14" t="s">
        <v>87</v>
      </c>
      <c r="AY444" s="225" t="s">
        <v>130</v>
      </c>
    </row>
    <row r="445" spans="1:65" s="2" customFormat="1" ht="21.75" customHeight="1">
      <c r="A445" s="34"/>
      <c r="B445" s="35"/>
      <c r="C445" s="186" t="s">
        <v>301</v>
      </c>
      <c r="D445" s="186" t="s">
        <v>132</v>
      </c>
      <c r="E445" s="187" t="s">
        <v>556</v>
      </c>
      <c r="F445" s="188" t="s">
        <v>557</v>
      </c>
      <c r="G445" s="189" t="s">
        <v>182</v>
      </c>
      <c r="H445" s="190">
        <v>61</v>
      </c>
      <c r="I445" s="191"/>
      <c r="J445" s="192">
        <f>ROUND(I445*H445,2)</f>
        <v>0</v>
      </c>
      <c r="K445" s="188" t="s">
        <v>136</v>
      </c>
      <c r="L445" s="39"/>
      <c r="M445" s="193" t="s">
        <v>1</v>
      </c>
      <c r="N445" s="194" t="s">
        <v>44</v>
      </c>
      <c r="O445" s="71"/>
      <c r="P445" s="195">
        <f>O445*H445</f>
        <v>0</v>
      </c>
      <c r="Q445" s="195">
        <v>0</v>
      </c>
      <c r="R445" s="195">
        <f>Q445*H445</f>
        <v>0</v>
      </c>
      <c r="S445" s="195">
        <v>0</v>
      </c>
      <c r="T445" s="196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7" t="s">
        <v>137</v>
      </c>
      <c r="AT445" s="197" t="s">
        <v>132</v>
      </c>
      <c r="AU445" s="197" t="s">
        <v>89</v>
      </c>
      <c r="AY445" s="17" t="s">
        <v>130</v>
      </c>
      <c r="BE445" s="198">
        <f>IF(N445="základní",J445,0)</f>
        <v>0</v>
      </c>
      <c r="BF445" s="198">
        <f>IF(N445="snížená",J445,0)</f>
        <v>0</v>
      </c>
      <c r="BG445" s="198">
        <f>IF(N445="zákl. přenesená",J445,0)</f>
        <v>0</v>
      </c>
      <c r="BH445" s="198">
        <f>IF(N445="sníž. přenesená",J445,0)</f>
        <v>0</v>
      </c>
      <c r="BI445" s="198">
        <f>IF(N445="nulová",J445,0)</f>
        <v>0</v>
      </c>
      <c r="BJ445" s="17" t="s">
        <v>87</v>
      </c>
      <c r="BK445" s="198">
        <f>ROUND(I445*H445,2)</f>
        <v>0</v>
      </c>
      <c r="BL445" s="17" t="s">
        <v>137</v>
      </c>
      <c r="BM445" s="197" t="s">
        <v>460</v>
      </c>
    </row>
    <row r="446" spans="1:65" s="2" customFormat="1" ht="11.25">
      <c r="A446" s="34"/>
      <c r="B446" s="35"/>
      <c r="C446" s="36"/>
      <c r="D446" s="199" t="s">
        <v>138</v>
      </c>
      <c r="E446" s="36"/>
      <c r="F446" s="200" t="s">
        <v>557</v>
      </c>
      <c r="G446" s="36"/>
      <c r="H446" s="36"/>
      <c r="I446" s="201"/>
      <c r="J446" s="36"/>
      <c r="K446" s="36"/>
      <c r="L446" s="39"/>
      <c r="M446" s="202"/>
      <c r="N446" s="203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138</v>
      </c>
      <c r="AU446" s="17" t="s">
        <v>89</v>
      </c>
    </row>
    <row r="447" spans="1:65" s="15" customFormat="1" ht="11.25">
      <c r="B447" s="226"/>
      <c r="C447" s="227"/>
      <c r="D447" s="199" t="s">
        <v>139</v>
      </c>
      <c r="E447" s="228" t="s">
        <v>1</v>
      </c>
      <c r="F447" s="229" t="s">
        <v>155</v>
      </c>
      <c r="G447" s="227"/>
      <c r="H447" s="228" t="s">
        <v>1</v>
      </c>
      <c r="I447" s="230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AT447" s="235" t="s">
        <v>139</v>
      </c>
      <c r="AU447" s="235" t="s">
        <v>89</v>
      </c>
      <c r="AV447" s="15" t="s">
        <v>87</v>
      </c>
      <c r="AW447" s="15" t="s">
        <v>35</v>
      </c>
      <c r="AX447" s="15" t="s">
        <v>79</v>
      </c>
      <c r="AY447" s="235" t="s">
        <v>130</v>
      </c>
    </row>
    <row r="448" spans="1:65" s="13" customFormat="1" ht="11.25">
      <c r="B448" s="204"/>
      <c r="C448" s="205"/>
      <c r="D448" s="199" t="s">
        <v>139</v>
      </c>
      <c r="E448" s="206" t="s">
        <v>1</v>
      </c>
      <c r="F448" s="207" t="s">
        <v>410</v>
      </c>
      <c r="G448" s="205"/>
      <c r="H448" s="208">
        <v>61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139</v>
      </c>
      <c r="AU448" s="214" t="s">
        <v>89</v>
      </c>
      <c r="AV448" s="13" t="s">
        <v>89</v>
      </c>
      <c r="AW448" s="13" t="s">
        <v>35</v>
      </c>
      <c r="AX448" s="13" t="s">
        <v>79</v>
      </c>
      <c r="AY448" s="214" t="s">
        <v>130</v>
      </c>
    </row>
    <row r="449" spans="1:65" s="14" customFormat="1" ht="11.25">
      <c r="B449" s="215"/>
      <c r="C449" s="216"/>
      <c r="D449" s="199" t="s">
        <v>139</v>
      </c>
      <c r="E449" s="217" t="s">
        <v>1</v>
      </c>
      <c r="F449" s="218" t="s">
        <v>141</v>
      </c>
      <c r="G449" s="216"/>
      <c r="H449" s="219">
        <v>61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139</v>
      </c>
      <c r="AU449" s="225" t="s">
        <v>89</v>
      </c>
      <c r="AV449" s="14" t="s">
        <v>137</v>
      </c>
      <c r="AW449" s="14" t="s">
        <v>35</v>
      </c>
      <c r="AX449" s="14" t="s">
        <v>87</v>
      </c>
      <c r="AY449" s="225" t="s">
        <v>130</v>
      </c>
    </row>
    <row r="450" spans="1:65" s="12" customFormat="1" ht="22.9" customHeight="1">
      <c r="B450" s="170"/>
      <c r="C450" s="171"/>
      <c r="D450" s="172" t="s">
        <v>78</v>
      </c>
      <c r="E450" s="184" t="s">
        <v>574</v>
      </c>
      <c r="F450" s="184" t="s">
        <v>575</v>
      </c>
      <c r="G450" s="171"/>
      <c r="H450" s="171"/>
      <c r="I450" s="174"/>
      <c r="J450" s="185">
        <f>BK450</f>
        <v>0</v>
      </c>
      <c r="K450" s="171"/>
      <c r="L450" s="176"/>
      <c r="M450" s="177"/>
      <c r="N450" s="178"/>
      <c r="O450" s="178"/>
      <c r="P450" s="179">
        <f>SUM(P451:P466)</f>
        <v>0</v>
      </c>
      <c r="Q450" s="178"/>
      <c r="R450" s="179">
        <f>SUM(R451:R466)</f>
        <v>0</v>
      </c>
      <c r="S450" s="178"/>
      <c r="T450" s="180">
        <f>SUM(T451:T466)</f>
        <v>0</v>
      </c>
      <c r="AR450" s="181" t="s">
        <v>87</v>
      </c>
      <c r="AT450" s="182" t="s">
        <v>78</v>
      </c>
      <c r="AU450" s="182" t="s">
        <v>87</v>
      </c>
      <c r="AY450" s="181" t="s">
        <v>130</v>
      </c>
      <c r="BK450" s="183">
        <f>SUM(BK451:BK466)</f>
        <v>0</v>
      </c>
    </row>
    <row r="451" spans="1:65" s="2" customFormat="1" ht="21.75" customHeight="1">
      <c r="A451" s="34"/>
      <c r="B451" s="35"/>
      <c r="C451" s="186" t="s">
        <v>461</v>
      </c>
      <c r="D451" s="186" t="s">
        <v>132</v>
      </c>
      <c r="E451" s="187" t="s">
        <v>580</v>
      </c>
      <c r="F451" s="188" t="s">
        <v>581</v>
      </c>
      <c r="G451" s="189" t="s">
        <v>305</v>
      </c>
      <c r="H451" s="190">
        <v>50.728000000000002</v>
      </c>
      <c r="I451" s="191"/>
      <c r="J451" s="192">
        <f>ROUND(I451*H451,2)</f>
        <v>0</v>
      </c>
      <c r="K451" s="188" t="s">
        <v>136</v>
      </c>
      <c r="L451" s="39"/>
      <c r="M451" s="193" t="s">
        <v>1</v>
      </c>
      <c r="N451" s="194" t="s">
        <v>44</v>
      </c>
      <c r="O451" s="71"/>
      <c r="P451" s="195">
        <f>O451*H451</f>
        <v>0</v>
      </c>
      <c r="Q451" s="195">
        <v>0</v>
      </c>
      <c r="R451" s="195">
        <f>Q451*H451</f>
        <v>0</v>
      </c>
      <c r="S451" s="195">
        <v>0</v>
      </c>
      <c r="T451" s="196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7" t="s">
        <v>137</v>
      </c>
      <c r="AT451" s="197" t="s">
        <v>132</v>
      </c>
      <c r="AU451" s="197" t="s">
        <v>89</v>
      </c>
      <c r="AY451" s="17" t="s">
        <v>130</v>
      </c>
      <c r="BE451" s="198">
        <f>IF(N451="základní",J451,0)</f>
        <v>0</v>
      </c>
      <c r="BF451" s="198">
        <f>IF(N451="snížená",J451,0)</f>
        <v>0</v>
      </c>
      <c r="BG451" s="198">
        <f>IF(N451="zákl. přenesená",J451,0)</f>
        <v>0</v>
      </c>
      <c r="BH451" s="198">
        <f>IF(N451="sníž. přenesená",J451,0)</f>
        <v>0</v>
      </c>
      <c r="BI451" s="198">
        <f>IF(N451="nulová",J451,0)</f>
        <v>0</v>
      </c>
      <c r="BJ451" s="17" t="s">
        <v>87</v>
      </c>
      <c r="BK451" s="198">
        <f>ROUND(I451*H451,2)</f>
        <v>0</v>
      </c>
      <c r="BL451" s="17" t="s">
        <v>137</v>
      </c>
      <c r="BM451" s="197" t="s">
        <v>464</v>
      </c>
    </row>
    <row r="452" spans="1:65" s="2" customFormat="1" ht="11.25">
      <c r="A452" s="34"/>
      <c r="B452" s="35"/>
      <c r="C452" s="36"/>
      <c r="D452" s="199" t="s">
        <v>138</v>
      </c>
      <c r="E452" s="36"/>
      <c r="F452" s="200" t="s">
        <v>581</v>
      </c>
      <c r="G452" s="36"/>
      <c r="H452" s="36"/>
      <c r="I452" s="201"/>
      <c r="J452" s="36"/>
      <c r="K452" s="36"/>
      <c r="L452" s="39"/>
      <c r="M452" s="202"/>
      <c r="N452" s="203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138</v>
      </c>
      <c r="AU452" s="17" t="s">
        <v>89</v>
      </c>
    </row>
    <row r="453" spans="1:65" s="13" customFormat="1" ht="11.25">
      <c r="B453" s="204"/>
      <c r="C453" s="205"/>
      <c r="D453" s="199" t="s">
        <v>139</v>
      </c>
      <c r="E453" s="206" t="s">
        <v>1</v>
      </c>
      <c r="F453" s="207" t="s">
        <v>714</v>
      </c>
      <c r="G453" s="205"/>
      <c r="H453" s="208">
        <v>50.728000000000002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139</v>
      </c>
      <c r="AU453" s="214" t="s">
        <v>89</v>
      </c>
      <c r="AV453" s="13" t="s">
        <v>89</v>
      </c>
      <c r="AW453" s="13" t="s">
        <v>35</v>
      </c>
      <c r="AX453" s="13" t="s">
        <v>79</v>
      </c>
      <c r="AY453" s="214" t="s">
        <v>130</v>
      </c>
    </row>
    <row r="454" spans="1:65" s="14" customFormat="1" ht="11.25">
      <c r="B454" s="215"/>
      <c r="C454" s="216"/>
      <c r="D454" s="199" t="s">
        <v>139</v>
      </c>
      <c r="E454" s="217" t="s">
        <v>1</v>
      </c>
      <c r="F454" s="218" t="s">
        <v>141</v>
      </c>
      <c r="G454" s="216"/>
      <c r="H454" s="219">
        <v>50.728000000000002</v>
      </c>
      <c r="I454" s="220"/>
      <c r="J454" s="216"/>
      <c r="K454" s="216"/>
      <c r="L454" s="221"/>
      <c r="M454" s="222"/>
      <c r="N454" s="223"/>
      <c r="O454" s="223"/>
      <c r="P454" s="223"/>
      <c r="Q454" s="223"/>
      <c r="R454" s="223"/>
      <c r="S454" s="223"/>
      <c r="T454" s="224"/>
      <c r="AT454" s="225" t="s">
        <v>139</v>
      </c>
      <c r="AU454" s="225" t="s">
        <v>89</v>
      </c>
      <c r="AV454" s="14" t="s">
        <v>137</v>
      </c>
      <c r="AW454" s="14" t="s">
        <v>35</v>
      </c>
      <c r="AX454" s="14" t="s">
        <v>87</v>
      </c>
      <c r="AY454" s="225" t="s">
        <v>130</v>
      </c>
    </row>
    <row r="455" spans="1:65" s="2" customFormat="1" ht="24.2" customHeight="1">
      <c r="A455" s="34"/>
      <c r="B455" s="35"/>
      <c r="C455" s="186" t="s">
        <v>306</v>
      </c>
      <c r="D455" s="186" t="s">
        <v>132</v>
      </c>
      <c r="E455" s="187" t="s">
        <v>585</v>
      </c>
      <c r="F455" s="188" t="s">
        <v>586</v>
      </c>
      <c r="G455" s="189" t="s">
        <v>305</v>
      </c>
      <c r="H455" s="190">
        <v>710.19200000000001</v>
      </c>
      <c r="I455" s="191"/>
      <c r="J455" s="192">
        <f>ROUND(I455*H455,2)</f>
        <v>0</v>
      </c>
      <c r="K455" s="188" t="s">
        <v>136</v>
      </c>
      <c r="L455" s="39"/>
      <c r="M455" s="193" t="s">
        <v>1</v>
      </c>
      <c r="N455" s="194" t="s">
        <v>44</v>
      </c>
      <c r="O455" s="71"/>
      <c r="P455" s="195">
        <f>O455*H455</f>
        <v>0</v>
      </c>
      <c r="Q455" s="195">
        <v>0</v>
      </c>
      <c r="R455" s="195">
        <f>Q455*H455</f>
        <v>0</v>
      </c>
      <c r="S455" s="195">
        <v>0</v>
      </c>
      <c r="T455" s="196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7" t="s">
        <v>137</v>
      </c>
      <c r="AT455" s="197" t="s">
        <v>132</v>
      </c>
      <c r="AU455" s="197" t="s">
        <v>89</v>
      </c>
      <c r="AY455" s="17" t="s">
        <v>130</v>
      </c>
      <c r="BE455" s="198">
        <f>IF(N455="základní",J455,0)</f>
        <v>0</v>
      </c>
      <c r="BF455" s="198">
        <f>IF(N455="snížená",J455,0)</f>
        <v>0</v>
      </c>
      <c r="BG455" s="198">
        <f>IF(N455="zákl. přenesená",J455,0)</f>
        <v>0</v>
      </c>
      <c r="BH455" s="198">
        <f>IF(N455="sníž. přenesená",J455,0)</f>
        <v>0</v>
      </c>
      <c r="BI455" s="198">
        <f>IF(N455="nulová",J455,0)</f>
        <v>0</v>
      </c>
      <c r="BJ455" s="17" t="s">
        <v>87</v>
      </c>
      <c r="BK455" s="198">
        <f>ROUND(I455*H455,2)</f>
        <v>0</v>
      </c>
      <c r="BL455" s="17" t="s">
        <v>137</v>
      </c>
      <c r="BM455" s="197" t="s">
        <v>467</v>
      </c>
    </row>
    <row r="456" spans="1:65" s="2" customFormat="1" ht="11.25">
      <c r="A456" s="34"/>
      <c r="B456" s="35"/>
      <c r="C456" s="36"/>
      <c r="D456" s="199" t="s">
        <v>138</v>
      </c>
      <c r="E456" s="36"/>
      <c r="F456" s="200" t="s">
        <v>586</v>
      </c>
      <c r="G456" s="36"/>
      <c r="H456" s="36"/>
      <c r="I456" s="201"/>
      <c r="J456" s="36"/>
      <c r="K456" s="36"/>
      <c r="L456" s="39"/>
      <c r="M456" s="202"/>
      <c r="N456" s="203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138</v>
      </c>
      <c r="AU456" s="17" t="s">
        <v>89</v>
      </c>
    </row>
    <row r="457" spans="1:65" s="13" customFormat="1" ht="11.25">
      <c r="B457" s="204"/>
      <c r="C457" s="205"/>
      <c r="D457" s="199" t="s">
        <v>139</v>
      </c>
      <c r="E457" s="206" t="s">
        <v>1</v>
      </c>
      <c r="F457" s="207" t="s">
        <v>715</v>
      </c>
      <c r="G457" s="205"/>
      <c r="H457" s="208">
        <v>710.19200000000001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139</v>
      </c>
      <c r="AU457" s="214" t="s">
        <v>89</v>
      </c>
      <c r="AV457" s="13" t="s">
        <v>89</v>
      </c>
      <c r="AW457" s="13" t="s">
        <v>35</v>
      </c>
      <c r="AX457" s="13" t="s">
        <v>79</v>
      </c>
      <c r="AY457" s="214" t="s">
        <v>130</v>
      </c>
    </row>
    <row r="458" spans="1:65" s="14" customFormat="1" ht="11.25">
      <c r="B458" s="215"/>
      <c r="C458" s="216"/>
      <c r="D458" s="199" t="s">
        <v>139</v>
      </c>
      <c r="E458" s="217" t="s">
        <v>1</v>
      </c>
      <c r="F458" s="218" t="s">
        <v>141</v>
      </c>
      <c r="G458" s="216"/>
      <c r="H458" s="219">
        <v>710.19200000000001</v>
      </c>
      <c r="I458" s="220"/>
      <c r="J458" s="216"/>
      <c r="K458" s="216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139</v>
      </c>
      <c r="AU458" s="225" t="s">
        <v>89</v>
      </c>
      <c r="AV458" s="14" t="s">
        <v>137</v>
      </c>
      <c r="AW458" s="14" t="s">
        <v>35</v>
      </c>
      <c r="AX458" s="14" t="s">
        <v>87</v>
      </c>
      <c r="AY458" s="225" t="s">
        <v>130</v>
      </c>
    </row>
    <row r="459" spans="1:65" s="2" customFormat="1" ht="44.25" customHeight="1">
      <c r="A459" s="34"/>
      <c r="B459" s="35"/>
      <c r="C459" s="186" t="s">
        <v>468</v>
      </c>
      <c r="D459" s="186" t="s">
        <v>132</v>
      </c>
      <c r="E459" s="187" t="s">
        <v>594</v>
      </c>
      <c r="F459" s="188" t="s">
        <v>595</v>
      </c>
      <c r="G459" s="189" t="s">
        <v>305</v>
      </c>
      <c r="H459" s="190">
        <v>29.524000000000001</v>
      </c>
      <c r="I459" s="191"/>
      <c r="J459" s="192">
        <f>ROUND(I459*H459,2)</f>
        <v>0</v>
      </c>
      <c r="K459" s="188" t="s">
        <v>136</v>
      </c>
      <c r="L459" s="39"/>
      <c r="M459" s="193" t="s">
        <v>1</v>
      </c>
      <c r="N459" s="194" t="s">
        <v>44</v>
      </c>
      <c r="O459" s="71"/>
      <c r="P459" s="195">
        <f>O459*H459</f>
        <v>0</v>
      </c>
      <c r="Q459" s="195">
        <v>0</v>
      </c>
      <c r="R459" s="195">
        <f>Q459*H459</f>
        <v>0</v>
      </c>
      <c r="S459" s="195">
        <v>0</v>
      </c>
      <c r="T459" s="196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7" t="s">
        <v>137</v>
      </c>
      <c r="AT459" s="197" t="s">
        <v>132</v>
      </c>
      <c r="AU459" s="197" t="s">
        <v>89</v>
      </c>
      <c r="AY459" s="17" t="s">
        <v>130</v>
      </c>
      <c r="BE459" s="198">
        <f>IF(N459="základní",J459,0)</f>
        <v>0</v>
      </c>
      <c r="BF459" s="198">
        <f>IF(N459="snížená",J459,0)</f>
        <v>0</v>
      </c>
      <c r="BG459" s="198">
        <f>IF(N459="zákl. přenesená",J459,0)</f>
        <v>0</v>
      </c>
      <c r="BH459" s="198">
        <f>IF(N459="sníž. přenesená",J459,0)</f>
        <v>0</v>
      </c>
      <c r="BI459" s="198">
        <f>IF(N459="nulová",J459,0)</f>
        <v>0</v>
      </c>
      <c r="BJ459" s="17" t="s">
        <v>87</v>
      </c>
      <c r="BK459" s="198">
        <f>ROUND(I459*H459,2)</f>
        <v>0</v>
      </c>
      <c r="BL459" s="17" t="s">
        <v>137</v>
      </c>
      <c r="BM459" s="197" t="s">
        <v>471</v>
      </c>
    </row>
    <row r="460" spans="1:65" s="2" customFormat="1" ht="29.25">
      <c r="A460" s="34"/>
      <c r="B460" s="35"/>
      <c r="C460" s="36"/>
      <c r="D460" s="199" t="s">
        <v>138</v>
      </c>
      <c r="E460" s="36"/>
      <c r="F460" s="200" t="s">
        <v>595</v>
      </c>
      <c r="G460" s="36"/>
      <c r="H460" s="36"/>
      <c r="I460" s="201"/>
      <c r="J460" s="36"/>
      <c r="K460" s="36"/>
      <c r="L460" s="39"/>
      <c r="M460" s="202"/>
      <c r="N460" s="203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138</v>
      </c>
      <c r="AU460" s="17" t="s">
        <v>89</v>
      </c>
    </row>
    <row r="461" spans="1:65" s="13" customFormat="1" ht="11.25">
      <c r="B461" s="204"/>
      <c r="C461" s="205"/>
      <c r="D461" s="199" t="s">
        <v>139</v>
      </c>
      <c r="E461" s="206" t="s">
        <v>1</v>
      </c>
      <c r="F461" s="207" t="s">
        <v>716</v>
      </c>
      <c r="G461" s="205"/>
      <c r="H461" s="208">
        <v>29.524000000000001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139</v>
      </c>
      <c r="AU461" s="214" t="s">
        <v>89</v>
      </c>
      <c r="AV461" s="13" t="s">
        <v>89</v>
      </c>
      <c r="AW461" s="13" t="s">
        <v>35</v>
      </c>
      <c r="AX461" s="13" t="s">
        <v>79</v>
      </c>
      <c r="AY461" s="214" t="s">
        <v>130</v>
      </c>
    </row>
    <row r="462" spans="1:65" s="14" customFormat="1" ht="11.25">
      <c r="B462" s="215"/>
      <c r="C462" s="216"/>
      <c r="D462" s="199" t="s">
        <v>139</v>
      </c>
      <c r="E462" s="217" t="s">
        <v>1</v>
      </c>
      <c r="F462" s="218" t="s">
        <v>141</v>
      </c>
      <c r="G462" s="216"/>
      <c r="H462" s="219">
        <v>29.524000000000001</v>
      </c>
      <c r="I462" s="220"/>
      <c r="J462" s="216"/>
      <c r="K462" s="216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139</v>
      </c>
      <c r="AU462" s="225" t="s">
        <v>89</v>
      </c>
      <c r="AV462" s="14" t="s">
        <v>137</v>
      </c>
      <c r="AW462" s="14" t="s">
        <v>35</v>
      </c>
      <c r="AX462" s="14" t="s">
        <v>87</v>
      </c>
      <c r="AY462" s="225" t="s">
        <v>130</v>
      </c>
    </row>
    <row r="463" spans="1:65" s="2" customFormat="1" ht="44.25" customHeight="1">
      <c r="A463" s="34"/>
      <c r="B463" s="35"/>
      <c r="C463" s="186" t="s">
        <v>311</v>
      </c>
      <c r="D463" s="186" t="s">
        <v>132</v>
      </c>
      <c r="E463" s="187" t="s">
        <v>597</v>
      </c>
      <c r="F463" s="188" t="s">
        <v>598</v>
      </c>
      <c r="G463" s="189" t="s">
        <v>305</v>
      </c>
      <c r="H463" s="190">
        <v>21.204000000000001</v>
      </c>
      <c r="I463" s="191"/>
      <c r="J463" s="192">
        <f>ROUND(I463*H463,2)</f>
        <v>0</v>
      </c>
      <c r="K463" s="188" t="s">
        <v>136</v>
      </c>
      <c r="L463" s="39"/>
      <c r="M463" s="193" t="s">
        <v>1</v>
      </c>
      <c r="N463" s="194" t="s">
        <v>44</v>
      </c>
      <c r="O463" s="71"/>
      <c r="P463" s="195">
        <f>O463*H463</f>
        <v>0</v>
      </c>
      <c r="Q463" s="195">
        <v>0</v>
      </c>
      <c r="R463" s="195">
        <f>Q463*H463</f>
        <v>0</v>
      </c>
      <c r="S463" s="195">
        <v>0</v>
      </c>
      <c r="T463" s="196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7" t="s">
        <v>137</v>
      </c>
      <c r="AT463" s="197" t="s">
        <v>132</v>
      </c>
      <c r="AU463" s="197" t="s">
        <v>89</v>
      </c>
      <c r="AY463" s="17" t="s">
        <v>130</v>
      </c>
      <c r="BE463" s="198">
        <f>IF(N463="základní",J463,0)</f>
        <v>0</v>
      </c>
      <c r="BF463" s="198">
        <f>IF(N463="snížená",J463,0)</f>
        <v>0</v>
      </c>
      <c r="BG463" s="198">
        <f>IF(N463="zákl. přenesená",J463,0)</f>
        <v>0</v>
      </c>
      <c r="BH463" s="198">
        <f>IF(N463="sníž. přenesená",J463,0)</f>
        <v>0</v>
      </c>
      <c r="BI463" s="198">
        <f>IF(N463="nulová",J463,0)</f>
        <v>0</v>
      </c>
      <c r="BJ463" s="17" t="s">
        <v>87</v>
      </c>
      <c r="BK463" s="198">
        <f>ROUND(I463*H463,2)</f>
        <v>0</v>
      </c>
      <c r="BL463" s="17" t="s">
        <v>137</v>
      </c>
      <c r="BM463" s="197" t="s">
        <v>474</v>
      </c>
    </row>
    <row r="464" spans="1:65" s="2" customFormat="1" ht="29.25">
      <c r="A464" s="34"/>
      <c r="B464" s="35"/>
      <c r="C464" s="36"/>
      <c r="D464" s="199" t="s">
        <v>138</v>
      </c>
      <c r="E464" s="36"/>
      <c r="F464" s="200" t="s">
        <v>598</v>
      </c>
      <c r="G464" s="36"/>
      <c r="H464" s="36"/>
      <c r="I464" s="201"/>
      <c r="J464" s="36"/>
      <c r="K464" s="36"/>
      <c r="L464" s="39"/>
      <c r="M464" s="202"/>
      <c r="N464" s="203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138</v>
      </c>
      <c r="AU464" s="17" t="s">
        <v>89</v>
      </c>
    </row>
    <row r="465" spans="1:65" s="13" customFormat="1" ht="11.25">
      <c r="B465" s="204"/>
      <c r="C465" s="205"/>
      <c r="D465" s="199" t="s">
        <v>139</v>
      </c>
      <c r="E465" s="206" t="s">
        <v>1</v>
      </c>
      <c r="F465" s="207" t="s">
        <v>717</v>
      </c>
      <c r="G465" s="205"/>
      <c r="H465" s="208">
        <v>21.204000000000001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139</v>
      </c>
      <c r="AU465" s="214" t="s">
        <v>89</v>
      </c>
      <c r="AV465" s="13" t="s">
        <v>89</v>
      </c>
      <c r="AW465" s="13" t="s">
        <v>35</v>
      </c>
      <c r="AX465" s="13" t="s">
        <v>79</v>
      </c>
      <c r="AY465" s="214" t="s">
        <v>130</v>
      </c>
    </row>
    <row r="466" spans="1:65" s="14" customFormat="1" ht="11.25">
      <c r="B466" s="215"/>
      <c r="C466" s="216"/>
      <c r="D466" s="199" t="s">
        <v>139</v>
      </c>
      <c r="E466" s="217" t="s">
        <v>1</v>
      </c>
      <c r="F466" s="218" t="s">
        <v>141</v>
      </c>
      <c r="G466" s="216"/>
      <c r="H466" s="219">
        <v>21.204000000000001</v>
      </c>
      <c r="I466" s="220"/>
      <c r="J466" s="216"/>
      <c r="K466" s="216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139</v>
      </c>
      <c r="AU466" s="225" t="s">
        <v>89</v>
      </c>
      <c r="AV466" s="14" t="s">
        <v>137</v>
      </c>
      <c r="AW466" s="14" t="s">
        <v>35</v>
      </c>
      <c r="AX466" s="14" t="s">
        <v>87</v>
      </c>
      <c r="AY466" s="225" t="s">
        <v>130</v>
      </c>
    </row>
    <row r="467" spans="1:65" s="12" customFormat="1" ht="22.9" customHeight="1">
      <c r="B467" s="170"/>
      <c r="C467" s="171"/>
      <c r="D467" s="172" t="s">
        <v>78</v>
      </c>
      <c r="E467" s="184" t="s">
        <v>601</v>
      </c>
      <c r="F467" s="184" t="s">
        <v>602</v>
      </c>
      <c r="G467" s="171"/>
      <c r="H467" s="171"/>
      <c r="I467" s="174"/>
      <c r="J467" s="185">
        <f>BK467</f>
        <v>0</v>
      </c>
      <c r="K467" s="171"/>
      <c r="L467" s="176"/>
      <c r="M467" s="177"/>
      <c r="N467" s="178"/>
      <c r="O467" s="178"/>
      <c r="P467" s="179">
        <f>SUM(P468:P469)</f>
        <v>0</v>
      </c>
      <c r="Q467" s="178"/>
      <c r="R467" s="179">
        <f>SUM(R468:R469)</f>
        <v>0</v>
      </c>
      <c r="S467" s="178"/>
      <c r="T467" s="180">
        <f>SUM(T468:T469)</f>
        <v>0</v>
      </c>
      <c r="AR467" s="181" t="s">
        <v>87</v>
      </c>
      <c r="AT467" s="182" t="s">
        <v>78</v>
      </c>
      <c r="AU467" s="182" t="s">
        <v>87</v>
      </c>
      <c r="AY467" s="181" t="s">
        <v>130</v>
      </c>
      <c r="BK467" s="183">
        <f>SUM(BK468:BK469)</f>
        <v>0</v>
      </c>
    </row>
    <row r="468" spans="1:65" s="2" customFormat="1" ht="24.2" customHeight="1">
      <c r="A468" s="34"/>
      <c r="B468" s="35"/>
      <c r="C468" s="186" t="s">
        <v>475</v>
      </c>
      <c r="D468" s="186" t="s">
        <v>132</v>
      </c>
      <c r="E468" s="187" t="s">
        <v>604</v>
      </c>
      <c r="F468" s="188" t="s">
        <v>605</v>
      </c>
      <c r="G468" s="189" t="s">
        <v>305</v>
      </c>
      <c r="H468" s="190">
        <v>819.87699999999995</v>
      </c>
      <c r="I468" s="191"/>
      <c r="J468" s="192">
        <f>ROUND(I468*H468,2)</f>
        <v>0</v>
      </c>
      <c r="K468" s="188" t="s">
        <v>136</v>
      </c>
      <c r="L468" s="39"/>
      <c r="M468" s="193" t="s">
        <v>1</v>
      </c>
      <c r="N468" s="194" t="s">
        <v>44</v>
      </c>
      <c r="O468" s="71"/>
      <c r="P468" s="195">
        <f>O468*H468</f>
        <v>0</v>
      </c>
      <c r="Q468" s="195">
        <v>0</v>
      </c>
      <c r="R468" s="195">
        <f>Q468*H468</f>
        <v>0</v>
      </c>
      <c r="S468" s="195">
        <v>0</v>
      </c>
      <c r="T468" s="196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7" t="s">
        <v>137</v>
      </c>
      <c r="AT468" s="197" t="s">
        <v>132</v>
      </c>
      <c r="AU468" s="197" t="s">
        <v>89</v>
      </c>
      <c r="AY468" s="17" t="s">
        <v>130</v>
      </c>
      <c r="BE468" s="198">
        <f>IF(N468="základní",J468,0)</f>
        <v>0</v>
      </c>
      <c r="BF468" s="198">
        <f>IF(N468="snížená",J468,0)</f>
        <v>0</v>
      </c>
      <c r="BG468" s="198">
        <f>IF(N468="zákl. přenesená",J468,0)</f>
        <v>0</v>
      </c>
      <c r="BH468" s="198">
        <f>IF(N468="sníž. přenesená",J468,0)</f>
        <v>0</v>
      </c>
      <c r="BI468" s="198">
        <f>IF(N468="nulová",J468,0)</f>
        <v>0</v>
      </c>
      <c r="BJ468" s="17" t="s">
        <v>87</v>
      </c>
      <c r="BK468" s="198">
        <f>ROUND(I468*H468,2)</f>
        <v>0</v>
      </c>
      <c r="BL468" s="17" t="s">
        <v>137</v>
      </c>
      <c r="BM468" s="197" t="s">
        <v>478</v>
      </c>
    </row>
    <row r="469" spans="1:65" s="2" customFormat="1" ht="19.5">
      <c r="A469" s="34"/>
      <c r="B469" s="35"/>
      <c r="C469" s="36"/>
      <c r="D469" s="199" t="s">
        <v>138</v>
      </c>
      <c r="E469" s="36"/>
      <c r="F469" s="200" t="s">
        <v>605</v>
      </c>
      <c r="G469" s="36"/>
      <c r="H469" s="36"/>
      <c r="I469" s="201"/>
      <c r="J469" s="36"/>
      <c r="K469" s="36"/>
      <c r="L469" s="39"/>
      <c r="M469" s="246"/>
      <c r="N469" s="247"/>
      <c r="O469" s="248"/>
      <c r="P469" s="248"/>
      <c r="Q469" s="248"/>
      <c r="R469" s="248"/>
      <c r="S469" s="248"/>
      <c r="T469" s="249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138</v>
      </c>
      <c r="AU469" s="17" t="s">
        <v>89</v>
      </c>
    </row>
    <row r="470" spans="1:65" s="2" customFormat="1" ht="6.95" customHeight="1">
      <c r="A470" s="34"/>
      <c r="B470" s="54"/>
      <c r="C470" s="55"/>
      <c r="D470" s="55"/>
      <c r="E470" s="55"/>
      <c r="F470" s="55"/>
      <c r="G470" s="55"/>
      <c r="H470" s="55"/>
      <c r="I470" s="55"/>
      <c r="J470" s="55"/>
      <c r="K470" s="55"/>
      <c r="L470" s="39"/>
      <c r="M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</row>
  </sheetData>
  <sheetProtection algorithmName="SHA-512" hashValue="1522h5Ht2FZq3It31Sayq/XCYGFWLhyzGOPnGjYPhaBBAu9hqHEFV/nBNxg9dQGyo8LXaWfWn5u/7xLBq2k8mQ==" saltValue="m/AVQjRl/H3IJcHPgP71FWPM3ESHQu1ejEENIoMbtjbHJTd9owcpigimslzIzExHMT6JUkbbEfQYgwwP8Enj6A==" spinCount="100000" sheet="1" objects="1" scenarios="1" formatColumns="0" formatRows="0" autoFilter="0"/>
  <autoFilter ref="C125:K469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>
      <c r="B4" s="20"/>
      <c r="D4" s="110" t="s">
        <v>97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Chodník Hlinsko-Rváčov-dešťová kanalizace a vodovod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718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>00270059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Město Hlinsko</v>
      </c>
      <c r="F15" s="34"/>
      <c r="G15" s="34"/>
      <c r="H15" s="34"/>
      <c r="I15" s="112" t="s">
        <v>28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719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ROUND((SUM(BE123:BE154)),  2)</f>
        <v>0</v>
      </c>
      <c r="G33" s="34"/>
      <c r="H33" s="34"/>
      <c r="I33" s="124">
        <v>0.21</v>
      </c>
      <c r="J33" s="123">
        <f>ROUND(((SUM(BE123:BE154))*I33),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ROUND((SUM(BF123:BF154)),  2)</f>
        <v>0</v>
      </c>
      <c r="G34" s="34"/>
      <c r="H34" s="34"/>
      <c r="I34" s="124">
        <v>0.15</v>
      </c>
      <c r="J34" s="123">
        <f>ROUND(((SUM(BF123:BF154))*I34),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ROUND((SUM(BG123:BG154)),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ROUND((SUM(BH123:BH154)),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ROUND((SUM(BI123:BI154)),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Chodník Hlinsko-Rváčov-dešťová kanalizace a vodovod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767-10 - VON - Vedlejší a ostatní náklady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Hlinsko</v>
      </c>
      <c r="G89" s="36"/>
      <c r="H89" s="36"/>
      <c r="I89" s="29" t="s">
        <v>22</v>
      </c>
      <c r="J89" s="66" t="str">
        <f>IF(J12="","",J12)</f>
        <v>2. 6. 2022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Hlinsko</v>
      </c>
      <c r="G91" s="36"/>
      <c r="H91" s="36"/>
      <c r="I91" s="29" t="s">
        <v>31</v>
      </c>
      <c r="J91" s="32" t="str">
        <f>E21</f>
        <v>VK PROJEKT, spol. s 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Ladislav Kovnalina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customHeight="1">
      <c r="B97" s="147"/>
      <c r="C97" s="148"/>
      <c r="D97" s="149" t="s">
        <v>720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721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722</v>
      </c>
      <c r="E99" s="156"/>
      <c r="F99" s="156"/>
      <c r="G99" s="156"/>
      <c r="H99" s="156"/>
      <c r="I99" s="156"/>
      <c r="J99" s="157">
        <f>J136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723</v>
      </c>
      <c r="E100" s="156"/>
      <c r="F100" s="156"/>
      <c r="G100" s="156"/>
      <c r="H100" s="156"/>
      <c r="I100" s="156"/>
      <c r="J100" s="157">
        <f>J141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724</v>
      </c>
      <c r="E101" s="156"/>
      <c r="F101" s="156"/>
      <c r="G101" s="156"/>
      <c r="H101" s="156"/>
      <c r="I101" s="156"/>
      <c r="J101" s="157">
        <f>J144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725</v>
      </c>
      <c r="E102" s="156"/>
      <c r="F102" s="156"/>
      <c r="G102" s="156"/>
      <c r="H102" s="156"/>
      <c r="I102" s="156"/>
      <c r="J102" s="157">
        <f>J147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726</v>
      </c>
      <c r="E103" s="156"/>
      <c r="F103" s="156"/>
      <c r="G103" s="156"/>
      <c r="H103" s="156"/>
      <c r="I103" s="156"/>
      <c r="J103" s="157">
        <f>J152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8" t="str">
        <f>E7</f>
        <v>Chodník Hlinsko-Rváčov-dešťová kanalizace a vodovod</v>
      </c>
      <c r="F113" s="299"/>
      <c r="G113" s="299"/>
      <c r="H113" s="299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98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9" t="str">
        <f>E9</f>
        <v>767-10 - VON - Vedlejší a ostatní náklady</v>
      </c>
      <c r="F115" s="300"/>
      <c r="G115" s="300"/>
      <c r="H115" s="300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Hlinsko</v>
      </c>
      <c r="G117" s="36"/>
      <c r="H117" s="36"/>
      <c r="I117" s="29" t="s">
        <v>22</v>
      </c>
      <c r="J117" s="66" t="str">
        <f>IF(J12="","",J12)</f>
        <v>2. 6. 2022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Město Hlinsko</v>
      </c>
      <c r="G119" s="36"/>
      <c r="H119" s="36"/>
      <c r="I119" s="29" t="s">
        <v>31</v>
      </c>
      <c r="J119" s="32" t="str">
        <f>E21</f>
        <v>VK PROJEKT, spol. s r.o.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29</v>
      </c>
      <c r="D120" s="36"/>
      <c r="E120" s="36"/>
      <c r="F120" s="27" t="str">
        <f>IF(E18="","",E18)</f>
        <v>Vyplň údaj</v>
      </c>
      <c r="G120" s="36"/>
      <c r="H120" s="36"/>
      <c r="I120" s="29" t="s">
        <v>36</v>
      </c>
      <c r="J120" s="32" t="str">
        <f>E24</f>
        <v>Ladislav Kovnalina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116</v>
      </c>
      <c r="D122" s="162" t="s">
        <v>64</v>
      </c>
      <c r="E122" s="162" t="s">
        <v>60</v>
      </c>
      <c r="F122" s="162" t="s">
        <v>61</v>
      </c>
      <c r="G122" s="162" t="s">
        <v>117</v>
      </c>
      <c r="H122" s="162" t="s">
        <v>118</v>
      </c>
      <c r="I122" s="162" t="s">
        <v>119</v>
      </c>
      <c r="J122" s="162" t="s">
        <v>102</v>
      </c>
      <c r="K122" s="163" t="s">
        <v>120</v>
      </c>
      <c r="L122" s="164"/>
      <c r="M122" s="75" t="s">
        <v>1</v>
      </c>
      <c r="N122" s="76" t="s">
        <v>43</v>
      </c>
      <c r="O122" s="76" t="s">
        <v>121</v>
      </c>
      <c r="P122" s="76" t="s">
        <v>122</v>
      </c>
      <c r="Q122" s="76" t="s">
        <v>123</v>
      </c>
      <c r="R122" s="76" t="s">
        <v>124</v>
      </c>
      <c r="S122" s="76" t="s">
        <v>125</v>
      </c>
      <c r="T122" s="77" t="s">
        <v>126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127</v>
      </c>
      <c r="D123" s="36"/>
      <c r="E123" s="36"/>
      <c r="F123" s="36"/>
      <c r="G123" s="36"/>
      <c r="H123" s="36"/>
      <c r="I123" s="36"/>
      <c r="J123" s="165">
        <f>BK123</f>
        <v>0</v>
      </c>
      <c r="K123" s="36"/>
      <c r="L123" s="39"/>
      <c r="M123" s="78"/>
      <c r="N123" s="166"/>
      <c r="O123" s="79"/>
      <c r="P123" s="167">
        <f>P124</f>
        <v>0</v>
      </c>
      <c r="Q123" s="79"/>
      <c r="R123" s="167">
        <f>R124</f>
        <v>0</v>
      </c>
      <c r="S123" s="79"/>
      <c r="T123" s="168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78</v>
      </c>
      <c r="AU123" s="17" t="s">
        <v>104</v>
      </c>
      <c r="BK123" s="169">
        <f>BK124</f>
        <v>0</v>
      </c>
    </row>
    <row r="124" spans="1:65" s="12" customFormat="1" ht="25.9" customHeight="1">
      <c r="B124" s="170"/>
      <c r="C124" s="171"/>
      <c r="D124" s="172" t="s">
        <v>78</v>
      </c>
      <c r="E124" s="173" t="s">
        <v>727</v>
      </c>
      <c r="F124" s="173" t="s">
        <v>728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P125+P136+P141+P144+P147+P152</f>
        <v>0</v>
      </c>
      <c r="Q124" s="178"/>
      <c r="R124" s="179">
        <f>R125+R136+R141+R144+R147+R152</f>
        <v>0</v>
      </c>
      <c r="S124" s="178"/>
      <c r="T124" s="180">
        <f>T125+T136+T141+T144+T147+T152</f>
        <v>0</v>
      </c>
      <c r="AR124" s="181" t="s">
        <v>140</v>
      </c>
      <c r="AT124" s="182" t="s">
        <v>78</v>
      </c>
      <c r="AU124" s="182" t="s">
        <v>79</v>
      </c>
      <c r="AY124" s="181" t="s">
        <v>130</v>
      </c>
      <c r="BK124" s="183">
        <f>BK125+BK136+BK141+BK144+BK147+BK152</f>
        <v>0</v>
      </c>
    </row>
    <row r="125" spans="1:65" s="12" customFormat="1" ht="22.9" customHeight="1">
      <c r="B125" s="170"/>
      <c r="C125" s="171"/>
      <c r="D125" s="172" t="s">
        <v>78</v>
      </c>
      <c r="E125" s="184" t="s">
        <v>729</v>
      </c>
      <c r="F125" s="184" t="s">
        <v>730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SUM(P126:P135)</f>
        <v>0</v>
      </c>
      <c r="Q125" s="178"/>
      <c r="R125" s="179">
        <f>SUM(R126:R135)</f>
        <v>0</v>
      </c>
      <c r="S125" s="178"/>
      <c r="T125" s="180">
        <f>SUM(T126:T135)</f>
        <v>0</v>
      </c>
      <c r="AR125" s="181" t="s">
        <v>140</v>
      </c>
      <c r="AT125" s="182" t="s">
        <v>78</v>
      </c>
      <c r="AU125" s="182" t="s">
        <v>87</v>
      </c>
      <c r="AY125" s="181" t="s">
        <v>130</v>
      </c>
      <c r="BK125" s="183">
        <f>SUM(BK126:BK135)</f>
        <v>0</v>
      </c>
    </row>
    <row r="126" spans="1:65" s="2" customFormat="1" ht="16.5" customHeight="1">
      <c r="A126" s="34"/>
      <c r="B126" s="35"/>
      <c r="C126" s="186" t="s">
        <v>87</v>
      </c>
      <c r="D126" s="186" t="s">
        <v>132</v>
      </c>
      <c r="E126" s="187" t="s">
        <v>731</v>
      </c>
      <c r="F126" s="188" t="s">
        <v>732</v>
      </c>
      <c r="G126" s="189" t="s">
        <v>502</v>
      </c>
      <c r="H126" s="190">
        <v>1</v>
      </c>
      <c r="I126" s="191"/>
      <c r="J126" s="192">
        <f>ROUND(I126*H126,2)</f>
        <v>0</v>
      </c>
      <c r="K126" s="188" t="s">
        <v>136</v>
      </c>
      <c r="L126" s="39"/>
      <c r="M126" s="193" t="s">
        <v>1</v>
      </c>
      <c r="N126" s="194" t="s">
        <v>44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137</v>
      </c>
      <c r="AT126" s="197" t="s">
        <v>132</v>
      </c>
      <c r="AU126" s="197" t="s">
        <v>89</v>
      </c>
      <c r="AY126" s="17" t="s">
        <v>130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87</v>
      </c>
      <c r="BK126" s="198">
        <f>ROUND(I126*H126,2)</f>
        <v>0</v>
      </c>
      <c r="BL126" s="17" t="s">
        <v>137</v>
      </c>
      <c r="BM126" s="197" t="s">
        <v>89</v>
      </c>
    </row>
    <row r="127" spans="1:65" s="2" customFormat="1" ht="11.25">
      <c r="A127" s="34"/>
      <c r="B127" s="35"/>
      <c r="C127" s="36"/>
      <c r="D127" s="199" t="s">
        <v>138</v>
      </c>
      <c r="E127" s="36"/>
      <c r="F127" s="200" t="s">
        <v>732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138</v>
      </c>
      <c r="AU127" s="17" t="s">
        <v>89</v>
      </c>
    </row>
    <row r="128" spans="1:65" s="2" customFormat="1" ht="24.2" customHeight="1">
      <c r="A128" s="34"/>
      <c r="B128" s="35"/>
      <c r="C128" s="186" t="s">
        <v>89</v>
      </c>
      <c r="D128" s="186" t="s">
        <v>132</v>
      </c>
      <c r="E128" s="187" t="s">
        <v>733</v>
      </c>
      <c r="F128" s="188" t="s">
        <v>734</v>
      </c>
      <c r="G128" s="189" t="s">
        <v>502</v>
      </c>
      <c r="H128" s="190">
        <v>1</v>
      </c>
      <c r="I128" s="191"/>
      <c r="J128" s="192">
        <f>ROUND(I128*H128,2)</f>
        <v>0</v>
      </c>
      <c r="K128" s="188" t="s">
        <v>136</v>
      </c>
      <c r="L128" s="39"/>
      <c r="M128" s="193" t="s">
        <v>1</v>
      </c>
      <c r="N128" s="194" t="s">
        <v>44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137</v>
      </c>
      <c r="AT128" s="197" t="s">
        <v>132</v>
      </c>
      <c r="AU128" s="197" t="s">
        <v>89</v>
      </c>
      <c r="AY128" s="17" t="s">
        <v>130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87</v>
      </c>
      <c r="BK128" s="198">
        <f>ROUND(I128*H128,2)</f>
        <v>0</v>
      </c>
      <c r="BL128" s="17" t="s">
        <v>137</v>
      </c>
      <c r="BM128" s="197" t="s">
        <v>137</v>
      </c>
    </row>
    <row r="129" spans="1:65" s="2" customFormat="1" ht="11.25">
      <c r="A129" s="34"/>
      <c r="B129" s="35"/>
      <c r="C129" s="36"/>
      <c r="D129" s="199" t="s">
        <v>138</v>
      </c>
      <c r="E129" s="36"/>
      <c r="F129" s="200" t="s">
        <v>734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138</v>
      </c>
      <c r="AU129" s="17" t="s">
        <v>89</v>
      </c>
    </row>
    <row r="130" spans="1:65" s="2" customFormat="1" ht="21.75" customHeight="1">
      <c r="A130" s="34"/>
      <c r="B130" s="35"/>
      <c r="C130" s="186" t="s">
        <v>144</v>
      </c>
      <c r="D130" s="186" t="s">
        <v>132</v>
      </c>
      <c r="E130" s="187" t="s">
        <v>735</v>
      </c>
      <c r="F130" s="188" t="s">
        <v>736</v>
      </c>
      <c r="G130" s="189" t="s">
        <v>502</v>
      </c>
      <c r="H130" s="190">
        <v>1</v>
      </c>
      <c r="I130" s="191"/>
      <c r="J130" s="192">
        <f>ROUND(I130*H130,2)</f>
        <v>0</v>
      </c>
      <c r="K130" s="188" t="s">
        <v>136</v>
      </c>
      <c r="L130" s="39"/>
      <c r="M130" s="193" t="s">
        <v>1</v>
      </c>
      <c r="N130" s="194" t="s">
        <v>44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137</v>
      </c>
      <c r="AT130" s="197" t="s">
        <v>132</v>
      </c>
      <c r="AU130" s="197" t="s">
        <v>89</v>
      </c>
      <c r="AY130" s="17" t="s">
        <v>130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87</v>
      </c>
      <c r="BK130" s="198">
        <f>ROUND(I130*H130,2)</f>
        <v>0</v>
      </c>
      <c r="BL130" s="17" t="s">
        <v>137</v>
      </c>
      <c r="BM130" s="197" t="s">
        <v>147</v>
      </c>
    </row>
    <row r="131" spans="1:65" s="2" customFormat="1" ht="11.25">
      <c r="A131" s="34"/>
      <c r="B131" s="35"/>
      <c r="C131" s="36"/>
      <c r="D131" s="199" t="s">
        <v>138</v>
      </c>
      <c r="E131" s="36"/>
      <c r="F131" s="200" t="s">
        <v>736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138</v>
      </c>
      <c r="AU131" s="17" t="s">
        <v>89</v>
      </c>
    </row>
    <row r="132" spans="1:65" s="2" customFormat="1" ht="24.2" customHeight="1">
      <c r="A132" s="34"/>
      <c r="B132" s="35"/>
      <c r="C132" s="186" t="s">
        <v>137</v>
      </c>
      <c r="D132" s="186" t="s">
        <v>132</v>
      </c>
      <c r="E132" s="187" t="s">
        <v>737</v>
      </c>
      <c r="F132" s="188" t="s">
        <v>738</v>
      </c>
      <c r="G132" s="189" t="s">
        <v>502</v>
      </c>
      <c r="H132" s="190">
        <v>1</v>
      </c>
      <c r="I132" s="191"/>
      <c r="J132" s="192">
        <f>ROUND(I132*H132,2)</f>
        <v>0</v>
      </c>
      <c r="K132" s="188" t="s">
        <v>136</v>
      </c>
      <c r="L132" s="39"/>
      <c r="M132" s="193" t="s">
        <v>1</v>
      </c>
      <c r="N132" s="194" t="s">
        <v>44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137</v>
      </c>
      <c r="AT132" s="197" t="s">
        <v>132</v>
      </c>
      <c r="AU132" s="197" t="s">
        <v>89</v>
      </c>
      <c r="AY132" s="17" t="s">
        <v>130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87</v>
      </c>
      <c r="BK132" s="198">
        <f>ROUND(I132*H132,2)</f>
        <v>0</v>
      </c>
      <c r="BL132" s="17" t="s">
        <v>137</v>
      </c>
      <c r="BM132" s="197" t="s">
        <v>151</v>
      </c>
    </row>
    <row r="133" spans="1:65" s="2" customFormat="1" ht="11.25">
      <c r="A133" s="34"/>
      <c r="B133" s="35"/>
      <c r="C133" s="36"/>
      <c r="D133" s="199" t="s">
        <v>138</v>
      </c>
      <c r="E133" s="36"/>
      <c r="F133" s="200" t="s">
        <v>738</v>
      </c>
      <c r="G133" s="36"/>
      <c r="H133" s="36"/>
      <c r="I133" s="201"/>
      <c r="J133" s="36"/>
      <c r="K133" s="36"/>
      <c r="L133" s="39"/>
      <c r="M133" s="202"/>
      <c r="N133" s="203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138</v>
      </c>
      <c r="AU133" s="17" t="s">
        <v>89</v>
      </c>
    </row>
    <row r="134" spans="1:65" s="2" customFormat="1" ht="16.5" customHeight="1">
      <c r="A134" s="34"/>
      <c r="B134" s="35"/>
      <c r="C134" s="186" t="s">
        <v>140</v>
      </c>
      <c r="D134" s="186" t="s">
        <v>132</v>
      </c>
      <c r="E134" s="187" t="s">
        <v>739</v>
      </c>
      <c r="F134" s="188" t="s">
        <v>740</v>
      </c>
      <c r="G134" s="189" t="s">
        <v>502</v>
      </c>
      <c r="H134" s="190">
        <v>1</v>
      </c>
      <c r="I134" s="191"/>
      <c r="J134" s="192">
        <f>ROUND(I134*H134,2)</f>
        <v>0</v>
      </c>
      <c r="K134" s="188" t="s">
        <v>136</v>
      </c>
      <c r="L134" s="39"/>
      <c r="M134" s="193" t="s">
        <v>1</v>
      </c>
      <c r="N134" s="194" t="s">
        <v>44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137</v>
      </c>
      <c r="AT134" s="197" t="s">
        <v>132</v>
      </c>
      <c r="AU134" s="197" t="s">
        <v>89</v>
      </c>
      <c r="AY134" s="17" t="s">
        <v>130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87</v>
      </c>
      <c r="BK134" s="198">
        <f>ROUND(I134*H134,2)</f>
        <v>0</v>
      </c>
      <c r="BL134" s="17" t="s">
        <v>137</v>
      </c>
      <c r="BM134" s="197" t="s">
        <v>154</v>
      </c>
    </row>
    <row r="135" spans="1:65" s="2" customFormat="1" ht="11.25">
      <c r="A135" s="34"/>
      <c r="B135" s="35"/>
      <c r="C135" s="36"/>
      <c r="D135" s="199" t="s">
        <v>138</v>
      </c>
      <c r="E135" s="36"/>
      <c r="F135" s="200" t="s">
        <v>740</v>
      </c>
      <c r="G135" s="36"/>
      <c r="H135" s="36"/>
      <c r="I135" s="201"/>
      <c r="J135" s="36"/>
      <c r="K135" s="36"/>
      <c r="L135" s="39"/>
      <c r="M135" s="202"/>
      <c r="N135" s="203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138</v>
      </c>
      <c r="AU135" s="17" t="s">
        <v>89</v>
      </c>
    </row>
    <row r="136" spans="1:65" s="12" customFormat="1" ht="22.9" customHeight="1">
      <c r="B136" s="170"/>
      <c r="C136" s="171"/>
      <c r="D136" s="172" t="s">
        <v>78</v>
      </c>
      <c r="E136" s="184" t="s">
        <v>741</v>
      </c>
      <c r="F136" s="184" t="s">
        <v>742</v>
      </c>
      <c r="G136" s="171"/>
      <c r="H136" s="171"/>
      <c r="I136" s="174"/>
      <c r="J136" s="185">
        <f>BK136</f>
        <v>0</v>
      </c>
      <c r="K136" s="171"/>
      <c r="L136" s="176"/>
      <c r="M136" s="177"/>
      <c r="N136" s="178"/>
      <c r="O136" s="178"/>
      <c r="P136" s="179">
        <f>SUM(P137:P140)</f>
        <v>0</v>
      </c>
      <c r="Q136" s="178"/>
      <c r="R136" s="179">
        <f>SUM(R137:R140)</f>
        <v>0</v>
      </c>
      <c r="S136" s="178"/>
      <c r="T136" s="180">
        <f>SUM(T137:T140)</f>
        <v>0</v>
      </c>
      <c r="AR136" s="181" t="s">
        <v>140</v>
      </c>
      <c r="AT136" s="182" t="s">
        <v>78</v>
      </c>
      <c r="AU136" s="182" t="s">
        <v>87</v>
      </c>
      <c r="AY136" s="181" t="s">
        <v>130</v>
      </c>
      <c r="BK136" s="183">
        <f>SUM(BK137:BK140)</f>
        <v>0</v>
      </c>
    </row>
    <row r="137" spans="1:65" s="2" customFormat="1" ht="16.5" customHeight="1">
      <c r="A137" s="34"/>
      <c r="B137" s="35"/>
      <c r="C137" s="186" t="s">
        <v>147</v>
      </c>
      <c r="D137" s="186" t="s">
        <v>132</v>
      </c>
      <c r="E137" s="187" t="s">
        <v>743</v>
      </c>
      <c r="F137" s="188" t="s">
        <v>742</v>
      </c>
      <c r="G137" s="189" t="s">
        <v>502</v>
      </c>
      <c r="H137" s="190">
        <v>1</v>
      </c>
      <c r="I137" s="191"/>
      <c r="J137" s="192">
        <f>ROUND(I137*H137,2)</f>
        <v>0</v>
      </c>
      <c r="K137" s="188" t="s">
        <v>136</v>
      </c>
      <c r="L137" s="39"/>
      <c r="M137" s="193" t="s">
        <v>1</v>
      </c>
      <c r="N137" s="194" t="s">
        <v>44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137</v>
      </c>
      <c r="AT137" s="197" t="s">
        <v>132</v>
      </c>
      <c r="AU137" s="197" t="s">
        <v>89</v>
      </c>
      <c r="AY137" s="17" t="s">
        <v>130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87</v>
      </c>
      <c r="BK137" s="198">
        <f>ROUND(I137*H137,2)</f>
        <v>0</v>
      </c>
      <c r="BL137" s="17" t="s">
        <v>137</v>
      </c>
      <c r="BM137" s="197" t="s">
        <v>163</v>
      </c>
    </row>
    <row r="138" spans="1:65" s="2" customFormat="1" ht="11.25">
      <c r="A138" s="34"/>
      <c r="B138" s="35"/>
      <c r="C138" s="36"/>
      <c r="D138" s="199" t="s">
        <v>138</v>
      </c>
      <c r="E138" s="36"/>
      <c r="F138" s="200" t="s">
        <v>742</v>
      </c>
      <c r="G138" s="36"/>
      <c r="H138" s="36"/>
      <c r="I138" s="201"/>
      <c r="J138" s="36"/>
      <c r="K138" s="36"/>
      <c r="L138" s="39"/>
      <c r="M138" s="202"/>
      <c r="N138" s="203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138</v>
      </c>
      <c r="AU138" s="17" t="s">
        <v>89</v>
      </c>
    </row>
    <row r="139" spans="1:65" s="2" customFormat="1" ht="16.5" customHeight="1">
      <c r="A139" s="34"/>
      <c r="B139" s="35"/>
      <c r="C139" s="186" t="s">
        <v>164</v>
      </c>
      <c r="D139" s="186" t="s">
        <v>132</v>
      </c>
      <c r="E139" s="187" t="s">
        <v>744</v>
      </c>
      <c r="F139" s="188" t="s">
        <v>745</v>
      </c>
      <c r="G139" s="189" t="s">
        <v>502</v>
      </c>
      <c r="H139" s="190">
        <v>1</v>
      </c>
      <c r="I139" s="191"/>
      <c r="J139" s="192">
        <f>ROUND(I139*H139,2)</f>
        <v>0</v>
      </c>
      <c r="K139" s="188" t="s">
        <v>136</v>
      </c>
      <c r="L139" s="39"/>
      <c r="M139" s="193" t="s">
        <v>1</v>
      </c>
      <c r="N139" s="194" t="s">
        <v>44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137</v>
      </c>
      <c r="AT139" s="197" t="s">
        <v>132</v>
      </c>
      <c r="AU139" s="197" t="s">
        <v>89</v>
      </c>
      <c r="AY139" s="17" t="s">
        <v>130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87</v>
      </c>
      <c r="BK139" s="198">
        <f>ROUND(I139*H139,2)</f>
        <v>0</v>
      </c>
      <c r="BL139" s="17" t="s">
        <v>137</v>
      </c>
      <c r="BM139" s="197" t="s">
        <v>167</v>
      </c>
    </row>
    <row r="140" spans="1:65" s="2" customFormat="1" ht="11.25">
      <c r="A140" s="34"/>
      <c r="B140" s="35"/>
      <c r="C140" s="36"/>
      <c r="D140" s="199" t="s">
        <v>138</v>
      </c>
      <c r="E140" s="36"/>
      <c r="F140" s="200" t="s">
        <v>745</v>
      </c>
      <c r="G140" s="36"/>
      <c r="H140" s="36"/>
      <c r="I140" s="201"/>
      <c r="J140" s="36"/>
      <c r="K140" s="36"/>
      <c r="L140" s="39"/>
      <c r="M140" s="202"/>
      <c r="N140" s="203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138</v>
      </c>
      <c r="AU140" s="17" t="s">
        <v>89</v>
      </c>
    </row>
    <row r="141" spans="1:65" s="12" customFormat="1" ht="22.9" customHeight="1">
      <c r="B141" s="170"/>
      <c r="C141" s="171"/>
      <c r="D141" s="172" t="s">
        <v>78</v>
      </c>
      <c r="E141" s="184" t="s">
        <v>746</v>
      </c>
      <c r="F141" s="184" t="s">
        <v>747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SUM(P142:P143)</f>
        <v>0</v>
      </c>
      <c r="Q141" s="178"/>
      <c r="R141" s="179">
        <f>SUM(R142:R143)</f>
        <v>0</v>
      </c>
      <c r="S141" s="178"/>
      <c r="T141" s="180">
        <f>SUM(T142:T143)</f>
        <v>0</v>
      </c>
      <c r="AR141" s="181" t="s">
        <v>140</v>
      </c>
      <c r="AT141" s="182" t="s">
        <v>78</v>
      </c>
      <c r="AU141" s="182" t="s">
        <v>87</v>
      </c>
      <c r="AY141" s="181" t="s">
        <v>130</v>
      </c>
      <c r="BK141" s="183">
        <f>SUM(BK142:BK143)</f>
        <v>0</v>
      </c>
    </row>
    <row r="142" spans="1:65" s="2" customFormat="1" ht="16.5" customHeight="1">
      <c r="A142" s="34"/>
      <c r="B142" s="35"/>
      <c r="C142" s="186" t="s">
        <v>151</v>
      </c>
      <c r="D142" s="186" t="s">
        <v>132</v>
      </c>
      <c r="E142" s="187" t="s">
        <v>748</v>
      </c>
      <c r="F142" s="188" t="s">
        <v>749</v>
      </c>
      <c r="G142" s="189" t="s">
        <v>502</v>
      </c>
      <c r="H142" s="190">
        <v>1</v>
      </c>
      <c r="I142" s="191"/>
      <c r="J142" s="192">
        <f>ROUND(I142*H142,2)</f>
        <v>0</v>
      </c>
      <c r="K142" s="188" t="s">
        <v>136</v>
      </c>
      <c r="L142" s="39"/>
      <c r="M142" s="193" t="s">
        <v>1</v>
      </c>
      <c r="N142" s="194" t="s">
        <v>44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137</v>
      </c>
      <c r="AT142" s="197" t="s">
        <v>132</v>
      </c>
      <c r="AU142" s="197" t="s">
        <v>89</v>
      </c>
      <c r="AY142" s="17" t="s">
        <v>130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87</v>
      </c>
      <c r="BK142" s="198">
        <f>ROUND(I142*H142,2)</f>
        <v>0</v>
      </c>
      <c r="BL142" s="17" t="s">
        <v>137</v>
      </c>
      <c r="BM142" s="197" t="s">
        <v>172</v>
      </c>
    </row>
    <row r="143" spans="1:65" s="2" customFormat="1" ht="11.25">
      <c r="A143" s="34"/>
      <c r="B143" s="35"/>
      <c r="C143" s="36"/>
      <c r="D143" s="199" t="s">
        <v>138</v>
      </c>
      <c r="E143" s="36"/>
      <c r="F143" s="200" t="s">
        <v>749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138</v>
      </c>
      <c r="AU143" s="17" t="s">
        <v>89</v>
      </c>
    </row>
    <row r="144" spans="1:65" s="12" customFormat="1" ht="22.9" customHeight="1">
      <c r="B144" s="170"/>
      <c r="C144" s="171"/>
      <c r="D144" s="172" t="s">
        <v>78</v>
      </c>
      <c r="E144" s="184" t="s">
        <v>750</v>
      </c>
      <c r="F144" s="184" t="s">
        <v>751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SUM(P145:P146)</f>
        <v>0</v>
      </c>
      <c r="Q144" s="178"/>
      <c r="R144" s="179">
        <f>SUM(R145:R146)</f>
        <v>0</v>
      </c>
      <c r="S144" s="178"/>
      <c r="T144" s="180">
        <f>SUM(T145:T146)</f>
        <v>0</v>
      </c>
      <c r="AR144" s="181" t="s">
        <v>140</v>
      </c>
      <c r="AT144" s="182" t="s">
        <v>78</v>
      </c>
      <c r="AU144" s="182" t="s">
        <v>87</v>
      </c>
      <c r="AY144" s="181" t="s">
        <v>130</v>
      </c>
      <c r="BK144" s="183">
        <f>SUM(BK145:BK146)</f>
        <v>0</v>
      </c>
    </row>
    <row r="145" spans="1:65" s="2" customFormat="1" ht="16.5" customHeight="1">
      <c r="A145" s="34"/>
      <c r="B145" s="35"/>
      <c r="C145" s="186" t="s">
        <v>174</v>
      </c>
      <c r="D145" s="186" t="s">
        <v>132</v>
      </c>
      <c r="E145" s="187" t="s">
        <v>752</v>
      </c>
      <c r="F145" s="188" t="s">
        <v>753</v>
      </c>
      <c r="G145" s="189" t="s">
        <v>502</v>
      </c>
      <c r="H145" s="190">
        <v>1</v>
      </c>
      <c r="I145" s="191"/>
      <c r="J145" s="192">
        <f>ROUND(I145*H145,2)</f>
        <v>0</v>
      </c>
      <c r="K145" s="188" t="s">
        <v>136</v>
      </c>
      <c r="L145" s="39"/>
      <c r="M145" s="193" t="s">
        <v>1</v>
      </c>
      <c r="N145" s="194" t="s">
        <v>44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137</v>
      </c>
      <c r="AT145" s="197" t="s">
        <v>132</v>
      </c>
      <c r="AU145" s="197" t="s">
        <v>89</v>
      </c>
      <c r="AY145" s="17" t="s">
        <v>130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87</v>
      </c>
      <c r="BK145" s="198">
        <f>ROUND(I145*H145,2)</f>
        <v>0</v>
      </c>
      <c r="BL145" s="17" t="s">
        <v>137</v>
      </c>
      <c r="BM145" s="197" t="s">
        <v>178</v>
      </c>
    </row>
    <row r="146" spans="1:65" s="2" customFormat="1" ht="11.25">
      <c r="A146" s="34"/>
      <c r="B146" s="35"/>
      <c r="C146" s="36"/>
      <c r="D146" s="199" t="s">
        <v>138</v>
      </c>
      <c r="E146" s="36"/>
      <c r="F146" s="200" t="s">
        <v>753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138</v>
      </c>
      <c r="AU146" s="17" t="s">
        <v>89</v>
      </c>
    </row>
    <row r="147" spans="1:65" s="12" customFormat="1" ht="22.9" customHeight="1">
      <c r="B147" s="170"/>
      <c r="C147" s="171"/>
      <c r="D147" s="172" t="s">
        <v>78</v>
      </c>
      <c r="E147" s="184" t="s">
        <v>754</v>
      </c>
      <c r="F147" s="184" t="s">
        <v>755</v>
      </c>
      <c r="G147" s="171"/>
      <c r="H147" s="171"/>
      <c r="I147" s="174"/>
      <c r="J147" s="185">
        <f>BK147</f>
        <v>0</v>
      </c>
      <c r="K147" s="171"/>
      <c r="L147" s="176"/>
      <c r="M147" s="177"/>
      <c r="N147" s="178"/>
      <c r="O147" s="178"/>
      <c r="P147" s="179">
        <f>SUM(P148:P151)</f>
        <v>0</v>
      </c>
      <c r="Q147" s="178"/>
      <c r="R147" s="179">
        <f>SUM(R148:R151)</f>
        <v>0</v>
      </c>
      <c r="S147" s="178"/>
      <c r="T147" s="180">
        <f>SUM(T148:T151)</f>
        <v>0</v>
      </c>
      <c r="AR147" s="181" t="s">
        <v>140</v>
      </c>
      <c r="AT147" s="182" t="s">
        <v>78</v>
      </c>
      <c r="AU147" s="182" t="s">
        <v>87</v>
      </c>
      <c r="AY147" s="181" t="s">
        <v>130</v>
      </c>
      <c r="BK147" s="183">
        <f>SUM(BK148:BK151)</f>
        <v>0</v>
      </c>
    </row>
    <row r="148" spans="1:65" s="2" customFormat="1" ht="16.5" customHeight="1">
      <c r="A148" s="34"/>
      <c r="B148" s="35"/>
      <c r="C148" s="186" t="s">
        <v>154</v>
      </c>
      <c r="D148" s="186" t="s">
        <v>132</v>
      </c>
      <c r="E148" s="187" t="s">
        <v>756</v>
      </c>
      <c r="F148" s="188" t="s">
        <v>757</v>
      </c>
      <c r="G148" s="189" t="s">
        <v>502</v>
      </c>
      <c r="H148" s="190">
        <v>1</v>
      </c>
      <c r="I148" s="191"/>
      <c r="J148" s="192">
        <f>ROUND(I148*H148,2)</f>
        <v>0</v>
      </c>
      <c r="K148" s="188" t="s">
        <v>136</v>
      </c>
      <c r="L148" s="39"/>
      <c r="M148" s="193" t="s">
        <v>1</v>
      </c>
      <c r="N148" s="194" t="s">
        <v>44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137</v>
      </c>
      <c r="AT148" s="197" t="s">
        <v>132</v>
      </c>
      <c r="AU148" s="197" t="s">
        <v>89</v>
      </c>
      <c r="AY148" s="17" t="s">
        <v>130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87</v>
      </c>
      <c r="BK148" s="198">
        <f>ROUND(I148*H148,2)</f>
        <v>0</v>
      </c>
      <c r="BL148" s="17" t="s">
        <v>137</v>
      </c>
      <c r="BM148" s="197" t="s">
        <v>183</v>
      </c>
    </row>
    <row r="149" spans="1:65" s="2" customFormat="1" ht="11.25">
      <c r="A149" s="34"/>
      <c r="B149" s="35"/>
      <c r="C149" s="36"/>
      <c r="D149" s="199" t="s">
        <v>138</v>
      </c>
      <c r="E149" s="36"/>
      <c r="F149" s="200" t="s">
        <v>757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138</v>
      </c>
      <c r="AU149" s="17" t="s">
        <v>89</v>
      </c>
    </row>
    <row r="150" spans="1:65" s="2" customFormat="1" ht="16.5" customHeight="1">
      <c r="A150" s="34"/>
      <c r="B150" s="35"/>
      <c r="C150" s="186" t="s">
        <v>185</v>
      </c>
      <c r="D150" s="186" t="s">
        <v>132</v>
      </c>
      <c r="E150" s="187" t="s">
        <v>758</v>
      </c>
      <c r="F150" s="188" t="s">
        <v>759</v>
      </c>
      <c r="G150" s="189" t="s">
        <v>502</v>
      </c>
      <c r="H150" s="190">
        <v>1</v>
      </c>
      <c r="I150" s="191"/>
      <c r="J150" s="192">
        <f>ROUND(I150*H150,2)</f>
        <v>0</v>
      </c>
      <c r="K150" s="188" t="s">
        <v>136</v>
      </c>
      <c r="L150" s="39"/>
      <c r="M150" s="193" t="s">
        <v>1</v>
      </c>
      <c r="N150" s="194" t="s">
        <v>44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137</v>
      </c>
      <c r="AT150" s="197" t="s">
        <v>132</v>
      </c>
      <c r="AU150" s="197" t="s">
        <v>89</v>
      </c>
      <c r="AY150" s="17" t="s">
        <v>130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87</v>
      </c>
      <c r="BK150" s="198">
        <f>ROUND(I150*H150,2)</f>
        <v>0</v>
      </c>
      <c r="BL150" s="17" t="s">
        <v>137</v>
      </c>
      <c r="BM150" s="197" t="s">
        <v>188</v>
      </c>
    </row>
    <row r="151" spans="1:65" s="2" customFormat="1" ht="11.25">
      <c r="A151" s="34"/>
      <c r="B151" s="35"/>
      <c r="C151" s="36"/>
      <c r="D151" s="199" t="s">
        <v>138</v>
      </c>
      <c r="E151" s="36"/>
      <c r="F151" s="200" t="s">
        <v>759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138</v>
      </c>
      <c r="AU151" s="17" t="s">
        <v>89</v>
      </c>
    </row>
    <row r="152" spans="1:65" s="12" customFormat="1" ht="22.9" customHeight="1">
      <c r="B152" s="170"/>
      <c r="C152" s="171"/>
      <c r="D152" s="172" t="s">
        <v>78</v>
      </c>
      <c r="E152" s="184" t="s">
        <v>760</v>
      </c>
      <c r="F152" s="184" t="s">
        <v>761</v>
      </c>
      <c r="G152" s="171"/>
      <c r="H152" s="171"/>
      <c r="I152" s="174"/>
      <c r="J152" s="185">
        <f>BK152</f>
        <v>0</v>
      </c>
      <c r="K152" s="171"/>
      <c r="L152" s="176"/>
      <c r="M152" s="177"/>
      <c r="N152" s="178"/>
      <c r="O152" s="178"/>
      <c r="P152" s="179">
        <f>SUM(P153:P154)</f>
        <v>0</v>
      </c>
      <c r="Q152" s="178"/>
      <c r="R152" s="179">
        <f>SUM(R153:R154)</f>
        <v>0</v>
      </c>
      <c r="S152" s="178"/>
      <c r="T152" s="180">
        <f>SUM(T153:T154)</f>
        <v>0</v>
      </c>
      <c r="AR152" s="181" t="s">
        <v>140</v>
      </c>
      <c r="AT152" s="182" t="s">
        <v>78</v>
      </c>
      <c r="AU152" s="182" t="s">
        <v>87</v>
      </c>
      <c r="AY152" s="181" t="s">
        <v>130</v>
      </c>
      <c r="BK152" s="183">
        <f>SUM(BK153:BK154)</f>
        <v>0</v>
      </c>
    </row>
    <row r="153" spans="1:65" s="2" customFormat="1" ht="16.5" customHeight="1">
      <c r="A153" s="34"/>
      <c r="B153" s="35"/>
      <c r="C153" s="186" t="s">
        <v>163</v>
      </c>
      <c r="D153" s="186" t="s">
        <v>132</v>
      </c>
      <c r="E153" s="187" t="s">
        <v>762</v>
      </c>
      <c r="F153" s="188" t="s">
        <v>763</v>
      </c>
      <c r="G153" s="189" t="s">
        <v>502</v>
      </c>
      <c r="H153" s="190">
        <v>1</v>
      </c>
      <c r="I153" s="191"/>
      <c r="J153" s="192">
        <f>ROUND(I153*H153,2)</f>
        <v>0</v>
      </c>
      <c r="K153" s="188" t="s">
        <v>136</v>
      </c>
      <c r="L153" s="39"/>
      <c r="M153" s="193" t="s">
        <v>1</v>
      </c>
      <c r="N153" s="194" t="s">
        <v>44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137</v>
      </c>
      <c r="AT153" s="197" t="s">
        <v>132</v>
      </c>
      <c r="AU153" s="197" t="s">
        <v>89</v>
      </c>
      <c r="AY153" s="17" t="s">
        <v>130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87</v>
      </c>
      <c r="BK153" s="198">
        <f>ROUND(I153*H153,2)</f>
        <v>0</v>
      </c>
      <c r="BL153" s="17" t="s">
        <v>137</v>
      </c>
      <c r="BM153" s="197" t="s">
        <v>184</v>
      </c>
    </row>
    <row r="154" spans="1:65" s="2" customFormat="1" ht="11.25">
      <c r="A154" s="34"/>
      <c r="B154" s="35"/>
      <c r="C154" s="36"/>
      <c r="D154" s="199" t="s">
        <v>138</v>
      </c>
      <c r="E154" s="36"/>
      <c r="F154" s="200" t="s">
        <v>763</v>
      </c>
      <c r="G154" s="36"/>
      <c r="H154" s="36"/>
      <c r="I154" s="201"/>
      <c r="J154" s="36"/>
      <c r="K154" s="36"/>
      <c r="L154" s="39"/>
      <c r="M154" s="246"/>
      <c r="N154" s="247"/>
      <c r="O154" s="248"/>
      <c r="P154" s="248"/>
      <c r="Q154" s="248"/>
      <c r="R154" s="248"/>
      <c r="S154" s="248"/>
      <c r="T154" s="249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138</v>
      </c>
      <c r="AU154" s="17" t="s">
        <v>89</v>
      </c>
    </row>
    <row r="155" spans="1:65" s="2" customFormat="1" ht="6.95" customHeight="1">
      <c r="A155" s="34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39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sheetProtection algorithmName="SHA-512" hashValue="VGLyV1bHB8poAxhelh1tIEG2I0C/tb12djL03ZN/BLN/6JuCjvXUvtjR2verFC/uMGvyQ9a8n4txvgxOsnp2Nw==" saltValue="+CjccxHf2PtX+dN73DCZ77hzOjDhRTSs+nX00HM/a3qhSGJoaaEKi+CJXXMst/kFlvw6+F/qvVdrS9Zu7WYd/Q==" spinCount="100000" sheet="1" objects="1" scenarios="1" formatColumns="0" formatRows="0" autoFilter="0"/>
  <autoFilter ref="C122:K154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767-01 - IO 01 - Dešťová ...</vt:lpstr>
      <vt:lpstr>767-02 - IO 02 - Vodovod-...</vt:lpstr>
      <vt:lpstr>767-10 - VON - Vedlejší a...</vt:lpstr>
      <vt:lpstr>'767-01 - IO 01 - Dešťová ...'!Názvy_tisku</vt:lpstr>
      <vt:lpstr>'767-02 - IO 02 - Vodovod-...'!Názvy_tisku</vt:lpstr>
      <vt:lpstr>'767-10 - VON - Vedlejší a...'!Názvy_tisku</vt:lpstr>
      <vt:lpstr>'Rekapitulace stavby'!Názvy_tisku</vt:lpstr>
      <vt:lpstr>'767-01 - IO 01 - Dešťová ...'!Oblast_tisku</vt:lpstr>
      <vt:lpstr>'767-02 - IO 02 - Vodovod-...'!Oblast_tisku</vt:lpstr>
      <vt:lpstr>'767-10 - VON - Vedlejší 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DESKTOP-SS04TDM\VK PROJEKT</dc:creator>
  <cp:lastModifiedBy>VK PROJEKT</cp:lastModifiedBy>
  <dcterms:created xsi:type="dcterms:W3CDTF">2022-06-02T10:21:50Z</dcterms:created>
  <dcterms:modified xsi:type="dcterms:W3CDTF">2022-06-02T10:22:55Z</dcterms:modified>
</cp:coreProperties>
</file>