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301.1 - Dešťová kanali..." sheetId="2" r:id="rId2"/>
    <sheet name="SO 301.2 - Retenční nádrž" sheetId="3" r:id="rId3"/>
    <sheet name="VON - Vedlejší a ostatní ..." sheetId="4" r:id="rId4"/>
    <sheet name="Pokyny pro vyplnění" sheetId="5" r:id="rId5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'SO 301.1 - Dešťová kanali...'!$C$92:$K$441</definedName>
    <definedName name="_xlnm.Print_Area" localSheetId="1">'SO 301.1 - Dešťová kanali...'!$C$4:$J$41,'SO 301.1 - Dešťová kanali...'!$C$47:$J$72,'SO 301.1 - Dešťová kanali...'!$C$78:$K$441</definedName>
    <definedName name="_xlnm.Print_Titles" localSheetId="1">'SO 301.1 - Dešťová kanali...'!$92:$92</definedName>
    <definedName name="_xlnm._FilterDatabase" localSheetId="2" hidden="1">'SO 301.2 - Retenční nádrž'!$C$96:$K$545</definedName>
    <definedName name="_xlnm.Print_Area" localSheetId="2">'SO 301.2 - Retenční nádrž'!$C$4:$J$41,'SO 301.2 - Retenční nádrž'!$C$47:$J$76,'SO 301.2 - Retenční nádrž'!$C$82:$K$545</definedName>
    <definedName name="_xlnm.Print_Titles" localSheetId="2">'SO 301.2 - Retenční nádrž'!$96:$96</definedName>
    <definedName name="_xlnm._FilterDatabase" localSheetId="3" hidden="1">'VON - Vedlejší a ostatní ...'!$C$83:$K$111</definedName>
    <definedName name="_xlnm.Print_Area" localSheetId="3">'VON - Vedlejší a ostatní ...'!$C$4:$J$39,'VON - Vedlejší a ostatní ...'!$C$45:$J$65,'VON - Vedlejší a ostatní ...'!$C$71:$K$111</definedName>
    <definedName name="_xlnm.Print_Titles" localSheetId="3">'VON - Vedlejší a ostatní ...'!$83:$83</definedName>
    <definedName name="_xlnm.Print_Area" localSheetId="4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4" l="1" r="J37"/>
  <c r="J36"/>
  <c i="1" r="AY58"/>
  <c i="4" r="J35"/>
  <c i="1" r="AX58"/>
  <c i="4" r="BI106"/>
  <c r="BH106"/>
  <c r="BG106"/>
  <c r="BF106"/>
  <c r="T106"/>
  <c r="R106"/>
  <c r="P106"/>
  <c r="BI102"/>
  <c r="BH102"/>
  <c r="BG102"/>
  <c r="BF102"/>
  <c r="T102"/>
  <c r="R102"/>
  <c r="P102"/>
  <c r="BI97"/>
  <c r="BH97"/>
  <c r="BG97"/>
  <c r="BF97"/>
  <c r="T97"/>
  <c r="R97"/>
  <c r="P97"/>
  <c r="BI91"/>
  <c r="BH91"/>
  <c r="BG91"/>
  <c r="BF91"/>
  <c r="T91"/>
  <c r="R91"/>
  <c r="P91"/>
  <c r="BI87"/>
  <c r="BH87"/>
  <c r="BG87"/>
  <c r="BF87"/>
  <c r="T87"/>
  <c r="T86"/>
  <c r="T85"/>
  <c r="R87"/>
  <c r="R86"/>
  <c r="R85"/>
  <c r="P87"/>
  <c r="P86"/>
  <c r="P85"/>
  <c r="J80"/>
  <c r="F80"/>
  <c r="F78"/>
  <c r="E76"/>
  <c r="J54"/>
  <c r="F54"/>
  <c r="F52"/>
  <c r="E50"/>
  <c r="J24"/>
  <c r="E24"/>
  <c r="J55"/>
  <c r="J23"/>
  <c r="J18"/>
  <c r="E18"/>
  <c r="F81"/>
  <c r="J17"/>
  <c r="J12"/>
  <c r="J78"/>
  <c r="E7"/>
  <c r="E74"/>
  <c i="3" r="J39"/>
  <c r="J38"/>
  <c i="1" r="AY57"/>
  <c i="3" r="J37"/>
  <c i="1" r="AX57"/>
  <c i="3" r="BI539"/>
  <c r="BH539"/>
  <c r="BG539"/>
  <c r="BF539"/>
  <c r="T539"/>
  <c r="T538"/>
  <c r="R539"/>
  <c r="R538"/>
  <c r="P539"/>
  <c r="P538"/>
  <c r="BI535"/>
  <c r="BH535"/>
  <c r="BG535"/>
  <c r="BF535"/>
  <c r="T535"/>
  <c r="R535"/>
  <c r="P535"/>
  <c r="BI530"/>
  <c r="BH530"/>
  <c r="BG530"/>
  <c r="BF530"/>
  <c r="T530"/>
  <c r="R530"/>
  <c r="P530"/>
  <c r="BI525"/>
  <c r="BH525"/>
  <c r="BG525"/>
  <c r="BF525"/>
  <c r="T525"/>
  <c r="T524"/>
  <c r="R525"/>
  <c r="R524"/>
  <c r="P525"/>
  <c r="P524"/>
  <c r="BI521"/>
  <c r="BH521"/>
  <c r="BG521"/>
  <c r="BF521"/>
  <c r="T521"/>
  <c r="R521"/>
  <c r="P521"/>
  <c r="BI517"/>
  <c r="BH517"/>
  <c r="BG517"/>
  <c r="BF517"/>
  <c r="T517"/>
  <c r="R517"/>
  <c r="P517"/>
  <c r="BI514"/>
  <c r="BH514"/>
  <c r="BG514"/>
  <c r="BF514"/>
  <c r="T514"/>
  <c r="R514"/>
  <c r="P514"/>
  <c r="BI511"/>
  <c r="BH511"/>
  <c r="BG511"/>
  <c r="BF511"/>
  <c r="T511"/>
  <c r="R511"/>
  <c r="P511"/>
  <c r="BI509"/>
  <c r="BH509"/>
  <c r="BG509"/>
  <c r="BF509"/>
  <c r="T509"/>
  <c r="R509"/>
  <c r="P509"/>
  <c r="BI504"/>
  <c r="BH504"/>
  <c r="BG504"/>
  <c r="BF504"/>
  <c r="T504"/>
  <c r="R504"/>
  <c r="P504"/>
  <c r="BI502"/>
  <c r="BH502"/>
  <c r="BG502"/>
  <c r="BF502"/>
  <c r="T502"/>
  <c r="R502"/>
  <c r="P502"/>
  <c r="BI500"/>
  <c r="BH500"/>
  <c r="BG500"/>
  <c r="BF500"/>
  <c r="T500"/>
  <c r="R500"/>
  <c r="P500"/>
  <c r="BI494"/>
  <c r="BH494"/>
  <c r="BG494"/>
  <c r="BF494"/>
  <c r="T494"/>
  <c r="R494"/>
  <c r="P494"/>
  <c r="BI488"/>
  <c r="BH488"/>
  <c r="BG488"/>
  <c r="BF488"/>
  <c r="T488"/>
  <c r="R488"/>
  <c r="P488"/>
  <c r="BI479"/>
  <c r="BH479"/>
  <c r="BG479"/>
  <c r="BF479"/>
  <c r="T479"/>
  <c r="R479"/>
  <c r="P479"/>
  <c r="BI473"/>
  <c r="BH473"/>
  <c r="BG473"/>
  <c r="BF473"/>
  <c r="T473"/>
  <c r="R473"/>
  <c r="P473"/>
  <c r="BI464"/>
  <c r="BH464"/>
  <c r="BG464"/>
  <c r="BF464"/>
  <c r="T464"/>
  <c r="R464"/>
  <c r="P464"/>
  <c r="BI459"/>
  <c r="BH459"/>
  <c r="BG459"/>
  <c r="BF459"/>
  <c r="T459"/>
  <c r="R459"/>
  <c r="P459"/>
  <c r="BI454"/>
  <c r="BH454"/>
  <c r="BG454"/>
  <c r="BF454"/>
  <c r="T454"/>
  <c r="R454"/>
  <c r="P454"/>
  <c r="BI448"/>
  <c r="BH448"/>
  <c r="BG448"/>
  <c r="BF448"/>
  <c r="T448"/>
  <c r="R448"/>
  <c r="P448"/>
  <c r="BI442"/>
  <c r="BH442"/>
  <c r="BG442"/>
  <c r="BF442"/>
  <c r="T442"/>
  <c r="R442"/>
  <c r="P442"/>
  <c r="BI435"/>
  <c r="BH435"/>
  <c r="BG435"/>
  <c r="BF435"/>
  <c r="T435"/>
  <c r="R435"/>
  <c r="P435"/>
  <c r="BI428"/>
  <c r="BH428"/>
  <c r="BG428"/>
  <c r="BF428"/>
  <c r="T428"/>
  <c r="R428"/>
  <c r="P428"/>
  <c r="BI414"/>
  <c r="BH414"/>
  <c r="BG414"/>
  <c r="BF414"/>
  <c r="T414"/>
  <c r="R414"/>
  <c r="P414"/>
  <c r="BI408"/>
  <c r="BH408"/>
  <c r="BG408"/>
  <c r="BF408"/>
  <c r="T408"/>
  <c r="R408"/>
  <c r="P408"/>
  <c r="BI405"/>
  <c r="BH405"/>
  <c r="BG405"/>
  <c r="BF405"/>
  <c r="T405"/>
  <c r="R405"/>
  <c r="P405"/>
  <c r="BI402"/>
  <c r="BH402"/>
  <c r="BG402"/>
  <c r="BF402"/>
  <c r="T402"/>
  <c r="R402"/>
  <c r="P402"/>
  <c r="BI395"/>
  <c r="BH395"/>
  <c r="BG395"/>
  <c r="BF395"/>
  <c r="T395"/>
  <c r="R395"/>
  <c r="P395"/>
  <c r="BI379"/>
  <c r="BH379"/>
  <c r="BG379"/>
  <c r="BF379"/>
  <c r="T379"/>
  <c r="R379"/>
  <c r="P379"/>
  <c r="BI372"/>
  <c r="BH372"/>
  <c r="BG372"/>
  <c r="BF372"/>
  <c r="T372"/>
  <c r="R372"/>
  <c r="P372"/>
  <c r="BI366"/>
  <c r="BH366"/>
  <c r="BG366"/>
  <c r="BF366"/>
  <c r="T366"/>
  <c r="T365"/>
  <c r="R366"/>
  <c r="R365"/>
  <c r="P366"/>
  <c r="P365"/>
  <c r="BI358"/>
  <c r="BH358"/>
  <c r="BG358"/>
  <c r="BF358"/>
  <c r="T358"/>
  <c r="R358"/>
  <c r="P358"/>
  <c r="BI350"/>
  <c r="BH350"/>
  <c r="BG350"/>
  <c r="BF350"/>
  <c r="T350"/>
  <c r="R350"/>
  <c r="P350"/>
  <c r="BI342"/>
  <c r="BH342"/>
  <c r="BG342"/>
  <c r="BF342"/>
  <c r="T342"/>
  <c r="R342"/>
  <c r="P342"/>
  <c r="BI336"/>
  <c r="BH336"/>
  <c r="BG336"/>
  <c r="BF336"/>
  <c r="T336"/>
  <c r="R336"/>
  <c r="P336"/>
  <c r="BI331"/>
  <c r="BH331"/>
  <c r="BG331"/>
  <c r="BF331"/>
  <c r="T331"/>
  <c r="R331"/>
  <c r="P331"/>
  <c r="BI328"/>
  <c r="BH328"/>
  <c r="BG328"/>
  <c r="BF328"/>
  <c r="T328"/>
  <c r="R328"/>
  <c r="P328"/>
  <c r="BI323"/>
  <c r="BH323"/>
  <c r="BG323"/>
  <c r="BF323"/>
  <c r="T323"/>
  <c r="R323"/>
  <c r="P323"/>
  <c r="BI318"/>
  <c r="BH318"/>
  <c r="BG318"/>
  <c r="BF318"/>
  <c r="T318"/>
  <c r="R318"/>
  <c r="P318"/>
  <c r="BI313"/>
  <c r="BH313"/>
  <c r="BG313"/>
  <c r="BF313"/>
  <c r="T313"/>
  <c r="R313"/>
  <c r="P313"/>
  <c r="BI310"/>
  <c r="BH310"/>
  <c r="BG310"/>
  <c r="BF310"/>
  <c r="T310"/>
  <c r="R310"/>
  <c r="P310"/>
  <c r="BI305"/>
  <c r="BH305"/>
  <c r="BG305"/>
  <c r="BF305"/>
  <c r="T305"/>
  <c r="R305"/>
  <c r="P305"/>
  <c r="BI298"/>
  <c r="BH298"/>
  <c r="BG298"/>
  <c r="BF298"/>
  <c r="T298"/>
  <c r="R298"/>
  <c r="P298"/>
  <c r="BI295"/>
  <c r="BH295"/>
  <c r="BG295"/>
  <c r="BF295"/>
  <c r="T295"/>
  <c r="R295"/>
  <c r="P295"/>
  <c r="BI288"/>
  <c r="BH288"/>
  <c r="BG288"/>
  <c r="BF288"/>
  <c r="T288"/>
  <c r="R288"/>
  <c r="P288"/>
  <c r="BI274"/>
  <c r="BH274"/>
  <c r="BG274"/>
  <c r="BF274"/>
  <c r="T274"/>
  <c r="R274"/>
  <c r="P274"/>
  <c r="BI268"/>
  <c r="BH268"/>
  <c r="BG268"/>
  <c r="BF268"/>
  <c r="T268"/>
  <c r="R268"/>
  <c r="P268"/>
  <c r="BI262"/>
  <c r="BH262"/>
  <c r="BG262"/>
  <c r="BF262"/>
  <c r="T262"/>
  <c r="R262"/>
  <c r="P262"/>
  <c r="BI230"/>
  <c r="BH230"/>
  <c r="BG230"/>
  <c r="BF230"/>
  <c r="T230"/>
  <c r="R230"/>
  <c r="P230"/>
  <c r="BI221"/>
  <c r="BH221"/>
  <c r="BG221"/>
  <c r="BF221"/>
  <c r="T221"/>
  <c r="R221"/>
  <c r="P221"/>
  <c r="BI218"/>
  <c r="BH218"/>
  <c r="BG218"/>
  <c r="BF218"/>
  <c r="T218"/>
  <c r="R218"/>
  <c r="P218"/>
  <c r="BI213"/>
  <c r="BH213"/>
  <c r="BG213"/>
  <c r="BF213"/>
  <c r="T213"/>
  <c r="R213"/>
  <c r="P213"/>
  <c r="BI208"/>
  <c r="BH208"/>
  <c r="BG208"/>
  <c r="BF208"/>
  <c r="T208"/>
  <c r="R208"/>
  <c r="P208"/>
  <c r="BI202"/>
  <c r="BH202"/>
  <c r="BG202"/>
  <c r="BF202"/>
  <c r="T202"/>
  <c r="R202"/>
  <c r="P202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5"/>
  <c r="BH185"/>
  <c r="BG185"/>
  <c r="BF185"/>
  <c r="T185"/>
  <c r="R185"/>
  <c r="P185"/>
  <c r="BI179"/>
  <c r="BH179"/>
  <c r="BG179"/>
  <c r="BF179"/>
  <c r="T179"/>
  <c r="R179"/>
  <c r="P179"/>
  <c r="BI168"/>
  <c r="BH168"/>
  <c r="BG168"/>
  <c r="BF168"/>
  <c r="T168"/>
  <c r="R168"/>
  <c r="P168"/>
  <c r="BI160"/>
  <c r="BH160"/>
  <c r="BG160"/>
  <c r="BF160"/>
  <c r="T160"/>
  <c r="R160"/>
  <c r="P160"/>
  <c r="BI144"/>
  <c r="BH144"/>
  <c r="BG144"/>
  <c r="BF144"/>
  <c r="T144"/>
  <c r="R144"/>
  <c r="P144"/>
  <c r="BI135"/>
  <c r="BH135"/>
  <c r="BG135"/>
  <c r="BF135"/>
  <c r="T135"/>
  <c r="R135"/>
  <c r="P135"/>
  <c r="BI130"/>
  <c r="BH130"/>
  <c r="BG130"/>
  <c r="BF130"/>
  <c r="T130"/>
  <c r="R130"/>
  <c r="P130"/>
  <c r="BI127"/>
  <c r="BH127"/>
  <c r="BG127"/>
  <c r="BF127"/>
  <c r="T127"/>
  <c r="R127"/>
  <c r="P127"/>
  <c r="BI122"/>
  <c r="BH122"/>
  <c r="BG122"/>
  <c r="BF122"/>
  <c r="T122"/>
  <c r="R122"/>
  <c r="P122"/>
  <c r="BI113"/>
  <c r="BH113"/>
  <c r="BG113"/>
  <c r="BF113"/>
  <c r="T113"/>
  <c r="R113"/>
  <c r="P113"/>
  <c r="BI108"/>
  <c r="BH108"/>
  <c r="BG108"/>
  <c r="BF108"/>
  <c r="T108"/>
  <c r="R108"/>
  <c r="P108"/>
  <c r="BI105"/>
  <c r="BH105"/>
  <c r="BG105"/>
  <c r="BF105"/>
  <c r="T105"/>
  <c r="R105"/>
  <c r="P105"/>
  <c r="BI100"/>
  <c r="BH100"/>
  <c r="BG100"/>
  <c r="BF100"/>
  <c r="T100"/>
  <c r="R100"/>
  <c r="P100"/>
  <c r="J93"/>
  <c r="F93"/>
  <c r="F91"/>
  <c r="E89"/>
  <c r="J58"/>
  <c r="F58"/>
  <c r="F56"/>
  <c r="E54"/>
  <c r="J26"/>
  <c r="E26"/>
  <c r="J94"/>
  <c r="J25"/>
  <c r="J20"/>
  <c r="E20"/>
  <c r="F94"/>
  <c r="J19"/>
  <c r="J14"/>
  <c r="J56"/>
  <c r="E7"/>
  <c r="E85"/>
  <c i="2" r="J39"/>
  <c r="J38"/>
  <c i="1" r="AY56"/>
  <c i="2" r="J37"/>
  <c i="1" r="AX56"/>
  <c i="2" r="BI439"/>
  <c r="BH439"/>
  <c r="BG439"/>
  <c r="BF439"/>
  <c r="T439"/>
  <c r="T438"/>
  <c r="R439"/>
  <c r="R438"/>
  <c r="P439"/>
  <c r="P438"/>
  <c r="BI435"/>
  <c r="BH435"/>
  <c r="BG435"/>
  <c r="BF435"/>
  <c r="T435"/>
  <c r="R435"/>
  <c r="P435"/>
  <c r="BI431"/>
  <c r="BH431"/>
  <c r="BG431"/>
  <c r="BF431"/>
  <c r="T431"/>
  <c r="R431"/>
  <c r="P431"/>
  <c r="BI426"/>
  <c r="BH426"/>
  <c r="BG426"/>
  <c r="BF426"/>
  <c r="T426"/>
  <c r="R426"/>
  <c r="P426"/>
  <c r="BI411"/>
  <c r="BH411"/>
  <c r="BG411"/>
  <c r="BF411"/>
  <c r="T411"/>
  <c r="R411"/>
  <c r="P411"/>
  <c r="BI409"/>
  <c r="BH409"/>
  <c r="BG409"/>
  <c r="BF409"/>
  <c r="T409"/>
  <c r="R409"/>
  <c r="P409"/>
  <c r="BI405"/>
  <c r="BH405"/>
  <c r="BG405"/>
  <c r="BF405"/>
  <c r="T405"/>
  <c r="R405"/>
  <c r="P405"/>
  <c r="BI402"/>
  <c r="BH402"/>
  <c r="BG402"/>
  <c r="BF402"/>
  <c r="T402"/>
  <c r="R402"/>
  <c r="P402"/>
  <c r="BI399"/>
  <c r="BH399"/>
  <c r="BG399"/>
  <c r="BF399"/>
  <c r="T399"/>
  <c r="R399"/>
  <c r="P399"/>
  <c r="BI396"/>
  <c r="BH396"/>
  <c r="BG396"/>
  <c r="BF396"/>
  <c r="T396"/>
  <c r="R396"/>
  <c r="P396"/>
  <c r="BI393"/>
  <c r="BH393"/>
  <c r="BG393"/>
  <c r="BF393"/>
  <c r="T393"/>
  <c r="R393"/>
  <c r="P393"/>
  <c r="BI391"/>
  <c r="BH391"/>
  <c r="BG391"/>
  <c r="BF391"/>
  <c r="T391"/>
  <c r="R391"/>
  <c r="P391"/>
  <c r="BI388"/>
  <c r="BH388"/>
  <c r="BG388"/>
  <c r="BF388"/>
  <c r="T388"/>
  <c r="R388"/>
  <c r="P388"/>
  <c r="BI383"/>
  <c r="BH383"/>
  <c r="BG383"/>
  <c r="BF383"/>
  <c r="T383"/>
  <c r="R383"/>
  <c r="P383"/>
  <c r="BI374"/>
  <c r="BH374"/>
  <c r="BG374"/>
  <c r="BF374"/>
  <c r="T374"/>
  <c r="R374"/>
  <c r="P374"/>
  <c r="BI365"/>
  <c r="BH365"/>
  <c r="BG365"/>
  <c r="BF365"/>
  <c r="T365"/>
  <c r="R365"/>
  <c r="P365"/>
  <c r="BI362"/>
  <c r="BH362"/>
  <c r="BG362"/>
  <c r="BF362"/>
  <c r="T362"/>
  <c r="R362"/>
  <c r="P362"/>
  <c r="BI360"/>
  <c r="BH360"/>
  <c r="BG360"/>
  <c r="BF360"/>
  <c r="T360"/>
  <c r="R360"/>
  <c r="P360"/>
  <c r="BI357"/>
  <c r="BH357"/>
  <c r="BG357"/>
  <c r="BF357"/>
  <c r="T357"/>
  <c r="R357"/>
  <c r="P357"/>
  <c r="BI355"/>
  <c r="BH355"/>
  <c r="BG355"/>
  <c r="BF355"/>
  <c r="T355"/>
  <c r="R355"/>
  <c r="P355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4"/>
  <c r="BH344"/>
  <c r="BG344"/>
  <c r="BF344"/>
  <c r="T344"/>
  <c r="R344"/>
  <c r="P344"/>
  <c r="BI341"/>
  <c r="BH341"/>
  <c r="BG341"/>
  <c r="BF341"/>
  <c r="T341"/>
  <c r="R341"/>
  <c r="P341"/>
  <c r="BI336"/>
  <c r="BH336"/>
  <c r="BG336"/>
  <c r="BF336"/>
  <c r="T336"/>
  <c r="R336"/>
  <c r="P336"/>
  <c r="BI333"/>
  <c r="BH333"/>
  <c r="BG333"/>
  <c r="BF333"/>
  <c r="T333"/>
  <c r="R333"/>
  <c r="P333"/>
  <c r="BI328"/>
  <c r="BH328"/>
  <c r="BG328"/>
  <c r="BF328"/>
  <c r="T328"/>
  <c r="R328"/>
  <c r="P328"/>
  <c r="BI325"/>
  <c r="BH325"/>
  <c r="BG325"/>
  <c r="BF325"/>
  <c r="T325"/>
  <c r="R325"/>
  <c r="P325"/>
  <c r="BI320"/>
  <c r="BH320"/>
  <c r="BG320"/>
  <c r="BF320"/>
  <c r="T320"/>
  <c r="R320"/>
  <c r="P320"/>
  <c r="BI315"/>
  <c r="BH315"/>
  <c r="BG315"/>
  <c r="BF315"/>
  <c r="T315"/>
  <c r="R315"/>
  <c r="P315"/>
  <c r="BI300"/>
  <c r="BH300"/>
  <c r="BG300"/>
  <c r="BF300"/>
  <c r="T300"/>
  <c r="T299"/>
  <c r="R300"/>
  <c r="R299"/>
  <c r="P300"/>
  <c r="P299"/>
  <c r="BI294"/>
  <c r="BH294"/>
  <c r="BG294"/>
  <c r="BF294"/>
  <c r="T294"/>
  <c r="T293"/>
  <c r="R294"/>
  <c r="R293"/>
  <c r="P294"/>
  <c r="P293"/>
  <c r="BI282"/>
  <c r="BH282"/>
  <c r="BG282"/>
  <c r="BF282"/>
  <c r="T282"/>
  <c r="R282"/>
  <c r="P282"/>
  <c r="BI267"/>
  <c r="BH267"/>
  <c r="BG267"/>
  <c r="BF267"/>
  <c r="T267"/>
  <c r="R267"/>
  <c r="P267"/>
  <c r="BI257"/>
  <c r="BH257"/>
  <c r="BG257"/>
  <c r="BF257"/>
  <c r="T257"/>
  <c r="R257"/>
  <c r="P257"/>
  <c r="BI252"/>
  <c r="BH252"/>
  <c r="BG252"/>
  <c r="BF252"/>
  <c r="T252"/>
  <c r="R252"/>
  <c r="P252"/>
  <c r="BI249"/>
  <c r="BH249"/>
  <c r="BG249"/>
  <c r="BF249"/>
  <c r="T249"/>
  <c r="R249"/>
  <c r="P249"/>
  <c r="BI244"/>
  <c r="BH244"/>
  <c r="BG244"/>
  <c r="BF244"/>
  <c r="T244"/>
  <c r="R244"/>
  <c r="P244"/>
  <c r="BI241"/>
  <c r="BH241"/>
  <c r="BG241"/>
  <c r="BF241"/>
  <c r="T241"/>
  <c r="R241"/>
  <c r="P241"/>
  <c r="BI238"/>
  <c r="BH238"/>
  <c r="BG238"/>
  <c r="BF238"/>
  <c r="T238"/>
  <c r="R238"/>
  <c r="P238"/>
  <c r="BI223"/>
  <c r="BH223"/>
  <c r="BG223"/>
  <c r="BF223"/>
  <c r="T223"/>
  <c r="R223"/>
  <c r="P223"/>
  <c r="BI215"/>
  <c r="BH215"/>
  <c r="BG215"/>
  <c r="BF215"/>
  <c r="T215"/>
  <c r="R215"/>
  <c r="P215"/>
  <c r="BI194"/>
  <c r="BH194"/>
  <c r="BG194"/>
  <c r="BF194"/>
  <c r="T194"/>
  <c r="R194"/>
  <c r="P194"/>
  <c r="BI191"/>
  <c r="BH191"/>
  <c r="BG191"/>
  <c r="BF191"/>
  <c r="T191"/>
  <c r="R191"/>
  <c r="P191"/>
  <c r="BI188"/>
  <c r="BH188"/>
  <c r="BG188"/>
  <c r="BF188"/>
  <c r="T188"/>
  <c r="R188"/>
  <c r="P188"/>
  <c r="BI184"/>
  <c r="BH184"/>
  <c r="BG184"/>
  <c r="BF184"/>
  <c r="T184"/>
  <c r="R184"/>
  <c r="P184"/>
  <c r="BI176"/>
  <c r="BH176"/>
  <c r="BG176"/>
  <c r="BF176"/>
  <c r="T176"/>
  <c r="R176"/>
  <c r="P176"/>
  <c r="BI169"/>
  <c r="BH169"/>
  <c r="BG169"/>
  <c r="BF169"/>
  <c r="T169"/>
  <c r="R169"/>
  <c r="P169"/>
  <c r="BI166"/>
  <c r="BH166"/>
  <c r="BG166"/>
  <c r="BF166"/>
  <c r="T166"/>
  <c r="R166"/>
  <c r="P166"/>
  <c r="BI158"/>
  <c r="BH158"/>
  <c r="BG158"/>
  <c r="BF158"/>
  <c r="T158"/>
  <c r="R158"/>
  <c r="P158"/>
  <c r="BI153"/>
  <c r="BH153"/>
  <c r="BG153"/>
  <c r="BF153"/>
  <c r="T153"/>
  <c r="R153"/>
  <c r="P153"/>
  <c r="BI132"/>
  <c r="BH132"/>
  <c r="BG132"/>
  <c r="BF132"/>
  <c r="T132"/>
  <c r="R132"/>
  <c r="P132"/>
  <c r="BI126"/>
  <c r="BH126"/>
  <c r="BG126"/>
  <c r="BF126"/>
  <c r="T126"/>
  <c r="R126"/>
  <c r="P126"/>
  <c r="BI122"/>
  <c r="BH122"/>
  <c r="BG122"/>
  <c r="BF122"/>
  <c r="T122"/>
  <c r="R122"/>
  <c r="P122"/>
  <c r="BI117"/>
  <c r="BH117"/>
  <c r="BG117"/>
  <c r="BF117"/>
  <c r="T117"/>
  <c r="R117"/>
  <c r="P117"/>
  <c r="BI111"/>
  <c r="BH111"/>
  <c r="BG111"/>
  <c r="BF111"/>
  <c r="T111"/>
  <c r="R111"/>
  <c r="P111"/>
  <c r="BI105"/>
  <c r="BH105"/>
  <c r="BG105"/>
  <c r="BF105"/>
  <c r="T105"/>
  <c r="R105"/>
  <c r="P105"/>
  <c r="BI102"/>
  <c r="BH102"/>
  <c r="BG102"/>
  <c r="BF102"/>
  <c r="T102"/>
  <c r="R102"/>
  <c r="P102"/>
  <c r="BI96"/>
  <c r="BH96"/>
  <c r="BG96"/>
  <c r="BF96"/>
  <c r="T96"/>
  <c r="R96"/>
  <c r="P96"/>
  <c r="J89"/>
  <c r="F89"/>
  <c r="F87"/>
  <c r="E85"/>
  <c r="J58"/>
  <c r="F58"/>
  <c r="F56"/>
  <c r="E54"/>
  <c r="J26"/>
  <c r="E26"/>
  <c r="J59"/>
  <c r="J25"/>
  <c r="J20"/>
  <c r="E20"/>
  <c r="F90"/>
  <c r="J19"/>
  <c r="J14"/>
  <c r="J87"/>
  <c r="E7"/>
  <c r="E50"/>
  <c i="1" r="L50"/>
  <c r="AM50"/>
  <c r="AM49"/>
  <c r="L49"/>
  <c r="AM47"/>
  <c r="L47"/>
  <c r="L45"/>
  <c r="L44"/>
  <c i="2" r="BK435"/>
  <c r="BK426"/>
  <c r="BK411"/>
  <c r="J405"/>
  <c r="J396"/>
  <c r="J391"/>
  <c r="J132"/>
  <c r="J105"/>
  <c r="J409"/>
  <c r="BK383"/>
  <c r="J365"/>
  <c r="J360"/>
  <c r="J355"/>
  <c r="J350"/>
  <c r="J344"/>
  <c r="J336"/>
  <c r="J328"/>
  <c r="J320"/>
  <c r="J300"/>
  <c r="J282"/>
  <c r="J257"/>
  <c r="J252"/>
  <c r="BK238"/>
  <c r="BK215"/>
  <c r="BK191"/>
  <c r="BK184"/>
  <c r="BK169"/>
  <c r="BK158"/>
  <c r="BK132"/>
  <c r="J111"/>
  <c i="3" r="J525"/>
  <c r="J511"/>
  <c r="BK494"/>
  <c r="J488"/>
  <c r="J454"/>
  <c r="BK428"/>
  <c r="J402"/>
  <c r="BK366"/>
  <c r="J336"/>
  <c r="BK318"/>
  <c r="J298"/>
  <c r="J268"/>
  <c r="BK218"/>
  <c r="J179"/>
  <c r="J135"/>
  <c r="J113"/>
  <c r="BK539"/>
  <c r="BK525"/>
  <c r="BK511"/>
  <c r="BK500"/>
  <c r="BK473"/>
  <c r="J448"/>
  <c r="J414"/>
  <c r="J395"/>
  <c r="BK358"/>
  <c r="J331"/>
  <c r="BK313"/>
  <c r="J295"/>
  <c r="BK262"/>
  <c r="J213"/>
  <c r="BK193"/>
  <c r="BK168"/>
  <c r="J130"/>
  <c r="J108"/>
  <c i="4" r="BK102"/>
  <c r="J106"/>
  <c i="2" r="J439"/>
  <c r="J431"/>
  <c r="J411"/>
  <c r="BK402"/>
  <c r="BK396"/>
  <c r="BK391"/>
  <c r="BK241"/>
  <c r="J117"/>
  <c r="BK102"/>
  <c r="BK374"/>
  <c r="BK365"/>
  <c r="BK362"/>
  <c r="BK357"/>
  <c r="BK352"/>
  <c r="BK348"/>
  <c r="BK336"/>
  <c r="BK333"/>
  <c r="BK320"/>
  <c r="BK300"/>
  <c r="BK282"/>
  <c r="BK257"/>
  <c r="BK249"/>
  <c r="J241"/>
  <c r="J238"/>
  <c r="J215"/>
  <c r="J191"/>
  <c r="J184"/>
  <c r="J169"/>
  <c r="J158"/>
  <c r="J126"/>
  <c r="BK105"/>
  <c i="3" r="BK530"/>
  <c r="BK514"/>
  <c r="BK502"/>
  <c r="BK479"/>
  <c r="J459"/>
  <c r="J435"/>
  <c r="BK405"/>
  <c r="J372"/>
  <c r="BK342"/>
  <c r="BK323"/>
  <c r="J305"/>
  <c r="BK274"/>
  <c r="BK221"/>
  <c r="BK202"/>
  <c r="BK185"/>
  <c r="J144"/>
  <c r="J122"/>
  <c r="J100"/>
  <c r="J530"/>
  <c r="J514"/>
  <c r="J502"/>
  <c r="J479"/>
  <c r="BK454"/>
  <c r="J428"/>
  <c r="BK402"/>
  <c r="J366"/>
  <c r="BK336"/>
  <c r="J318"/>
  <c r="BK298"/>
  <c r="BK268"/>
  <c r="J218"/>
  <c r="BK196"/>
  <c r="BK179"/>
  <c r="J127"/>
  <c r="BK113"/>
  <c i="4" r="BK106"/>
  <c r="BK87"/>
  <c r="BK97"/>
  <c i="2" r="BK439"/>
  <c r="BK431"/>
  <c r="BK409"/>
  <c r="J402"/>
  <c r="J399"/>
  <c r="J393"/>
  <c r="J383"/>
  <c r="J122"/>
  <c r="BK96"/>
  <c r="J388"/>
  <c r="J374"/>
  <c r="J362"/>
  <c r="J357"/>
  <c r="J352"/>
  <c r="J348"/>
  <c r="J341"/>
  <c r="J333"/>
  <c r="J325"/>
  <c r="J315"/>
  <c r="J294"/>
  <c r="J267"/>
  <c r="J249"/>
  <c r="J244"/>
  <c r="BK223"/>
  <c r="BK194"/>
  <c r="BK188"/>
  <c r="BK176"/>
  <c r="BK166"/>
  <c r="BK153"/>
  <c r="BK122"/>
  <c r="J102"/>
  <c i="3" r="J535"/>
  <c r="J517"/>
  <c r="J504"/>
  <c r="J473"/>
  <c r="BK442"/>
  <c r="J408"/>
  <c r="J379"/>
  <c r="J350"/>
  <c r="J328"/>
  <c r="BK310"/>
  <c r="J288"/>
  <c r="BK230"/>
  <c r="J208"/>
  <c r="J196"/>
  <c r="J190"/>
  <c r="BK160"/>
  <c r="BK127"/>
  <c r="BK105"/>
  <c r="BK535"/>
  <c r="BK517"/>
  <c r="BK504"/>
  <c r="BK488"/>
  <c r="BK459"/>
  <c r="BK435"/>
  <c r="J405"/>
  <c r="BK372"/>
  <c r="J342"/>
  <c r="J323"/>
  <c r="BK305"/>
  <c r="J274"/>
  <c r="J221"/>
  <c r="J202"/>
  <c r="J185"/>
  <c r="BK144"/>
  <c r="BK122"/>
  <c r="BK100"/>
  <c i="4" r="BK91"/>
  <c r="J91"/>
  <c i="2" r="J435"/>
  <c r="J426"/>
  <c r="BK405"/>
  <c r="BK399"/>
  <c r="BK393"/>
  <c r="BK388"/>
  <c r="BK126"/>
  <c r="BK111"/>
  <c i="1" r="AS55"/>
  <c i="2" r="BK360"/>
  <c r="BK355"/>
  <c r="BK350"/>
  <c r="BK344"/>
  <c r="BK341"/>
  <c r="BK328"/>
  <c r="BK325"/>
  <c r="BK315"/>
  <c r="BK294"/>
  <c r="BK267"/>
  <c r="BK252"/>
  <c r="BK244"/>
  <c r="J223"/>
  <c r="J194"/>
  <c r="J188"/>
  <c r="J176"/>
  <c r="J166"/>
  <c r="J153"/>
  <c r="BK117"/>
  <c r="J96"/>
  <c i="3" r="BK521"/>
  <c r="BK509"/>
  <c r="J500"/>
  <c r="BK464"/>
  <c r="BK448"/>
  <c r="BK414"/>
  <c r="BK395"/>
  <c r="J358"/>
  <c r="BK331"/>
  <c r="J313"/>
  <c r="BK295"/>
  <c r="J262"/>
  <c r="BK213"/>
  <c r="J193"/>
  <c r="J168"/>
  <c r="BK130"/>
  <c r="BK108"/>
  <c r="J539"/>
  <c r="J521"/>
  <c r="J509"/>
  <c r="J494"/>
  <c r="J464"/>
  <c r="J442"/>
  <c r="BK408"/>
  <c r="BK379"/>
  <c r="BK350"/>
  <c r="BK328"/>
  <c r="J310"/>
  <c r="BK288"/>
  <c r="J230"/>
  <c r="BK208"/>
  <c r="BK190"/>
  <c r="J160"/>
  <c r="BK135"/>
  <c r="J105"/>
  <c i="4" r="J97"/>
  <c r="J102"/>
  <c r="J87"/>
  <c i="2" l="1" r="R266"/>
  <c r="P266"/>
  <c r="T266"/>
  <c r="BK95"/>
  <c r="R95"/>
  <c r="BK314"/>
  <c r="J314"/>
  <c r="J69"/>
  <c r="R314"/>
  <c r="BK425"/>
  <c r="J425"/>
  <c r="J70"/>
  <c r="T425"/>
  <c i="3" r="P99"/>
  <c r="R99"/>
  <c r="BK304"/>
  <c r="J304"/>
  <c r="J66"/>
  <c r="T304"/>
  <c r="P371"/>
  <c r="T371"/>
  <c r="P447"/>
  <c r="T447"/>
  <c r="P487"/>
  <c r="R487"/>
  <c r="P513"/>
  <c r="T513"/>
  <c r="P529"/>
  <c r="P528"/>
  <c r="T529"/>
  <c r="T528"/>
  <c i="4" r="BK90"/>
  <c r="J90"/>
  <c r="J63"/>
  <c r="P90"/>
  <c r="T90"/>
  <c r="R101"/>
  <c i="2" r="P95"/>
  <c r="T95"/>
  <c r="P314"/>
  <c r="T314"/>
  <c r="P425"/>
  <c r="R425"/>
  <c i="3" r="BK99"/>
  <c r="J99"/>
  <c r="J65"/>
  <c r="T99"/>
  <c r="P304"/>
  <c r="R304"/>
  <c r="BK371"/>
  <c r="J371"/>
  <c r="J68"/>
  <c r="R371"/>
  <c r="BK447"/>
  <c r="J447"/>
  <c r="J69"/>
  <c r="R447"/>
  <c r="BK487"/>
  <c r="J487"/>
  <c r="J70"/>
  <c r="T487"/>
  <c r="BK513"/>
  <c r="J513"/>
  <c r="J71"/>
  <c r="R513"/>
  <c r="BK529"/>
  <c r="J529"/>
  <c r="J74"/>
  <c r="R529"/>
  <c r="R528"/>
  <c i="4" r="R90"/>
  <c r="R89"/>
  <c r="R84"/>
  <c r="BK101"/>
  <c r="J101"/>
  <c r="J64"/>
  <c r="P101"/>
  <c r="T101"/>
  <c i="2" r="BK266"/>
  <c r="J266"/>
  <c r="J66"/>
  <c r="BK293"/>
  <c r="J293"/>
  <c r="J67"/>
  <c r="BK299"/>
  <c r="J299"/>
  <c r="J68"/>
  <c r="BK438"/>
  <c r="J438"/>
  <c r="J71"/>
  <c i="3" r="BK365"/>
  <c r="J365"/>
  <c r="J67"/>
  <c r="BK524"/>
  <c r="J524"/>
  <c r="J72"/>
  <c r="BK538"/>
  <c r="J538"/>
  <c r="J75"/>
  <c i="4" r="BK86"/>
  <c r="J86"/>
  <c r="J61"/>
  <c i="3" r="BK98"/>
  <c r="J98"/>
  <c r="J64"/>
  <c i="4" r="E48"/>
  <c r="J52"/>
  <c r="F55"/>
  <c r="J81"/>
  <c r="BE87"/>
  <c r="BE97"/>
  <c r="BE102"/>
  <c r="BE91"/>
  <c r="BE106"/>
  <c i="2" r="J95"/>
  <c r="J65"/>
  <c i="3" r="E50"/>
  <c r="F59"/>
  <c r="J91"/>
  <c r="BE108"/>
  <c r="BE113"/>
  <c r="BE130"/>
  <c r="BE135"/>
  <c r="BE160"/>
  <c r="BE168"/>
  <c r="BE185"/>
  <c r="BE190"/>
  <c r="BE196"/>
  <c r="BE202"/>
  <c r="BE262"/>
  <c r="BE274"/>
  <c r="BE295"/>
  <c r="BE298"/>
  <c r="BE310"/>
  <c r="BE313"/>
  <c r="BE318"/>
  <c r="BE328"/>
  <c r="BE331"/>
  <c r="BE342"/>
  <c r="BE350"/>
  <c r="BE366"/>
  <c r="BE372"/>
  <c r="BE395"/>
  <c r="BE405"/>
  <c r="BE428"/>
  <c r="BE448"/>
  <c r="BE454"/>
  <c r="BE464"/>
  <c r="BE494"/>
  <c r="BE502"/>
  <c r="BE509"/>
  <c r="BE514"/>
  <c r="BE517"/>
  <c r="BE525"/>
  <c r="BE530"/>
  <c r="BE539"/>
  <c r="J59"/>
  <c r="BE100"/>
  <c r="BE105"/>
  <c r="BE122"/>
  <c r="BE127"/>
  <c r="BE144"/>
  <c r="BE179"/>
  <c r="BE193"/>
  <c r="BE208"/>
  <c r="BE213"/>
  <c r="BE218"/>
  <c r="BE221"/>
  <c r="BE230"/>
  <c r="BE268"/>
  <c r="BE288"/>
  <c r="BE305"/>
  <c r="BE323"/>
  <c r="BE336"/>
  <c r="BE358"/>
  <c r="BE379"/>
  <c r="BE402"/>
  <c r="BE408"/>
  <c r="BE414"/>
  <c r="BE435"/>
  <c r="BE442"/>
  <c r="BE459"/>
  <c r="BE473"/>
  <c r="BE479"/>
  <c r="BE488"/>
  <c r="BE500"/>
  <c r="BE504"/>
  <c r="BE511"/>
  <c r="BE521"/>
  <c r="BE535"/>
  <c i="2" r="J56"/>
  <c r="F59"/>
  <c r="E81"/>
  <c r="J90"/>
  <c r="BE105"/>
  <c r="BE117"/>
  <c r="BE126"/>
  <c r="BE132"/>
  <c r="BE153"/>
  <c r="BE158"/>
  <c r="BE166"/>
  <c r="BE169"/>
  <c r="BE176"/>
  <c r="BE184"/>
  <c r="BE188"/>
  <c r="BE191"/>
  <c r="BE194"/>
  <c r="BE215"/>
  <c r="BE223"/>
  <c r="BE238"/>
  <c r="BE244"/>
  <c r="BE249"/>
  <c r="BE252"/>
  <c r="BE257"/>
  <c r="BE267"/>
  <c r="BE282"/>
  <c r="BE294"/>
  <c r="BE300"/>
  <c r="BE315"/>
  <c r="BE320"/>
  <c r="BE325"/>
  <c r="BE328"/>
  <c r="BE333"/>
  <c r="BE336"/>
  <c r="BE341"/>
  <c r="BE344"/>
  <c r="BE348"/>
  <c r="BE350"/>
  <c r="BE352"/>
  <c r="BE355"/>
  <c r="BE357"/>
  <c r="BE360"/>
  <c r="BE362"/>
  <c r="BE365"/>
  <c r="BE374"/>
  <c r="BE439"/>
  <c r="BE96"/>
  <c r="BE102"/>
  <c r="BE111"/>
  <c r="BE122"/>
  <c r="BE241"/>
  <c r="BE383"/>
  <c r="BE388"/>
  <c r="BE391"/>
  <c r="BE393"/>
  <c r="BE396"/>
  <c r="BE399"/>
  <c r="BE402"/>
  <c r="BE405"/>
  <c r="BE409"/>
  <c r="BE411"/>
  <c r="BE426"/>
  <c r="BE431"/>
  <c r="BE435"/>
  <c r="J36"/>
  <c i="1" r="AW56"/>
  <c r="AS54"/>
  <c i="3" r="F36"/>
  <c i="1" r="BA57"/>
  <c i="4" r="J34"/>
  <c i="1" r="AW58"/>
  <c i="4" r="F37"/>
  <c i="1" r="BD58"/>
  <c i="2" r="F36"/>
  <c i="1" r="BA56"/>
  <c i="2" r="F39"/>
  <c i="1" r="BD56"/>
  <c i="3" r="F38"/>
  <c i="1" r="BC57"/>
  <c i="4" r="F35"/>
  <c i="1" r="BB58"/>
  <c i="4" r="F36"/>
  <c i="1" r="BC58"/>
  <c i="4" r="F34"/>
  <c i="1" r="BA58"/>
  <c i="2" r="F38"/>
  <c i="1" r="BC56"/>
  <c i="3" r="J36"/>
  <c i="1" r="AW57"/>
  <c i="3" r="F39"/>
  <c i="1" r="BD57"/>
  <c i="2" r="F37"/>
  <c i="1" r="BB56"/>
  <c i="3" r="F37"/>
  <c i="1" r="BB57"/>
  <c i="3" l="1" r="T98"/>
  <c r="T97"/>
  <c i="2" r="T94"/>
  <c r="T93"/>
  <c i="4" r="T89"/>
  <c r="T84"/>
  <c r="P89"/>
  <c r="P84"/>
  <c i="1" r="AU58"/>
  <c i="3" r="P98"/>
  <c r="P97"/>
  <c i="1" r="AU57"/>
  <c i="2" r="R94"/>
  <c r="R93"/>
  <c r="P94"/>
  <c r="P93"/>
  <c i="1" r="AU56"/>
  <c i="3" r="R98"/>
  <c r="R97"/>
  <c i="2" r="BK94"/>
  <c r="J94"/>
  <c r="J64"/>
  <c i="3" r="BK528"/>
  <c r="J528"/>
  <c r="J73"/>
  <c i="4" r="BK85"/>
  <c r="J85"/>
  <c r="J60"/>
  <c r="BK89"/>
  <c r="J89"/>
  <c r="J62"/>
  <c i="3" r="BK97"/>
  <c r="J97"/>
  <c r="J63"/>
  <c i="1" r="BB55"/>
  <c r="AX55"/>
  <c r="BA55"/>
  <c r="AW55"/>
  <c r="BC55"/>
  <c r="AY55"/>
  <c i="3" r="F35"/>
  <c i="1" r="AZ57"/>
  <c i="3" r="J35"/>
  <c i="1" r="AV57"/>
  <c r="AT57"/>
  <c i="2" r="F35"/>
  <c i="1" r="AZ56"/>
  <c i="4" r="F33"/>
  <c i="1" r="AZ58"/>
  <c i="2" r="J35"/>
  <c i="1" r="AV56"/>
  <c r="AT56"/>
  <c r="BD55"/>
  <c i="4" r="J33"/>
  <c i="1" r="AV58"/>
  <c r="AT58"/>
  <c i="4" l="1" r="BK84"/>
  <c r="J84"/>
  <c i="2" r="BK93"/>
  <c r="J93"/>
  <c i="1" r="AU55"/>
  <c r="AU54"/>
  <c i="2" r="J32"/>
  <c i="1" r="AG56"/>
  <c i="4" r="J30"/>
  <c i="1" r="AG58"/>
  <c r="BC54"/>
  <c r="W32"/>
  <c r="BD54"/>
  <c r="W33"/>
  <c i="3" r="J32"/>
  <c i="1" r="AG57"/>
  <c r="AG55"/>
  <c r="BB54"/>
  <c r="W31"/>
  <c r="BA54"/>
  <c r="W30"/>
  <c r="AZ55"/>
  <c r="AV55"/>
  <c r="AT55"/>
  <c i="4" l="1" r="J39"/>
  <c i="2" r="J41"/>
  <c r="J63"/>
  <c i="4" r="J59"/>
  <c i="1" r="AN55"/>
  <c i="3" r="J41"/>
  <c i="1" r="AN57"/>
  <c r="AN56"/>
  <c r="AN58"/>
  <c r="AG54"/>
  <c r="AK26"/>
  <c r="AY54"/>
  <c r="AX54"/>
  <c r="AW54"/>
  <c r="AK30"/>
  <c r="AZ54"/>
  <c r="W29"/>
  <c l="1" r="AV54"/>
  <c r="AK29"/>
  <c r="AK35"/>
  <c l="1" r="AT54"/>
  <c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<sst xmlns="http://schemas.openxmlformats.org/spreadsheetml/2006/main">
  <si>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</si>
  <si>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</si>
  <si>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</si>
  <si>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</si>
  <si>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</si>
  <si>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{09ab3d06-e24a-47db-8c48-1d41e3218b6e}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</si>
  <si>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</si>
  <si>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</si>
  <si>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</si>
  <si>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</si>
  <si>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</si>
  <si>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</si>
  <si>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</si>
  <si>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</si>
  <si>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10/2022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</si>
  <si>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</si>
  <si>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</si>
  <si>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Rekonstrukce silnice III/3556, III/3557 a chodníků Brčekoly</t>
  </si>
  <si>
    <t>KSO:</t>
  </si>
  <si>
    <t/>
  </si>
  <si>
    <t>CC-CZ:</t>
  </si>
  <si>
    <t>Místo:</t>
  </si>
  <si>
    <t>Obec Brčekoly</t>
  </si>
  <si>
    <t>Datum:</t>
  </si>
  <si>
    <t>28. 3. 2022</t>
  </si>
  <si>
    <t>Zadavatel:</t>
  </si>
  <si>
    <t>IČ:</t>
  </si>
  <si>
    <t>SÚS Pardubického kraje, Doubravice 98, Pardubice</t>
  </si>
  <si>
    <t>DIČ:</t>
  </si>
  <si>
    <t>Uchazeč:</t>
  </si>
  <si>
    <t>Vyplň údaj</t>
  </si>
  <si>
    <t>Projektant:</t>
  </si>
  <si>
    <t>Ing.Tomáš Klikar, Hradec Králové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</si>
  <si>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</si>
  <si>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</si>
  <si>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</si>
  <si>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</si>
  <si>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</si>
  <si>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</si>
  <si>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</si>
  <si>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</si>
  <si>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</si>
  <si>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</si>
  <si>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</si>
  <si>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</si>
  <si>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</si>
  <si>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</si>
  <si>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</si>
  <si>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</si>
  <si>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</si>
  <si>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</si>
  <si>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</si>
  <si>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</si>
  <si>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</si>
  <si>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</si>
  <si>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</si>
  <si>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</si>
  <si>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</si>
  <si>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</si>
  <si>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</si>
  <si>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</si>
  <si>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</si>
  <si>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</si>
  <si>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</si>
  <si>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</si>
  <si>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</si>
  <si>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</si>
  <si>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</si>
  <si>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</si>
  <si>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</si>
  <si>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</si>
  <si>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</si>
  <si>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</si>
  <si>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</si>
  <si>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</si>
  <si>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</si>
  <si>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301</t>
  </si>
  <si>
    <t>Dešťová kanalizace</t>
  </si>
  <si>
    <t>ING</t>
  </si>
  <si>
    <t>1</t>
  </si>
  <si>
    <t>{049dd340-3e48-4d88-a9c9-baca6aa165aa}</t>
  </si>
  <si>
    <t>2</t>
  </si>
  <si>
    <t>/</t>
  </si>
  <si>
    <t>SO 301.1</t>
  </si>
  <si>
    <t>Soupis</t>
  </si>
  <si>
    <t>{2c52a03e-2070-4587-9eeb-5dd6fe629e9e}</t>
  </si>
  <si>
    <t>SO 301.2</t>
  </si>
  <si>
    <t>Retenční nádrž</t>
  </si>
  <si>
    <t>{766fd9b5-24ef-4199-b45e-213d9e564dcc}</t>
  </si>
  <si>
    <t>VON</t>
  </si>
  <si>
    <t>Vedlejší a ostatní náklady</t>
  </si>
  <si>
    <t>{2c395cec-f5f5-464b-9f07-604e0087889f}</t>
  </si>
  <si>
    <t>KRYCÍ LIST SOUPISU PRACÍ</t>
  </si>
  <si>
    <t>Objekt:</t>
  </si>
  <si>
    <t>SO 301 - Dešťová kanalizace</t>
  </si>
  <si>
    <t>Soupis:</t>
  </si>
  <si>
    <t>SO 301.1 - Dešťová kanalizace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</si>
  <si>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</si>
  <si>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</si>
  <si>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</si>
  <si>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</si>
  <si>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</si>
  <si>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</si>
  <si>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</si>
  <si>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</si>
  <si>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</si>
  <si>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</si>
  <si>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</si>
  <si>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</si>
  <si>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</si>
  <si>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</si>
  <si>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</si>
  <si>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</si>
  <si>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</si>
  <si>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</si>
  <si>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</si>
  <si>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</si>
  <si>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</si>
  <si>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</si>
  <si>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</si>
  <si>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</si>
  <si>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</si>
  <si>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</si>
  <si>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</si>
  <si>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</si>
  <si>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</si>
  <si>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</si>
  <si>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115101201</t>
  </si>
  <si>
    <t>Čerpání vody na dopravní výšku do 10 m průměrný přítok do 500 l/min</t>
  </si>
  <si>
    <t>hod</t>
  </si>
  <si>
    <t>CS ÚRS 2022 01</t>
  </si>
  <si>
    <t>4</t>
  </si>
  <si>
    <t>-1276853343</t>
  </si>
  <si>
    <t>PP</t>
  </si>
  <si>
    <t>Čerpání vody na dopravní výšku do 10 m s uvažovaným průměrným přítokem do 500 l/min</t>
  </si>
  <si>
    <t>Online PSC</t>
  </si>
  <si>
    <t>https://podminky.urs.cz/item/CS_URS_2022_01/115101201</t>
  </si>
  <si>
    <t>VV</t>
  </si>
  <si>
    <t>v v trase spodní voda</t>
  </si>
  <si>
    <t>20 dní á 24 hod</t>
  </si>
  <si>
    <t>20*24</t>
  </si>
  <si>
    <t>115101301</t>
  </si>
  <si>
    <t>Pohotovost čerpací soupravy pro dopravní výšku do 10 m přítok do 500 l/min</t>
  </si>
  <si>
    <t>den</t>
  </si>
  <si>
    <t>-2069653005</t>
  </si>
  <si>
    <t>Pohotovost záložní čerpací soupravy pro dopravní výšku do 10 m s uvažovaným průměrným přítokem do 500 l/min</t>
  </si>
  <si>
    <t>https://podminky.urs.cz/item/CS_URS_2022_01/115101301</t>
  </si>
  <si>
    <t>3</t>
  </si>
  <si>
    <t>119001405</t>
  </si>
  <si>
    <t>Dočasné zajištění potrubí z PE DN do 200 mm</t>
  </si>
  <si>
    <t>m</t>
  </si>
  <si>
    <t>-562075276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</si>
  <si>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plastového, jmenovité světlosti DN do 200 mm</t>
  </si>
  <si>
    <t>https://podminky.urs.cz/item/CS_URS_2022_01/119001405</t>
  </si>
  <si>
    <t>11*1</t>
  </si>
  <si>
    <t>15*1,2</t>
  </si>
  <si>
    <t>Součet</t>
  </si>
  <si>
    <t>119001423</t>
  </si>
  <si>
    <t>Dočasné zajištění kabelů a kabelových tratí z více než 6 volně ložených kabelů</t>
  </si>
  <si>
    <t>-2002261389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</si>
  <si>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6 kabelů</t>
  </si>
  <si>
    <t>https://podminky.urs.cz/item/CS_URS_2022_01/119001423</t>
  </si>
  <si>
    <t>3*1,2</t>
  </si>
  <si>
    <t>5*1</t>
  </si>
  <si>
    <t>5</t>
  </si>
  <si>
    <t>121151103</t>
  </si>
  <si>
    <t>Sejmutí ornice plochy do 100 m2 tl vrstvy do 200 mm strojně</t>
  </si>
  <si>
    <t>m2</t>
  </si>
  <si>
    <t>-1140773146</t>
  </si>
  <si>
    <t>Sejmutí ornice strojně při souvislé ploše do 100 m2, tl. vrstvy do 200 mm</t>
  </si>
  <si>
    <t>https://podminky.urs.cz/item/CS_URS_2022_01/121151103</t>
  </si>
  <si>
    <t>stoka A - část v zahradě</t>
  </si>
  <si>
    <t>41,6*1,50</t>
  </si>
  <si>
    <t>6</t>
  </si>
  <si>
    <t>129001101</t>
  </si>
  <si>
    <t>Příplatek za ztížení odkopávky nebo prokopávky v blízkosti inženýrských sítí</t>
  </si>
  <si>
    <t>m3</t>
  </si>
  <si>
    <t>-1433646162</t>
  </si>
  <si>
    <t>Příplatek k cenám vykopávek za ztížení vykopávky v blízkosti podzemního vedení nebo výbušnin v horninách jakékoliv třídy</t>
  </si>
  <si>
    <t>https://podminky.urs.cz/item/CS_URS_2022_01/129001101</t>
  </si>
  <si>
    <t>(29+8,6)*1*2,1</t>
  </si>
  <si>
    <t>7</t>
  </si>
  <si>
    <t>132254104</t>
  </si>
  <si>
    <t>Hloubení rýh zapažených š do 800 mm v hornině třídy těžitelnosti I skupiny 3 objem přes 100 m3 strojně</t>
  </si>
  <si>
    <t>749729423</t>
  </si>
  <si>
    <t>Hloubení zapažených rýh šířky do 800 mm strojně s urovnáním dna do předepsaného profilu a spádu v hornině třídy těžitelnosti I skupiny 3 přes 100 m3</t>
  </si>
  <si>
    <t>https://podminky.urs.cz/item/CS_URS_2022_01/132254104</t>
  </si>
  <si>
    <t>kanalizační přípojky - PVC DN150 - 105 m</t>
  </si>
  <si>
    <t>komunikace</t>
  </si>
  <si>
    <t>105*0,8*(1,80-0,40)</t>
  </si>
  <si>
    <t>8</t>
  </si>
  <si>
    <t>132254206</t>
  </si>
  <si>
    <t>Hloubení zapažených rýh š do 2000 mm v hornině třídy těžitelnosti I skupiny 3 objem do 5000 m3</t>
  </si>
  <si>
    <t>-1938649164</t>
  </si>
  <si>
    <t>Hloubení zapažených rýh šířky přes 800 do 2 000 mm strojně s urovnáním dna do předepsaného profilu a spádu v hornině třídy těžitelnosti I skupiny 3 přes 1 000 do 5 000 m3</t>
  </si>
  <si>
    <t>https://podminky.urs.cz/item/CS_URS_2022_01/132254206</t>
  </si>
  <si>
    <t>prohloubení rýhy v celé trase o 100 mm pro odvodnění</t>
  </si>
  <si>
    <t>stoka A DN400</t>
  </si>
  <si>
    <t>zahrada</t>
  </si>
  <si>
    <t>41,6*1,2*(2,10-0,2)</t>
  </si>
  <si>
    <t>14*1,2*(2,10-0,4)</t>
  </si>
  <si>
    <t>odpočet původního potrubí BET DN600 v délce 47 m´</t>
  </si>
  <si>
    <t>-3,14*0,3*0,3*47</t>
  </si>
  <si>
    <t>stoka B DN300</t>
  </si>
  <si>
    <t>160,40*1*(2,10-0,4)</t>
  </si>
  <si>
    <t xml:space="preserve">stoka C </t>
  </si>
  <si>
    <t xml:space="preserve">DN300 - 416,40 m´ </t>
  </si>
  <si>
    <t>416,40*1*(2,10-0,40)</t>
  </si>
  <si>
    <t>DN400 - 147,80 m´</t>
  </si>
  <si>
    <t>147,80*1,2*(2,10-0,40)</t>
  </si>
  <si>
    <t>9</t>
  </si>
  <si>
    <t>133212821</t>
  </si>
  <si>
    <t>Hloubení zapažených šachet v hornině třídy těžitelnosti I skupiny 3 plocha výkopu do 4 m2 ručně</t>
  </si>
  <si>
    <t>926771174</t>
  </si>
  <si>
    <t>Hloubení zapažených šachet ručně v horninách třídy těžitelnosti I skupiny 3, půdorysná plocha výkopu do 4 m2</t>
  </si>
  <si>
    <t>https://podminky.urs.cz/item/CS_URS_2022_01/133212821</t>
  </si>
  <si>
    <t>29 x šachta kanalizační plastová DN1000</t>
  </si>
  <si>
    <t>1,6*1,6*(2,1-0,4)*29</t>
  </si>
  <si>
    <t>10</t>
  </si>
  <si>
    <t>151811131</t>
  </si>
  <si>
    <t>Osazení pažicího boxu hl výkopu do 4 m š do 1,2 m</t>
  </si>
  <si>
    <t>1685182252</t>
  </si>
  <si>
    <t>Zřízení pažicích boxů pro pažení a rozepření stěn rýh podzemního vedení hloubka výkopu do 4 m, šířka do 1,2 m</t>
  </si>
  <si>
    <t>https://podminky.urs.cz/item/CS_URS_2022_01/151811131</t>
  </si>
  <si>
    <t>stoky</t>
  </si>
  <si>
    <t>(55,6+160,4+147,80+416,40)*2,1*2</t>
  </si>
  <si>
    <t>přípojky</t>
  </si>
  <si>
    <t>105*1,80*2</t>
  </si>
  <si>
    <t>11</t>
  </si>
  <si>
    <t>151811231</t>
  </si>
  <si>
    <t>Odstranění pažicího boxu hl výkopu do 4 m š do 1,2 m</t>
  </si>
  <si>
    <t>11596017</t>
  </si>
  <si>
    <t>Odstranění pažicích boxů pro pažení a rozepření stěn rýh podzemního vedení hloubka výkopu do 4 m, šířka do 1,2 m</t>
  </si>
  <si>
    <t>https://podminky.urs.cz/item/CS_URS_2022_01/151811231</t>
  </si>
  <si>
    <t>12</t>
  </si>
  <si>
    <t>162351104</t>
  </si>
  <si>
    <t>Vodorovné přemístění přes 500 do 1000 m výkopku/sypaniny z horniny třídy těžitelnosti I skupiny 1 až 3</t>
  </si>
  <si>
    <t>-1150505396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</si>
  <si>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</si>
  <si>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https://podminky.urs.cz/item/CS_URS_2022_01/162351104</t>
  </si>
  <si>
    <t>odvoz vytěženého výkopku na mezideponii - bude využito v SO 301.2 do násypu hráze a do zásypu strouhy</t>
  </si>
  <si>
    <t>77</t>
  </si>
  <si>
    <t>17,50</t>
  </si>
  <si>
    <t>13</t>
  </si>
  <si>
    <t>162751117</t>
  </si>
  <si>
    <t>Vodorovné přemístění přes 9 000 do 10000 m výkopku/sypaniny z horniny třídy těžitelnosti I skupiny 1 až 3</t>
  </si>
  <si>
    <t>325938060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</si>
  <si>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</si>
  <si>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https://podminky.urs.cz/item/CS_URS_2022_01/162751117</t>
  </si>
  <si>
    <t>odvoz přebytečného výkopku na skládku s poplatkem</t>
  </si>
  <si>
    <t>809,434</t>
  </si>
  <si>
    <t>odpočet výkopku pro SO 301.2</t>
  </si>
  <si>
    <t>-94,50</t>
  </si>
  <si>
    <t>14</t>
  </si>
  <si>
    <t>162751119</t>
  </si>
  <si>
    <t>Příplatek k vodorovnému přemístění výkopku/sypaniny z horniny třídy těžitelnosti I skupiny 1 až 3 ZKD 1000 m přes 10000 m</t>
  </si>
  <si>
    <t>1790679778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</si>
  <si>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</si>
  <si>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https://podminky.urs.cz/item/CS_URS_2022_01/162751119</t>
  </si>
  <si>
    <t>714,934*5 'Přepočtené koeficientem množství</t>
  </si>
  <si>
    <t>17120123R</t>
  </si>
  <si>
    <t>Poplatek za uložení zeminy a kamení na recyklační skládce (skládkovné) kód odpadu 17 05 04</t>
  </si>
  <si>
    <t>t</t>
  </si>
  <si>
    <t>489536427</t>
  </si>
  <si>
    <t>Poplatek za uložení stavebního odpadu na recyklační skládce (skládkovné) zeminy a kamení zatříděného do Katalogu odpadů pod kódem 17 05 04</t>
  </si>
  <si>
    <t>714,934*1,6 'Přepočtené koeficientem množství</t>
  </si>
  <si>
    <t>16</t>
  </si>
  <si>
    <t>171251201</t>
  </si>
  <si>
    <t>Uložení sypaniny na skládky nebo meziskládky</t>
  </si>
  <si>
    <t>1398015743</t>
  </si>
  <si>
    <t>Uložení sypaniny na skládky nebo meziskládky bez hutnění s upravením uložené sypaniny do předepsaného tvaru</t>
  </si>
  <si>
    <t>https://podminky.urs.cz/item/CS_URS_2022_01/171251201</t>
  </si>
  <si>
    <t>17</t>
  </si>
  <si>
    <t>174151101</t>
  </si>
  <si>
    <t>Zásyp jam, šachet rýh nebo kolem objektů sypaninou se zhutněním</t>
  </si>
  <si>
    <t>2013254951</t>
  </si>
  <si>
    <t>Zásyp sypaninou z jakékoliv horniny strojně s uložením výkopku ve vrstvách se zhutněním jam, šachet, rýh nebo kolem objektů v těchto vykopávkách</t>
  </si>
  <si>
    <t>https://podminky.urs.cz/item/CS_URS_2022_01/174151101</t>
  </si>
  <si>
    <t>celkem vytěženo</t>
  </si>
  <si>
    <t>rýhy</t>
  </si>
  <si>
    <t>117,60+1392,198</t>
  </si>
  <si>
    <t>šachty</t>
  </si>
  <si>
    <t>126,208</t>
  </si>
  <si>
    <t>Mezisoučet</t>
  </si>
  <si>
    <t>odpočet:</t>
  </si>
  <si>
    <t>drenážní podsyp tl.100 mm</t>
  </si>
  <si>
    <t>-82,088</t>
  </si>
  <si>
    <t>podsyp potrubí tl.100 mm</t>
  </si>
  <si>
    <t>-90,488</t>
  </si>
  <si>
    <t>obsyp potrubí</t>
  </si>
  <si>
    <t>-554,736</t>
  </si>
  <si>
    <t>podsyp šachet ze ŠP tl.100 mm ( zahrnuto v položce plastových šachet ) - 29 ks</t>
  </si>
  <si>
    <t>-1,50*1,50*0,1*29</t>
  </si>
  <si>
    <t>kanalizační šachty</t>
  </si>
  <si>
    <t>-3,14*0,5*0,5*2,1*29</t>
  </si>
  <si>
    <t>18</t>
  </si>
  <si>
    <t>M</t>
  </si>
  <si>
    <t>5898112R</t>
  </si>
  <si>
    <t>recyklát betonový včetně dopravy</t>
  </si>
  <si>
    <t>145505506</t>
  </si>
  <si>
    <t xml:space="preserve">recyklát betonový </t>
  </si>
  <si>
    <t>zásyp celkem:</t>
  </si>
  <si>
    <t>854,362</t>
  </si>
  <si>
    <t>odpočet trasy v zahradě ( zásyp vytěženým výkopkem )</t>
  </si>
  <si>
    <t>-41,60*1,2*(2,1-0,4-0,1-0,4-0,3)</t>
  </si>
  <si>
    <t>809,434*2 'Přepočtené koeficientem množství</t>
  </si>
  <si>
    <t>19</t>
  </si>
  <si>
    <t>175151101</t>
  </si>
  <si>
    <t>Obsypání potrubí strojně sypaninou bez prohození, uloženou do 3 m</t>
  </si>
  <si>
    <t>887061489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</si>
  <si>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</si>
  <si>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https://podminky.urs.cz/item/CS_URS_2022_01/175151101</t>
  </si>
  <si>
    <t xml:space="preserve">potrubí DN300 </t>
  </si>
  <si>
    <t>576,80*1,0*(0,3+0,3)</t>
  </si>
  <si>
    <t>potrubí DN400</t>
  </si>
  <si>
    <t>203,40*1,2*(0,4+0,3)</t>
  </si>
  <si>
    <t>potrubí DN150</t>
  </si>
  <si>
    <t>105*0,8*(0,15+0,3)</t>
  </si>
  <si>
    <t>odpočet potrubí:</t>
  </si>
  <si>
    <t>-3,14*0,15*0,15*576,80</t>
  </si>
  <si>
    <t>-3,14*0,2*0,2*203,4</t>
  </si>
  <si>
    <t>-3,14*0,075*0,075*105</t>
  </si>
  <si>
    <t>20</t>
  </si>
  <si>
    <t>58331351</t>
  </si>
  <si>
    <t>kamenivo těžené drobné frakce 0/4</t>
  </si>
  <si>
    <t>584663642</t>
  </si>
  <si>
    <t>486,583*1,85 'Přepočtené koeficientem množství</t>
  </si>
  <si>
    <t>181351003</t>
  </si>
  <si>
    <t>Rozprostření ornice tl vrstvy do 200 mm pl do 100 m2 v rovině nebo ve svahu do 1:5 strojně</t>
  </si>
  <si>
    <t>-1876309959</t>
  </si>
  <si>
    <t>Rozprostření a urovnání ornice v rovině nebo ve svahu sklonu do 1:5 strojně při souvislé ploše do 100 m2, tl. vrstvy do 200 mm</t>
  </si>
  <si>
    <t>https://podminky.urs.cz/item/CS_URS_2022_01/181351003</t>
  </si>
  <si>
    <t>22</t>
  </si>
  <si>
    <t>181411131</t>
  </si>
  <si>
    <t>Založení parkového trávníku výsevem pl do 1000 m2 v rovině a ve svahu do 1:5</t>
  </si>
  <si>
    <t>-281919598</t>
  </si>
  <si>
    <t>Založení trávníku na půdě předem připravené plochy do 1000 m2 výsevem včetně utažení parkového v rovině nebo na svahu do 1:5</t>
  </si>
  <si>
    <t>https://podminky.urs.cz/item/CS_URS_2022_01/181411131</t>
  </si>
  <si>
    <t>23</t>
  </si>
  <si>
    <t>00572410</t>
  </si>
  <si>
    <t>osivo směs travní parková</t>
  </si>
  <si>
    <t>kg</t>
  </si>
  <si>
    <t>-1448837123</t>
  </si>
  <si>
    <t>62,4*0,025 'Přepočtené koeficientem množství</t>
  </si>
  <si>
    <t>24</t>
  </si>
  <si>
    <t>181912111</t>
  </si>
  <si>
    <t>Úprava pláně v hornině třídy těžitelnosti I skupiny 3 bez zhutnění ručně</t>
  </si>
  <si>
    <t>1668866761</t>
  </si>
  <si>
    <t>Úprava pláně vyrovnáním výškových rozdílů ručně v hornině třídy těžitelnosti I skupiny 3 bez zhutnění</t>
  </si>
  <si>
    <t>https://podminky.urs.cz/item/CS_URS_2022_01/181912111</t>
  </si>
  <si>
    <t>41,6*1,5</t>
  </si>
  <si>
    <t>25</t>
  </si>
  <si>
    <t>181912112</t>
  </si>
  <si>
    <t>Úprava pláně v hornině třídy těžitelnosti I skupiny 3 se zhutněním ručně</t>
  </si>
  <si>
    <t>859040837</t>
  </si>
  <si>
    <t>Úprava pláně vyrovnáním výškových rozdílů ručně v hornině třídy těžitelnosti I skupiny 3 se zhutněním</t>
  </si>
  <si>
    <t>https://podminky.urs.cz/item/CS_URS_2022_01/181912112</t>
  </si>
  <si>
    <t>rýha v komunikaci</t>
  </si>
  <si>
    <t>14*1,2</t>
  </si>
  <si>
    <t>160,40*1</t>
  </si>
  <si>
    <t>147,80*1,20</t>
  </si>
  <si>
    <t>416,40*1</t>
  </si>
  <si>
    <t>Zakládání</t>
  </si>
  <si>
    <t>26</t>
  </si>
  <si>
    <t>211531111</t>
  </si>
  <si>
    <t>Výplň odvodňovacích žeber nebo trativodů kamenivem hrubým drceným frakce 16 až 63 mm</t>
  </si>
  <si>
    <t>1080154504</t>
  </si>
  <si>
    <t>Výplň kamenivem do rýh odvodňovacích žeber nebo trativodů bez zhutnění, s úpravou povrchu výplně kamenivem hrubým drceným frakce 16 až 63 mm</t>
  </si>
  <si>
    <t>https://podminky.urs.cz/item/CS_URS_2022_01/211531111</t>
  </si>
  <si>
    <t>lože drenáže fr.32/63 mm</t>
  </si>
  <si>
    <t>v celé trase kanalizace</t>
  </si>
  <si>
    <t>stoka A</t>
  </si>
  <si>
    <t>55,6*1,2*0,1</t>
  </si>
  <si>
    <t>stoka B</t>
  </si>
  <si>
    <t>160,4*1*0,1</t>
  </si>
  <si>
    <t>stoka C</t>
  </si>
  <si>
    <t>147,80*1,2*0,1</t>
  </si>
  <si>
    <t>416,40*1*0,1</t>
  </si>
  <si>
    <t>odpočet drenáže DN80 mm:</t>
  </si>
  <si>
    <t>-780,2*3,14*0,04*0,04</t>
  </si>
  <si>
    <t>27</t>
  </si>
  <si>
    <t>212755213</t>
  </si>
  <si>
    <t>Trativody z drenážních trubek plastových flexibilních D 80 mm bez lože</t>
  </si>
  <si>
    <t>1265027989</t>
  </si>
  <si>
    <t>Trativody bez lože z drenážních trubek plastových flexibilních D 80 mm</t>
  </si>
  <si>
    <t>https://podminky.urs.cz/item/CS_URS_2022_01/212755213</t>
  </si>
  <si>
    <t>55,6</t>
  </si>
  <si>
    <t>160,4</t>
  </si>
  <si>
    <t>147,80+416,40</t>
  </si>
  <si>
    <t>Svislé a kompletní konstrukce</t>
  </si>
  <si>
    <t>28</t>
  </si>
  <si>
    <t>359901211</t>
  </si>
  <si>
    <t>Monitoring stoky jakékoli výšky na nové kanalizaci</t>
  </si>
  <si>
    <t>-545701554</t>
  </si>
  <si>
    <t>Monitoring stok (kamerový systém) jakékoli výšky nová kanalizace</t>
  </si>
  <si>
    <t>https://podminky.urs.cz/item/CS_URS_2022_01/359901211</t>
  </si>
  <si>
    <t>stoka A, B, C, přípojky</t>
  </si>
  <si>
    <t>55,6+160,4+147,8+416,4+105</t>
  </si>
  <si>
    <t>Vodorovné konstrukce</t>
  </si>
  <si>
    <t>29</t>
  </si>
  <si>
    <t>451572111</t>
  </si>
  <si>
    <t>Lože pod potrubí otevřený výkop z kameniva drobného těženého</t>
  </si>
  <si>
    <t>-982926570</t>
  </si>
  <si>
    <t>Lože pod potrubí, stoky a drobné objekty v otevřeném výkopu z kameniva drobného těženého 0 až 4 mm</t>
  </si>
  <si>
    <t>https://podminky.urs.cz/item/CS_URS_2022_01/451572111</t>
  </si>
  <si>
    <t>podsyp tl.100 mm</t>
  </si>
  <si>
    <t>lože drenáže</t>
  </si>
  <si>
    <t>160,4+416,40 = 576,80 m´</t>
  </si>
  <si>
    <t>576,80*1,0*0,1</t>
  </si>
  <si>
    <t>55,6+147,80 = 203,40 m´</t>
  </si>
  <si>
    <t>203,40*1,2*0,1</t>
  </si>
  <si>
    <t>105*0,8*0,1</t>
  </si>
  <si>
    <t>Trubní vedení</t>
  </si>
  <si>
    <t>30</t>
  </si>
  <si>
    <t>810441811</t>
  </si>
  <si>
    <t>Bourání stávajícího potrubí z betonu DN přes 400 do 600</t>
  </si>
  <si>
    <t>2083361795</t>
  </si>
  <si>
    <t>Bourání stávajícího potrubí z betonu v otevřeném výkopu DN přes 400 do 600</t>
  </si>
  <si>
    <t>https://podminky.urs.cz/item/CS_URS_2022_01/810441811</t>
  </si>
  <si>
    <t>původní potrubí BET600 v trase stoky A</t>
  </si>
  <si>
    <t>47</t>
  </si>
  <si>
    <t>31</t>
  </si>
  <si>
    <t>871313121</t>
  </si>
  <si>
    <t>Montáž kanalizačního potrubí z PVC těsněné gumovým kroužkem otevřený výkop sklon do 20 % DN 160</t>
  </si>
  <si>
    <t>-397427585</t>
  </si>
  <si>
    <t>Montáž kanalizačního potrubí z plastů z tvrdého PVC těsněných gumovým kroužkem v otevřeném výkopu ve sklonu do 20 % DN 160</t>
  </si>
  <si>
    <t>https://podminky.urs.cz/item/CS_URS_2022_01/871313121</t>
  </si>
  <si>
    <t>napojení uličních vpustí a žlabů</t>
  </si>
  <si>
    <t>105</t>
  </si>
  <si>
    <t>32</t>
  </si>
  <si>
    <t>28611250</t>
  </si>
  <si>
    <t>trubka kanalizační PVC-U DN 160x3000mm SN16</t>
  </si>
  <si>
    <t>-2104956359</t>
  </si>
  <si>
    <t>105*1,03 'Přepočtené koeficientem množství</t>
  </si>
  <si>
    <t>33</t>
  </si>
  <si>
    <t>871373121</t>
  </si>
  <si>
    <t>Montáž kanalizačního potrubí z PVC těsněné gumovým kroužkem otevřený výkop sklon do 20 % DN 315</t>
  </si>
  <si>
    <t>1877414275</t>
  </si>
  <si>
    <t>Montáž kanalizačního potrubí z plastů z tvrdého PVC těsněných gumovým kroužkem v otevřeném výkopu ve sklonu do 20 % DN 315</t>
  </si>
  <si>
    <t>https://podminky.urs.cz/item/CS_URS_2022_01/871373121</t>
  </si>
  <si>
    <t xml:space="preserve">160,4+416,40 </t>
  </si>
  <si>
    <t>34</t>
  </si>
  <si>
    <t>28611233</t>
  </si>
  <si>
    <t>trubka kanalizační PVC-U DN 315x3000mm SN12</t>
  </si>
  <si>
    <t>276076416</t>
  </si>
  <si>
    <t>576,8*1,03 'Přepočtené koeficientem množství</t>
  </si>
  <si>
    <t>35</t>
  </si>
  <si>
    <t>871393121</t>
  </si>
  <si>
    <t>Montáž kanalizačního potrubí z PVC těsněné gumovým kroužkem otevřený výkop sklon do 20 % DN 400</t>
  </si>
  <si>
    <t>1883938608</t>
  </si>
  <si>
    <t>Montáž kanalizačního potrubí z plastů z tvrdého PVC těsněných gumovým kroužkem v otevřeném výkopu ve sklonu do 20 % DN 400</t>
  </si>
  <si>
    <t>https://podminky.urs.cz/item/CS_URS_2022_01/871393121</t>
  </si>
  <si>
    <t xml:space="preserve">55,6+147,80 </t>
  </si>
  <si>
    <t>36</t>
  </si>
  <si>
    <t>28611234</t>
  </si>
  <si>
    <t>trubka kanalizační PVC-U DN 400x3000mm SN12</t>
  </si>
  <si>
    <t>874325258</t>
  </si>
  <si>
    <t>203,4*1,03 'Přepočtené koeficientem množství</t>
  </si>
  <si>
    <t>37</t>
  </si>
  <si>
    <t>877315211</t>
  </si>
  <si>
    <t>Montáž tvarovek z tvrdého PVC-systém KG nebo z polypropylenu-systém KG 2000 jednoosé DN 160</t>
  </si>
  <si>
    <t>kus</t>
  </si>
  <si>
    <t>-1389337790</t>
  </si>
  <si>
    <t>Montáž tvarovek na kanalizačním potrubí z trub z plastu z tvrdého PVC nebo z polypropylenu v otevřeném výkopu jednoosých DN 160</t>
  </si>
  <si>
    <t>https://podminky.urs.cz/item/CS_URS_2022_01/877315211</t>
  </si>
  <si>
    <t>33+29</t>
  </si>
  <si>
    <t>38</t>
  </si>
  <si>
    <t>28651012</t>
  </si>
  <si>
    <t>koleno kanalizační PVC-U 160x45°</t>
  </si>
  <si>
    <t>661587200</t>
  </si>
  <si>
    <t>39</t>
  </si>
  <si>
    <t>28651010</t>
  </si>
  <si>
    <t>koleno kanalizace PVC-U 160x15°</t>
  </si>
  <si>
    <t>973213087</t>
  </si>
  <si>
    <t>40</t>
  </si>
  <si>
    <t>877375211</t>
  </si>
  <si>
    <t>Montáž tvarovek z tvrdého PVC-systém KG nebo z polypropylenu-systém KG 2000 jednoosé DN 315</t>
  </si>
  <si>
    <t>405775646</t>
  </si>
  <si>
    <t>Montáž tvarovek na kanalizačním potrubí z trub z plastu z tvrdého PVC nebo z polypropylenu v otevřeném výkopu jednoosých DN 315</t>
  </si>
  <si>
    <t>https://podminky.urs.cz/item/CS_URS_2022_01/877375211</t>
  </si>
  <si>
    <t>41</t>
  </si>
  <si>
    <t>28651076</t>
  </si>
  <si>
    <t>přesuvka kanalizační plastová PVC-U DN 315</t>
  </si>
  <si>
    <t>1395420722</t>
  </si>
  <si>
    <t>42</t>
  </si>
  <si>
    <t>877375221</t>
  </si>
  <si>
    <t>Montáž tvarovek z tvrdého PVC-systém KG nebo z polypropylenu-systém KG 2000 dvouosé DN 315</t>
  </si>
  <si>
    <t>717047016</t>
  </si>
  <si>
    <t>Montáž tvarovek na kanalizačním potrubí z trub z plastu z tvrdého PVC nebo z polypropylenu v otevřeném výkopu dvouosých DN 315</t>
  </si>
  <si>
    <t>https://podminky.urs.cz/item/CS_URS_2022_01/877375221</t>
  </si>
  <si>
    <t>43</t>
  </si>
  <si>
    <t>28651037</t>
  </si>
  <si>
    <t>odbočka kanalizační plastová PVC-U DN 315/160/45°</t>
  </si>
  <si>
    <t>2051070460</t>
  </si>
  <si>
    <t>44</t>
  </si>
  <si>
    <t>892312121</t>
  </si>
  <si>
    <t>Tlaková zkouška vzduchem potrubí DN 150 těsnícím vakem ucpávkovým</t>
  </si>
  <si>
    <t>úsek</t>
  </si>
  <si>
    <t>-542100554</t>
  </si>
  <si>
    <t>Tlakové zkoušky vzduchem těsnícími vaky ucpávkovými DN 150</t>
  </si>
  <si>
    <t>https://podminky.urs.cz/item/CS_URS_2022_01/892312121</t>
  </si>
  <si>
    <t>45</t>
  </si>
  <si>
    <t>892372121</t>
  </si>
  <si>
    <t>Tlaková zkouška vzduchem potrubí DN 300 těsnícím vakem ucpávkovým</t>
  </si>
  <si>
    <t>1688771583</t>
  </si>
  <si>
    <t>Tlakové zkoušky vzduchem těsnícími vaky ucpávkovými DN 300</t>
  </si>
  <si>
    <t>https://podminky.urs.cz/item/CS_URS_2022_01/892372121</t>
  </si>
  <si>
    <t>mezi šachtami</t>
  </si>
  <si>
    <t>46</t>
  </si>
  <si>
    <t>892392121</t>
  </si>
  <si>
    <t>Tlaková zkouška vzduchem potrubí DN 400 těsnícím vakem ucpávkovým</t>
  </si>
  <si>
    <t>-385845618</t>
  </si>
  <si>
    <t>Tlakové zkoušky vzduchem těsnícími vaky ucpávkovými DN 400</t>
  </si>
  <si>
    <t>https://podminky.urs.cz/item/CS_URS_2022_01/892392121</t>
  </si>
  <si>
    <t>892492121</t>
  </si>
  <si>
    <t>Tlaková zkouška vzduchem potrubí DN 1000 těsnícím vakem ucpávkovým</t>
  </si>
  <si>
    <t>937760413</t>
  </si>
  <si>
    <t>Tlakové zkoušky vzduchem těsnícími vaky ucpávkovými DN 1000</t>
  </si>
  <si>
    <t>https://podminky.urs.cz/item/CS_URS_2022_01/892492121</t>
  </si>
  <si>
    <t>kanalizační šachty DN1000</t>
  </si>
  <si>
    <t>48</t>
  </si>
  <si>
    <t>894812511</t>
  </si>
  <si>
    <t>Revizní a čistící šachta z PP typ DN 1000/315 šachtové dno průtočné 30°, 60°, 90°</t>
  </si>
  <si>
    <t>-484503782</t>
  </si>
  <si>
    <t>Revizní a čistící šachta z polypropylenu PP pro hladké trouby DN 1000 šachtové dno (DN šachty / DN trubního vedení) DN 1000/315 průtočné 30°, 60°, 90°</t>
  </si>
  <si>
    <t>https://podminky.urs.cz/item/CS_URS_2022_01/894812511</t>
  </si>
  <si>
    <t>49</t>
  </si>
  <si>
    <t>89481251R</t>
  </si>
  <si>
    <t>Revizní a čistící šachta z PP typ DN 1000/400 šachtové dno průtočné 30°, 60°, 90°</t>
  </si>
  <si>
    <t>1038369010</t>
  </si>
  <si>
    <t>Revizní a čistící šachta z polypropylenu PP pro hladké trouby DN 1000 šachtové dno (DN šachty / DN trubního vedení) DN 1000/400 průtočné 30°, 60°, 90°</t>
  </si>
  <si>
    <t>50</t>
  </si>
  <si>
    <t>894812522</t>
  </si>
  <si>
    <t>Revizní a čistící šachta z PP DN 1000 šachtová roura korugovaná světlé hloubky 2400 mm</t>
  </si>
  <si>
    <t>-1619620869</t>
  </si>
  <si>
    <t>Revizní a čistící šachta z polypropylenu PP pro hladké trouby DN 1000 roura šachtová korugovaná, světlé hloubky 2 400 mm</t>
  </si>
  <si>
    <t>https://podminky.urs.cz/item/CS_URS_2022_01/894812522</t>
  </si>
  <si>
    <t>51</t>
  </si>
  <si>
    <t>894812529</t>
  </si>
  <si>
    <t>Příplatek k rourám revizní a čistící šachty z PP DN 1000 za uříznutí šachtové skruže</t>
  </si>
  <si>
    <t>-629518369</t>
  </si>
  <si>
    <t>Revizní a čistící šachta z polypropylenu PP pro hladké trouby DN 1000 Příplatek k cenám 2431 - 2438 za uříznutí šachtové roury</t>
  </si>
  <si>
    <t>https://podminky.urs.cz/item/CS_URS_2022_01/894812529</t>
  </si>
  <si>
    <t>52</t>
  </si>
  <si>
    <t>894812553</t>
  </si>
  <si>
    <t>Revizní a čistící šachta z PP DN 1000 poklop litinový pro třídu zatížení D400 na teleskopickém adaptéru</t>
  </si>
  <si>
    <t>148943376</t>
  </si>
  <si>
    <t>Revizní a čistící šachta z polypropylenu PP pro hladké trouby DN 1000 poklop (mříž) litinový s přechodovým konusem pro třídu zatížení D400 na teleskopickém adaptéru</t>
  </si>
  <si>
    <t>https://podminky.urs.cz/item/CS_URS_2022_01/894812553</t>
  </si>
  <si>
    <t>53</t>
  </si>
  <si>
    <t>894812612</t>
  </si>
  <si>
    <t>Vyříznutí a utěsnění otvoru ve stěně šachty DN 160</t>
  </si>
  <si>
    <t>830946613</t>
  </si>
  <si>
    <t>Revizní a čistící šachta z polypropylenu PP vyříznutí a utěsnění otvoru ve stěně šachty DN 150</t>
  </si>
  <si>
    <t>https://podminky.urs.cz/item/CS_URS_2022_01/894812612</t>
  </si>
  <si>
    <t>54</t>
  </si>
  <si>
    <t>899722113</t>
  </si>
  <si>
    <t>Krytí potrubí z plastů výstražnou fólií z PVC 34cm</t>
  </si>
  <si>
    <t>-1322567695</t>
  </si>
  <si>
    <t>Krytí potrubí z plastů výstražnou fólií z PVC šířky 34 cm</t>
  </si>
  <si>
    <t>https://podminky.urs.cz/item/CS_URS_2022_01/899722113</t>
  </si>
  <si>
    <t>55</t>
  </si>
  <si>
    <t>8998000R1</t>
  </si>
  <si>
    <t>výšková přeložka vodovodních přípojek v rámci pokládky potrubí na stoce C mezi šachtami A2-C7 v místě křížení s novým potrubím</t>
  </si>
  <si>
    <t>-1097700911</t>
  </si>
  <si>
    <t>56</t>
  </si>
  <si>
    <t>8998000R2</t>
  </si>
  <si>
    <t>přepojení stávající kanalizace na novou kanalizaci - dodávka + montáž</t>
  </si>
  <si>
    <t>-1105155215</t>
  </si>
  <si>
    <t>do kanalizace bude v chodníku přepojena přes odbočnou tvarovku a spojku flex-seal dešťová kanalizace BET DN200</t>
  </si>
  <si>
    <t>do spojné šachty Š2 bude přepojena stáv.kanalizace BET DN400 - před napojením bude profil redukován na DN200</t>
  </si>
  <si>
    <t>do stoky bude v úseku 0,138 km přepojena přes odbočnou tvarovku a spojku flex-seal dešťová kanalizace BET DN200</t>
  </si>
  <si>
    <t>do stoky bude v úseku 0,404 km přepojena přes odbočnou tvarovku a spojku flex-seal dešťová kanalizace BET DN200</t>
  </si>
  <si>
    <t>997</t>
  </si>
  <si>
    <t>Přesun sutě</t>
  </si>
  <si>
    <t>57</t>
  </si>
  <si>
    <t>997013501</t>
  </si>
  <si>
    <t>Odvoz suti a vybouraných hmot na skládku nebo meziskládku do 1 km se složením</t>
  </si>
  <si>
    <t>2037392891</t>
  </si>
  <si>
    <t>Odvoz suti a vybouraných hmot na skládku nebo meziskládku se složením, na vzdálenost do 1 km</t>
  </si>
  <si>
    <t>https://podminky.urs.cz/item/CS_URS_2022_01/997013501</t>
  </si>
  <si>
    <t>potrubí BET600</t>
  </si>
  <si>
    <t>32,9</t>
  </si>
  <si>
    <t>58</t>
  </si>
  <si>
    <t>997013509</t>
  </si>
  <si>
    <t>Příplatek k odvozu suti a vybouraných hmot na skládku ZKD 1 km přes 1 km</t>
  </si>
  <si>
    <t>-1112621766</t>
  </si>
  <si>
    <t>Odvoz suti a vybouraných hmot na skládku nebo meziskládku se složením, na vzdálenost Příplatek k ceně za každý další i započatý 1 km přes 1 km</t>
  </si>
  <si>
    <t>https://podminky.urs.cz/item/CS_URS_2022_01/997013509</t>
  </si>
  <si>
    <t>32,9*14 'Přepočtené koeficientem množství</t>
  </si>
  <si>
    <t>59</t>
  </si>
  <si>
    <t>997013861</t>
  </si>
  <si>
    <t>Poplatek za uložení stavebního odpadu na recyklační skládce (skládkovné) z prostého betonu kód odpadu 17 01 01</t>
  </si>
  <si>
    <t>982877166</t>
  </si>
  <si>
    <t>Poplatek za uložení stavebního odpadu na recyklační skládce (skládkovné) z prostého betonu zatříděného do Katalogu odpadů pod kódem 17 01 01</t>
  </si>
  <si>
    <t>https://podminky.urs.cz/item/CS_URS_2022_01/997013861</t>
  </si>
  <si>
    <t>998</t>
  </si>
  <si>
    <t>Přesun hmot</t>
  </si>
  <si>
    <t>60</t>
  </si>
  <si>
    <t>998276101</t>
  </si>
  <si>
    <t>Přesun hmot pro trubní vedení z trub z plastických hmot otevřený výkop</t>
  </si>
  <si>
    <t>1029489253</t>
  </si>
  <si>
    <t>Přesun hmot pro trubní vedení hloubené z trub z plastických hmot nebo sklolaminátových pro vodovody nebo kanalizace v otevřeném výkopu dopravní vzdálenost do 15 m</t>
  </si>
  <si>
    <t>https://podminky.urs.cz/item/CS_URS_2022_01/998276101</t>
  </si>
  <si>
    <t>SO 301.2 - Retenční nádrž</t>
  </si>
  <si>
    <t xml:space="preserve">    9 - Ostatní konstrukce a práce, bourání</t>
  </si>
  <si>
    <t>PSV - Práce a dodávky PSV</t>
  </si>
  <si>
    <t xml:space="preserve">    711 - Izolace proti vodě, vlhkosti a plynům</t>
  </si>
  <si>
    <t xml:space="preserve">    783 - Dokončovací práce - nátěry</t>
  </si>
  <si>
    <t>111211101</t>
  </si>
  <si>
    <t>Odstranění křovin a stromů průměru kmene do 100 mm i s kořeny sklonu terénu do 1:5 ručně</t>
  </si>
  <si>
    <t>-300842651</t>
  </si>
  <si>
    <t>Odstranění křovin a stromů s odstraněním kořenů ručně průměru kmene do 100 mm jakékoliv plochy v rovině nebo ve svahu o sklonu do 1:5</t>
  </si>
  <si>
    <t>https://podminky.urs.cz/item/CS_URS_2022_01/111211101</t>
  </si>
  <si>
    <t>výměra odečtena graficky</t>
  </si>
  <si>
    <t>112155311</t>
  </si>
  <si>
    <t>Štěpkování keřového porostu středně hustého s naložením</t>
  </si>
  <si>
    <t>-1637797101</t>
  </si>
  <si>
    <t>Štěpkování s naložením na dopravní prostředek a odvozem do 20 km keřového porostu středně hustého</t>
  </si>
  <si>
    <t>https://podminky.urs.cz/item/CS_URS_2022_01/112155311</t>
  </si>
  <si>
    <t>121151113</t>
  </si>
  <si>
    <t>Sejmutí ornice plochy do 500 m2 tl vrstvy do 200 mm strojně</t>
  </si>
  <si>
    <t>-644789125</t>
  </si>
  <si>
    <t>Sejmutí ornice strojně při souvislé ploše přes 100 do 500 m2, tl. vrstvy do 200 mm</t>
  </si>
  <si>
    <t>https://podminky.urs.cz/item/CS_URS_2022_01/121151113</t>
  </si>
  <si>
    <t>tl.100 mm</t>
  </si>
  <si>
    <t>124</t>
  </si>
  <si>
    <t>122251102</t>
  </si>
  <si>
    <t>Odkopávky a prokopávky nezapažené v hornině třídy těžitelnosti I skupiny 3 objem do 50 m3 strojně</t>
  </si>
  <si>
    <t>1318146979</t>
  </si>
  <si>
    <t>Odkopávky a prokopávky nezapažené strojně v hornině třídy těžitelnosti I skupiny 3 přes 20 do 50 m3</t>
  </si>
  <si>
    <t>https://podminky.urs.cz/item/CS_URS_2022_01/122251102</t>
  </si>
  <si>
    <t>odkopávka nesoudržné části hráze</t>
  </si>
  <si>
    <t>49-124*0,1</t>
  </si>
  <si>
    <t>odlehčovací zemní koryto z nouzového přelivu</t>
  </si>
  <si>
    <t>17*(1,2+0,8)/2*0,2</t>
  </si>
  <si>
    <t>122703602</t>
  </si>
  <si>
    <t>Odstranění nánosů při únosnosti dna přes 40 do 60 kPa</t>
  </si>
  <si>
    <t>-1710821866</t>
  </si>
  <si>
    <t>Odstranění nánosů z vypuštěných vodních nádrží nebo rybníků s uložením do hromad na vzdálenost do 20 m ve výkopišti při únosnosti dna přes 40 kPa do 60 kPa</t>
  </si>
  <si>
    <t>https://podminky.urs.cz/item/CS_URS_2022_01/122703602</t>
  </si>
  <si>
    <t>123</t>
  </si>
  <si>
    <t>162253101</t>
  </si>
  <si>
    <t>Vodorovné přemístění nánosu z nádrží přes 20 do 60 m při únosnosti dna přes 40 kPa</t>
  </si>
  <si>
    <t>-661165342</t>
  </si>
  <si>
    <t>Vodorovné přemístění nánosu z vodních nádrží nebo rybníků s vyklopením a hrubým urovnáním skládky při únosnosti dna přes 40 kPa, na vzdálenost přes 20 do 60 m</t>
  </si>
  <si>
    <t>https://podminky.urs.cz/item/CS_URS_2022_01/162253101</t>
  </si>
  <si>
    <t>162351103</t>
  </si>
  <si>
    <t>Vodorovné přemístění přes 50 do 500 m výkopku/sypaniny z horniny třídy těžitelnosti I skupiny 1 až 3</t>
  </si>
  <si>
    <t>771543488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</si>
  <si>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</si>
  <si>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https://podminky.urs.cz/item/CS_URS_2022_01/162351103</t>
  </si>
  <si>
    <t>sejmutá ornice na mezideponii a zpět pro rozprostření na korunu a vzdušný líc hráze</t>
  </si>
  <si>
    <t>124*0,1*2</t>
  </si>
  <si>
    <t>-1937286691</t>
  </si>
  <si>
    <t>odvoz zeminy z mezideponie</t>
  </si>
  <si>
    <t>násyp hráze</t>
  </si>
  <si>
    <t>zásyp strouhy na přítoku DK</t>
  </si>
  <si>
    <t>17,5</t>
  </si>
  <si>
    <t>916779801</t>
  </si>
  <si>
    <t>odvoz výkopku na skládku s poplatkem</t>
  </si>
  <si>
    <t>odpočet ornice pro ohumusování vzdušného líce a koruny hráze</t>
  </si>
  <si>
    <t>-124*0,1</t>
  </si>
  <si>
    <t>odvoz nánosu z rybníka na skládku - NEBEZPEČNÝ ODPAD!</t>
  </si>
  <si>
    <t>1384799499</t>
  </si>
  <si>
    <t>výkopek</t>
  </si>
  <si>
    <t>40*5</t>
  </si>
  <si>
    <t>nános</t>
  </si>
  <si>
    <t>123*20</t>
  </si>
  <si>
    <t>167151111</t>
  </si>
  <si>
    <t>Nakládání výkopku z hornin třídy těžitelnosti I skupiny 1 až 3 přes 100 m3</t>
  </si>
  <si>
    <t>857553490</t>
  </si>
  <si>
    <t>Nakládání, skládání a překládání neulehlého výkopku nebo sypaniny strojně nakládání, množství přes 100 m3, z hornin třídy těžitelnosti I, skupiny 1 až 3</t>
  </si>
  <si>
    <t>https://podminky.urs.cz/item/CS_URS_2022_01/167151111</t>
  </si>
  <si>
    <t>nakládání nánosu ze dna nádrže pro odvoz na skládku</t>
  </si>
  <si>
    <t>nakládání výkopku ( ze stok ) na mezideponii</t>
  </si>
  <si>
    <t>nakládání ornice na mezideponii</t>
  </si>
  <si>
    <t>124*0,1</t>
  </si>
  <si>
    <t>171151103</t>
  </si>
  <si>
    <t>Uložení sypaniny z hornin soudržných do násypů zhutněných strojně</t>
  </si>
  <si>
    <t>878064597</t>
  </si>
  <si>
    <t>Uložení sypanin do násypů strojně s rozprostřením sypaniny ve vrstvách a s hrubým urovnáním zhutněných z hornin soudržných jakékoliv třídy těžitelnosti</t>
  </si>
  <si>
    <t>https://podminky.urs.cz/item/CS_URS_2022_01/171151103</t>
  </si>
  <si>
    <t>násyp hráze ( zemina F6 CI z mezideponie )</t>
  </si>
  <si>
    <t>1712010R1</t>
  </si>
  <si>
    <t>Poplatek za uložení na skládce (skládkovné) zeminy a kamení kód - Nebezpečný odpad!</t>
  </si>
  <si>
    <t>-1585391787</t>
  </si>
  <si>
    <t>123*1,8 'Přepočtené koeficientem množství</t>
  </si>
  <si>
    <t>1712010R2</t>
  </si>
  <si>
    <t>-175233507</t>
  </si>
  <si>
    <t>40*1,6 'Přepočtené koeficientem množství</t>
  </si>
  <si>
    <t>211539048</t>
  </si>
  <si>
    <t>1450384247</t>
  </si>
  <si>
    <t>zásyp části strouhy na přítoku dešťové kanalizace ( zemina z mezideponie )</t>
  </si>
  <si>
    <t>181311103</t>
  </si>
  <si>
    <t>Rozprostření ornice tl vrstvy do 200 mm v rovině nebo ve svahu do 1:5 ručně</t>
  </si>
  <si>
    <t>767904693</t>
  </si>
  <si>
    <t>Rozprostření a urovnání ornice v rovině nebo ve svahu sklonu do 1:5 ručně při souvislé ploše, tl. vrstvy do 200 mm</t>
  </si>
  <si>
    <t>https://podminky.urs.cz/item/CS_URS_2022_01/181311103</t>
  </si>
  <si>
    <t>koruna hráze</t>
  </si>
  <si>
    <t>22*3</t>
  </si>
  <si>
    <t>181411121</t>
  </si>
  <si>
    <t>Založení lučního trávníku výsevem pl do 1000 m2 v rovině a ve svahu do 1:5</t>
  </si>
  <si>
    <t>-1711361878</t>
  </si>
  <si>
    <t>Založení trávníku na půdě předem připravené plochy do 1000 m2 výsevem včetně utažení lučního v rovině nebo na svahu do 1:5</t>
  </si>
  <si>
    <t>https://podminky.urs.cz/item/CS_URS_2022_01/181411121</t>
  </si>
  <si>
    <t>181411122</t>
  </si>
  <si>
    <t>Založení lučního trávníku výsevem pl do 1000 m2 ve svahu přes 1:5 do 1:2</t>
  </si>
  <si>
    <t>-1567665083</t>
  </si>
  <si>
    <t>Založení trávníku na půdě předem připravené plochy do 1000 m2 výsevem včetně utažení lučního na svahu přes 1:5 do 1:2</t>
  </si>
  <si>
    <t>https://podminky.urs.cz/item/CS_URS_2022_01/181411122</t>
  </si>
  <si>
    <t>vzdušný líc hráze</t>
  </si>
  <si>
    <t>00572100</t>
  </si>
  <si>
    <t>osivo jetelotráva intenzivní víceletá</t>
  </si>
  <si>
    <t>1886461533</t>
  </si>
  <si>
    <t>124*0,025 'Přepočtené koeficientem množství</t>
  </si>
  <si>
    <t>-319598984</t>
  </si>
  <si>
    <t>-1423861462</t>
  </si>
  <si>
    <t>výměry odečteny graficky</t>
  </si>
  <si>
    <t>návodní líc hráze</t>
  </si>
  <si>
    <t>74</t>
  </si>
  <si>
    <t>plocha pod kamennou rovnaninu</t>
  </si>
  <si>
    <t>nátok do nádrže - výusť z DK - čelo</t>
  </si>
  <si>
    <t>(4+1)/2*1,41</t>
  </si>
  <si>
    <t>opevnění dna</t>
  </si>
  <si>
    <t>3*1</t>
  </si>
  <si>
    <t>zajišťovací práh z LK</t>
  </si>
  <si>
    <t>1*0,3</t>
  </si>
  <si>
    <t>příčné prahy v odlehčovacím korytě z nouzového přelivu - 4 ks</t>
  </si>
  <si>
    <t>(0,8+(2*0,3))*0,3*4</t>
  </si>
  <si>
    <t>příčný práh v odpadním korytě ( nejspodnější )</t>
  </si>
  <si>
    <t>2*0,3</t>
  </si>
  <si>
    <t>stabilizace dna před prostředním prahem</t>
  </si>
  <si>
    <t>2*1</t>
  </si>
  <si>
    <t>výtok odpadního potrubí z RN - výtokové čelo</t>
  </si>
  <si>
    <t>(0,8+0,3)/2*1,41</t>
  </si>
  <si>
    <t>výtok odpadního potrubí - stabilizace dna</t>
  </si>
  <si>
    <t>4*0,8</t>
  </si>
  <si>
    <t>zajišťovací práh před výtokem</t>
  </si>
  <si>
    <t>(0,8+(2*0,5))*0,3</t>
  </si>
  <si>
    <t>odpadní potrubí PVC300</t>
  </si>
  <si>
    <t>13*1</t>
  </si>
  <si>
    <t>požerák</t>
  </si>
  <si>
    <t>1,2*1,2</t>
  </si>
  <si>
    <t>dlažba před požerákem</t>
  </si>
  <si>
    <t>2*2</t>
  </si>
  <si>
    <t>181951111</t>
  </si>
  <si>
    <t>Úprava pláně v hornině třídy těžitelnosti I skupiny 1 až 3 bez zhutnění strojně</t>
  </si>
  <si>
    <t>-1578912051</t>
  </si>
  <si>
    <t>Úprava pláně vyrovnáním výškových rozdílů strojně v hornině třídy těžitelnosti I, skupiny 1 až 3 bez zhutnění</t>
  </si>
  <si>
    <t>https://podminky.urs.cz/item/CS_URS_2022_01/181951111</t>
  </si>
  <si>
    <t>dno nádrže</t>
  </si>
  <si>
    <t>290</t>
  </si>
  <si>
    <t>182151111</t>
  </si>
  <si>
    <t>Svahování v zářezech v hornině třídy těžitelnosti I skupiny 1 až 3 strojně</t>
  </si>
  <si>
    <t>-1448630682</t>
  </si>
  <si>
    <t>Svahování trvalých svahů do projektovaných profilů strojně s potřebným přemístěním výkopku při svahování v zářezech v hornině třídy těžitelnosti I, skupiny 1 až 3</t>
  </si>
  <si>
    <t>https://podminky.urs.cz/item/CS_URS_2022_01/182151111</t>
  </si>
  <si>
    <t>pro sanaci hráze</t>
  </si>
  <si>
    <t>97</t>
  </si>
  <si>
    <t>182251101</t>
  </si>
  <si>
    <t>Svahování násypů strojně</t>
  </si>
  <si>
    <t>-1603789204</t>
  </si>
  <si>
    <t>Svahování trvalých svahů do projektovaných profilů strojně s potřebným přemístěním výkopku při svahování násypů v jakékoliv hornině</t>
  </si>
  <si>
    <t>https://podminky.urs.cz/item/CS_URS_2022_01/182251101</t>
  </si>
  <si>
    <t>úprava figury hráze</t>
  </si>
  <si>
    <t>návodní líc</t>
  </si>
  <si>
    <t>vzdušný líc</t>
  </si>
  <si>
    <t>úprava břehů nádrže</t>
  </si>
  <si>
    <t>49*2,5</t>
  </si>
  <si>
    <t>reprofilace odpadního koryta v délce 17 m</t>
  </si>
  <si>
    <t>17*2*1,9</t>
  </si>
  <si>
    <t>182311123</t>
  </si>
  <si>
    <t>Rozprostření ornice ve svahu přes 1:5 tl vrstvy do 200 mm ručně</t>
  </si>
  <si>
    <t>1799745749</t>
  </si>
  <si>
    <t>Rozprostření a urovnání ornice ve svahu sklonu přes 1:5 ručně při souvislé ploše, tl. vrstvy do 200 mm</t>
  </si>
  <si>
    <t>https://podminky.urs.cz/item/CS_URS_2022_01/182311123</t>
  </si>
  <si>
    <t>184818232</t>
  </si>
  <si>
    <t>Ochrana kmene průměru přes 300 do 500 mm bedněním výšky do 2 m</t>
  </si>
  <si>
    <t>-534374816</t>
  </si>
  <si>
    <t>Ochrana kmene bedněním před poškozením stavebním provozem zřízení včetně odstranění výšky bednění do 2 m průměru kmene přes 300 do 500 mm</t>
  </si>
  <si>
    <t>https://podminky.urs.cz/item/CS_URS_2022_01/184818232</t>
  </si>
  <si>
    <t>185804312</t>
  </si>
  <si>
    <t>Zalití rostlin vodou plocha přes 20 m2</t>
  </si>
  <si>
    <t>917280084</t>
  </si>
  <si>
    <t>Zalití rostlin vodou plochy záhonů jednotlivě přes 20 m2</t>
  </si>
  <si>
    <t>https://podminky.urs.cz/item/CS_URS_2022_01/185804312</t>
  </si>
  <si>
    <t>3 x zalití nového trávníku v množství 10 l/m2</t>
  </si>
  <si>
    <t>3*124</t>
  </si>
  <si>
    <t>372*0,01 'Přepočtené koeficientem množství</t>
  </si>
  <si>
    <t>247681114</t>
  </si>
  <si>
    <t>Těsnění studny z jílu se zhutněním</t>
  </si>
  <si>
    <t>1101885131</t>
  </si>
  <si>
    <t>Obsyp a těsnění vodárenské studny těsnění se zhutněním z jílu</t>
  </si>
  <si>
    <t>https://podminky.urs.cz/item/CS_URS_2022_01/247681114</t>
  </si>
  <si>
    <t>jílové těsnění mezi dlužemi požeráku</t>
  </si>
  <si>
    <t>1,8*0,43*0,1</t>
  </si>
  <si>
    <t>58125110</t>
  </si>
  <si>
    <t>jíl surový kusový</t>
  </si>
  <si>
    <t>1798718612</t>
  </si>
  <si>
    <t>0,077*2 'Přepočtené koeficientem množství</t>
  </si>
  <si>
    <t>271532211</t>
  </si>
  <si>
    <t>Podsyp pod základové konstrukce se zhutněním z hrubého kameniva frakce 32 až 63 mm</t>
  </si>
  <si>
    <t>-748054204</t>
  </si>
  <si>
    <t>Podsyp pod základové konstrukce se zhutněním a urovnáním povrchu z kameniva hrubého, frakce 32 - 63 mm</t>
  </si>
  <si>
    <t>https://podminky.urs.cz/item/CS_URS_2022_01/271532211</t>
  </si>
  <si>
    <t>podsyp tl.100 mm podkladní desky požeráku</t>
  </si>
  <si>
    <t>1,2*1,2*0,1</t>
  </si>
  <si>
    <t>273313511</t>
  </si>
  <si>
    <t>Základové desky z betonu tř. C 12/15</t>
  </si>
  <si>
    <t>2123717874</t>
  </si>
  <si>
    <t>Základy z betonu prostého desky z betonu kamenem neprokládaného tř. C 12/15</t>
  </si>
  <si>
    <t>https://podminky.urs.cz/item/CS_URS_2022_01/273313511</t>
  </si>
  <si>
    <t>podkladní deska požeráku</t>
  </si>
  <si>
    <t>273351121</t>
  </si>
  <si>
    <t>Zřízení bednění základových desek</t>
  </si>
  <si>
    <t>-1979468317</t>
  </si>
  <si>
    <t>Bednění základů desek zřízení</t>
  </si>
  <si>
    <t>https://podminky.urs.cz/item/CS_URS_2022_01/273351121</t>
  </si>
  <si>
    <t>1,2*4*0,1</t>
  </si>
  <si>
    <t>273351122</t>
  </si>
  <si>
    <t>Odstranění bednění základových desek</t>
  </si>
  <si>
    <t>576663928</t>
  </si>
  <si>
    <t>Bednění základů desek odstranění</t>
  </si>
  <si>
    <t>https://podminky.urs.cz/item/CS_URS_2022_01/273351122</t>
  </si>
  <si>
    <t>275313711</t>
  </si>
  <si>
    <t>Základové patky z betonu tř. C 20/25</t>
  </si>
  <si>
    <t>-1942625822</t>
  </si>
  <si>
    <t>Základy z betonu prostého patky a bloky z betonu kamenem neprokládaného tř. C 20/25</t>
  </si>
  <si>
    <t>https://podminky.urs.cz/item/CS_URS_2022_01/275313711</t>
  </si>
  <si>
    <t>opěrný blok lávky požeráku - 2 ks</t>
  </si>
  <si>
    <t>0,4*0,4*0,4*2</t>
  </si>
  <si>
    <t>275322611</t>
  </si>
  <si>
    <t>Základové patky ze ŽB se zvýšenými nároky na prostředí tř. C 30/37</t>
  </si>
  <si>
    <t>-1719491852</t>
  </si>
  <si>
    <t>Základy z betonu železového (bez výztuže) patky z betonu se zvýšenými nároky na prostředí tř. C 30/37</t>
  </si>
  <si>
    <t>https://podminky.urs.cz/item/CS_URS_2022_01/275322611</t>
  </si>
  <si>
    <t>základ požeráku</t>
  </si>
  <si>
    <t>beton tř.C30/37 XF3</t>
  </si>
  <si>
    <t>1*1*0,4</t>
  </si>
  <si>
    <t>275351121</t>
  </si>
  <si>
    <t>Zřízení bednění základových patek</t>
  </si>
  <si>
    <t>-1119429824</t>
  </si>
  <si>
    <t>Bednění základů patek zřízení</t>
  </si>
  <si>
    <t>https://podminky.urs.cz/item/CS_URS_2022_01/275351121</t>
  </si>
  <si>
    <t>1*4*0,4</t>
  </si>
  <si>
    <t>opěrné bloky lávky</t>
  </si>
  <si>
    <t>0,4*4*0,4*2</t>
  </si>
  <si>
    <t>275351122</t>
  </si>
  <si>
    <t>Odstranění bednění základových patek</t>
  </si>
  <si>
    <t>-456311292</t>
  </si>
  <si>
    <t>Bednění základů patek odstranění</t>
  </si>
  <si>
    <t>https://podminky.urs.cz/item/CS_URS_2022_01/275351122</t>
  </si>
  <si>
    <t>275362021</t>
  </si>
  <si>
    <t>Výztuž základových patek svařovanými sítěmi Kari</t>
  </si>
  <si>
    <t>-234412901</t>
  </si>
  <si>
    <t>Výztuž základů patek ze svařovaných sítí z drátů typu KARI</t>
  </si>
  <si>
    <t>https://podminky.urs.cz/item/CS_URS_2022_01/275362021</t>
  </si>
  <si>
    <t>Kari síť 100/100/8 mm po obvodu patky</t>
  </si>
  <si>
    <t>(0,9*0,9*2+0,9*0,3*4)*0,008</t>
  </si>
  <si>
    <t>0,022*1,2 'Přepočtené koeficientem množství</t>
  </si>
  <si>
    <t>310321111</t>
  </si>
  <si>
    <t>Zabetonování otvorů do pl 1 m2 ve zdivu nadzákladovém včetně bednění a výztuže</t>
  </si>
  <si>
    <t>830835218</t>
  </si>
  <si>
    <t>Zabetonování otvorů ve zdivu nadzákladovém včetně bednění, odbednění a výztuže (materiál v ceně) plochy do 1 m2</t>
  </si>
  <si>
    <t>https://podminky.urs.cz/item/CS_URS_2022_01/310321111</t>
  </si>
  <si>
    <t>zabetonování potrubí DN200 - 1 ks</t>
  </si>
  <si>
    <t>3,14*0,1*0,1*0,3</t>
  </si>
  <si>
    <t>451577777</t>
  </si>
  <si>
    <t>Podklad nebo lože pod dlažbu vodorovný nebo do sklonu 1:5 z kameniva těženého tl přes 30 do 100 mm</t>
  </si>
  <si>
    <t>-309259146</t>
  </si>
  <si>
    <t>Podklad nebo lože pod dlažbu (přídlažbu) v ploše vodorovné nebo ve sklonu do 1:5, tloušťky od 30 do 100 mm z kameniva těženého</t>
  </si>
  <si>
    <t>https://podminky.urs.cz/item/CS_URS_2022_01/451577777</t>
  </si>
  <si>
    <t>opevnění návodního líce hráze</t>
  </si>
  <si>
    <t xml:space="preserve">obrácený filtr ze štěrku 4/8 mm tl.100 mm pod pohoz </t>
  </si>
  <si>
    <t>74*0,1</t>
  </si>
  <si>
    <t>452218010</t>
  </si>
  <si>
    <t>Zajišťovací práh z upraveného lomového kamene na sucho</t>
  </si>
  <si>
    <t>-2142896882</t>
  </si>
  <si>
    <t>Zajišťovací práh z upraveného lomového kamene na dně a ve svahu melioračních kanálů, s patkami nebo bez patek s dlažbovitou úpravou viditelných ploch na sucho</t>
  </si>
  <si>
    <t>https://podminky.urs.cz/item/CS_URS_2022_01/452218010</t>
  </si>
  <si>
    <t>nátok do nádrže - výusť</t>
  </si>
  <si>
    <t>zajišťovací práh LK200 kg na štět</t>
  </si>
  <si>
    <t>1*0,3*0,5</t>
  </si>
  <si>
    <t>LK 80-200 kg</t>
  </si>
  <si>
    <t>(0,8+(2*0,3))*0,3*0,35*4</t>
  </si>
  <si>
    <t>LK 200 kg</t>
  </si>
  <si>
    <t>2*0,3*0,5</t>
  </si>
  <si>
    <t>zajišťovací práh před výtokem a prostřední</t>
  </si>
  <si>
    <t>2*(0,8+(2*0,5))*0,3*0,5</t>
  </si>
  <si>
    <t>457971122</t>
  </si>
  <si>
    <t>Zřízení vrstvy z geotextilie o sklonu přes 10° do 35° š přes 3 do 7,5 m</t>
  </si>
  <si>
    <t>1735540144</t>
  </si>
  <si>
    <t>Zřízení vrstvy z geotextilie s přesahem bez připevnění k podkladu, s potřebným dočasným zatěžováním včetně zakotvení okraje o sklonu přes 10° do 35°, šířky geotextilie přes 3 do 7,5 m</t>
  </si>
  <si>
    <t>https://podminky.urs.cz/item/CS_URS_2022_01/457971122</t>
  </si>
  <si>
    <t>separační netkaná geotextilie pod filtr ze štěrku</t>
  </si>
  <si>
    <t>69311060</t>
  </si>
  <si>
    <t>geotextilie netkaná separační, ochranná, filtrační, drenážní PP 200g/m2</t>
  </si>
  <si>
    <t>-1955950665</t>
  </si>
  <si>
    <t>74*1,08 'Přepočtené koeficientem množství</t>
  </si>
  <si>
    <t>457979122</t>
  </si>
  <si>
    <t>Příplatek za připevnění geotextilie k podkladu o sklonu přes 10° do 35° 8 skob na 10 m2</t>
  </si>
  <si>
    <t>976863039</t>
  </si>
  <si>
    <t>Zřízení vrstvy z geotextilie s přesahem Příplatek k cenám za připevnění geotextilie k podkladu ocelovými skobami z betonářské oceli o sklonu přes 10° do 35°, při počtu skob na 10 m2 plochy přes 4 do 8 ks</t>
  </si>
  <si>
    <t>https://podminky.urs.cz/item/CS_URS_2022_01/457979122</t>
  </si>
  <si>
    <t>463211151</t>
  </si>
  <si>
    <t>Rovnanina objemu přes 3 m3 z lomového kamene tříděného hm do 80 kg s urovnáním líce</t>
  </si>
  <si>
    <t>-1557505867</t>
  </si>
  <si>
    <t>Rovnanina z lomového kamene neupraveného pro podélné i příčné objekty objemu přes 3 m3 z kamene tříděného, s urovnáním líce a vyklínováním spár úlomky kamene hmotnost jednotlivých kamenů do 80 kg</t>
  </si>
  <si>
    <t>https://podminky.urs.cz/item/CS_URS_2022_01/463211151</t>
  </si>
  <si>
    <t>opevnění návodní paty hráze</t>
  </si>
  <si>
    <t>17,0*0,4</t>
  </si>
  <si>
    <t>463211152</t>
  </si>
  <si>
    <t>Rovnanina objemu přes 3 m3 z lomového kamene tříděného hm přes 80 do 200 kg s urovnáním líce</t>
  </si>
  <si>
    <t>-815018676</t>
  </si>
  <si>
    <t>Rovnanina z lomového kamene neupraveného pro podélné i příčné objekty objemu přes 3 m3 z kamene tříděného, s urovnáním líce a vyklínováním spár úlomky kamene hmotnost jednotlivých kamenů přes 80 do 200 kg</t>
  </si>
  <si>
    <t>https://podminky.urs.cz/item/CS_URS_2022_01/463211152</t>
  </si>
  <si>
    <t>nátok do nádrže-čelo, výusť z DK</t>
  </si>
  <si>
    <t>(4+1)/2*1,41*0,35</t>
  </si>
  <si>
    <t>nátok do nádrže - opevnění dna</t>
  </si>
  <si>
    <t>3*1*0,35</t>
  </si>
  <si>
    <t>2*1*0,35</t>
  </si>
  <si>
    <t>(0,8+0,3)/2*1,41*0,35</t>
  </si>
  <si>
    <t>4*0,8*0,35</t>
  </si>
  <si>
    <t>464531112</t>
  </si>
  <si>
    <t>Pohoz z hrubého drceného kamenivo zrno 63 až 125 mm z terénu</t>
  </si>
  <si>
    <t>-82467510</t>
  </si>
  <si>
    <t>Pohoz dna nebo svahů jakékoliv tloušťky z hrubého drceného kameniva, z terénu, frakce 63 - 125 mm</t>
  </si>
  <si>
    <t>https://podminky.urs.cz/item/CS_URS_2022_01/464531112</t>
  </si>
  <si>
    <t>poohoz kamenivem 63/125 mm tl.200 mm</t>
  </si>
  <si>
    <t>74*0,2</t>
  </si>
  <si>
    <t>464571121</t>
  </si>
  <si>
    <t>Pohoz z kameniva těženého hrubého zrno od 16 až 63 do 32 až 63 mm z terénu</t>
  </si>
  <si>
    <t>-986847802</t>
  </si>
  <si>
    <t>Pohoz dna nebo svahů jakékoliv tloušťky z kameniva těženého hrubého, z terénu, frakce do 63 mm</t>
  </si>
  <si>
    <t>https://podminky.urs.cz/item/CS_URS_2022_01/464571121</t>
  </si>
  <si>
    <t xml:space="preserve">obrácený filtr ze štěrku 16/32 mm tl.100 mm pod pohoz </t>
  </si>
  <si>
    <t>465511113</t>
  </si>
  <si>
    <t>Dlažba z lomového kamene na sucho bez výplně spár pl do 20 m2 tl 300 mm</t>
  </si>
  <si>
    <t>-846009687</t>
  </si>
  <si>
    <t>Dlažba z lomového kamene upraveného vodorovná nebo plocha ve sklonu do 1:2 s dodáním hmot na sucho, bez výplně spár v ploše do 20 m2, tl. 300 mm</t>
  </si>
  <si>
    <t>https://podminky.urs.cz/item/CS_URS_2022_01/465511113</t>
  </si>
  <si>
    <t>810391811</t>
  </si>
  <si>
    <t>Bourání stávajícího potrubí z betonu DN přes 200 do 400</t>
  </si>
  <si>
    <t>108926727</t>
  </si>
  <si>
    <t>Bourání stávajícího potrubí z betonu v otevřeném výkopu DN přes 200 do 400</t>
  </si>
  <si>
    <t>https://podminky.urs.cz/item/CS_URS_2022_01/810391811</t>
  </si>
  <si>
    <t>BET400</t>
  </si>
  <si>
    <t>871375241</t>
  </si>
  <si>
    <t>Kanalizační potrubí z tvrdého PVC vícevrstvé tuhost třídy SN12 DN 300</t>
  </si>
  <si>
    <t>-1928853338</t>
  </si>
  <si>
    <t>Kanalizační potrubí z tvrdého PVC v otevřeném výkopu ve sklonu do 20 %, hladkého plnostěnného vícevrstvého, tuhost třídy SN 12 DN 300</t>
  </si>
  <si>
    <t>https://podminky.urs.cz/item/CS_URS_2022_01/871375241</t>
  </si>
  <si>
    <t>odpadní potrubí výusti PVC DN300 SN12</t>
  </si>
  <si>
    <t>892443922</t>
  </si>
  <si>
    <t>Proplach vodovodního potrubí jednoduchý DN 600 při opravách</t>
  </si>
  <si>
    <t>1386119221</t>
  </si>
  <si>
    <t>Proplach vodovodního potrubí při opravách jednoduchý (bez dezinfekce) DN 600</t>
  </si>
  <si>
    <t>https://podminky.urs.cz/item/CS_URS_2022_01/892443922</t>
  </si>
  <si>
    <t>pročištění potrubí DN600</t>
  </si>
  <si>
    <t>899633131</t>
  </si>
  <si>
    <t>Obetonování potrubí nebo zdiva stok ŽB bez zvláštních nároků na prostředí tř. C 12/15 v otevřeném výkopu</t>
  </si>
  <si>
    <t>846177678</t>
  </si>
  <si>
    <t>Obetonování potrubí nebo zdiva stok betonem železovým v otevřeném výkopu bez zvláštních nároků na prostředí tř. C 12/15</t>
  </si>
  <si>
    <t>https://podminky.urs.cz/item/CS_URS_2022_01/899633131</t>
  </si>
  <si>
    <t>obetonování odpadního potrubí výusti</t>
  </si>
  <si>
    <t>délka obetonování = 13 m´</t>
  </si>
  <si>
    <t>(0,92+0,67)/2*0,73*13</t>
  </si>
  <si>
    <t>odpočet potrubí PVC DN300:</t>
  </si>
  <si>
    <t>-3,14*0,15*0,15*13</t>
  </si>
  <si>
    <t>899643111</t>
  </si>
  <si>
    <t>Bednění pro obetonování potrubí otevřený výkop</t>
  </si>
  <si>
    <t>-238901404</t>
  </si>
  <si>
    <t>Bednění pro obetonování potrubí v otevřeném výkopu</t>
  </si>
  <si>
    <t>https://podminky.urs.cz/item/CS_URS_2022_01/899643111</t>
  </si>
  <si>
    <t>13*0,73*2</t>
  </si>
  <si>
    <t>0,92*0,73*2</t>
  </si>
  <si>
    <t>899658211</t>
  </si>
  <si>
    <t>Výztuž pro obetonování potrubí ze svařovaných sítí typu Kari</t>
  </si>
  <si>
    <t>-143737830</t>
  </si>
  <si>
    <t>https://podminky.urs.cz/item/CS_URS_2022_01/899658211</t>
  </si>
  <si>
    <t>výztuž obetonování potrubí výusti Kari sítí 100/100/8 mm</t>
  </si>
  <si>
    <t>obvod vyztužení = 2 m</t>
  </si>
  <si>
    <t>délka vyztužení = 13 m´</t>
  </si>
  <si>
    <t>13*2*0,008</t>
  </si>
  <si>
    <t>0,208*1,2 'Přepočtené koeficientem množství</t>
  </si>
  <si>
    <t>Ostatní konstrukce a práce, bourání</t>
  </si>
  <si>
    <t>934956123</t>
  </si>
  <si>
    <t>Hradítka z dubového dřeva tl 40 mm</t>
  </si>
  <si>
    <t>101140798</t>
  </si>
  <si>
    <t>Přepadová a ochranná zařízení nádrží dřevěná hradítka (dluže požeráku) š.150 mm, bez nátěru, s potřebným kováním z dubového dřeva, tl. 40 mm</t>
  </si>
  <si>
    <t>https://podminky.urs.cz/item/CS_URS_2022_01/934956123</t>
  </si>
  <si>
    <t>0,5*2,8</t>
  </si>
  <si>
    <t>0,5*1,80*2</t>
  </si>
  <si>
    <t>966008212</t>
  </si>
  <si>
    <t>Bourání odvodňovacího žlabu z betonových příkopových tvárnic š přes 500 do 800 mm</t>
  </si>
  <si>
    <t>-473329739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</si>
  <si>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</si>
  <si>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https://podminky.urs.cz/item/CS_URS_2022_01/966008212</t>
  </si>
  <si>
    <t>bourání stávajících žlabovek</t>
  </si>
  <si>
    <t>9700000R1</t>
  </si>
  <si>
    <t>ocelová lávka požeráku délky 4 m - výroba + dodávka + montáž + povrchová úprava žárovým zinkováním</t>
  </si>
  <si>
    <t>-1255234128</t>
  </si>
  <si>
    <t>9700000R2</t>
  </si>
  <si>
    <t>ocelové česle požeráku - 450x450 mm - výroba +dodávka + montáž + povrchová úprava žárovým zinkováním</t>
  </si>
  <si>
    <t>-2058406260</t>
  </si>
  <si>
    <t>61</t>
  </si>
  <si>
    <t>9700000R3</t>
  </si>
  <si>
    <t>požerák ŽLB dvojitý se zdvojenou dlužovou stěnou ( dluže nejsou součástí této položky ) výšky 3,0 m půdorysného rozměru 620x650 mm - doprava + dodávka + montáž</t>
  </si>
  <si>
    <t>335788745</t>
  </si>
  <si>
    <t>požerák bude opatřen potrubím PVC DN300</t>
  </si>
  <si>
    <t>požerák zahrnuje ocelové U profily pro osazení dluží</t>
  </si>
  <si>
    <t>62</t>
  </si>
  <si>
    <t>9700000R4</t>
  </si>
  <si>
    <t>poklop požeráku žárově zinkovaný - dodávka + montáž</t>
  </si>
  <si>
    <t>1515456140</t>
  </si>
  <si>
    <t>63</t>
  </si>
  <si>
    <t>9700000R5</t>
  </si>
  <si>
    <t>tesařská úprava dluží po osazení požeráku</t>
  </si>
  <si>
    <t>-982894103</t>
  </si>
  <si>
    <t>64</t>
  </si>
  <si>
    <t>1236242005</t>
  </si>
  <si>
    <t>65</t>
  </si>
  <si>
    <t>-1182743198</t>
  </si>
  <si>
    <t>4,98*14 'Přepočtené koeficientem množství</t>
  </si>
  <si>
    <t>66</t>
  </si>
  <si>
    <t>834419584</t>
  </si>
  <si>
    <t>67</t>
  </si>
  <si>
    <t>998331011</t>
  </si>
  <si>
    <t>Přesun hmot pro nádrže</t>
  </si>
  <si>
    <t>-669773310</t>
  </si>
  <si>
    <t>Přesun hmot pro nádrže dopravní vzdálenost do 500 m</t>
  </si>
  <si>
    <t>https://podminky.urs.cz/item/CS_URS_2022_01/998331011</t>
  </si>
  <si>
    <t>PSV</t>
  </si>
  <si>
    <t>Práce a dodávky PSV</t>
  </si>
  <si>
    <t>711</t>
  </si>
  <si>
    <t>Izolace proti vodě, vlhkosti a plynům</t>
  </si>
  <si>
    <t>68</t>
  </si>
  <si>
    <t>711159111</t>
  </si>
  <si>
    <t>Provedení těsnícího bentonitového pásu pro dilatační nebo styčné spáry</t>
  </si>
  <si>
    <t>1215760044</t>
  </si>
  <si>
    <t>Provedení izolace proti zemní vlhkosti bentonitovou rohoží doplňků bentonitovými těsnícími pásy pro dilatační a styčné spáry</t>
  </si>
  <si>
    <t>https://podminky.urs.cz/item/CS_URS_2022_01/711159111</t>
  </si>
  <si>
    <t>utěsnění místa styku obetonávky odpadního potrubí a požeráku</t>
  </si>
  <si>
    <t>0,92+2*0,73+0,67</t>
  </si>
  <si>
    <t>69</t>
  </si>
  <si>
    <t>56284500</t>
  </si>
  <si>
    <t xml:space="preserve">pásek bobtnavý bentonitový do pracovních spár betonových konstrukcí  23x18mm</t>
  </si>
  <si>
    <t>-388634536</t>
  </si>
  <si>
    <t>3,05*1,15 'Přepočtené koeficientem množství</t>
  </si>
  <si>
    <t>783</t>
  </si>
  <si>
    <t>Dokončovací práce - nátěry</t>
  </si>
  <si>
    <t>70</t>
  </si>
  <si>
    <t>783213021</t>
  </si>
  <si>
    <t>Napouštěcí dvojnásobný syntetický biodní nátěr tesařských prvků nezabudovaných do konstrukce</t>
  </si>
  <si>
    <t>-1136554744</t>
  </si>
  <si>
    <t>Preventivní napouštěcí nátěr tesařských prvků proti dřevokazným houbám, hmyzu a plísním nezabudovaných do konstrukce dvojnásobný syntetický</t>
  </si>
  <si>
    <t>https://podminky.urs.cz/item/CS_URS_2022_01/783213021</t>
  </si>
  <si>
    <t>dluže požeráku</t>
  </si>
  <si>
    <t>2,8*0,45*2+(2,8+0,45)*2*0,04</t>
  </si>
  <si>
    <t>1,8*0,45*2*2+(1,8+0,45)*2*0,04*2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</si>
  <si>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</si>
  <si>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</si>
  <si>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</si>
  <si>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VRN4 - Inženýrská činnost</t>
  </si>
  <si>
    <t>93890933R</t>
  </si>
  <si>
    <t>Čištění vozovek metením</t>
  </si>
  <si>
    <t>kpl</t>
  </si>
  <si>
    <t>-1029404771</t>
  </si>
  <si>
    <t>Čištění vozovek metením bláta, prachu nebo hlinitého nánosu s odklizením na hromady na vzdálenost do 20 m nebo naložením na dopravní prostředek strojně povrchu podkladu nebo krytu betonového nebo živičného</t>
  </si>
  <si>
    <t>VRN</t>
  </si>
  <si>
    <t>Vedlejší rozpočtové náklady</t>
  </si>
  <si>
    <t>VRN1</t>
  </si>
  <si>
    <t>Průzkumné, geodetické a projektové práce</t>
  </si>
  <si>
    <t>01200200R</t>
  </si>
  <si>
    <t>Geodetické práce před a po výstavbě</t>
  </si>
  <si>
    <t>1024</t>
  </si>
  <si>
    <t>-1739780787</t>
  </si>
  <si>
    <t>vytýčení stavby dle vytyčovacího výkresu, obnova mezníků v případě jejich poškození stavební činností</t>
  </si>
  <si>
    <t>zaměření skutečného provedení</t>
  </si>
  <si>
    <t>vše provedeno oprávněnou osobou</t>
  </si>
  <si>
    <t>01325400R</t>
  </si>
  <si>
    <t>Dokumentace zjednodušeného skutečného provedení stavby</t>
  </si>
  <si>
    <t>-56816927</t>
  </si>
  <si>
    <t>3 paré autorizované PD + 1 x CD</t>
  </si>
  <si>
    <t>VRN4</t>
  </si>
  <si>
    <t>Inženýrská činnost</t>
  </si>
  <si>
    <t>04190300R</t>
  </si>
  <si>
    <t>Dozor geologa na stavbě</t>
  </si>
  <si>
    <t>-852325488</t>
  </si>
  <si>
    <t>při sanaci a výběru vhodného materiálu do tělesa hráze o přítomnosti odpovědné osoby bude proveden zápis do stavebního deníku</t>
  </si>
  <si>
    <t>04290300R</t>
  </si>
  <si>
    <t>Provedení odběru a analýzy sedimentu</t>
  </si>
  <si>
    <t>819050738</t>
  </si>
  <si>
    <t>odběr vzorků před zahájením zemních prací vč.vyhodnocení</t>
  </si>
  <si>
    <t>kontrolní rozbory sedimentu dle přílohy č.1 a č.3 vyhlášky č.257/2009 Sb. vč.analýzy pozadí případného pozemkz ZPF pro uložení sedimentu</t>
  </si>
  <si>
    <t>kontrolní rozbory sedimentu dle přílohy č.5, tabulka č.5.4 a 5.3 a dle přílohy č.10 tab.10.1 vyhlášky č.273/2021 Sb.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</si>
  <si>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</si>
  <si>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</si>
  <si>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</si>
  <si>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</si>
  <si>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</si>
  <si>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</si>
  <si>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</si>
  <si>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</si>
  <si>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</si>
  <si>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</si>
  <si>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</si>
  <si>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</t>
  </si>
  <si>
    <t>Stavební objekt pozemní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</si>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</sst>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4" fillId="0" borderId="13" xfId="0" applyNumberFormat="1" applyFont="1" applyBorder="1" applyAlignment="1" applyProtection="1"/>
    <xf numFmtId="166" fontId="34" fillId="0" borderId="14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40" fillId="0" borderId="23" xfId="0" applyFont="1" applyBorder="1" applyAlignment="1" applyProtection="1">
      <alignment horizontal="center" vertical="center"/>
    </xf>
    <xf numFmtId="49" fontId="40" fillId="0" borderId="23" xfId="0" applyNumberFormat="1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left" vertical="center" wrapText="1"/>
    </xf>
    <xf numFmtId="0" fontId="40" fillId="0" borderId="23" xfId="0" applyFont="1" applyBorder="1" applyAlignment="1" applyProtection="1">
      <alignment horizontal="center" vertical="center" wrapText="1"/>
    </xf>
    <xf numFmtId="167" fontId="40" fillId="0" borderId="23" xfId="0" applyNumberFormat="1" applyFont="1" applyBorder="1" applyAlignment="1" applyProtection="1">
      <alignment vertical="center"/>
    </xf>
    <xf numFmtId="4" fontId="40" fillId="2" borderId="23" xfId="0" applyNumberFormat="1" applyFont="1" applyFill="1" applyBorder="1" applyAlignment="1" applyProtection="1">
      <alignment vertical="center"/>
      <protection locked="0"/>
    </xf>
    <xf numFmtId="4" fontId="40" fillId="0" borderId="23" xfId="0" applyNumberFormat="1" applyFont="1" applyBorder="1" applyAlignment="1" applyProtection="1">
      <alignment vertical="center"/>
    </xf>
    <xf numFmtId="0" fontId="41" fillId="0" borderId="4" xfId="0" applyFont="1" applyBorder="1" applyAlignment="1">
      <alignment vertical="center"/>
    </xf>
    <xf numFmtId="0" fontId="40" fillId="2" borderId="15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5101201" TargetMode="External" /><Relationship Id="rId2" Type="http://schemas.openxmlformats.org/officeDocument/2006/relationships/hyperlink" Target="https://podminky.urs.cz/item/CS_URS_2022_01/115101301" TargetMode="External" /><Relationship Id="rId3" Type="http://schemas.openxmlformats.org/officeDocument/2006/relationships/hyperlink" Target="https://podminky.urs.cz/item/CS_URS_2022_01/119001405" TargetMode="External" /><Relationship Id="rId4" Type="http://schemas.openxmlformats.org/officeDocument/2006/relationships/hyperlink" Target="https://podminky.urs.cz/item/CS_URS_2022_01/119001423" TargetMode="External" /><Relationship Id="rId5" Type="http://schemas.openxmlformats.org/officeDocument/2006/relationships/hyperlink" Target="https://podminky.urs.cz/item/CS_URS_2022_01/121151103" TargetMode="External" /><Relationship Id="rId6" Type="http://schemas.openxmlformats.org/officeDocument/2006/relationships/hyperlink" Target="https://podminky.urs.cz/item/CS_URS_2022_01/129001101" TargetMode="External" /><Relationship Id="rId7" Type="http://schemas.openxmlformats.org/officeDocument/2006/relationships/hyperlink" Target="https://podminky.urs.cz/item/CS_URS_2022_01/132254104" TargetMode="External" /><Relationship Id="rId8" Type="http://schemas.openxmlformats.org/officeDocument/2006/relationships/hyperlink" Target="https://podminky.urs.cz/item/CS_URS_2022_01/132254206" TargetMode="External" /><Relationship Id="rId9" Type="http://schemas.openxmlformats.org/officeDocument/2006/relationships/hyperlink" Target="https://podminky.urs.cz/item/CS_URS_2022_01/133212821" TargetMode="External" /><Relationship Id="rId10" Type="http://schemas.openxmlformats.org/officeDocument/2006/relationships/hyperlink" Target="https://podminky.urs.cz/item/CS_URS_2022_01/151811131" TargetMode="External" /><Relationship Id="rId11" Type="http://schemas.openxmlformats.org/officeDocument/2006/relationships/hyperlink" Target="https://podminky.urs.cz/item/CS_URS_2022_01/151811231" TargetMode="External" /><Relationship Id="rId12" Type="http://schemas.openxmlformats.org/officeDocument/2006/relationships/hyperlink" Target="https://podminky.urs.cz/item/CS_URS_2022_01/162351104" TargetMode="External" /><Relationship Id="rId13" Type="http://schemas.openxmlformats.org/officeDocument/2006/relationships/hyperlink" Target="https://podminky.urs.cz/item/CS_URS_2022_01/162751117" TargetMode="External" /><Relationship Id="rId14" Type="http://schemas.openxmlformats.org/officeDocument/2006/relationships/hyperlink" Target="https://podminky.urs.cz/item/CS_URS_2022_01/162751119" TargetMode="External" /><Relationship Id="rId15" Type="http://schemas.openxmlformats.org/officeDocument/2006/relationships/hyperlink" Target="https://podminky.urs.cz/item/CS_URS_2022_01/171251201" TargetMode="External" /><Relationship Id="rId16" Type="http://schemas.openxmlformats.org/officeDocument/2006/relationships/hyperlink" Target="https://podminky.urs.cz/item/CS_URS_2022_01/174151101" TargetMode="External" /><Relationship Id="rId17" Type="http://schemas.openxmlformats.org/officeDocument/2006/relationships/hyperlink" Target="https://podminky.urs.cz/item/CS_URS_2022_01/175151101" TargetMode="External" /><Relationship Id="rId18" Type="http://schemas.openxmlformats.org/officeDocument/2006/relationships/hyperlink" Target="https://podminky.urs.cz/item/CS_URS_2022_01/181351003" TargetMode="External" /><Relationship Id="rId19" Type="http://schemas.openxmlformats.org/officeDocument/2006/relationships/hyperlink" Target="https://podminky.urs.cz/item/CS_URS_2022_01/181411131" TargetMode="External" /><Relationship Id="rId20" Type="http://schemas.openxmlformats.org/officeDocument/2006/relationships/hyperlink" Target="https://podminky.urs.cz/item/CS_URS_2022_01/181912111" TargetMode="External" /><Relationship Id="rId21" Type="http://schemas.openxmlformats.org/officeDocument/2006/relationships/hyperlink" Target="https://podminky.urs.cz/item/CS_URS_2022_01/181912112" TargetMode="External" /><Relationship Id="rId22" Type="http://schemas.openxmlformats.org/officeDocument/2006/relationships/hyperlink" Target="https://podminky.urs.cz/item/CS_URS_2022_01/211531111" TargetMode="External" /><Relationship Id="rId23" Type="http://schemas.openxmlformats.org/officeDocument/2006/relationships/hyperlink" Target="https://podminky.urs.cz/item/CS_URS_2022_01/212755213" TargetMode="External" /><Relationship Id="rId24" Type="http://schemas.openxmlformats.org/officeDocument/2006/relationships/hyperlink" Target="https://podminky.urs.cz/item/CS_URS_2022_01/359901211" TargetMode="External" /><Relationship Id="rId25" Type="http://schemas.openxmlformats.org/officeDocument/2006/relationships/hyperlink" Target="https://podminky.urs.cz/item/CS_URS_2022_01/451572111" TargetMode="External" /><Relationship Id="rId26" Type="http://schemas.openxmlformats.org/officeDocument/2006/relationships/hyperlink" Target="https://podminky.urs.cz/item/CS_URS_2022_01/810441811" TargetMode="External" /><Relationship Id="rId27" Type="http://schemas.openxmlformats.org/officeDocument/2006/relationships/hyperlink" Target="https://podminky.urs.cz/item/CS_URS_2022_01/871313121" TargetMode="External" /><Relationship Id="rId28" Type="http://schemas.openxmlformats.org/officeDocument/2006/relationships/hyperlink" Target="https://podminky.urs.cz/item/CS_URS_2022_01/871373121" TargetMode="External" /><Relationship Id="rId29" Type="http://schemas.openxmlformats.org/officeDocument/2006/relationships/hyperlink" Target="https://podminky.urs.cz/item/CS_URS_2022_01/871393121" TargetMode="External" /><Relationship Id="rId30" Type="http://schemas.openxmlformats.org/officeDocument/2006/relationships/hyperlink" Target="https://podminky.urs.cz/item/CS_URS_2022_01/877315211" TargetMode="External" /><Relationship Id="rId31" Type="http://schemas.openxmlformats.org/officeDocument/2006/relationships/hyperlink" Target="https://podminky.urs.cz/item/CS_URS_2022_01/877375211" TargetMode="External" /><Relationship Id="rId32" Type="http://schemas.openxmlformats.org/officeDocument/2006/relationships/hyperlink" Target="https://podminky.urs.cz/item/CS_URS_2022_01/877375221" TargetMode="External" /><Relationship Id="rId33" Type="http://schemas.openxmlformats.org/officeDocument/2006/relationships/hyperlink" Target="https://podminky.urs.cz/item/CS_URS_2022_01/892312121" TargetMode="External" /><Relationship Id="rId34" Type="http://schemas.openxmlformats.org/officeDocument/2006/relationships/hyperlink" Target="https://podminky.urs.cz/item/CS_URS_2022_01/892372121" TargetMode="External" /><Relationship Id="rId35" Type="http://schemas.openxmlformats.org/officeDocument/2006/relationships/hyperlink" Target="https://podminky.urs.cz/item/CS_URS_2022_01/892392121" TargetMode="External" /><Relationship Id="rId36" Type="http://schemas.openxmlformats.org/officeDocument/2006/relationships/hyperlink" Target="https://podminky.urs.cz/item/CS_URS_2022_01/892492121" TargetMode="External" /><Relationship Id="rId37" Type="http://schemas.openxmlformats.org/officeDocument/2006/relationships/hyperlink" Target="https://podminky.urs.cz/item/CS_URS_2022_01/894812511" TargetMode="External" /><Relationship Id="rId38" Type="http://schemas.openxmlformats.org/officeDocument/2006/relationships/hyperlink" Target="https://podminky.urs.cz/item/CS_URS_2022_01/894812522" TargetMode="External" /><Relationship Id="rId39" Type="http://schemas.openxmlformats.org/officeDocument/2006/relationships/hyperlink" Target="https://podminky.urs.cz/item/CS_URS_2022_01/894812529" TargetMode="External" /><Relationship Id="rId40" Type="http://schemas.openxmlformats.org/officeDocument/2006/relationships/hyperlink" Target="https://podminky.urs.cz/item/CS_URS_2022_01/894812553" TargetMode="External" /><Relationship Id="rId41" Type="http://schemas.openxmlformats.org/officeDocument/2006/relationships/hyperlink" Target="https://podminky.urs.cz/item/CS_URS_2022_01/894812612" TargetMode="External" /><Relationship Id="rId42" Type="http://schemas.openxmlformats.org/officeDocument/2006/relationships/hyperlink" Target="https://podminky.urs.cz/item/CS_URS_2022_01/899722113" TargetMode="External" /><Relationship Id="rId43" Type="http://schemas.openxmlformats.org/officeDocument/2006/relationships/hyperlink" Target="https://podminky.urs.cz/item/CS_URS_2022_01/997013501" TargetMode="External" /><Relationship Id="rId44" Type="http://schemas.openxmlformats.org/officeDocument/2006/relationships/hyperlink" Target="https://podminky.urs.cz/item/CS_URS_2022_01/997013509" TargetMode="External" /><Relationship Id="rId45" Type="http://schemas.openxmlformats.org/officeDocument/2006/relationships/hyperlink" Target="https://podminky.urs.cz/item/CS_URS_2022_01/997013861" TargetMode="External" /><Relationship Id="rId46" Type="http://schemas.openxmlformats.org/officeDocument/2006/relationships/hyperlink" Target="https://podminky.urs.cz/item/CS_URS_2022_01/998276101" TargetMode="External" /><Relationship Id="rId47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1/111211101" TargetMode="External" /><Relationship Id="rId2" Type="http://schemas.openxmlformats.org/officeDocument/2006/relationships/hyperlink" Target="https://podminky.urs.cz/item/CS_URS_2022_01/112155311" TargetMode="External" /><Relationship Id="rId3" Type="http://schemas.openxmlformats.org/officeDocument/2006/relationships/hyperlink" Target="https://podminky.urs.cz/item/CS_URS_2022_01/121151113" TargetMode="External" /><Relationship Id="rId4" Type="http://schemas.openxmlformats.org/officeDocument/2006/relationships/hyperlink" Target="https://podminky.urs.cz/item/CS_URS_2022_01/122251102" TargetMode="External" /><Relationship Id="rId5" Type="http://schemas.openxmlformats.org/officeDocument/2006/relationships/hyperlink" Target="https://podminky.urs.cz/item/CS_URS_2022_01/122703602" TargetMode="External" /><Relationship Id="rId6" Type="http://schemas.openxmlformats.org/officeDocument/2006/relationships/hyperlink" Target="https://podminky.urs.cz/item/CS_URS_2022_01/162253101" TargetMode="External" /><Relationship Id="rId7" Type="http://schemas.openxmlformats.org/officeDocument/2006/relationships/hyperlink" Target="https://podminky.urs.cz/item/CS_URS_2022_01/162351103" TargetMode="External" /><Relationship Id="rId8" Type="http://schemas.openxmlformats.org/officeDocument/2006/relationships/hyperlink" Target="https://podminky.urs.cz/item/CS_URS_2022_01/162351104" TargetMode="External" /><Relationship Id="rId9" Type="http://schemas.openxmlformats.org/officeDocument/2006/relationships/hyperlink" Target="https://podminky.urs.cz/item/CS_URS_2022_01/162751117" TargetMode="External" /><Relationship Id="rId10" Type="http://schemas.openxmlformats.org/officeDocument/2006/relationships/hyperlink" Target="https://podminky.urs.cz/item/CS_URS_2022_01/162751119" TargetMode="External" /><Relationship Id="rId11" Type="http://schemas.openxmlformats.org/officeDocument/2006/relationships/hyperlink" Target="https://podminky.urs.cz/item/CS_URS_2022_01/167151111" TargetMode="External" /><Relationship Id="rId12" Type="http://schemas.openxmlformats.org/officeDocument/2006/relationships/hyperlink" Target="https://podminky.urs.cz/item/CS_URS_2022_01/171151103" TargetMode="External" /><Relationship Id="rId13" Type="http://schemas.openxmlformats.org/officeDocument/2006/relationships/hyperlink" Target="https://podminky.urs.cz/item/CS_URS_2022_01/171251201" TargetMode="External" /><Relationship Id="rId14" Type="http://schemas.openxmlformats.org/officeDocument/2006/relationships/hyperlink" Target="https://podminky.urs.cz/item/CS_URS_2022_01/174151101" TargetMode="External" /><Relationship Id="rId15" Type="http://schemas.openxmlformats.org/officeDocument/2006/relationships/hyperlink" Target="https://podminky.urs.cz/item/CS_URS_2022_01/181311103" TargetMode="External" /><Relationship Id="rId16" Type="http://schemas.openxmlformats.org/officeDocument/2006/relationships/hyperlink" Target="https://podminky.urs.cz/item/CS_URS_2022_01/181411121" TargetMode="External" /><Relationship Id="rId17" Type="http://schemas.openxmlformats.org/officeDocument/2006/relationships/hyperlink" Target="https://podminky.urs.cz/item/CS_URS_2022_01/181411122" TargetMode="External" /><Relationship Id="rId18" Type="http://schemas.openxmlformats.org/officeDocument/2006/relationships/hyperlink" Target="https://podminky.urs.cz/item/CS_URS_2022_01/181912111" TargetMode="External" /><Relationship Id="rId19" Type="http://schemas.openxmlformats.org/officeDocument/2006/relationships/hyperlink" Target="https://podminky.urs.cz/item/CS_URS_2022_01/181912112" TargetMode="External" /><Relationship Id="rId20" Type="http://schemas.openxmlformats.org/officeDocument/2006/relationships/hyperlink" Target="https://podminky.urs.cz/item/CS_URS_2022_01/181951111" TargetMode="External" /><Relationship Id="rId21" Type="http://schemas.openxmlformats.org/officeDocument/2006/relationships/hyperlink" Target="https://podminky.urs.cz/item/CS_URS_2022_01/182151111" TargetMode="External" /><Relationship Id="rId22" Type="http://schemas.openxmlformats.org/officeDocument/2006/relationships/hyperlink" Target="https://podminky.urs.cz/item/CS_URS_2022_01/182251101" TargetMode="External" /><Relationship Id="rId23" Type="http://schemas.openxmlformats.org/officeDocument/2006/relationships/hyperlink" Target="https://podminky.urs.cz/item/CS_URS_2022_01/182311123" TargetMode="External" /><Relationship Id="rId24" Type="http://schemas.openxmlformats.org/officeDocument/2006/relationships/hyperlink" Target="https://podminky.urs.cz/item/CS_URS_2022_01/184818232" TargetMode="External" /><Relationship Id="rId25" Type="http://schemas.openxmlformats.org/officeDocument/2006/relationships/hyperlink" Target="https://podminky.urs.cz/item/CS_URS_2022_01/185804312" TargetMode="External" /><Relationship Id="rId26" Type="http://schemas.openxmlformats.org/officeDocument/2006/relationships/hyperlink" Target="https://podminky.urs.cz/item/CS_URS_2022_01/247681114" TargetMode="External" /><Relationship Id="rId27" Type="http://schemas.openxmlformats.org/officeDocument/2006/relationships/hyperlink" Target="https://podminky.urs.cz/item/CS_URS_2022_01/271532211" TargetMode="External" /><Relationship Id="rId28" Type="http://schemas.openxmlformats.org/officeDocument/2006/relationships/hyperlink" Target="https://podminky.urs.cz/item/CS_URS_2022_01/273313511" TargetMode="External" /><Relationship Id="rId29" Type="http://schemas.openxmlformats.org/officeDocument/2006/relationships/hyperlink" Target="https://podminky.urs.cz/item/CS_URS_2022_01/273351121" TargetMode="External" /><Relationship Id="rId30" Type="http://schemas.openxmlformats.org/officeDocument/2006/relationships/hyperlink" Target="https://podminky.urs.cz/item/CS_URS_2022_01/273351122" TargetMode="External" /><Relationship Id="rId31" Type="http://schemas.openxmlformats.org/officeDocument/2006/relationships/hyperlink" Target="https://podminky.urs.cz/item/CS_URS_2022_01/275313711" TargetMode="External" /><Relationship Id="rId32" Type="http://schemas.openxmlformats.org/officeDocument/2006/relationships/hyperlink" Target="https://podminky.urs.cz/item/CS_URS_2022_01/275322611" TargetMode="External" /><Relationship Id="rId33" Type="http://schemas.openxmlformats.org/officeDocument/2006/relationships/hyperlink" Target="https://podminky.urs.cz/item/CS_URS_2022_01/275351121" TargetMode="External" /><Relationship Id="rId34" Type="http://schemas.openxmlformats.org/officeDocument/2006/relationships/hyperlink" Target="https://podminky.urs.cz/item/CS_URS_2022_01/275351122" TargetMode="External" /><Relationship Id="rId35" Type="http://schemas.openxmlformats.org/officeDocument/2006/relationships/hyperlink" Target="https://podminky.urs.cz/item/CS_URS_2022_01/275362021" TargetMode="External" /><Relationship Id="rId36" Type="http://schemas.openxmlformats.org/officeDocument/2006/relationships/hyperlink" Target="https://podminky.urs.cz/item/CS_URS_2022_01/310321111" TargetMode="External" /><Relationship Id="rId37" Type="http://schemas.openxmlformats.org/officeDocument/2006/relationships/hyperlink" Target="https://podminky.urs.cz/item/CS_URS_2022_01/451577777" TargetMode="External" /><Relationship Id="rId38" Type="http://schemas.openxmlformats.org/officeDocument/2006/relationships/hyperlink" Target="https://podminky.urs.cz/item/CS_URS_2022_01/452218010" TargetMode="External" /><Relationship Id="rId39" Type="http://schemas.openxmlformats.org/officeDocument/2006/relationships/hyperlink" Target="https://podminky.urs.cz/item/CS_URS_2022_01/457971122" TargetMode="External" /><Relationship Id="rId40" Type="http://schemas.openxmlformats.org/officeDocument/2006/relationships/hyperlink" Target="https://podminky.urs.cz/item/CS_URS_2022_01/457979122" TargetMode="External" /><Relationship Id="rId41" Type="http://schemas.openxmlformats.org/officeDocument/2006/relationships/hyperlink" Target="https://podminky.urs.cz/item/CS_URS_2022_01/463211151" TargetMode="External" /><Relationship Id="rId42" Type="http://schemas.openxmlformats.org/officeDocument/2006/relationships/hyperlink" Target="https://podminky.urs.cz/item/CS_URS_2022_01/463211152" TargetMode="External" /><Relationship Id="rId43" Type="http://schemas.openxmlformats.org/officeDocument/2006/relationships/hyperlink" Target="https://podminky.urs.cz/item/CS_URS_2022_01/464531112" TargetMode="External" /><Relationship Id="rId44" Type="http://schemas.openxmlformats.org/officeDocument/2006/relationships/hyperlink" Target="https://podminky.urs.cz/item/CS_URS_2022_01/464571121" TargetMode="External" /><Relationship Id="rId45" Type="http://schemas.openxmlformats.org/officeDocument/2006/relationships/hyperlink" Target="https://podminky.urs.cz/item/CS_URS_2022_01/465511113" TargetMode="External" /><Relationship Id="rId46" Type="http://schemas.openxmlformats.org/officeDocument/2006/relationships/hyperlink" Target="https://podminky.urs.cz/item/CS_URS_2022_01/810391811" TargetMode="External" /><Relationship Id="rId47" Type="http://schemas.openxmlformats.org/officeDocument/2006/relationships/hyperlink" Target="https://podminky.urs.cz/item/CS_URS_2022_01/871375241" TargetMode="External" /><Relationship Id="rId48" Type="http://schemas.openxmlformats.org/officeDocument/2006/relationships/hyperlink" Target="https://podminky.urs.cz/item/CS_URS_2022_01/892443922" TargetMode="External" /><Relationship Id="rId49" Type="http://schemas.openxmlformats.org/officeDocument/2006/relationships/hyperlink" Target="https://podminky.urs.cz/item/CS_URS_2022_01/899633131" TargetMode="External" /><Relationship Id="rId50" Type="http://schemas.openxmlformats.org/officeDocument/2006/relationships/hyperlink" Target="https://podminky.urs.cz/item/CS_URS_2022_01/899643111" TargetMode="External" /><Relationship Id="rId51" Type="http://schemas.openxmlformats.org/officeDocument/2006/relationships/hyperlink" Target="https://podminky.urs.cz/item/CS_URS_2022_01/899658211" TargetMode="External" /><Relationship Id="rId52" Type="http://schemas.openxmlformats.org/officeDocument/2006/relationships/hyperlink" Target="https://podminky.urs.cz/item/CS_URS_2022_01/934956123" TargetMode="External" /><Relationship Id="rId53" Type="http://schemas.openxmlformats.org/officeDocument/2006/relationships/hyperlink" Target="https://podminky.urs.cz/item/CS_URS_2022_01/966008212" TargetMode="External" /><Relationship Id="rId54" Type="http://schemas.openxmlformats.org/officeDocument/2006/relationships/hyperlink" Target="https://podminky.urs.cz/item/CS_URS_2022_01/997013501" TargetMode="External" /><Relationship Id="rId55" Type="http://schemas.openxmlformats.org/officeDocument/2006/relationships/hyperlink" Target="https://podminky.urs.cz/item/CS_URS_2022_01/997013509" TargetMode="External" /><Relationship Id="rId56" Type="http://schemas.openxmlformats.org/officeDocument/2006/relationships/hyperlink" Target="https://podminky.urs.cz/item/CS_URS_2022_01/997013861" TargetMode="External" /><Relationship Id="rId57" Type="http://schemas.openxmlformats.org/officeDocument/2006/relationships/hyperlink" Target="https://podminky.urs.cz/item/CS_URS_2022_01/998331011" TargetMode="External" /><Relationship Id="rId58" Type="http://schemas.openxmlformats.org/officeDocument/2006/relationships/hyperlink" Target="https://podminky.urs.cz/item/CS_URS_2022_01/711159111" TargetMode="External" /><Relationship Id="rId59" Type="http://schemas.openxmlformats.org/officeDocument/2006/relationships/hyperlink" Target="https://podminky.urs.cz/item/CS_URS_2022_01/783213021" TargetMode="External" /><Relationship Id="rId60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33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10/2022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Rekonstrukce silnice III/3556, III/3557 a chodníků Brčekoly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Obec Brčekoly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28. 3. 2022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25.6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SÚS Pardubického kraje, Doubravice 98, Pardubice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Ing.Tomáš Klikar, Hradec Králové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ROUND(AG55+AG58,2)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ROUND(AS55+AS58,2)</f>
        <v>0</v>
      </c>
      <c r="AT54" s="108">
        <f>ROUND(SUM(AV54:AW54),2)</f>
        <v>0</v>
      </c>
      <c r="AU54" s="109">
        <f>ROUND(AU55+AU58,5)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ROUND(AZ55+AZ58,2)</f>
        <v>0</v>
      </c>
      <c r="BA54" s="108">
        <f>ROUND(BA55+BA58,2)</f>
        <v>0</v>
      </c>
      <c r="BB54" s="108">
        <f>ROUND(BB55+BB58,2)</f>
        <v>0</v>
      </c>
      <c r="BC54" s="108">
        <f>ROUND(BC55+BC58,2)</f>
        <v>0</v>
      </c>
      <c r="BD54" s="110">
        <f>ROUND(BD55+BD58,2)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16.5" customHeight="1">
      <c r="A55" s="7"/>
      <c r="B55" s="113"/>
      <c r="C55" s="114"/>
      <c r="D55" s="115" t="s">
        <v>76</v>
      </c>
      <c r="E55" s="115"/>
      <c r="F55" s="115"/>
      <c r="G55" s="115"/>
      <c r="H55" s="115"/>
      <c r="I55" s="116"/>
      <c r="J55" s="115" t="s">
        <v>77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ROUND(SUM(AG56:AG57),2)</f>
        <v>0</v>
      </c>
      <c r="AH55" s="116"/>
      <c r="AI55" s="116"/>
      <c r="AJ55" s="116"/>
      <c r="AK55" s="116"/>
      <c r="AL55" s="116"/>
      <c r="AM55" s="116"/>
      <c r="AN55" s="118">
        <f>SUM(AG55,AT55)</f>
        <v>0</v>
      </c>
      <c r="AO55" s="116"/>
      <c r="AP55" s="116"/>
      <c r="AQ55" s="119" t="s">
        <v>78</v>
      </c>
      <c r="AR55" s="120"/>
      <c r="AS55" s="121">
        <f>ROUND(SUM(AS56:AS57),2)</f>
        <v>0</v>
      </c>
      <c r="AT55" s="122">
        <f>ROUND(SUM(AV55:AW55),2)</f>
        <v>0</v>
      </c>
      <c r="AU55" s="123">
        <f>ROUND(SUM(AU56:AU57),5)</f>
        <v>0</v>
      </c>
      <c r="AV55" s="122">
        <f>ROUND(AZ55*L29,2)</f>
        <v>0</v>
      </c>
      <c r="AW55" s="122">
        <f>ROUND(BA55*L30,2)</f>
        <v>0</v>
      </c>
      <c r="AX55" s="122">
        <f>ROUND(BB55*L29,2)</f>
        <v>0</v>
      </c>
      <c r="AY55" s="122">
        <f>ROUND(BC55*L30,2)</f>
        <v>0</v>
      </c>
      <c r="AZ55" s="122">
        <f>ROUND(SUM(AZ56:AZ57),2)</f>
        <v>0</v>
      </c>
      <c r="BA55" s="122">
        <f>ROUND(SUM(BA56:BA57),2)</f>
        <v>0</v>
      </c>
      <c r="BB55" s="122">
        <f>ROUND(SUM(BB56:BB57),2)</f>
        <v>0</v>
      </c>
      <c r="BC55" s="122">
        <f>ROUND(SUM(BC56:BC57),2)</f>
        <v>0</v>
      </c>
      <c r="BD55" s="124">
        <f>ROUND(SUM(BD56:BD57),2)</f>
        <v>0</v>
      </c>
      <c r="BE55" s="7"/>
      <c r="BS55" s="125" t="s">
        <v>71</v>
      </c>
      <c r="BT55" s="125" t="s">
        <v>79</v>
      </c>
      <c r="BU55" s="125" t="s">
        <v>73</v>
      </c>
      <c r="BV55" s="125" t="s">
        <v>74</v>
      </c>
      <c r="BW55" s="125" t="s">
        <v>80</v>
      </c>
      <c r="BX55" s="125" t="s">
        <v>5</v>
      </c>
      <c r="CL55" s="125" t="s">
        <v>19</v>
      </c>
      <c r="CM55" s="125" t="s">
        <v>81</v>
      </c>
    </row>
    <row r="56" s="4" customFormat="1" ht="23.25" customHeight="1">
      <c r="A56" s="126" t="s">
        <v>82</v>
      </c>
      <c r="B56" s="65"/>
      <c r="C56" s="127"/>
      <c r="D56" s="127"/>
      <c r="E56" s="128" t="s">
        <v>83</v>
      </c>
      <c r="F56" s="128"/>
      <c r="G56" s="128"/>
      <c r="H56" s="128"/>
      <c r="I56" s="128"/>
      <c r="J56" s="127"/>
      <c r="K56" s="128" t="s">
        <v>77</v>
      </c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9">
        <f>'SO 301.1 - Dešťová kanali...'!J32</f>
        <v>0</v>
      </c>
      <c r="AH56" s="127"/>
      <c r="AI56" s="127"/>
      <c r="AJ56" s="127"/>
      <c r="AK56" s="127"/>
      <c r="AL56" s="127"/>
      <c r="AM56" s="127"/>
      <c r="AN56" s="129">
        <f>SUM(AG56,AT56)</f>
        <v>0</v>
      </c>
      <c r="AO56" s="127"/>
      <c r="AP56" s="127"/>
      <c r="AQ56" s="130" t="s">
        <v>84</v>
      </c>
      <c r="AR56" s="67"/>
      <c r="AS56" s="131">
        <v>0</v>
      </c>
      <c r="AT56" s="132">
        <f>ROUND(SUM(AV56:AW56),2)</f>
        <v>0</v>
      </c>
      <c r="AU56" s="133">
        <f>'SO 301.1 - Dešťová kanali...'!P93</f>
        <v>0</v>
      </c>
      <c r="AV56" s="132">
        <f>'SO 301.1 - Dešťová kanali...'!J35</f>
        <v>0</v>
      </c>
      <c r="AW56" s="132">
        <f>'SO 301.1 - Dešťová kanali...'!J36</f>
        <v>0</v>
      </c>
      <c r="AX56" s="132">
        <f>'SO 301.1 - Dešťová kanali...'!J37</f>
        <v>0</v>
      </c>
      <c r="AY56" s="132">
        <f>'SO 301.1 - Dešťová kanali...'!J38</f>
        <v>0</v>
      </c>
      <c r="AZ56" s="132">
        <f>'SO 301.1 - Dešťová kanali...'!F35</f>
        <v>0</v>
      </c>
      <c r="BA56" s="132">
        <f>'SO 301.1 - Dešťová kanali...'!F36</f>
        <v>0</v>
      </c>
      <c r="BB56" s="132">
        <f>'SO 301.1 - Dešťová kanali...'!F37</f>
        <v>0</v>
      </c>
      <c r="BC56" s="132">
        <f>'SO 301.1 - Dešťová kanali...'!F38</f>
        <v>0</v>
      </c>
      <c r="BD56" s="134">
        <f>'SO 301.1 - Dešťová kanali...'!F39</f>
        <v>0</v>
      </c>
      <c r="BE56" s="4"/>
      <c r="BT56" s="135" t="s">
        <v>81</v>
      </c>
      <c r="BV56" s="135" t="s">
        <v>74</v>
      </c>
      <c r="BW56" s="135" t="s">
        <v>85</v>
      </c>
      <c r="BX56" s="135" t="s">
        <v>80</v>
      </c>
      <c r="CL56" s="135" t="s">
        <v>19</v>
      </c>
    </row>
    <row r="57" s="4" customFormat="1" ht="23.25" customHeight="1">
      <c r="A57" s="126" t="s">
        <v>82</v>
      </c>
      <c r="B57" s="65"/>
      <c r="C57" s="127"/>
      <c r="D57" s="127"/>
      <c r="E57" s="128" t="s">
        <v>86</v>
      </c>
      <c r="F57" s="128"/>
      <c r="G57" s="128"/>
      <c r="H57" s="128"/>
      <c r="I57" s="128"/>
      <c r="J57" s="127"/>
      <c r="K57" s="128" t="s">
        <v>87</v>
      </c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9">
        <f>'SO 301.2 - Retenční nádrž'!J32</f>
        <v>0</v>
      </c>
      <c r="AH57" s="127"/>
      <c r="AI57" s="127"/>
      <c r="AJ57" s="127"/>
      <c r="AK57" s="127"/>
      <c r="AL57" s="127"/>
      <c r="AM57" s="127"/>
      <c r="AN57" s="129">
        <f>SUM(AG57,AT57)</f>
        <v>0</v>
      </c>
      <c r="AO57" s="127"/>
      <c r="AP57" s="127"/>
      <c r="AQ57" s="130" t="s">
        <v>84</v>
      </c>
      <c r="AR57" s="67"/>
      <c r="AS57" s="131">
        <v>0</v>
      </c>
      <c r="AT57" s="132">
        <f>ROUND(SUM(AV57:AW57),2)</f>
        <v>0</v>
      </c>
      <c r="AU57" s="133">
        <f>'SO 301.2 - Retenční nádrž'!P97</f>
        <v>0</v>
      </c>
      <c r="AV57" s="132">
        <f>'SO 301.2 - Retenční nádrž'!J35</f>
        <v>0</v>
      </c>
      <c r="AW57" s="132">
        <f>'SO 301.2 - Retenční nádrž'!J36</f>
        <v>0</v>
      </c>
      <c r="AX57" s="132">
        <f>'SO 301.2 - Retenční nádrž'!J37</f>
        <v>0</v>
      </c>
      <c r="AY57" s="132">
        <f>'SO 301.2 - Retenční nádrž'!J38</f>
        <v>0</v>
      </c>
      <c r="AZ57" s="132">
        <f>'SO 301.2 - Retenční nádrž'!F35</f>
        <v>0</v>
      </c>
      <c r="BA57" s="132">
        <f>'SO 301.2 - Retenční nádrž'!F36</f>
        <v>0</v>
      </c>
      <c r="BB57" s="132">
        <f>'SO 301.2 - Retenční nádrž'!F37</f>
        <v>0</v>
      </c>
      <c r="BC57" s="132">
        <f>'SO 301.2 - Retenční nádrž'!F38</f>
        <v>0</v>
      </c>
      <c r="BD57" s="134">
        <f>'SO 301.2 - Retenční nádrž'!F39</f>
        <v>0</v>
      </c>
      <c r="BE57" s="4"/>
      <c r="BT57" s="135" t="s">
        <v>81</v>
      </c>
      <c r="BV57" s="135" t="s">
        <v>74</v>
      </c>
      <c r="BW57" s="135" t="s">
        <v>88</v>
      </c>
      <c r="BX57" s="135" t="s">
        <v>80</v>
      </c>
      <c r="CL57" s="135" t="s">
        <v>19</v>
      </c>
    </row>
    <row r="58" s="7" customFormat="1" ht="16.5" customHeight="1">
      <c r="A58" s="126" t="s">
        <v>82</v>
      </c>
      <c r="B58" s="113"/>
      <c r="C58" s="114"/>
      <c r="D58" s="115" t="s">
        <v>89</v>
      </c>
      <c r="E58" s="115"/>
      <c r="F58" s="115"/>
      <c r="G58" s="115"/>
      <c r="H58" s="115"/>
      <c r="I58" s="116"/>
      <c r="J58" s="115" t="s">
        <v>90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8">
        <f>'VON - Vedlejší a ostatní ...'!J30</f>
        <v>0</v>
      </c>
      <c r="AH58" s="116"/>
      <c r="AI58" s="116"/>
      <c r="AJ58" s="116"/>
      <c r="AK58" s="116"/>
      <c r="AL58" s="116"/>
      <c r="AM58" s="116"/>
      <c r="AN58" s="118">
        <f>SUM(AG58,AT58)</f>
        <v>0</v>
      </c>
      <c r="AO58" s="116"/>
      <c r="AP58" s="116"/>
      <c r="AQ58" s="119" t="s">
        <v>89</v>
      </c>
      <c r="AR58" s="120"/>
      <c r="AS58" s="136">
        <v>0</v>
      </c>
      <c r="AT58" s="137">
        <f>ROUND(SUM(AV58:AW58),2)</f>
        <v>0</v>
      </c>
      <c r="AU58" s="138">
        <f>'VON - Vedlejší a ostatní ...'!P84</f>
        <v>0</v>
      </c>
      <c r="AV58" s="137">
        <f>'VON - Vedlejší a ostatní ...'!J33</f>
        <v>0</v>
      </c>
      <c r="AW58" s="137">
        <f>'VON - Vedlejší a ostatní ...'!J34</f>
        <v>0</v>
      </c>
      <c r="AX58" s="137">
        <f>'VON - Vedlejší a ostatní ...'!J35</f>
        <v>0</v>
      </c>
      <c r="AY58" s="137">
        <f>'VON - Vedlejší a ostatní ...'!J36</f>
        <v>0</v>
      </c>
      <c r="AZ58" s="137">
        <f>'VON - Vedlejší a ostatní ...'!F33</f>
        <v>0</v>
      </c>
      <c r="BA58" s="137">
        <f>'VON - Vedlejší a ostatní ...'!F34</f>
        <v>0</v>
      </c>
      <c r="BB58" s="137">
        <f>'VON - Vedlejší a ostatní ...'!F35</f>
        <v>0</v>
      </c>
      <c r="BC58" s="137">
        <f>'VON - Vedlejší a ostatní ...'!F36</f>
        <v>0</v>
      </c>
      <c r="BD58" s="139">
        <f>'VON - Vedlejší a ostatní ...'!F37</f>
        <v>0</v>
      </c>
      <c r="BE58" s="7"/>
      <c r="BT58" s="125" t="s">
        <v>79</v>
      </c>
      <c r="BV58" s="125" t="s">
        <v>74</v>
      </c>
      <c r="BW58" s="125" t="s">
        <v>91</v>
      </c>
      <c r="BX58" s="125" t="s">
        <v>5</v>
      </c>
      <c r="CL58" s="125" t="s">
        <v>19</v>
      </c>
      <c r="CM58" s="125" t="s">
        <v>81</v>
      </c>
    </row>
    <row r="59" s="2" customFormat="1" ht="30" customHeight="1">
      <c r="A59" s="40"/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6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="2" customFormat="1" ht="6.96" customHeight="1">
      <c r="A60" s="40"/>
      <c r="B60" s="61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46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</sheetData>
  <sheetProtection sheet="1" formatColumns="0" formatRows="0" objects="1" scenarios="1" spinCount="100000" saltValue="iETlTzKALoT8E30TYO0M3VdKHbtz/UeplYyBU46GMI2UUy9jLiPt6A8lUHpU5KjMgj+hRmmbblVIYncLoQS1ng==" hashValue="d9B07cNb5Vq1hofsUD3ZqNfBYp1/HNVx/e8aw6/Cf0RO24qfjo0fYyi9TR2UoFO9vGcw68kTOVrlye8mM6g4Pw==" algorithmName="SHA-512" password="CC35"/>
  <mergeCells count="54">
    <mergeCell ref="L45:AO45"/>
    <mergeCell ref="AM47:AN47"/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AG58:AM58"/>
    <mergeCell ref="AN58:AP58"/>
    <mergeCell ref="D58:H58"/>
    <mergeCell ref="J58:AF58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56" location="'SO 301.1 - Dešťová kanali...'!C2" display="/"/>
    <hyperlink ref="A57" location="'SO 301.2 - Retenční nádrž'!C2" display="/"/>
    <hyperlink ref="A58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92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Rekonstrukce silnice III/3556, III/3557 a chodníků Brčekoly</v>
      </c>
      <c r="F7" s="144"/>
      <c r="G7" s="144"/>
      <c r="H7" s="144"/>
      <c r="L7" s="22"/>
    </row>
    <row r="8" s="1" customFormat="1" ht="12" customHeight="1">
      <c r="B8" s="22"/>
      <c r="D8" s="144" t="s">
        <v>93</v>
      </c>
      <c r="L8" s="22"/>
    </row>
    <row r="9" s="2" customFormat="1" ht="16.5" customHeight="1">
      <c r="A9" s="40"/>
      <c r="B9" s="46"/>
      <c r="C9" s="40"/>
      <c r="D9" s="40"/>
      <c r="E9" s="145" t="s">
        <v>94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95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96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28. 3. 2022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44" t="s">
        <v>28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tr">
        <f>IF('Rekapitulace stavby'!AN19="","",'Rekapitulace stavby'!AN19)</f>
        <v/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 xml:space="preserve"> </v>
      </c>
      <c r="F26" s="40"/>
      <c r="G26" s="40"/>
      <c r="H26" s="40"/>
      <c r="I26" s="144" t="s">
        <v>28</v>
      </c>
      <c r="J26" s="135" t="str">
        <f>IF('Rekapitulace stavby'!AN20="","",'Rekapitulace stavby'!AN20)</f>
        <v/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ROUND(J93,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ROUND((SUM(BE93:BE441)),  2)</f>
        <v>0</v>
      </c>
      <c r="G35" s="40"/>
      <c r="H35" s="40"/>
      <c r="I35" s="159">
        <v>0.20999999999999999</v>
      </c>
      <c r="J35" s="158">
        <f>ROUND(((SUM(BE93:BE441))*I35),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ROUND((SUM(BF93:BF441)),  2)</f>
        <v>0</v>
      </c>
      <c r="G36" s="40"/>
      <c r="H36" s="40"/>
      <c r="I36" s="159">
        <v>0.14999999999999999</v>
      </c>
      <c r="J36" s="158">
        <f>ROUND(((SUM(BF93:BF441))*I36),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ROUND((SUM(BG93:BG441)),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ROUND((SUM(BH93:BH441)),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ROUND((SUM(BI93:BI441)),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97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Rekonstrukce silnice III/3556, III/3557 a chodníků Brčekoly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93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94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95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301.1 - Dešťová kanalizace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Obec Brčekoly</v>
      </c>
      <c r="G56" s="42"/>
      <c r="H56" s="42"/>
      <c r="I56" s="34" t="s">
        <v>23</v>
      </c>
      <c r="J56" s="74" t="str">
        <f>IF(J14="","",J14)</f>
        <v>28. 3. 2022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5.65" customHeight="1">
      <c r="A58" s="40"/>
      <c r="B58" s="41"/>
      <c r="C58" s="34" t="s">
        <v>25</v>
      </c>
      <c r="D58" s="42"/>
      <c r="E58" s="42"/>
      <c r="F58" s="29" t="str">
        <f>E17</f>
        <v>SÚS Pardubického kraje, Doubravice 98, Pardubice</v>
      </c>
      <c r="G58" s="42"/>
      <c r="H58" s="42"/>
      <c r="I58" s="34" t="s">
        <v>31</v>
      </c>
      <c r="J58" s="38" t="str">
        <f>E23</f>
        <v>Ing.Tomáš Klikar, Hradec Králové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 xml:space="preserve"> 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98</v>
      </c>
      <c r="D61" s="173"/>
      <c r="E61" s="173"/>
      <c r="F61" s="173"/>
      <c r="G61" s="173"/>
      <c r="H61" s="173"/>
      <c r="I61" s="173"/>
      <c r="J61" s="174" t="s">
        <v>99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J93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100</v>
      </c>
    </row>
    <row r="64" s="9" customFormat="1" ht="24.96" customHeight="1">
      <c r="A64" s="9"/>
      <c r="B64" s="176"/>
      <c r="C64" s="177"/>
      <c r="D64" s="178" t="s">
        <v>101</v>
      </c>
      <c r="E64" s="179"/>
      <c r="F64" s="179"/>
      <c r="G64" s="179"/>
      <c r="H64" s="179"/>
      <c r="I64" s="179"/>
      <c r="J64" s="180">
        <f>J94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102</v>
      </c>
      <c r="E65" s="184"/>
      <c r="F65" s="184"/>
      <c r="G65" s="184"/>
      <c r="H65" s="184"/>
      <c r="I65" s="184"/>
      <c r="J65" s="185">
        <f>J95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103</v>
      </c>
      <c r="E66" s="184"/>
      <c r="F66" s="184"/>
      <c r="G66" s="184"/>
      <c r="H66" s="184"/>
      <c r="I66" s="184"/>
      <c r="J66" s="185">
        <f>J266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104</v>
      </c>
      <c r="E67" s="184"/>
      <c r="F67" s="184"/>
      <c r="G67" s="184"/>
      <c r="H67" s="184"/>
      <c r="I67" s="184"/>
      <c r="J67" s="185">
        <f>J293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105</v>
      </c>
      <c r="E68" s="184"/>
      <c r="F68" s="184"/>
      <c r="G68" s="184"/>
      <c r="H68" s="184"/>
      <c r="I68" s="184"/>
      <c r="J68" s="185">
        <f>J299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106</v>
      </c>
      <c r="E69" s="184"/>
      <c r="F69" s="184"/>
      <c r="G69" s="184"/>
      <c r="H69" s="184"/>
      <c r="I69" s="184"/>
      <c r="J69" s="185">
        <f>J314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107</v>
      </c>
      <c r="E70" s="184"/>
      <c r="F70" s="184"/>
      <c r="G70" s="184"/>
      <c r="H70" s="184"/>
      <c r="I70" s="184"/>
      <c r="J70" s="185">
        <f>J425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108</v>
      </c>
      <c r="E71" s="184"/>
      <c r="F71" s="184"/>
      <c r="G71" s="184"/>
      <c r="H71" s="184"/>
      <c r="I71" s="184"/>
      <c r="J71" s="185">
        <f>J438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109</v>
      </c>
      <c r="D78" s="42"/>
      <c r="E78" s="42"/>
      <c r="F78" s="42"/>
      <c r="G78" s="42"/>
      <c r="H78" s="42"/>
      <c r="I78" s="42"/>
      <c r="J78" s="42"/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71" t="str">
        <f>E7</f>
        <v>Rekonstrukce silnice III/3556, III/3557 a chodníků Brčekoly</v>
      </c>
      <c r="F81" s="34"/>
      <c r="G81" s="34"/>
      <c r="H81" s="34"/>
      <c r="I81" s="42"/>
      <c r="J81" s="42"/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" customFormat="1" ht="12" customHeight="1">
      <c r="B82" s="23"/>
      <c r="C82" s="34" t="s">
        <v>93</v>
      </c>
      <c r="D82" s="24"/>
      <c r="E82" s="24"/>
      <c r="F82" s="24"/>
      <c r="G82" s="24"/>
      <c r="H82" s="24"/>
      <c r="I82" s="24"/>
      <c r="J82" s="24"/>
      <c r="K82" s="24"/>
      <c r="L82" s="22"/>
    </row>
    <row r="83" s="2" customFormat="1" ht="16.5" customHeight="1">
      <c r="A83" s="40"/>
      <c r="B83" s="41"/>
      <c r="C83" s="42"/>
      <c r="D83" s="42"/>
      <c r="E83" s="171" t="s">
        <v>94</v>
      </c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95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E11</f>
        <v>SO 301.1 - Dešťová kanalizace</v>
      </c>
      <c r="F85" s="42"/>
      <c r="G85" s="42"/>
      <c r="H85" s="42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4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F14</f>
        <v>Obec Brčekoly</v>
      </c>
      <c r="G87" s="42"/>
      <c r="H87" s="42"/>
      <c r="I87" s="34" t="s">
        <v>23</v>
      </c>
      <c r="J87" s="74" t="str">
        <f>IF(J14="","",J14)</f>
        <v>28. 3. 2022</v>
      </c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25.65" customHeight="1">
      <c r="A89" s="40"/>
      <c r="B89" s="41"/>
      <c r="C89" s="34" t="s">
        <v>25</v>
      </c>
      <c r="D89" s="42"/>
      <c r="E89" s="42"/>
      <c r="F89" s="29" t="str">
        <f>E17</f>
        <v>SÚS Pardubického kraje, Doubravice 98, Pardubice</v>
      </c>
      <c r="G89" s="42"/>
      <c r="H89" s="42"/>
      <c r="I89" s="34" t="s">
        <v>31</v>
      </c>
      <c r="J89" s="38" t="str">
        <f>E23</f>
        <v>Ing.Tomáš Klikar, Hradec Králové</v>
      </c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29</v>
      </c>
      <c r="D90" s="42"/>
      <c r="E90" s="42"/>
      <c r="F90" s="29" t="str">
        <f>IF(E20="","",E20)</f>
        <v>Vyplň údaj</v>
      </c>
      <c r="G90" s="42"/>
      <c r="H90" s="42"/>
      <c r="I90" s="34" t="s">
        <v>34</v>
      </c>
      <c r="J90" s="38" t="str">
        <f>E26</f>
        <v xml:space="preserve"> </v>
      </c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87"/>
      <c r="B92" s="188"/>
      <c r="C92" s="189" t="s">
        <v>110</v>
      </c>
      <c r="D92" s="190" t="s">
        <v>57</v>
      </c>
      <c r="E92" s="190" t="s">
        <v>53</v>
      </c>
      <c r="F92" s="190" t="s">
        <v>54</v>
      </c>
      <c r="G92" s="190" t="s">
        <v>111</v>
      </c>
      <c r="H92" s="190" t="s">
        <v>112</v>
      </c>
      <c r="I92" s="190" t="s">
        <v>113</v>
      </c>
      <c r="J92" s="190" t="s">
        <v>99</v>
      </c>
      <c r="K92" s="191" t="s">
        <v>114</v>
      </c>
      <c r="L92" s="192"/>
      <c r="M92" s="94" t="s">
        <v>19</v>
      </c>
      <c r="N92" s="95" t="s">
        <v>42</v>
      </c>
      <c r="O92" s="95" t="s">
        <v>115</v>
      </c>
      <c r="P92" s="95" t="s">
        <v>116</v>
      </c>
      <c r="Q92" s="95" t="s">
        <v>117</v>
      </c>
      <c r="R92" s="95" t="s">
        <v>118</v>
      </c>
      <c r="S92" s="95" t="s">
        <v>119</v>
      </c>
      <c r="T92" s="96" t="s">
        <v>120</v>
      </c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="2" customFormat="1" ht="22.8" customHeight="1">
      <c r="A93" s="40"/>
      <c r="B93" s="41"/>
      <c r="C93" s="101" t="s">
        <v>121</v>
      </c>
      <c r="D93" s="42"/>
      <c r="E93" s="42"/>
      <c r="F93" s="42"/>
      <c r="G93" s="42"/>
      <c r="H93" s="42"/>
      <c r="I93" s="42"/>
      <c r="J93" s="193">
        <f>BK93</f>
        <v>0</v>
      </c>
      <c r="K93" s="42"/>
      <c r="L93" s="46"/>
      <c r="M93" s="97"/>
      <c r="N93" s="194"/>
      <c r="O93" s="98"/>
      <c r="P93" s="195">
        <f>P94</f>
        <v>0</v>
      </c>
      <c r="Q93" s="98"/>
      <c r="R93" s="195">
        <f>R94</f>
        <v>36.359891340000004</v>
      </c>
      <c r="S93" s="98"/>
      <c r="T93" s="196">
        <f>T94</f>
        <v>32.899999999999999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71</v>
      </c>
      <c r="AU93" s="19" t="s">
        <v>100</v>
      </c>
      <c r="BK93" s="197">
        <f>BK94</f>
        <v>0</v>
      </c>
    </row>
    <row r="94" s="12" customFormat="1" ht="25.92" customHeight="1">
      <c r="A94" s="12"/>
      <c r="B94" s="198"/>
      <c r="C94" s="199"/>
      <c r="D94" s="200" t="s">
        <v>71</v>
      </c>
      <c r="E94" s="201" t="s">
        <v>122</v>
      </c>
      <c r="F94" s="201" t="s">
        <v>123</v>
      </c>
      <c r="G94" s="199"/>
      <c r="H94" s="199"/>
      <c r="I94" s="202"/>
      <c r="J94" s="203">
        <f>BK94</f>
        <v>0</v>
      </c>
      <c r="K94" s="199"/>
      <c r="L94" s="204"/>
      <c r="M94" s="205"/>
      <c r="N94" s="206"/>
      <c r="O94" s="206"/>
      <c r="P94" s="207">
        <f>P95+P266+P293+P299+P314+P425+P438</f>
        <v>0</v>
      </c>
      <c r="Q94" s="206"/>
      <c r="R94" s="207">
        <f>R95+R266+R293+R299+R314+R425+R438</f>
        <v>36.359891340000004</v>
      </c>
      <c r="S94" s="206"/>
      <c r="T94" s="208">
        <f>T95+T266+T293+T299+T314+T425+T438</f>
        <v>32.899999999999999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9" t="s">
        <v>79</v>
      </c>
      <c r="AT94" s="210" t="s">
        <v>71</v>
      </c>
      <c r="AU94" s="210" t="s">
        <v>72</v>
      </c>
      <c r="AY94" s="209" t="s">
        <v>124</v>
      </c>
      <c r="BK94" s="211">
        <f>BK95+BK266+BK293+BK299+BK314+BK425+BK438</f>
        <v>0</v>
      </c>
    </row>
    <row r="95" s="12" customFormat="1" ht="22.8" customHeight="1">
      <c r="A95" s="12"/>
      <c r="B95" s="198"/>
      <c r="C95" s="199"/>
      <c r="D95" s="200" t="s">
        <v>71</v>
      </c>
      <c r="E95" s="212" t="s">
        <v>79</v>
      </c>
      <c r="F95" s="212" t="s">
        <v>125</v>
      </c>
      <c r="G95" s="199"/>
      <c r="H95" s="199"/>
      <c r="I95" s="202"/>
      <c r="J95" s="213">
        <f>BK95</f>
        <v>0</v>
      </c>
      <c r="K95" s="199"/>
      <c r="L95" s="204"/>
      <c r="M95" s="205"/>
      <c r="N95" s="206"/>
      <c r="O95" s="206"/>
      <c r="P95" s="207">
        <f>SUM(P96:P265)</f>
        <v>0</v>
      </c>
      <c r="Q95" s="206"/>
      <c r="R95" s="207">
        <f>SUM(R96:R265)</f>
        <v>4.1325171999999997</v>
      </c>
      <c r="S95" s="206"/>
      <c r="T95" s="208">
        <f>SUM(T96:T265)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9" t="s">
        <v>79</v>
      </c>
      <c r="AT95" s="210" t="s">
        <v>71</v>
      </c>
      <c r="AU95" s="210" t="s">
        <v>79</v>
      </c>
      <c r="AY95" s="209" t="s">
        <v>124</v>
      </c>
      <c r="BK95" s="211">
        <f>SUM(BK96:BK265)</f>
        <v>0</v>
      </c>
    </row>
    <row r="96" s="2" customFormat="1" ht="16.5" customHeight="1">
      <c r="A96" s="40"/>
      <c r="B96" s="41"/>
      <c r="C96" s="214" t="s">
        <v>79</v>
      </c>
      <c r="D96" s="214" t="s">
        <v>126</v>
      </c>
      <c r="E96" s="215" t="s">
        <v>127</v>
      </c>
      <c r="F96" s="216" t="s">
        <v>128</v>
      </c>
      <c r="G96" s="217" t="s">
        <v>129</v>
      </c>
      <c r="H96" s="218">
        <v>480</v>
      </c>
      <c r="I96" s="219"/>
      <c r="J96" s="220">
        <f>ROUND(I96*H96,2)</f>
        <v>0</v>
      </c>
      <c r="K96" s="216" t="s">
        <v>130</v>
      </c>
      <c r="L96" s="46"/>
      <c r="M96" s="221" t="s">
        <v>19</v>
      </c>
      <c r="N96" s="222" t="s">
        <v>43</v>
      </c>
      <c r="O96" s="86"/>
      <c r="P96" s="223">
        <f>O96*H96</f>
        <v>0</v>
      </c>
      <c r="Q96" s="223">
        <v>3.0000000000000001E-05</v>
      </c>
      <c r="R96" s="223">
        <f>Q96*H96</f>
        <v>0.0144</v>
      </c>
      <c r="S96" s="223">
        <v>0</v>
      </c>
      <c r="T96" s="224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25" t="s">
        <v>131</v>
      </c>
      <c r="AT96" s="225" t="s">
        <v>126</v>
      </c>
      <c r="AU96" s="225" t="s">
        <v>81</v>
      </c>
      <c r="AY96" s="19" t="s">
        <v>124</v>
      </c>
      <c r="BE96" s="226">
        <f>IF(N96="základní",J96,0)</f>
        <v>0</v>
      </c>
      <c r="BF96" s="226">
        <f>IF(N96="snížená",J96,0)</f>
        <v>0</v>
      </c>
      <c r="BG96" s="226">
        <f>IF(N96="zákl. přenesená",J96,0)</f>
        <v>0</v>
      </c>
      <c r="BH96" s="226">
        <f>IF(N96="sníž. přenesená",J96,0)</f>
        <v>0</v>
      </c>
      <c r="BI96" s="226">
        <f>IF(N96="nulová",J96,0)</f>
        <v>0</v>
      </c>
      <c r="BJ96" s="19" t="s">
        <v>79</v>
      </c>
      <c r="BK96" s="226">
        <f>ROUND(I96*H96,2)</f>
        <v>0</v>
      </c>
      <c r="BL96" s="19" t="s">
        <v>131</v>
      </c>
      <c r="BM96" s="225" t="s">
        <v>132</v>
      </c>
    </row>
    <row r="97" s="2" customFormat="1">
      <c r="A97" s="40"/>
      <c r="B97" s="41"/>
      <c r="C97" s="42"/>
      <c r="D97" s="227" t="s">
        <v>133</v>
      </c>
      <c r="E97" s="42"/>
      <c r="F97" s="228" t="s">
        <v>134</v>
      </c>
      <c r="G97" s="42"/>
      <c r="H97" s="42"/>
      <c r="I97" s="229"/>
      <c r="J97" s="42"/>
      <c r="K97" s="42"/>
      <c r="L97" s="46"/>
      <c r="M97" s="230"/>
      <c r="N97" s="231"/>
      <c r="O97" s="86"/>
      <c r="P97" s="86"/>
      <c r="Q97" s="86"/>
      <c r="R97" s="86"/>
      <c r="S97" s="86"/>
      <c r="T97" s="87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133</v>
      </c>
      <c r="AU97" s="19" t="s">
        <v>81</v>
      </c>
    </row>
    <row r="98" s="2" customFormat="1">
      <c r="A98" s="40"/>
      <c r="B98" s="41"/>
      <c r="C98" s="42"/>
      <c r="D98" s="232" t="s">
        <v>135</v>
      </c>
      <c r="E98" s="42"/>
      <c r="F98" s="233" t="s">
        <v>136</v>
      </c>
      <c r="G98" s="42"/>
      <c r="H98" s="42"/>
      <c r="I98" s="229"/>
      <c r="J98" s="42"/>
      <c r="K98" s="42"/>
      <c r="L98" s="46"/>
      <c r="M98" s="230"/>
      <c r="N98" s="231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135</v>
      </c>
      <c r="AU98" s="19" t="s">
        <v>81</v>
      </c>
    </row>
    <row r="99" s="13" customFormat="1">
      <c r="A99" s="13"/>
      <c r="B99" s="234"/>
      <c r="C99" s="235"/>
      <c r="D99" s="227" t="s">
        <v>137</v>
      </c>
      <c r="E99" s="236" t="s">
        <v>19</v>
      </c>
      <c r="F99" s="237" t="s">
        <v>138</v>
      </c>
      <c r="G99" s="235"/>
      <c r="H99" s="236" t="s">
        <v>19</v>
      </c>
      <c r="I99" s="238"/>
      <c r="J99" s="235"/>
      <c r="K99" s="235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137</v>
      </c>
      <c r="AU99" s="243" t="s">
        <v>81</v>
      </c>
      <c r="AV99" s="13" t="s">
        <v>79</v>
      </c>
      <c r="AW99" s="13" t="s">
        <v>33</v>
      </c>
      <c r="AX99" s="13" t="s">
        <v>72</v>
      </c>
      <c r="AY99" s="243" t="s">
        <v>124</v>
      </c>
    </row>
    <row r="100" s="13" customFormat="1">
      <c r="A100" s="13"/>
      <c r="B100" s="234"/>
      <c r="C100" s="235"/>
      <c r="D100" s="227" t="s">
        <v>137</v>
      </c>
      <c r="E100" s="236" t="s">
        <v>19</v>
      </c>
      <c r="F100" s="237" t="s">
        <v>139</v>
      </c>
      <c r="G100" s="235"/>
      <c r="H100" s="236" t="s">
        <v>19</v>
      </c>
      <c r="I100" s="238"/>
      <c r="J100" s="235"/>
      <c r="K100" s="235"/>
      <c r="L100" s="239"/>
      <c r="M100" s="240"/>
      <c r="N100" s="241"/>
      <c r="O100" s="241"/>
      <c r="P100" s="241"/>
      <c r="Q100" s="241"/>
      <c r="R100" s="241"/>
      <c r="S100" s="241"/>
      <c r="T100" s="24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3" t="s">
        <v>137</v>
      </c>
      <c r="AU100" s="243" t="s">
        <v>81</v>
      </c>
      <c r="AV100" s="13" t="s">
        <v>79</v>
      </c>
      <c r="AW100" s="13" t="s">
        <v>33</v>
      </c>
      <c r="AX100" s="13" t="s">
        <v>72</v>
      </c>
      <c r="AY100" s="243" t="s">
        <v>124</v>
      </c>
    </row>
    <row r="101" s="14" customFormat="1">
      <c r="A101" s="14"/>
      <c r="B101" s="244"/>
      <c r="C101" s="245"/>
      <c r="D101" s="227" t="s">
        <v>137</v>
      </c>
      <c r="E101" s="246" t="s">
        <v>19</v>
      </c>
      <c r="F101" s="247" t="s">
        <v>140</v>
      </c>
      <c r="G101" s="245"/>
      <c r="H101" s="248">
        <v>480</v>
      </c>
      <c r="I101" s="249"/>
      <c r="J101" s="245"/>
      <c r="K101" s="245"/>
      <c r="L101" s="250"/>
      <c r="M101" s="251"/>
      <c r="N101" s="252"/>
      <c r="O101" s="252"/>
      <c r="P101" s="252"/>
      <c r="Q101" s="252"/>
      <c r="R101" s="252"/>
      <c r="S101" s="252"/>
      <c r="T101" s="253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4" t="s">
        <v>137</v>
      </c>
      <c r="AU101" s="254" t="s">
        <v>81</v>
      </c>
      <c r="AV101" s="14" t="s">
        <v>81</v>
      </c>
      <c r="AW101" s="14" t="s">
        <v>33</v>
      </c>
      <c r="AX101" s="14" t="s">
        <v>79</v>
      </c>
      <c r="AY101" s="254" t="s">
        <v>124</v>
      </c>
    </row>
    <row r="102" s="2" customFormat="1" ht="16.5" customHeight="1">
      <c r="A102" s="40"/>
      <c r="B102" s="41"/>
      <c r="C102" s="214" t="s">
        <v>81</v>
      </c>
      <c r="D102" s="214" t="s">
        <v>126</v>
      </c>
      <c r="E102" s="215" t="s">
        <v>141</v>
      </c>
      <c r="F102" s="216" t="s">
        <v>142</v>
      </c>
      <c r="G102" s="217" t="s">
        <v>143</v>
      </c>
      <c r="H102" s="218">
        <v>20</v>
      </c>
      <c r="I102" s="219"/>
      <c r="J102" s="220">
        <f>ROUND(I102*H102,2)</f>
        <v>0</v>
      </c>
      <c r="K102" s="216" t="s">
        <v>130</v>
      </c>
      <c r="L102" s="46"/>
      <c r="M102" s="221" t="s">
        <v>19</v>
      </c>
      <c r="N102" s="222" t="s">
        <v>43</v>
      </c>
      <c r="O102" s="86"/>
      <c r="P102" s="223">
        <f>O102*H102</f>
        <v>0</v>
      </c>
      <c r="Q102" s="223">
        <v>0</v>
      </c>
      <c r="R102" s="223">
        <f>Q102*H102</f>
        <v>0</v>
      </c>
      <c r="S102" s="223">
        <v>0</v>
      </c>
      <c r="T102" s="224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5" t="s">
        <v>131</v>
      </c>
      <c r="AT102" s="225" t="s">
        <v>126</v>
      </c>
      <c r="AU102" s="225" t="s">
        <v>81</v>
      </c>
      <c r="AY102" s="19" t="s">
        <v>124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19" t="s">
        <v>79</v>
      </c>
      <c r="BK102" s="226">
        <f>ROUND(I102*H102,2)</f>
        <v>0</v>
      </c>
      <c r="BL102" s="19" t="s">
        <v>131</v>
      </c>
      <c r="BM102" s="225" t="s">
        <v>144</v>
      </c>
    </row>
    <row r="103" s="2" customFormat="1">
      <c r="A103" s="40"/>
      <c r="B103" s="41"/>
      <c r="C103" s="42"/>
      <c r="D103" s="227" t="s">
        <v>133</v>
      </c>
      <c r="E103" s="42"/>
      <c r="F103" s="228" t="s">
        <v>145</v>
      </c>
      <c r="G103" s="42"/>
      <c r="H103" s="42"/>
      <c r="I103" s="229"/>
      <c r="J103" s="42"/>
      <c r="K103" s="42"/>
      <c r="L103" s="46"/>
      <c r="M103" s="230"/>
      <c r="N103" s="231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133</v>
      </c>
      <c r="AU103" s="19" t="s">
        <v>81</v>
      </c>
    </row>
    <row r="104" s="2" customFormat="1">
      <c r="A104" s="40"/>
      <c r="B104" s="41"/>
      <c r="C104" s="42"/>
      <c r="D104" s="232" t="s">
        <v>135</v>
      </c>
      <c r="E104" s="42"/>
      <c r="F104" s="233" t="s">
        <v>146</v>
      </c>
      <c r="G104" s="42"/>
      <c r="H104" s="42"/>
      <c r="I104" s="229"/>
      <c r="J104" s="42"/>
      <c r="K104" s="42"/>
      <c r="L104" s="46"/>
      <c r="M104" s="230"/>
      <c r="N104" s="231"/>
      <c r="O104" s="86"/>
      <c r="P104" s="86"/>
      <c r="Q104" s="86"/>
      <c r="R104" s="86"/>
      <c r="S104" s="86"/>
      <c r="T104" s="87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T104" s="19" t="s">
        <v>135</v>
      </c>
      <c r="AU104" s="19" t="s">
        <v>81</v>
      </c>
    </row>
    <row r="105" s="2" customFormat="1" ht="16.5" customHeight="1">
      <c r="A105" s="40"/>
      <c r="B105" s="41"/>
      <c r="C105" s="214" t="s">
        <v>147</v>
      </c>
      <c r="D105" s="214" t="s">
        <v>126</v>
      </c>
      <c r="E105" s="215" t="s">
        <v>148</v>
      </c>
      <c r="F105" s="216" t="s">
        <v>149</v>
      </c>
      <c r="G105" s="217" t="s">
        <v>150</v>
      </c>
      <c r="H105" s="218">
        <v>29</v>
      </c>
      <c r="I105" s="219"/>
      <c r="J105" s="220">
        <f>ROUND(I105*H105,2)</f>
        <v>0</v>
      </c>
      <c r="K105" s="216" t="s">
        <v>130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0.036900000000000002</v>
      </c>
      <c r="R105" s="223">
        <f>Q105*H105</f>
        <v>1.0701000000000001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131</v>
      </c>
      <c r="AT105" s="225" t="s">
        <v>126</v>
      </c>
      <c r="AU105" s="225" t="s">
        <v>81</v>
      </c>
      <c r="AY105" s="19" t="s">
        <v>124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79</v>
      </c>
      <c r="BK105" s="226">
        <f>ROUND(I105*H105,2)</f>
        <v>0</v>
      </c>
      <c r="BL105" s="19" t="s">
        <v>131</v>
      </c>
      <c r="BM105" s="225" t="s">
        <v>151</v>
      </c>
    </row>
    <row r="106" s="2" customFormat="1">
      <c r="A106" s="40"/>
      <c r="B106" s="41"/>
      <c r="C106" s="42"/>
      <c r="D106" s="227" t="s">
        <v>133</v>
      </c>
      <c r="E106" s="42"/>
      <c r="F106" s="228" t="s">
        <v>152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133</v>
      </c>
      <c r="AU106" s="19" t="s">
        <v>81</v>
      </c>
    </row>
    <row r="107" s="2" customFormat="1">
      <c r="A107" s="40"/>
      <c r="B107" s="41"/>
      <c r="C107" s="42"/>
      <c r="D107" s="232" t="s">
        <v>135</v>
      </c>
      <c r="E107" s="42"/>
      <c r="F107" s="233" t="s">
        <v>153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135</v>
      </c>
      <c r="AU107" s="19" t="s">
        <v>81</v>
      </c>
    </row>
    <row r="108" s="14" customFormat="1">
      <c r="A108" s="14"/>
      <c r="B108" s="244"/>
      <c r="C108" s="245"/>
      <c r="D108" s="227" t="s">
        <v>137</v>
      </c>
      <c r="E108" s="246" t="s">
        <v>19</v>
      </c>
      <c r="F108" s="247" t="s">
        <v>154</v>
      </c>
      <c r="G108" s="245"/>
      <c r="H108" s="248">
        <v>11</v>
      </c>
      <c r="I108" s="249"/>
      <c r="J108" s="245"/>
      <c r="K108" s="245"/>
      <c r="L108" s="250"/>
      <c r="M108" s="251"/>
      <c r="N108" s="252"/>
      <c r="O108" s="252"/>
      <c r="P108" s="252"/>
      <c r="Q108" s="252"/>
      <c r="R108" s="252"/>
      <c r="S108" s="252"/>
      <c r="T108" s="253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4" t="s">
        <v>137</v>
      </c>
      <c r="AU108" s="254" t="s">
        <v>81</v>
      </c>
      <c r="AV108" s="14" t="s">
        <v>81</v>
      </c>
      <c r="AW108" s="14" t="s">
        <v>33</v>
      </c>
      <c r="AX108" s="14" t="s">
        <v>72</v>
      </c>
      <c r="AY108" s="254" t="s">
        <v>124</v>
      </c>
    </row>
    <row r="109" s="14" customFormat="1">
      <c r="A109" s="14"/>
      <c r="B109" s="244"/>
      <c r="C109" s="245"/>
      <c r="D109" s="227" t="s">
        <v>137</v>
      </c>
      <c r="E109" s="246" t="s">
        <v>19</v>
      </c>
      <c r="F109" s="247" t="s">
        <v>155</v>
      </c>
      <c r="G109" s="245"/>
      <c r="H109" s="248">
        <v>18</v>
      </c>
      <c r="I109" s="249"/>
      <c r="J109" s="245"/>
      <c r="K109" s="245"/>
      <c r="L109" s="250"/>
      <c r="M109" s="251"/>
      <c r="N109" s="252"/>
      <c r="O109" s="252"/>
      <c r="P109" s="252"/>
      <c r="Q109" s="252"/>
      <c r="R109" s="252"/>
      <c r="S109" s="252"/>
      <c r="T109" s="253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4" t="s">
        <v>137</v>
      </c>
      <c r="AU109" s="254" t="s">
        <v>81</v>
      </c>
      <c r="AV109" s="14" t="s">
        <v>81</v>
      </c>
      <c r="AW109" s="14" t="s">
        <v>33</v>
      </c>
      <c r="AX109" s="14" t="s">
        <v>72</v>
      </c>
      <c r="AY109" s="254" t="s">
        <v>124</v>
      </c>
    </row>
    <row r="110" s="15" customFormat="1">
      <c r="A110" s="15"/>
      <c r="B110" s="255"/>
      <c r="C110" s="256"/>
      <c r="D110" s="227" t="s">
        <v>137</v>
      </c>
      <c r="E110" s="257" t="s">
        <v>19</v>
      </c>
      <c r="F110" s="258" t="s">
        <v>156</v>
      </c>
      <c r="G110" s="256"/>
      <c r="H110" s="259">
        <v>29</v>
      </c>
      <c r="I110" s="260"/>
      <c r="J110" s="256"/>
      <c r="K110" s="256"/>
      <c r="L110" s="261"/>
      <c r="M110" s="262"/>
      <c r="N110" s="263"/>
      <c r="O110" s="263"/>
      <c r="P110" s="263"/>
      <c r="Q110" s="263"/>
      <c r="R110" s="263"/>
      <c r="S110" s="263"/>
      <c r="T110" s="264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65" t="s">
        <v>137</v>
      </c>
      <c r="AU110" s="265" t="s">
        <v>81</v>
      </c>
      <c r="AV110" s="15" t="s">
        <v>131</v>
      </c>
      <c r="AW110" s="15" t="s">
        <v>33</v>
      </c>
      <c r="AX110" s="15" t="s">
        <v>79</v>
      </c>
      <c r="AY110" s="265" t="s">
        <v>124</v>
      </c>
    </row>
    <row r="111" s="2" customFormat="1" ht="16.5" customHeight="1">
      <c r="A111" s="40"/>
      <c r="B111" s="41"/>
      <c r="C111" s="214" t="s">
        <v>131</v>
      </c>
      <c r="D111" s="214" t="s">
        <v>126</v>
      </c>
      <c r="E111" s="215" t="s">
        <v>157</v>
      </c>
      <c r="F111" s="216" t="s">
        <v>158</v>
      </c>
      <c r="G111" s="217" t="s">
        <v>150</v>
      </c>
      <c r="H111" s="218">
        <v>8.5999999999999996</v>
      </c>
      <c r="I111" s="219"/>
      <c r="J111" s="220">
        <f>ROUND(I111*H111,2)</f>
        <v>0</v>
      </c>
      <c r="K111" s="216" t="s">
        <v>130</v>
      </c>
      <c r="L111" s="46"/>
      <c r="M111" s="221" t="s">
        <v>19</v>
      </c>
      <c r="N111" s="222" t="s">
        <v>43</v>
      </c>
      <c r="O111" s="86"/>
      <c r="P111" s="223">
        <f>O111*H111</f>
        <v>0</v>
      </c>
      <c r="Q111" s="223">
        <v>0.10775</v>
      </c>
      <c r="R111" s="223">
        <f>Q111*H111</f>
        <v>0.92664999999999997</v>
      </c>
      <c r="S111" s="223">
        <v>0</v>
      </c>
      <c r="T111" s="224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25" t="s">
        <v>131</v>
      </c>
      <c r="AT111" s="225" t="s">
        <v>126</v>
      </c>
      <c r="AU111" s="225" t="s">
        <v>81</v>
      </c>
      <c r="AY111" s="19" t="s">
        <v>124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19" t="s">
        <v>79</v>
      </c>
      <c r="BK111" s="226">
        <f>ROUND(I111*H111,2)</f>
        <v>0</v>
      </c>
      <c r="BL111" s="19" t="s">
        <v>131</v>
      </c>
      <c r="BM111" s="225" t="s">
        <v>159</v>
      </c>
    </row>
    <row r="112" s="2" customFormat="1">
      <c r="A112" s="40"/>
      <c r="B112" s="41"/>
      <c r="C112" s="42"/>
      <c r="D112" s="227" t="s">
        <v>133</v>
      </c>
      <c r="E112" s="42"/>
      <c r="F112" s="228" t="s">
        <v>160</v>
      </c>
      <c r="G112" s="42"/>
      <c r="H112" s="42"/>
      <c r="I112" s="229"/>
      <c r="J112" s="42"/>
      <c r="K112" s="42"/>
      <c r="L112" s="46"/>
      <c r="M112" s="230"/>
      <c r="N112" s="231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133</v>
      </c>
      <c r="AU112" s="19" t="s">
        <v>81</v>
      </c>
    </row>
    <row r="113" s="2" customFormat="1">
      <c r="A113" s="40"/>
      <c r="B113" s="41"/>
      <c r="C113" s="42"/>
      <c r="D113" s="232" t="s">
        <v>135</v>
      </c>
      <c r="E113" s="42"/>
      <c r="F113" s="233" t="s">
        <v>161</v>
      </c>
      <c r="G113" s="42"/>
      <c r="H113" s="42"/>
      <c r="I113" s="229"/>
      <c r="J113" s="42"/>
      <c r="K113" s="42"/>
      <c r="L113" s="46"/>
      <c r="M113" s="230"/>
      <c r="N113" s="231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135</v>
      </c>
      <c r="AU113" s="19" t="s">
        <v>81</v>
      </c>
    </row>
    <row r="114" s="14" customFormat="1">
      <c r="A114" s="14"/>
      <c r="B114" s="244"/>
      <c r="C114" s="245"/>
      <c r="D114" s="227" t="s">
        <v>137</v>
      </c>
      <c r="E114" s="246" t="s">
        <v>19</v>
      </c>
      <c r="F114" s="247" t="s">
        <v>162</v>
      </c>
      <c r="G114" s="245"/>
      <c r="H114" s="248">
        <v>3.6000000000000001</v>
      </c>
      <c r="I114" s="249"/>
      <c r="J114" s="245"/>
      <c r="K114" s="245"/>
      <c r="L114" s="250"/>
      <c r="M114" s="251"/>
      <c r="N114" s="252"/>
      <c r="O114" s="252"/>
      <c r="P114" s="252"/>
      <c r="Q114" s="252"/>
      <c r="R114" s="252"/>
      <c r="S114" s="252"/>
      <c r="T114" s="253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4" t="s">
        <v>137</v>
      </c>
      <c r="AU114" s="254" t="s">
        <v>81</v>
      </c>
      <c r="AV114" s="14" t="s">
        <v>81</v>
      </c>
      <c r="AW114" s="14" t="s">
        <v>33</v>
      </c>
      <c r="AX114" s="14" t="s">
        <v>72</v>
      </c>
      <c r="AY114" s="254" t="s">
        <v>124</v>
      </c>
    </row>
    <row r="115" s="14" customFormat="1">
      <c r="A115" s="14"/>
      <c r="B115" s="244"/>
      <c r="C115" s="245"/>
      <c r="D115" s="227" t="s">
        <v>137</v>
      </c>
      <c r="E115" s="246" t="s">
        <v>19</v>
      </c>
      <c r="F115" s="247" t="s">
        <v>163</v>
      </c>
      <c r="G115" s="245"/>
      <c r="H115" s="248">
        <v>5</v>
      </c>
      <c r="I115" s="249"/>
      <c r="J115" s="245"/>
      <c r="K115" s="245"/>
      <c r="L115" s="250"/>
      <c r="M115" s="251"/>
      <c r="N115" s="252"/>
      <c r="O115" s="252"/>
      <c r="P115" s="252"/>
      <c r="Q115" s="252"/>
      <c r="R115" s="252"/>
      <c r="S115" s="252"/>
      <c r="T115" s="253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4" t="s">
        <v>137</v>
      </c>
      <c r="AU115" s="254" t="s">
        <v>81</v>
      </c>
      <c r="AV115" s="14" t="s">
        <v>81</v>
      </c>
      <c r="AW115" s="14" t="s">
        <v>33</v>
      </c>
      <c r="AX115" s="14" t="s">
        <v>72</v>
      </c>
      <c r="AY115" s="254" t="s">
        <v>124</v>
      </c>
    </row>
    <row r="116" s="15" customFormat="1">
      <c r="A116" s="15"/>
      <c r="B116" s="255"/>
      <c r="C116" s="256"/>
      <c r="D116" s="227" t="s">
        <v>137</v>
      </c>
      <c r="E116" s="257" t="s">
        <v>19</v>
      </c>
      <c r="F116" s="258" t="s">
        <v>156</v>
      </c>
      <c r="G116" s="256"/>
      <c r="H116" s="259">
        <v>8.5999999999999996</v>
      </c>
      <c r="I116" s="260"/>
      <c r="J116" s="256"/>
      <c r="K116" s="256"/>
      <c r="L116" s="261"/>
      <c r="M116" s="262"/>
      <c r="N116" s="263"/>
      <c r="O116" s="263"/>
      <c r="P116" s="263"/>
      <c r="Q116" s="263"/>
      <c r="R116" s="263"/>
      <c r="S116" s="263"/>
      <c r="T116" s="264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T116" s="265" t="s">
        <v>137</v>
      </c>
      <c r="AU116" s="265" t="s">
        <v>81</v>
      </c>
      <c r="AV116" s="15" t="s">
        <v>131</v>
      </c>
      <c r="AW116" s="15" t="s">
        <v>33</v>
      </c>
      <c r="AX116" s="15" t="s">
        <v>79</v>
      </c>
      <c r="AY116" s="265" t="s">
        <v>124</v>
      </c>
    </row>
    <row r="117" s="2" customFormat="1" ht="16.5" customHeight="1">
      <c r="A117" s="40"/>
      <c r="B117" s="41"/>
      <c r="C117" s="214" t="s">
        <v>164</v>
      </c>
      <c r="D117" s="214" t="s">
        <v>126</v>
      </c>
      <c r="E117" s="215" t="s">
        <v>165</v>
      </c>
      <c r="F117" s="216" t="s">
        <v>166</v>
      </c>
      <c r="G117" s="217" t="s">
        <v>167</v>
      </c>
      <c r="H117" s="218">
        <v>62.399999999999999</v>
      </c>
      <c r="I117" s="219"/>
      <c r="J117" s="220">
        <f>ROUND(I117*H117,2)</f>
        <v>0</v>
      </c>
      <c r="K117" s="216" t="s">
        <v>130</v>
      </c>
      <c r="L117" s="46"/>
      <c r="M117" s="221" t="s">
        <v>19</v>
      </c>
      <c r="N117" s="222" t="s">
        <v>43</v>
      </c>
      <c r="O117" s="86"/>
      <c r="P117" s="223">
        <f>O117*H117</f>
        <v>0</v>
      </c>
      <c r="Q117" s="223">
        <v>0</v>
      </c>
      <c r="R117" s="223">
        <f>Q117*H117</f>
        <v>0</v>
      </c>
      <c r="S117" s="223">
        <v>0</v>
      </c>
      <c r="T117" s="224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25" t="s">
        <v>131</v>
      </c>
      <c r="AT117" s="225" t="s">
        <v>126</v>
      </c>
      <c r="AU117" s="225" t="s">
        <v>81</v>
      </c>
      <c r="AY117" s="19" t="s">
        <v>124</v>
      </c>
      <c r="BE117" s="226">
        <f>IF(N117="základní",J117,0)</f>
        <v>0</v>
      </c>
      <c r="BF117" s="226">
        <f>IF(N117="snížená",J117,0)</f>
        <v>0</v>
      </c>
      <c r="BG117" s="226">
        <f>IF(N117="zákl. přenesená",J117,0)</f>
        <v>0</v>
      </c>
      <c r="BH117" s="226">
        <f>IF(N117="sníž. přenesená",J117,0)</f>
        <v>0</v>
      </c>
      <c r="BI117" s="226">
        <f>IF(N117="nulová",J117,0)</f>
        <v>0</v>
      </c>
      <c r="BJ117" s="19" t="s">
        <v>79</v>
      </c>
      <c r="BK117" s="226">
        <f>ROUND(I117*H117,2)</f>
        <v>0</v>
      </c>
      <c r="BL117" s="19" t="s">
        <v>131</v>
      </c>
      <c r="BM117" s="225" t="s">
        <v>168</v>
      </c>
    </row>
    <row r="118" s="2" customFormat="1">
      <c r="A118" s="40"/>
      <c r="B118" s="41"/>
      <c r="C118" s="42"/>
      <c r="D118" s="227" t="s">
        <v>133</v>
      </c>
      <c r="E118" s="42"/>
      <c r="F118" s="228" t="s">
        <v>169</v>
      </c>
      <c r="G118" s="42"/>
      <c r="H118" s="42"/>
      <c r="I118" s="229"/>
      <c r="J118" s="42"/>
      <c r="K118" s="42"/>
      <c r="L118" s="46"/>
      <c r="M118" s="230"/>
      <c r="N118" s="231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133</v>
      </c>
      <c r="AU118" s="19" t="s">
        <v>81</v>
      </c>
    </row>
    <row r="119" s="2" customFormat="1">
      <c r="A119" s="40"/>
      <c r="B119" s="41"/>
      <c r="C119" s="42"/>
      <c r="D119" s="232" t="s">
        <v>135</v>
      </c>
      <c r="E119" s="42"/>
      <c r="F119" s="233" t="s">
        <v>170</v>
      </c>
      <c r="G119" s="42"/>
      <c r="H119" s="42"/>
      <c r="I119" s="229"/>
      <c r="J119" s="42"/>
      <c r="K119" s="42"/>
      <c r="L119" s="46"/>
      <c r="M119" s="230"/>
      <c r="N119" s="231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135</v>
      </c>
      <c r="AU119" s="19" t="s">
        <v>81</v>
      </c>
    </row>
    <row r="120" s="13" customFormat="1">
      <c r="A120" s="13"/>
      <c r="B120" s="234"/>
      <c r="C120" s="235"/>
      <c r="D120" s="227" t="s">
        <v>137</v>
      </c>
      <c r="E120" s="236" t="s">
        <v>19</v>
      </c>
      <c r="F120" s="237" t="s">
        <v>171</v>
      </c>
      <c r="G120" s="235"/>
      <c r="H120" s="236" t="s">
        <v>19</v>
      </c>
      <c r="I120" s="238"/>
      <c r="J120" s="235"/>
      <c r="K120" s="235"/>
      <c r="L120" s="239"/>
      <c r="M120" s="240"/>
      <c r="N120" s="241"/>
      <c r="O120" s="241"/>
      <c r="P120" s="241"/>
      <c r="Q120" s="241"/>
      <c r="R120" s="241"/>
      <c r="S120" s="241"/>
      <c r="T120" s="242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3" t="s">
        <v>137</v>
      </c>
      <c r="AU120" s="243" t="s">
        <v>81</v>
      </c>
      <c r="AV120" s="13" t="s">
        <v>79</v>
      </c>
      <c r="AW120" s="13" t="s">
        <v>33</v>
      </c>
      <c r="AX120" s="13" t="s">
        <v>72</v>
      </c>
      <c r="AY120" s="243" t="s">
        <v>124</v>
      </c>
    </row>
    <row r="121" s="14" customFormat="1">
      <c r="A121" s="14"/>
      <c r="B121" s="244"/>
      <c r="C121" s="245"/>
      <c r="D121" s="227" t="s">
        <v>137</v>
      </c>
      <c r="E121" s="246" t="s">
        <v>19</v>
      </c>
      <c r="F121" s="247" t="s">
        <v>172</v>
      </c>
      <c r="G121" s="245"/>
      <c r="H121" s="248">
        <v>62.399999999999999</v>
      </c>
      <c r="I121" s="249"/>
      <c r="J121" s="245"/>
      <c r="K121" s="245"/>
      <c r="L121" s="250"/>
      <c r="M121" s="251"/>
      <c r="N121" s="252"/>
      <c r="O121" s="252"/>
      <c r="P121" s="252"/>
      <c r="Q121" s="252"/>
      <c r="R121" s="252"/>
      <c r="S121" s="252"/>
      <c r="T121" s="253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4" t="s">
        <v>137</v>
      </c>
      <c r="AU121" s="254" t="s">
        <v>81</v>
      </c>
      <c r="AV121" s="14" t="s">
        <v>81</v>
      </c>
      <c r="AW121" s="14" t="s">
        <v>33</v>
      </c>
      <c r="AX121" s="14" t="s">
        <v>79</v>
      </c>
      <c r="AY121" s="254" t="s">
        <v>124</v>
      </c>
    </row>
    <row r="122" s="2" customFormat="1" ht="16.5" customHeight="1">
      <c r="A122" s="40"/>
      <c r="B122" s="41"/>
      <c r="C122" s="214" t="s">
        <v>173</v>
      </c>
      <c r="D122" s="214" t="s">
        <v>126</v>
      </c>
      <c r="E122" s="215" t="s">
        <v>174</v>
      </c>
      <c r="F122" s="216" t="s">
        <v>175</v>
      </c>
      <c r="G122" s="217" t="s">
        <v>176</v>
      </c>
      <c r="H122" s="218">
        <v>78.959999999999994</v>
      </c>
      <c r="I122" s="219"/>
      <c r="J122" s="220">
        <f>ROUND(I122*H122,2)</f>
        <v>0</v>
      </c>
      <c r="K122" s="216" t="s">
        <v>130</v>
      </c>
      <c r="L122" s="46"/>
      <c r="M122" s="221" t="s">
        <v>19</v>
      </c>
      <c r="N122" s="222" t="s">
        <v>43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131</v>
      </c>
      <c r="AT122" s="225" t="s">
        <v>126</v>
      </c>
      <c r="AU122" s="225" t="s">
        <v>81</v>
      </c>
      <c r="AY122" s="19" t="s">
        <v>124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79</v>
      </c>
      <c r="BK122" s="226">
        <f>ROUND(I122*H122,2)</f>
        <v>0</v>
      </c>
      <c r="BL122" s="19" t="s">
        <v>131</v>
      </c>
      <c r="BM122" s="225" t="s">
        <v>177</v>
      </c>
    </row>
    <row r="123" s="2" customFormat="1">
      <c r="A123" s="40"/>
      <c r="B123" s="41"/>
      <c r="C123" s="42"/>
      <c r="D123" s="227" t="s">
        <v>133</v>
      </c>
      <c r="E123" s="42"/>
      <c r="F123" s="228" t="s">
        <v>178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133</v>
      </c>
      <c r="AU123" s="19" t="s">
        <v>81</v>
      </c>
    </row>
    <row r="124" s="2" customFormat="1">
      <c r="A124" s="40"/>
      <c r="B124" s="41"/>
      <c r="C124" s="42"/>
      <c r="D124" s="232" t="s">
        <v>135</v>
      </c>
      <c r="E124" s="42"/>
      <c r="F124" s="233" t="s">
        <v>179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135</v>
      </c>
      <c r="AU124" s="19" t="s">
        <v>81</v>
      </c>
    </row>
    <row r="125" s="14" customFormat="1">
      <c r="A125" s="14"/>
      <c r="B125" s="244"/>
      <c r="C125" s="245"/>
      <c r="D125" s="227" t="s">
        <v>137</v>
      </c>
      <c r="E125" s="246" t="s">
        <v>19</v>
      </c>
      <c r="F125" s="247" t="s">
        <v>180</v>
      </c>
      <c r="G125" s="245"/>
      <c r="H125" s="248">
        <v>78.959999999999994</v>
      </c>
      <c r="I125" s="249"/>
      <c r="J125" s="245"/>
      <c r="K125" s="245"/>
      <c r="L125" s="250"/>
      <c r="M125" s="251"/>
      <c r="N125" s="252"/>
      <c r="O125" s="252"/>
      <c r="P125" s="252"/>
      <c r="Q125" s="252"/>
      <c r="R125" s="252"/>
      <c r="S125" s="252"/>
      <c r="T125" s="253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4" t="s">
        <v>137</v>
      </c>
      <c r="AU125" s="254" t="s">
        <v>81</v>
      </c>
      <c r="AV125" s="14" t="s">
        <v>81</v>
      </c>
      <c r="AW125" s="14" t="s">
        <v>33</v>
      </c>
      <c r="AX125" s="14" t="s">
        <v>79</v>
      </c>
      <c r="AY125" s="254" t="s">
        <v>124</v>
      </c>
    </row>
    <row r="126" s="2" customFormat="1" ht="21.75" customHeight="1">
      <c r="A126" s="40"/>
      <c r="B126" s="41"/>
      <c r="C126" s="214" t="s">
        <v>181</v>
      </c>
      <c r="D126" s="214" t="s">
        <v>126</v>
      </c>
      <c r="E126" s="215" t="s">
        <v>182</v>
      </c>
      <c r="F126" s="216" t="s">
        <v>183</v>
      </c>
      <c r="G126" s="217" t="s">
        <v>176</v>
      </c>
      <c r="H126" s="218">
        <v>117.59999999999999</v>
      </c>
      <c r="I126" s="219"/>
      <c r="J126" s="220">
        <f>ROUND(I126*H126,2)</f>
        <v>0</v>
      </c>
      <c r="K126" s="216" t="s">
        <v>130</v>
      </c>
      <c r="L126" s="46"/>
      <c r="M126" s="221" t="s">
        <v>19</v>
      </c>
      <c r="N126" s="222" t="s">
        <v>43</v>
      </c>
      <c r="O126" s="86"/>
      <c r="P126" s="223">
        <f>O126*H126</f>
        <v>0</v>
      </c>
      <c r="Q126" s="223">
        <v>0</v>
      </c>
      <c r="R126" s="223">
        <f>Q126*H126</f>
        <v>0</v>
      </c>
      <c r="S126" s="223">
        <v>0</v>
      </c>
      <c r="T126" s="224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25" t="s">
        <v>131</v>
      </c>
      <c r="AT126" s="225" t="s">
        <v>126</v>
      </c>
      <c r="AU126" s="225" t="s">
        <v>81</v>
      </c>
      <c r="AY126" s="19" t="s">
        <v>124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19" t="s">
        <v>79</v>
      </c>
      <c r="BK126" s="226">
        <f>ROUND(I126*H126,2)</f>
        <v>0</v>
      </c>
      <c r="BL126" s="19" t="s">
        <v>131</v>
      </c>
      <c r="BM126" s="225" t="s">
        <v>184</v>
      </c>
    </row>
    <row r="127" s="2" customFormat="1">
      <c r="A127" s="40"/>
      <c r="B127" s="41"/>
      <c r="C127" s="42"/>
      <c r="D127" s="227" t="s">
        <v>133</v>
      </c>
      <c r="E127" s="42"/>
      <c r="F127" s="228" t="s">
        <v>185</v>
      </c>
      <c r="G127" s="42"/>
      <c r="H127" s="42"/>
      <c r="I127" s="229"/>
      <c r="J127" s="42"/>
      <c r="K127" s="42"/>
      <c r="L127" s="46"/>
      <c r="M127" s="230"/>
      <c r="N127" s="231"/>
      <c r="O127" s="86"/>
      <c r="P127" s="86"/>
      <c r="Q127" s="86"/>
      <c r="R127" s="86"/>
      <c r="S127" s="86"/>
      <c r="T127" s="87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T127" s="19" t="s">
        <v>133</v>
      </c>
      <c r="AU127" s="19" t="s">
        <v>81</v>
      </c>
    </row>
    <row r="128" s="2" customFormat="1">
      <c r="A128" s="40"/>
      <c r="B128" s="41"/>
      <c r="C128" s="42"/>
      <c r="D128" s="232" t="s">
        <v>135</v>
      </c>
      <c r="E128" s="42"/>
      <c r="F128" s="233" t="s">
        <v>186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135</v>
      </c>
      <c r="AU128" s="19" t="s">
        <v>81</v>
      </c>
    </row>
    <row r="129" s="13" customFormat="1">
      <c r="A129" s="13"/>
      <c r="B129" s="234"/>
      <c r="C129" s="235"/>
      <c r="D129" s="227" t="s">
        <v>137</v>
      </c>
      <c r="E129" s="236" t="s">
        <v>19</v>
      </c>
      <c r="F129" s="237" t="s">
        <v>187</v>
      </c>
      <c r="G129" s="235"/>
      <c r="H129" s="236" t="s">
        <v>19</v>
      </c>
      <c r="I129" s="238"/>
      <c r="J129" s="235"/>
      <c r="K129" s="235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137</v>
      </c>
      <c r="AU129" s="243" t="s">
        <v>81</v>
      </c>
      <c r="AV129" s="13" t="s">
        <v>79</v>
      </c>
      <c r="AW129" s="13" t="s">
        <v>33</v>
      </c>
      <c r="AX129" s="13" t="s">
        <v>72</v>
      </c>
      <c r="AY129" s="243" t="s">
        <v>124</v>
      </c>
    </row>
    <row r="130" s="13" customFormat="1">
      <c r="A130" s="13"/>
      <c r="B130" s="234"/>
      <c r="C130" s="235"/>
      <c r="D130" s="227" t="s">
        <v>137</v>
      </c>
      <c r="E130" s="236" t="s">
        <v>19</v>
      </c>
      <c r="F130" s="237" t="s">
        <v>188</v>
      </c>
      <c r="G130" s="235"/>
      <c r="H130" s="236" t="s">
        <v>19</v>
      </c>
      <c r="I130" s="238"/>
      <c r="J130" s="235"/>
      <c r="K130" s="235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137</v>
      </c>
      <c r="AU130" s="243" t="s">
        <v>81</v>
      </c>
      <c r="AV130" s="13" t="s">
        <v>79</v>
      </c>
      <c r="AW130" s="13" t="s">
        <v>33</v>
      </c>
      <c r="AX130" s="13" t="s">
        <v>72</v>
      </c>
      <c r="AY130" s="243" t="s">
        <v>124</v>
      </c>
    </row>
    <row r="131" s="14" customFormat="1">
      <c r="A131" s="14"/>
      <c r="B131" s="244"/>
      <c r="C131" s="245"/>
      <c r="D131" s="227" t="s">
        <v>137</v>
      </c>
      <c r="E131" s="246" t="s">
        <v>19</v>
      </c>
      <c r="F131" s="247" t="s">
        <v>189</v>
      </c>
      <c r="G131" s="245"/>
      <c r="H131" s="248">
        <v>117.59999999999999</v>
      </c>
      <c r="I131" s="249"/>
      <c r="J131" s="245"/>
      <c r="K131" s="245"/>
      <c r="L131" s="250"/>
      <c r="M131" s="251"/>
      <c r="N131" s="252"/>
      <c r="O131" s="252"/>
      <c r="P131" s="252"/>
      <c r="Q131" s="252"/>
      <c r="R131" s="252"/>
      <c r="S131" s="252"/>
      <c r="T131" s="253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4" t="s">
        <v>137</v>
      </c>
      <c r="AU131" s="254" t="s">
        <v>81</v>
      </c>
      <c r="AV131" s="14" t="s">
        <v>81</v>
      </c>
      <c r="AW131" s="14" t="s">
        <v>33</v>
      </c>
      <c r="AX131" s="14" t="s">
        <v>79</v>
      </c>
      <c r="AY131" s="254" t="s">
        <v>124</v>
      </c>
    </row>
    <row r="132" s="2" customFormat="1" ht="21.75" customHeight="1">
      <c r="A132" s="40"/>
      <c r="B132" s="41"/>
      <c r="C132" s="214" t="s">
        <v>190</v>
      </c>
      <c r="D132" s="214" t="s">
        <v>126</v>
      </c>
      <c r="E132" s="215" t="s">
        <v>191</v>
      </c>
      <c r="F132" s="216" t="s">
        <v>192</v>
      </c>
      <c r="G132" s="217" t="s">
        <v>176</v>
      </c>
      <c r="H132" s="218">
        <v>1392.1980000000001</v>
      </c>
      <c r="I132" s="219"/>
      <c r="J132" s="220">
        <f>ROUND(I132*H132,2)</f>
        <v>0</v>
      </c>
      <c r="K132" s="216" t="s">
        <v>130</v>
      </c>
      <c r="L132" s="46"/>
      <c r="M132" s="221" t="s">
        <v>19</v>
      </c>
      <c r="N132" s="222" t="s">
        <v>43</v>
      </c>
      <c r="O132" s="86"/>
      <c r="P132" s="223">
        <f>O132*H132</f>
        <v>0</v>
      </c>
      <c r="Q132" s="223">
        <v>0</v>
      </c>
      <c r="R132" s="223">
        <f>Q132*H132</f>
        <v>0</v>
      </c>
      <c r="S132" s="223">
        <v>0</v>
      </c>
      <c r="T132" s="224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25" t="s">
        <v>131</v>
      </c>
      <c r="AT132" s="225" t="s">
        <v>126</v>
      </c>
      <c r="AU132" s="225" t="s">
        <v>81</v>
      </c>
      <c r="AY132" s="19" t="s">
        <v>124</v>
      </c>
      <c r="BE132" s="226">
        <f>IF(N132="základní",J132,0)</f>
        <v>0</v>
      </c>
      <c r="BF132" s="226">
        <f>IF(N132="snížená",J132,0)</f>
        <v>0</v>
      </c>
      <c r="BG132" s="226">
        <f>IF(N132="zákl. přenesená",J132,0)</f>
        <v>0</v>
      </c>
      <c r="BH132" s="226">
        <f>IF(N132="sníž. přenesená",J132,0)</f>
        <v>0</v>
      </c>
      <c r="BI132" s="226">
        <f>IF(N132="nulová",J132,0)</f>
        <v>0</v>
      </c>
      <c r="BJ132" s="19" t="s">
        <v>79</v>
      </c>
      <c r="BK132" s="226">
        <f>ROUND(I132*H132,2)</f>
        <v>0</v>
      </c>
      <c r="BL132" s="19" t="s">
        <v>131</v>
      </c>
      <c r="BM132" s="225" t="s">
        <v>193</v>
      </c>
    </row>
    <row r="133" s="2" customFormat="1">
      <c r="A133" s="40"/>
      <c r="B133" s="41"/>
      <c r="C133" s="42"/>
      <c r="D133" s="227" t="s">
        <v>133</v>
      </c>
      <c r="E133" s="42"/>
      <c r="F133" s="228" t="s">
        <v>194</v>
      </c>
      <c r="G133" s="42"/>
      <c r="H133" s="42"/>
      <c r="I133" s="229"/>
      <c r="J133" s="42"/>
      <c r="K133" s="42"/>
      <c r="L133" s="46"/>
      <c r="M133" s="230"/>
      <c r="N133" s="231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133</v>
      </c>
      <c r="AU133" s="19" t="s">
        <v>81</v>
      </c>
    </row>
    <row r="134" s="2" customFormat="1">
      <c r="A134" s="40"/>
      <c r="B134" s="41"/>
      <c r="C134" s="42"/>
      <c r="D134" s="232" t="s">
        <v>135</v>
      </c>
      <c r="E134" s="42"/>
      <c r="F134" s="233" t="s">
        <v>195</v>
      </c>
      <c r="G134" s="42"/>
      <c r="H134" s="42"/>
      <c r="I134" s="229"/>
      <c r="J134" s="42"/>
      <c r="K134" s="42"/>
      <c r="L134" s="46"/>
      <c r="M134" s="230"/>
      <c r="N134" s="231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135</v>
      </c>
      <c r="AU134" s="19" t="s">
        <v>81</v>
      </c>
    </row>
    <row r="135" s="13" customFormat="1">
      <c r="A135" s="13"/>
      <c r="B135" s="234"/>
      <c r="C135" s="235"/>
      <c r="D135" s="227" t="s">
        <v>137</v>
      </c>
      <c r="E135" s="236" t="s">
        <v>19</v>
      </c>
      <c r="F135" s="237" t="s">
        <v>196</v>
      </c>
      <c r="G135" s="235"/>
      <c r="H135" s="236" t="s">
        <v>19</v>
      </c>
      <c r="I135" s="238"/>
      <c r="J135" s="235"/>
      <c r="K135" s="235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137</v>
      </c>
      <c r="AU135" s="243" t="s">
        <v>81</v>
      </c>
      <c r="AV135" s="13" t="s">
        <v>79</v>
      </c>
      <c r="AW135" s="13" t="s">
        <v>33</v>
      </c>
      <c r="AX135" s="13" t="s">
        <v>72</v>
      </c>
      <c r="AY135" s="243" t="s">
        <v>124</v>
      </c>
    </row>
    <row r="136" s="13" customFormat="1">
      <c r="A136" s="13"/>
      <c r="B136" s="234"/>
      <c r="C136" s="235"/>
      <c r="D136" s="227" t="s">
        <v>137</v>
      </c>
      <c r="E136" s="236" t="s">
        <v>19</v>
      </c>
      <c r="F136" s="237" t="s">
        <v>197</v>
      </c>
      <c r="G136" s="235"/>
      <c r="H136" s="236" t="s">
        <v>19</v>
      </c>
      <c r="I136" s="238"/>
      <c r="J136" s="235"/>
      <c r="K136" s="235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137</v>
      </c>
      <c r="AU136" s="243" t="s">
        <v>81</v>
      </c>
      <c r="AV136" s="13" t="s">
        <v>79</v>
      </c>
      <c r="AW136" s="13" t="s">
        <v>33</v>
      </c>
      <c r="AX136" s="13" t="s">
        <v>72</v>
      </c>
      <c r="AY136" s="243" t="s">
        <v>124</v>
      </c>
    </row>
    <row r="137" s="13" customFormat="1">
      <c r="A137" s="13"/>
      <c r="B137" s="234"/>
      <c r="C137" s="235"/>
      <c r="D137" s="227" t="s">
        <v>137</v>
      </c>
      <c r="E137" s="236" t="s">
        <v>19</v>
      </c>
      <c r="F137" s="237" t="s">
        <v>198</v>
      </c>
      <c r="G137" s="235"/>
      <c r="H137" s="236" t="s">
        <v>19</v>
      </c>
      <c r="I137" s="238"/>
      <c r="J137" s="235"/>
      <c r="K137" s="235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137</v>
      </c>
      <c r="AU137" s="243" t="s">
        <v>81</v>
      </c>
      <c r="AV137" s="13" t="s">
        <v>79</v>
      </c>
      <c r="AW137" s="13" t="s">
        <v>33</v>
      </c>
      <c r="AX137" s="13" t="s">
        <v>72</v>
      </c>
      <c r="AY137" s="243" t="s">
        <v>124</v>
      </c>
    </row>
    <row r="138" s="14" customFormat="1">
      <c r="A138" s="14"/>
      <c r="B138" s="244"/>
      <c r="C138" s="245"/>
      <c r="D138" s="227" t="s">
        <v>137</v>
      </c>
      <c r="E138" s="246" t="s">
        <v>19</v>
      </c>
      <c r="F138" s="247" t="s">
        <v>199</v>
      </c>
      <c r="G138" s="245"/>
      <c r="H138" s="248">
        <v>94.847999999999999</v>
      </c>
      <c r="I138" s="249"/>
      <c r="J138" s="245"/>
      <c r="K138" s="245"/>
      <c r="L138" s="250"/>
      <c r="M138" s="251"/>
      <c r="N138" s="252"/>
      <c r="O138" s="252"/>
      <c r="P138" s="252"/>
      <c r="Q138" s="252"/>
      <c r="R138" s="252"/>
      <c r="S138" s="252"/>
      <c r="T138" s="253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4" t="s">
        <v>137</v>
      </c>
      <c r="AU138" s="254" t="s">
        <v>81</v>
      </c>
      <c r="AV138" s="14" t="s">
        <v>81</v>
      </c>
      <c r="AW138" s="14" t="s">
        <v>33</v>
      </c>
      <c r="AX138" s="14" t="s">
        <v>72</v>
      </c>
      <c r="AY138" s="254" t="s">
        <v>124</v>
      </c>
    </row>
    <row r="139" s="13" customFormat="1">
      <c r="A139" s="13"/>
      <c r="B139" s="234"/>
      <c r="C139" s="235"/>
      <c r="D139" s="227" t="s">
        <v>137</v>
      </c>
      <c r="E139" s="236" t="s">
        <v>19</v>
      </c>
      <c r="F139" s="237" t="s">
        <v>188</v>
      </c>
      <c r="G139" s="235"/>
      <c r="H139" s="236" t="s">
        <v>19</v>
      </c>
      <c r="I139" s="238"/>
      <c r="J139" s="235"/>
      <c r="K139" s="235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137</v>
      </c>
      <c r="AU139" s="243" t="s">
        <v>81</v>
      </c>
      <c r="AV139" s="13" t="s">
        <v>79</v>
      </c>
      <c r="AW139" s="13" t="s">
        <v>33</v>
      </c>
      <c r="AX139" s="13" t="s">
        <v>72</v>
      </c>
      <c r="AY139" s="243" t="s">
        <v>124</v>
      </c>
    </row>
    <row r="140" s="14" customFormat="1">
      <c r="A140" s="14"/>
      <c r="B140" s="244"/>
      <c r="C140" s="245"/>
      <c r="D140" s="227" t="s">
        <v>137</v>
      </c>
      <c r="E140" s="246" t="s">
        <v>19</v>
      </c>
      <c r="F140" s="247" t="s">
        <v>200</v>
      </c>
      <c r="G140" s="245"/>
      <c r="H140" s="248">
        <v>28.559999999999999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4" t="s">
        <v>137</v>
      </c>
      <c r="AU140" s="254" t="s">
        <v>81</v>
      </c>
      <c r="AV140" s="14" t="s">
        <v>81</v>
      </c>
      <c r="AW140" s="14" t="s">
        <v>33</v>
      </c>
      <c r="AX140" s="14" t="s">
        <v>72</v>
      </c>
      <c r="AY140" s="254" t="s">
        <v>124</v>
      </c>
    </row>
    <row r="141" s="13" customFormat="1">
      <c r="A141" s="13"/>
      <c r="B141" s="234"/>
      <c r="C141" s="235"/>
      <c r="D141" s="227" t="s">
        <v>137</v>
      </c>
      <c r="E141" s="236" t="s">
        <v>19</v>
      </c>
      <c r="F141" s="237" t="s">
        <v>201</v>
      </c>
      <c r="G141" s="235"/>
      <c r="H141" s="236" t="s">
        <v>19</v>
      </c>
      <c r="I141" s="238"/>
      <c r="J141" s="235"/>
      <c r="K141" s="235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137</v>
      </c>
      <c r="AU141" s="243" t="s">
        <v>81</v>
      </c>
      <c r="AV141" s="13" t="s">
        <v>79</v>
      </c>
      <c r="AW141" s="13" t="s">
        <v>33</v>
      </c>
      <c r="AX141" s="13" t="s">
        <v>72</v>
      </c>
      <c r="AY141" s="243" t="s">
        <v>124</v>
      </c>
    </row>
    <row r="142" s="14" customFormat="1">
      <c r="A142" s="14"/>
      <c r="B142" s="244"/>
      <c r="C142" s="245"/>
      <c r="D142" s="227" t="s">
        <v>137</v>
      </c>
      <c r="E142" s="246" t="s">
        <v>19</v>
      </c>
      <c r="F142" s="247" t="s">
        <v>202</v>
      </c>
      <c r="G142" s="245"/>
      <c r="H142" s="248">
        <v>-13.282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4" t="s">
        <v>137</v>
      </c>
      <c r="AU142" s="254" t="s">
        <v>81</v>
      </c>
      <c r="AV142" s="14" t="s">
        <v>81</v>
      </c>
      <c r="AW142" s="14" t="s">
        <v>33</v>
      </c>
      <c r="AX142" s="14" t="s">
        <v>72</v>
      </c>
      <c r="AY142" s="254" t="s">
        <v>124</v>
      </c>
    </row>
    <row r="143" s="13" customFormat="1">
      <c r="A143" s="13"/>
      <c r="B143" s="234"/>
      <c r="C143" s="235"/>
      <c r="D143" s="227" t="s">
        <v>137</v>
      </c>
      <c r="E143" s="236" t="s">
        <v>19</v>
      </c>
      <c r="F143" s="237" t="s">
        <v>203</v>
      </c>
      <c r="G143" s="235"/>
      <c r="H143" s="236" t="s">
        <v>19</v>
      </c>
      <c r="I143" s="238"/>
      <c r="J143" s="235"/>
      <c r="K143" s="235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137</v>
      </c>
      <c r="AU143" s="243" t="s">
        <v>81</v>
      </c>
      <c r="AV143" s="13" t="s">
        <v>79</v>
      </c>
      <c r="AW143" s="13" t="s">
        <v>33</v>
      </c>
      <c r="AX143" s="13" t="s">
        <v>72</v>
      </c>
      <c r="AY143" s="243" t="s">
        <v>124</v>
      </c>
    </row>
    <row r="144" s="13" customFormat="1">
      <c r="A144" s="13"/>
      <c r="B144" s="234"/>
      <c r="C144" s="235"/>
      <c r="D144" s="227" t="s">
        <v>137</v>
      </c>
      <c r="E144" s="236" t="s">
        <v>19</v>
      </c>
      <c r="F144" s="237" t="s">
        <v>188</v>
      </c>
      <c r="G144" s="235"/>
      <c r="H144" s="236" t="s">
        <v>19</v>
      </c>
      <c r="I144" s="238"/>
      <c r="J144" s="235"/>
      <c r="K144" s="235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137</v>
      </c>
      <c r="AU144" s="243" t="s">
        <v>81</v>
      </c>
      <c r="AV144" s="13" t="s">
        <v>79</v>
      </c>
      <c r="AW144" s="13" t="s">
        <v>33</v>
      </c>
      <c r="AX144" s="13" t="s">
        <v>72</v>
      </c>
      <c r="AY144" s="243" t="s">
        <v>124</v>
      </c>
    </row>
    <row r="145" s="14" customFormat="1">
      <c r="A145" s="14"/>
      <c r="B145" s="244"/>
      <c r="C145" s="245"/>
      <c r="D145" s="227" t="s">
        <v>137</v>
      </c>
      <c r="E145" s="246" t="s">
        <v>19</v>
      </c>
      <c r="F145" s="247" t="s">
        <v>204</v>
      </c>
      <c r="G145" s="245"/>
      <c r="H145" s="248">
        <v>272.68000000000001</v>
      </c>
      <c r="I145" s="249"/>
      <c r="J145" s="245"/>
      <c r="K145" s="245"/>
      <c r="L145" s="250"/>
      <c r="M145" s="251"/>
      <c r="N145" s="252"/>
      <c r="O145" s="252"/>
      <c r="P145" s="252"/>
      <c r="Q145" s="252"/>
      <c r="R145" s="252"/>
      <c r="S145" s="252"/>
      <c r="T145" s="25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4" t="s">
        <v>137</v>
      </c>
      <c r="AU145" s="254" t="s">
        <v>81</v>
      </c>
      <c r="AV145" s="14" t="s">
        <v>81</v>
      </c>
      <c r="AW145" s="14" t="s">
        <v>33</v>
      </c>
      <c r="AX145" s="14" t="s">
        <v>72</v>
      </c>
      <c r="AY145" s="254" t="s">
        <v>124</v>
      </c>
    </row>
    <row r="146" s="13" customFormat="1">
      <c r="A146" s="13"/>
      <c r="B146" s="234"/>
      <c r="C146" s="235"/>
      <c r="D146" s="227" t="s">
        <v>137</v>
      </c>
      <c r="E146" s="236" t="s">
        <v>19</v>
      </c>
      <c r="F146" s="237" t="s">
        <v>205</v>
      </c>
      <c r="G146" s="235"/>
      <c r="H146" s="236" t="s">
        <v>19</v>
      </c>
      <c r="I146" s="238"/>
      <c r="J146" s="235"/>
      <c r="K146" s="235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137</v>
      </c>
      <c r="AU146" s="243" t="s">
        <v>81</v>
      </c>
      <c r="AV146" s="13" t="s">
        <v>79</v>
      </c>
      <c r="AW146" s="13" t="s">
        <v>33</v>
      </c>
      <c r="AX146" s="13" t="s">
        <v>72</v>
      </c>
      <c r="AY146" s="243" t="s">
        <v>124</v>
      </c>
    </row>
    <row r="147" s="13" customFormat="1">
      <c r="A147" s="13"/>
      <c r="B147" s="234"/>
      <c r="C147" s="235"/>
      <c r="D147" s="227" t="s">
        <v>137</v>
      </c>
      <c r="E147" s="236" t="s">
        <v>19</v>
      </c>
      <c r="F147" s="237" t="s">
        <v>188</v>
      </c>
      <c r="G147" s="235"/>
      <c r="H147" s="236" t="s">
        <v>19</v>
      </c>
      <c r="I147" s="238"/>
      <c r="J147" s="235"/>
      <c r="K147" s="235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137</v>
      </c>
      <c r="AU147" s="243" t="s">
        <v>81</v>
      </c>
      <c r="AV147" s="13" t="s">
        <v>79</v>
      </c>
      <c r="AW147" s="13" t="s">
        <v>33</v>
      </c>
      <c r="AX147" s="13" t="s">
        <v>72</v>
      </c>
      <c r="AY147" s="243" t="s">
        <v>124</v>
      </c>
    </row>
    <row r="148" s="13" customFormat="1">
      <c r="A148" s="13"/>
      <c r="B148" s="234"/>
      <c r="C148" s="235"/>
      <c r="D148" s="227" t="s">
        <v>137</v>
      </c>
      <c r="E148" s="236" t="s">
        <v>19</v>
      </c>
      <c r="F148" s="237" t="s">
        <v>206</v>
      </c>
      <c r="G148" s="235"/>
      <c r="H148" s="236" t="s">
        <v>19</v>
      </c>
      <c r="I148" s="238"/>
      <c r="J148" s="235"/>
      <c r="K148" s="235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137</v>
      </c>
      <c r="AU148" s="243" t="s">
        <v>81</v>
      </c>
      <c r="AV148" s="13" t="s">
        <v>79</v>
      </c>
      <c r="AW148" s="13" t="s">
        <v>33</v>
      </c>
      <c r="AX148" s="13" t="s">
        <v>72</v>
      </c>
      <c r="AY148" s="243" t="s">
        <v>124</v>
      </c>
    </row>
    <row r="149" s="14" customFormat="1">
      <c r="A149" s="14"/>
      <c r="B149" s="244"/>
      <c r="C149" s="245"/>
      <c r="D149" s="227" t="s">
        <v>137</v>
      </c>
      <c r="E149" s="246" t="s">
        <v>19</v>
      </c>
      <c r="F149" s="247" t="s">
        <v>207</v>
      </c>
      <c r="G149" s="245"/>
      <c r="H149" s="248">
        <v>707.88</v>
      </c>
      <c r="I149" s="249"/>
      <c r="J149" s="245"/>
      <c r="K149" s="245"/>
      <c r="L149" s="250"/>
      <c r="M149" s="251"/>
      <c r="N149" s="252"/>
      <c r="O149" s="252"/>
      <c r="P149" s="252"/>
      <c r="Q149" s="252"/>
      <c r="R149" s="252"/>
      <c r="S149" s="252"/>
      <c r="T149" s="25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4" t="s">
        <v>137</v>
      </c>
      <c r="AU149" s="254" t="s">
        <v>81</v>
      </c>
      <c r="AV149" s="14" t="s">
        <v>81</v>
      </c>
      <c r="AW149" s="14" t="s">
        <v>33</v>
      </c>
      <c r="AX149" s="14" t="s">
        <v>72</v>
      </c>
      <c r="AY149" s="254" t="s">
        <v>124</v>
      </c>
    </row>
    <row r="150" s="13" customFormat="1">
      <c r="A150" s="13"/>
      <c r="B150" s="234"/>
      <c r="C150" s="235"/>
      <c r="D150" s="227" t="s">
        <v>137</v>
      </c>
      <c r="E150" s="236" t="s">
        <v>19</v>
      </c>
      <c r="F150" s="237" t="s">
        <v>208</v>
      </c>
      <c r="G150" s="235"/>
      <c r="H150" s="236" t="s">
        <v>19</v>
      </c>
      <c r="I150" s="238"/>
      <c r="J150" s="235"/>
      <c r="K150" s="235"/>
      <c r="L150" s="239"/>
      <c r="M150" s="240"/>
      <c r="N150" s="241"/>
      <c r="O150" s="241"/>
      <c r="P150" s="241"/>
      <c r="Q150" s="241"/>
      <c r="R150" s="241"/>
      <c r="S150" s="241"/>
      <c r="T150" s="24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3" t="s">
        <v>137</v>
      </c>
      <c r="AU150" s="243" t="s">
        <v>81</v>
      </c>
      <c r="AV150" s="13" t="s">
        <v>79</v>
      </c>
      <c r="AW150" s="13" t="s">
        <v>33</v>
      </c>
      <c r="AX150" s="13" t="s">
        <v>72</v>
      </c>
      <c r="AY150" s="243" t="s">
        <v>124</v>
      </c>
    </row>
    <row r="151" s="14" customFormat="1">
      <c r="A151" s="14"/>
      <c r="B151" s="244"/>
      <c r="C151" s="245"/>
      <c r="D151" s="227" t="s">
        <v>137</v>
      </c>
      <c r="E151" s="246" t="s">
        <v>19</v>
      </c>
      <c r="F151" s="247" t="s">
        <v>209</v>
      </c>
      <c r="G151" s="245"/>
      <c r="H151" s="248">
        <v>301.512</v>
      </c>
      <c r="I151" s="249"/>
      <c r="J151" s="245"/>
      <c r="K151" s="245"/>
      <c r="L151" s="250"/>
      <c r="M151" s="251"/>
      <c r="N151" s="252"/>
      <c r="O151" s="252"/>
      <c r="P151" s="252"/>
      <c r="Q151" s="252"/>
      <c r="R151" s="252"/>
      <c r="S151" s="252"/>
      <c r="T151" s="253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4" t="s">
        <v>137</v>
      </c>
      <c r="AU151" s="254" t="s">
        <v>81</v>
      </c>
      <c r="AV151" s="14" t="s">
        <v>81</v>
      </c>
      <c r="AW151" s="14" t="s">
        <v>33</v>
      </c>
      <c r="AX151" s="14" t="s">
        <v>72</v>
      </c>
      <c r="AY151" s="254" t="s">
        <v>124</v>
      </c>
    </row>
    <row r="152" s="15" customFormat="1">
      <c r="A152" s="15"/>
      <c r="B152" s="255"/>
      <c r="C152" s="256"/>
      <c r="D152" s="227" t="s">
        <v>137</v>
      </c>
      <c r="E152" s="257" t="s">
        <v>19</v>
      </c>
      <c r="F152" s="258" t="s">
        <v>156</v>
      </c>
      <c r="G152" s="256"/>
      <c r="H152" s="259">
        <v>1392.1980000000001</v>
      </c>
      <c r="I152" s="260"/>
      <c r="J152" s="256"/>
      <c r="K152" s="256"/>
      <c r="L152" s="261"/>
      <c r="M152" s="262"/>
      <c r="N152" s="263"/>
      <c r="O152" s="263"/>
      <c r="P152" s="263"/>
      <c r="Q152" s="263"/>
      <c r="R152" s="263"/>
      <c r="S152" s="263"/>
      <c r="T152" s="264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65" t="s">
        <v>137</v>
      </c>
      <c r="AU152" s="265" t="s">
        <v>81</v>
      </c>
      <c r="AV152" s="15" t="s">
        <v>131</v>
      </c>
      <c r="AW152" s="15" t="s">
        <v>33</v>
      </c>
      <c r="AX152" s="15" t="s">
        <v>79</v>
      </c>
      <c r="AY152" s="265" t="s">
        <v>124</v>
      </c>
    </row>
    <row r="153" s="2" customFormat="1" ht="21.75" customHeight="1">
      <c r="A153" s="40"/>
      <c r="B153" s="41"/>
      <c r="C153" s="214" t="s">
        <v>210</v>
      </c>
      <c r="D153" s="214" t="s">
        <v>126</v>
      </c>
      <c r="E153" s="215" t="s">
        <v>211</v>
      </c>
      <c r="F153" s="216" t="s">
        <v>212</v>
      </c>
      <c r="G153" s="217" t="s">
        <v>176</v>
      </c>
      <c r="H153" s="218">
        <v>126.208</v>
      </c>
      <c r="I153" s="219"/>
      <c r="J153" s="220">
        <f>ROUND(I153*H153,2)</f>
        <v>0</v>
      </c>
      <c r="K153" s="216" t="s">
        <v>130</v>
      </c>
      <c r="L153" s="46"/>
      <c r="M153" s="221" t="s">
        <v>19</v>
      </c>
      <c r="N153" s="222" t="s">
        <v>43</v>
      </c>
      <c r="O153" s="86"/>
      <c r="P153" s="223">
        <f>O153*H153</f>
        <v>0</v>
      </c>
      <c r="Q153" s="223">
        <v>0</v>
      </c>
      <c r="R153" s="223">
        <f>Q153*H153</f>
        <v>0</v>
      </c>
      <c r="S153" s="223">
        <v>0</v>
      </c>
      <c r="T153" s="224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25" t="s">
        <v>131</v>
      </c>
      <c r="AT153" s="225" t="s">
        <v>126</v>
      </c>
      <c r="AU153" s="225" t="s">
        <v>81</v>
      </c>
      <c r="AY153" s="19" t="s">
        <v>124</v>
      </c>
      <c r="BE153" s="226">
        <f>IF(N153="základní",J153,0)</f>
        <v>0</v>
      </c>
      <c r="BF153" s="226">
        <f>IF(N153="snížená",J153,0)</f>
        <v>0</v>
      </c>
      <c r="BG153" s="226">
        <f>IF(N153="zákl. přenesená",J153,0)</f>
        <v>0</v>
      </c>
      <c r="BH153" s="226">
        <f>IF(N153="sníž. přenesená",J153,0)</f>
        <v>0</v>
      </c>
      <c r="BI153" s="226">
        <f>IF(N153="nulová",J153,0)</f>
        <v>0</v>
      </c>
      <c r="BJ153" s="19" t="s">
        <v>79</v>
      </c>
      <c r="BK153" s="226">
        <f>ROUND(I153*H153,2)</f>
        <v>0</v>
      </c>
      <c r="BL153" s="19" t="s">
        <v>131</v>
      </c>
      <c r="BM153" s="225" t="s">
        <v>213</v>
      </c>
    </row>
    <row r="154" s="2" customFormat="1">
      <c r="A154" s="40"/>
      <c r="B154" s="41"/>
      <c r="C154" s="42"/>
      <c r="D154" s="227" t="s">
        <v>133</v>
      </c>
      <c r="E154" s="42"/>
      <c r="F154" s="228" t="s">
        <v>214</v>
      </c>
      <c r="G154" s="42"/>
      <c r="H154" s="42"/>
      <c r="I154" s="229"/>
      <c r="J154" s="42"/>
      <c r="K154" s="42"/>
      <c r="L154" s="46"/>
      <c r="M154" s="230"/>
      <c r="N154" s="231"/>
      <c r="O154" s="86"/>
      <c r="P154" s="86"/>
      <c r="Q154" s="86"/>
      <c r="R154" s="86"/>
      <c r="S154" s="86"/>
      <c r="T154" s="87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T154" s="19" t="s">
        <v>133</v>
      </c>
      <c r="AU154" s="19" t="s">
        <v>81</v>
      </c>
    </row>
    <row r="155" s="2" customFormat="1">
      <c r="A155" s="40"/>
      <c r="B155" s="41"/>
      <c r="C155" s="42"/>
      <c r="D155" s="232" t="s">
        <v>135</v>
      </c>
      <c r="E155" s="42"/>
      <c r="F155" s="233" t="s">
        <v>215</v>
      </c>
      <c r="G155" s="42"/>
      <c r="H155" s="42"/>
      <c r="I155" s="229"/>
      <c r="J155" s="42"/>
      <c r="K155" s="42"/>
      <c r="L155" s="46"/>
      <c r="M155" s="230"/>
      <c r="N155" s="231"/>
      <c r="O155" s="86"/>
      <c r="P155" s="86"/>
      <c r="Q155" s="86"/>
      <c r="R155" s="86"/>
      <c r="S155" s="86"/>
      <c r="T155" s="87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T155" s="19" t="s">
        <v>135</v>
      </c>
      <c r="AU155" s="19" t="s">
        <v>81</v>
      </c>
    </row>
    <row r="156" s="13" customFormat="1">
      <c r="A156" s="13"/>
      <c r="B156" s="234"/>
      <c r="C156" s="235"/>
      <c r="D156" s="227" t="s">
        <v>137</v>
      </c>
      <c r="E156" s="236" t="s">
        <v>19</v>
      </c>
      <c r="F156" s="237" t="s">
        <v>216</v>
      </c>
      <c r="G156" s="235"/>
      <c r="H156" s="236" t="s">
        <v>19</v>
      </c>
      <c r="I156" s="238"/>
      <c r="J156" s="235"/>
      <c r="K156" s="235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137</v>
      </c>
      <c r="AU156" s="243" t="s">
        <v>81</v>
      </c>
      <c r="AV156" s="13" t="s">
        <v>79</v>
      </c>
      <c r="AW156" s="13" t="s">
        <v>33</v>
      </c>
      <c r="AX156" s="13" t="s">
        <v>72</v>
      </c>
      <c r="AY156" s="243" t="s">
        <v>124</v>
      </c>
    </row>
    <row r="157" s="14" customFormat="1">
      <c r="A157" s="14"/>
      <c r="B157" s="244"/>
      <c r="C157" s="245"/>
      <c r="D157" s="227" t="s">
        <v>137</v>
      </c>
      <c r="E157" s="246" t="s">
        <v>19</v>
      </c>
      <c r="F157" s="247" t="s">
        <v>217</v>
      </c>
      <c r="G157" s="245"/>
      <c r="H157" s="248">
        <v>126.208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4" t="s">
        <v>137</v>
      </c>
      <c r="AU157" s="254" t="s">
        <v>81</v>
      </c>
      <c r="AV157" s="14" t="s">
        <v>81</v>
      </c>
      <c r="AW157" s="14" t="s">
        <v>33</v>
      </c>
      <c r="AX157" s="14" t="s">
        <v>79</v>
      </c>
      <c r="AY157" s="254" t="s">
        <v>124</v>
      </c>
    </row>
    <row r="158" s="2" customFormat="1" ht="16.5" customHeight="1">
      <c r="A158" s="40"/>
      <c r="B158" s="41"/>
      <c r="C158" s="214" t="s">
        <v>218</v>
      </c>
      <c r="D158" s="214" t="s">
        <v>126</v>
      </c>
      <c r="E158" s="215" t="s">
        <v>219</v>
      </c>
      <c r="F158" s="216" t="s">
        <v>220</v>
      </c>
      <c r="G158" s="217" t="s">
        <v>167</v>
      </c>
      <c r="H158" s="218">
        <v>3654.8400000000001</v>
      </c>
      <c r="I158" s="219"/>
      <c r="J158" s="220">
        <f>ROUND(I158*H158,2)</f>
        <v>0</v>
      </c>
      <c r="K158" s="216" t="s">
        <v>130</v>
      </c>
      <c r="L158" s="46"/>
      <c r="M158" s="221" t="s">
        <v>19</v>
      </c>
      <c r="N158" s="222" t="s">
        <v>43</v>
      </c>
      <c r="O158" s="86"/>
      <c r="P158" s="223">
        <f>O158*H158</f>
        <v>0</v>
      </c>
      <c r="Q158" s="223">
        <v>0.00058</v>
      </c>
      <c r="R158" s="223">
        <f>Q158*H158</f>
        <v>2.1198071999999999</v>
      </c>
      <c r="S158" s="223">
        <v>0</v>
      </c>
      <c r="T158" s="224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25" t="s">
        <v>131</v>
      </c>
      <c r="AT158" s="225" t="s">
        <v>126</v>
      </c>
      <c r="AU158" s="225" t="s">
        <v>81</v>
      </c>
      <c r="AY158" s="19" t="s">
        <v>124</v>
      </c>
      <c r="BE158" s="226">
        <f>IF(N158="základní",J158,0)</f>
        <v>0</v>
      </c>
      <c r="BF158" s="226">
        <f>IF(N158="snížená",J158,0)</f>
        <v>0</v>
      </c>
      <c r="BG158" s="226">
        <f>IF(N158="zákl. přenesená",J158,0)</f>
        <v>0</v>
      </c>
      <c r="BH158" s="226">
        <f>IF(N158="sníž. přenesená",J158,0)</f>
        <v>0</v>
      </c>
      <c r="BI158" s="226">
        <f>IF(N158="nulová",J158,0)</f>
        <v>0</v>
      </c>
      <c r="BJ158" s="19" t="s">
        <v>79</v>
      </c>
      <c r="BK158" s="226">
        <f>ROUND(I158*H158,2)</f>
        <v>0</v>
      </c>
      <c r="BL158" s="19" t="s">
        <v>131</v>
      </c>
      <c r="BM158" s="225" t="s">
        <v>221</v>
      </c>
    </row>
    <row r="159" s="2" customFormat="1">
      <c r="A159" s="40"/>
      <c r="B159" s="41"/>
      <c r="C159" s="42"/>
      <c r="D159" s="227" t="s">
        <v>133</v>
      </c>
      <c r="E159" s="42"/>
      <c r="F159" s="228" t="s">
        <v>222</v>
      </c>
      <c r="G159" s="42"/>
      <c r="H159" s="42"/>
      <c r="I159" s="229"/>
      <c r="J159" s="42"/>
      <c r="K159" s="42"/>
      <c r="L159" s="46"/>
      <c r="M159" s="230"/>
      <c r="N159" s="231"/>
      <c r="O159" s="86"/>
      <c r="P159" s="86"/>
      <c r="Q159" s="86"/>
      <c r="R159" s="86"/>
      <c r="S159" s="86"/>
      <c r="T159" s="87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T159" s="19" t="s">
        <v>133</v>
      </c>
      <c r="AU159" s="19" t="s">
        <v>81</v>
      </c>
    </row>
    <row r="160" s="2" customFormat="1">
      <c r="A160" s="40"/>
      <c r="B160" s="41"/>
      <c r="C160" s="42"/>
      <c r="D160" s="232" t="s">
        <v>135</v>
      </c>
      <c r="E160" s="42"/>
      <c r="F160" s="233" t="s">
        <v>223</v>
      </c>
      <c r="G160" s="42"/>
      <c r="H160" s="42"/>
      <c r="I160" s="229"/>
      <c r="J160" s="42"/>
      <c r="K160" s="42"/>
      <c r="L160" s="46"/>
      <c r="M160" s="230"/>
      <c r="N160" s="231"/>
      <c r="O160" s="86"/>
      <c r="P160" s="86"/>
      <c r="Q160" s="86"/>
      <c r="R160" s="86"/>
      <c r="S160" s="86"/>
      <c r="T160" s="87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T160" s="19" t="s">
        <v>135</v>
      </c>
      <c r="AU160" s="19" t="s">
        <v>81</v>
      </c>
    </row>
    <row r="161" s="13" customFormat="1">
      <c r="A161" s="13"/>
      <c r="B161" s="234"/>
      <c r="C161" s="235"/>
      <c r="D161" s="227" t="s">
        <v>137</v>
      </c>
      <c r="E161" s="236" t="s">
        <v>19</v>
      </c>
      <c r="F161" s="237" t="s">
        <v>224</v>
      </c>
      <c r="G161" s="235"/>
      <c r="H161" s="236" t="s">
        <v>19</v>
      </c>
      <c r="I161" s="238"/>
      <c r="J161" s="235"/>
      <c r="K161" s="235"/>
      <c r="L161" s="239"/>
      <c r="M161" s="240"/>
      <c r="N161" s="241"/>
      <c r="O161" s="241"/>
      <c r="P161" s="241"/>
      <c r="Q161" s="241"/>
      <c r="R161" s="241"/>
      <c r="S161" s="241"/>
      <c r="T161" s="24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3" t="s">
        <v>137</v>
      </c>
      <c r="AU161" s="243" t="s">
        <v>81</v>
      </c>
      <c r="AV161" s="13" t="s">
        <v>79</v>
      </c>
      <c r="AW161" s="13" t="s">
        <v>33</v>
      </c>
      <c r="AX161" s="13" t="s">
        <v>72</v>
      </c>
      <c r="AY161" s="243" t="s">
        <v>124</v>
      </c>
    </row>
    <row r="162" s="14" customFormat="1">
      <c r="A162" s="14"/>
      <c r="B162" s="244"/>
      <c r="C162" s="245"/>
      <c r="D162" s="227" t="s">
        <v>137</v>
      </c>
      <c r="E162" s="246" t="s">
        <v>19</v>
      </c>
      <c r="F162" s="247" t="s">
        <v>225</v>
      </c>
      <c r="G162" s="245"/>
      <c r="H162" s="248">
        <v>3276.8400000000001</v>
      </c>
      <c r="I162" s="249"/>
      <c r="J162" s="245"/>
      <c r="K162" s="245"/>
      <c r="L162" s="250"/>
      <c r="M162" s="251"/>
      <c r="N162" s="252"/>
      <c r="O162" s="252"/>
      <c r="P162" s="252"/>
      <c r="Q162" s="252"/>
      <c r="R162" s="252"/>
      <c r="S162" s="252"/>
      <c r="T162" s="25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4" t="s">
        <v>137</v>
      </c>
      <c r="AU162" s="254" t="s">
        <v>81</v>
      </c>
      <c r="AV162" s="14" t="s">
        <v>81</v>
      </c>
      <c r="AW162" s="14" t="s">
        <v>33</v>
      </c>
      <c r="AX162" s="14" t="s">
        <v>72</v>
      </c>
      <c r="AY162" s="254" t="s">
        <v>124</v>
      </c>
    </row>
    <row r="163" s="13" customFormat="1">
      <c r="A163" s="13"/>
      <c r="B163" s="234"/>
      <c r="C163" s="235"/>
      <c r="D163" s="227" t="s">
        <v>137</v>
      </c>
      <c r="E163" s="236" t="s">
        <v>19</v>
      </c>
      <c r="F163" s="237" t="s">
        <v>226</v>
      </c>
      <c r="G163" s="235"/>
      <c r="H163" s="236" t="s">
        <v>19</v>
      </c>
      <c r="I163" s="238"/>
      <c r="J163" s="235"/>
      <c r="K163" s="235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137</v>
      </c>
      <c r="AU163" s="243" t="s">
        <v>81</v>
      </c>
      <c r="AV163" s="13" t="s">
        <v>79</v>
      </c>
      <c r="AW163" s="13" t="s">
        <v>33</v>
      </c>
      <c r="AX163" s="13" t="s">
        <v>72</v>
      </c>
      <c r="AY163" s="243" t="s">
        <v>124</v>
      </c>
    </row>
    <row r="164" s="14" customFormat="1">
      <c r="A164" s="14"/>
      <c r="B164" s="244"/>
      <c r="C164" s="245"/>
      <c r="D164" s="227" t="s">
        <v>137</v>
      </c>
      <c r="E164" s="246" t="s">
        <v>19</v>
      </c>
      <c r="F164" s="247" t="s">
        <v>227</v>
      </c>
      <c r="G164" s="245"/>
      <c r="H164" s="248">
        <v>378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4" t="s">
        <v>137</v>
      </c>
      <c r="AU164" s="254" t="s">
        <v>81</v>
      </c>
      <c r="AV164" s="14" t="s">
        <v>81</v>
      </c>
      <c r="AW164" s="14" t="s">
        <v>33</v>
      </c>
      <c r="AX164" s="14" t="s">
        <v>72</v>
      </c>
      <c r="AY164" s="254" t="s">
        <v>124</v>
      </c>
    </row>
    <row r="165" s="15" customFormat="1">
      <c r="A165" s="15"/>
      <c r="B165" s="255"/>
      <c r="C165" s="256"/>
      <c r="D165" s="227" t="s">
        <v>137</v>
      </c>
      <c r="E165" s="257" t="s">
        <v>19</v>
      </c>
      <c r="F165" s="258" t="s">
        <v>156</v>
      </c>
      <c r="G165" s="256"/>
      <c r="H165" s="259">
        <v>3654.8400000000001</v>
      </c>
      <c r="I165" s="260"/>
      <c r="J165" s="256"/>
      <c r="K165" s="256"/>
      <c r="L165" s="261"/>
      <c r="M165" s="262"/>
      <c r="N165" s="263"/>
      <c r="O165" s="263"/>
      <c r="P165" s="263"/>
      <c r="Q165" s="263"/>
      <c r="R165" s="263"/>
      <c r="S165" s="263"/>
      <c r="T165" s="264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5" t="s">
        <v>137</v>
      </c>
      <c r="AU165" s="265" t="s">
        <v>81</v>
      </c>
      <c r="AV165" s="15" t="s">
        <v>131</v>
      </c>
      <c r="AW165" s="15" t="s">
        <v>33</v>
      </c>
      <c r="AX165" s="15" t="s">
        <v>79</v>
      </c>
      <c r="AY165" s="265" t="s">
        <v>124</v>
      </c>
    </row>
    <row r="166" s="2" customFormat="1" ht="16.5" customHeight="1">
      <c r="A166" s="40"/>
      <c r="B166" s="41"/>
      <c r="C166" s="214" t="s">
        <v>228</v>
      </c>
      <c r="D166" s="214" t="s">
        <v>126</v>
      </c>
      <c r="E166" s="215" t="s">
        <v>229</v>
      </c>
      <c r="F166" s="216" t="s">
        <v>230</v>
      </c>
      <c r="G166" s="217" t="s">
        <v>167</v>
      </c>
      <c r="H166" s="218">
        <v>3654.8400000000001</v>
      </c>
      <c r="I166" s="219"/>
      <c r="J166" s="220">
        <f>ROUND(I166*H166,2)</f>
        <v>0</v>
      </c>
      <c r="K166" s="216" t="s">
        <v>130</v>
      </c>
      <c r="L166" s="46"/>
      <c r="M166" s="221" t="s">
        <v>19</v>
      </c>
      <c r="N166" s="222" t="s">
        <v>43</v>
      </c>
      <c r="O166" s="86"/>
      <c r="P166" s="223">
        <f>O166*H166</f>
        <v>0</v>
      </c>
      <c r="Q166" s="223">
        <v>0</v>
      </c>
      <c r="R166" s="223">
        <f>Q166*H166</f>
        <v>0</v>
      </c>
      <c r="S166" s="223">
        <v>0</v>
      </c>
      <c r="T166" s="224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25" t="s">
        <v>131</v>
      </c>
      <c r="AT166" s="225" t="s">
        <v>126</v>
      </c>
      <c r="AU166" s="225" t="s">
        <v>81</v>
      </c>
      <c r="AY166" s="19" t="s">
        <v>124</v>
      </c>
      <c r="BE166" s="226">
        <f>IF(N166="základní",J166,0)</f>
        <v>0</v>
      </c>
      <c r="BF166" s="226">
        <f>IF(N166="snížená",J166,0)</f>
        <v>0</v>
      </c>
      <c r="BG166" s="226">
        <f>IF(N166="zákl. přenesená",J166,0)</f>
        <v>0</v>
      </c>
      <c r="BH166" s="226">
        <f>IF(N166="sníž. přenesená",J166,0)</f>
        <v>0</v>
      </c>
      <c r="BI166" s="226">
        <f>IF(N166="nulová",J166,0)</f>
        <v>0</v>
      </c>
      <c r="BJ166" s="19" t="s">
        <v>79</v>
      </c>
      <c r="BK166" s="226">
        <f>ROUND(I166*H166,2)</f>
        <v>0</v>
      </c>
      <c r="BL166" s="19" t="s">
        <v>131</v>
      </c>
      <c r="BM166" s="225" t="s">
        <v>231</v>
      </c>
    </row>
    <row r="167" s="2" customFormat="1">
      <c r="A167" s="40"/>
      <c r="B167" s="41"/>
      <c r="C167" s="42"/>
      <c r="D167" s="227" t="s">
        <v>133</v>
      </c>
      <c r="E167" s="42"/>
      <c r="F167" s="228" t="s">
        <v>232</v>
      </c>
      <c r="G167" s="42"/>
      <c r="H167" s="42"/>
      <c r="I167" s="229"/>
      <c r="J167" s="42"/>
      <c r="K167" s="42"/>
      <c r="L167" s="46"/>
      <c r="M167" s="230"/>
      <c r="N167" s="231"/>
      <c r="O167" s="86"/>
      <c r="P167" s="86"/>
      <c r="Q167" s="86"/>
      <c r="R167" s="86"/>
      <c r="S167" s="86"/>
      <c r="T167" s="87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T167" s="19" t="s">
        <v>133</v>
      </c>
      <c r="AU167" s="19" t="s">
        <v>81</v>
      </c>
    </row>
    <row r="168" s="2" customFormat="1">
      <c r="A168" s="40"/>
      <c r="B168" s="41"/>
      <c r="C168" s="42"/>
      <c r="D168" s="232" t="s">
        <v>135</v>
      </c>
      <c r="E168" s="42"/>
      <c r="F168" s="233" t="s">
        <v>233</v>
      </c>
      <c r="G168" s="42"/>
      <c r="H168" s="42"/>
      <c r="I168" s="229"/>
      <c r="J168" s="42"/>
      <c r="K168" s="42"/>
      <c r="L168" s="46"/>
      <c r="M168" s="230"/>
      <c r="N168" s="231"/>
      <c r="O168" s="86"/>
      <c r="P168" s="86"/>
      <c r="Q168" s="86"/>
      <c r="R168" s="86"/>
      <c r="S168" s="86"/>
      <c r="T168" s="87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T168" s="19" t="s">
        <v>135</v>
      </c>
      <c r="AU168" s="19" t="s">
        <v>81</v>
      </c>
    </row>
    <row r="169" s="2" customFormat="1" ht="21.75" customHeight="1">
      <c r="A169" s="40"/>
      <c r="B169" s="41"/>
      <c r="C169" s="214" t="s">
        <v>234</v>
      </c>
      <c r="D169" s="214" t="s">
        <v>126</v>
      </c>
      <c r="E169" s="215" t="s">
        <v>235</v>
      </c>
      <c r="F169" s="216" t="s">
        <v>236</v>
      </c>
      <c r="G169" s="217" t="s">
        <v>176</v>
      </c>
      <c r="H169" s="218">
        <v>94.5</v>
      </c>
      <c r="I169" s="219"/>
      <c r="J169" s="220">
        <f>ROUND(I169*H169,2)</f>
        <v>0</v>
      </c>
      <c r="K169" s="216" t="s">
        <v>130</v>
      </c>
      <c r="L169" s="46"/>
      <c r="M169" s="221" t="s">
        <v>19</v>
      </c>
      <c r="N169" s="222" t="s">
        <v>43</v>
      </c>
      <c r="O169" s="86"/>
      <c r="P169" s="223">
        <f>O169*H169</f>
        <v>0</v>
      </c>
      <c r="Q169" s="223">
        <v>0</v>
      </c>
      <c r="R169" s="223">
        <f>Q169*H169</f>
        <v>0</v>
      </c>
      <c r="S169" s="223">
        <v>0</v>
      </c>
      <c r="T169" s="224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25" t="s">
        <v>131</v>
      </c>
      <c r="AT169" s="225" t="s">
        <v>126</v>
      </c>
      <c r="AU169" s="225" t="s">
        <v>81</v>
      </c>
      <c r="AY169" s="19" t="s">
        <v>124</v>
      </c>
      <c r="BE169" s="226">
        <f>IF(N169="základní",J169,0)</f>
        <v>0</v>
      </c>
      <c r="BF169" s="226">
        <f>IF(N169="snížená",J169,0)</f>
        <v>0</v>
      </c>
      <c r="BG169" s="226">
        <f>IF(N169="zákl. přenesená",J169,0)</f>
        <v>0</v>
      </c>
      <c r="BH169" s="226">
        <f>IF(N169="sníž. přenesená",J169,0)</f>
        <v>0</v>
      </c>
      <c r="BI169" s="226">
        <f>IF(N169="nulová",J169,0)</f>
        <v>0</v>
      </c>
      <c r="BJ169" s="19" t="s">
        <v>79</v>
      </c>
      <c r="BK169" s="226">
        <f>ROUND(I169*H169,2)</f>
        <v>0</v>
      </c>
      <c r="BL169" s="19" t="s">
        <v>131</v>
      </c>
      <c r="BM169" s="225" t="s">
        <v>237</v>
      </c>
    </row>
    <row r="170" s="2" customFormat="1">
      <c r="A170" s="40"/>
      <c r="B170" s="41"/>
      <c r="C170" s="42"/>
      <c r="D170" s="227" t="s">
        <v>133</v>
      </c>
      <c r="E170" s="42"/>
      <c r="F170" s="228" t="s">
        <v>238</v>
      </c>
      <c r="G170" s="42"/>
      <c r="H170" s="42"/>
      <c r="I170" s="229"/>
      <c r="J170" s="42"/>
      <c r="K170" s="42"/>
      <c r="L170" s="46"/>
      <c r="M170" s="230"/>
      <c r="N170" s="231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133</v>
      </c>
      <c r="AU170" s="19" t="s">
        <v>81</v>
      </c>
    </row>
    <row r="171" s="2" customFormat="1">
      <c r="A171" s="40"/>
      <c r="B171" s="41"/>
      <c r="C171" s="42"/>
      <c r="D171" s="232" t="s">
        <v>135</v>
      </c>
      <c r="E171" s="42"/>
      <c r="F171" s="233" t="s">
        <v>239</v>
      </c>
      <c r="G171" s="42"/>
      <c r="H171" s="42"/>
      <c r="I171" s="229"/>
      <c r="J171" s="42"/>
      <c r="K171" s="42"/>
      <c r="L171" s="46"/>
      <c r="M171" s="230"/>
      <c r="N171" s="231"/>
      <c r="O171" s="86"/>
      <c r="P171" s="86"/>
      <c r="Q171" s="86"/>
      <c r="R171" s="86"/>
      <c r="S171" s="86"/>
      <c r="T171" s="87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T171" s="19" t="s">
        <v>135</v>
      </c>
      <c r="AU171" s="19" t="s">
        <v>81</v>
      </c>
    </row>
    <row r="172" s="13" customFormat="1">
      <c r="A172" s="13"/>
      <c r="B172" s="234"/>
      <c r="C172" s="235"/>
      <c r="D172" s="227" t="s">
        <v>137</v>
      </c>
      <c r="E172" s="236" t="s">
        <v>19</v>
      </c>
      <c r="F172" s="237" t="s">
        <v>240</v>
      </c>
      <c r="G172" s="235"/>
      <c r="H172" s="236" t="s">
        <v>19</v>
      </c>
      <c r="I172" s="238"/>
      <c r="J172" s="235"/>
      <c r="K172" s="235"/>
      <c r="L172" s="239"/>
      <c r="M172" s="240"/>
      <c r="N172" s="241"/>
      <c r="O172" s="241"/>
      <c r="P172" s="241"/>
      <c r="Q172" s="241"/>
      <c r="R172" s="241"/>
      <c r="S172" s="241"/>
      <c r="T172" s="242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3" t="s">
        <v>137</v>
      </c>
      <c r="AU172" s="243" t="s">
        <v>81</v>
      </c>
      <c r="AV172" s="13" t="s">
        <v>79</v>
      </c>
      <c r="AW172" s="13" t="s">
        <v>33</v>
      </c>
      <c r="AX172" s="13" t="s">
        <v>72</v>
      </c>
      <c r="AY172" s="243" t="s">
        <v>124</v>
      </c>
    </row>
    <row r="173" s="14" customFormat="1">
      <c r="A173" s="14"/>
      <c r="B173" s="244"/>
      <c r="C173" s="245"/>
      <c r="D173" s="227" t="s">
        <v>137</v>
      </c>
      <c r="E173" s="246" t="s">
        <v>19</v>
      </c>
      <c r="F173" s="247" t="s">
        <v>241</v>
      </c>
      <c r="G173" s="245"/>
      <c r="H173" s="248">
        <v>77</v>
      </c>
      <c r="I173" s="249"/>
      <c r="J173" s="245"/>
      <c r="K173" s="245"/>
      <c r="L173" s="250"/>
      <c r="M173" s="251"/>
      <c r="N173" s="252"/>
      <c r="O173" s="252"/>
      <c r="P173" s="252"/>
      <c r="Q173" s="252"/>
      <c r="R173" s="252"/>
      <c r="S173" s="252"/>
      <c r="T173" s="253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4" t="s">
        <v>137</v>
      </c>
      <c r="AU173" s="254" t="s">
        <v>81</v>
      </c>
      <c r="AV173" s="14" t="s">
        <v>81</v>
      </c>
      <c r="AW173" s="14" t="s">
        <v>33</v>
      </c>
      <c r="AX173" s="14" t="s">
        <v>72</v>
      </c>
      <c r="AY173" s="254" t="s">
        <v>124</v>
      </c>
    </row>
    <row r="174" s="14" customFormat="1">
      <c r="A174" s="14"/>
      <c r="B174" s="244"/>
      <c r="C174" s="245"/>
      <c r="D174" s="227" t="s">
        <v>137</v>
      </c>
      <c r="E174" s="246" t="s">
        <v>19</v>
      </c>
      <c r="F174" s="247" t="s">
        <v>242</v>
      </c>
      <c r="G174" s="245"/>
      <c r="H174" s="248">
        <v>17.5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4" t="s">
        <v>137</v>
      </c>
      <c r="AU174" s="254" t="s">
        <v>81</v>
      </c>
      <c r="AV174" s="14" t="s">
        <v>81</v>
      </c>
      <c r="AW174" s="14" t="s">
        <v>33</v>
      </c>
      <c r="AX174" s="14" t="s">
        <v>72</v>
      </c>
      <c r="AY174" s="254" t="s">
        <v>124</v>
      </c>
    </row>
    <row r="175" s="15" customFormat="1">
      <c r="A175" s="15"/>
      <c r="B175" s="255"/>
      <c r="C175" s="256"/>
      <c r="D175" s="227" t="s">
        <v>137</v>
      </c>
      <c r="E175" s="257" t="s">
        <v>19</v>
      </c>
      <c r="F175" s="258" t="s">
        <v>156</v>
      </c>
      <c r="G175" s="256"/>
      <c r="H175" s="259">
        <v>94.5</v>
      </c>
      <c r="I175" s="260"/>
      <c r="J175" s="256"/>
      <c r="K175" s="256"/>
      <c r="L175" s="261"/>
      <c r="M175" s="262"/>
      <c r="N175" s="263"/>
      <c r="O175" s="263"/>
      <c r="P175" s="263"/>
      <c r="Q175" s="263"/>
      <c r="R175" s="263"/>
      <c r="S175" s="263"/>
      <c r="T175" s="264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5" t="s">
        <v>137</v>
      </c>
      <c r="AU175" s="265" t="s">
        <v>81</v>
      </c>
      <c r="AV175" s="15" t="s">
        <v>131</v>
      </c>
      <c r="AW175" s="15" t="s">
        <v>33</v>
      </c>
      <c r="AX175" s="15" t="s">
        <v>79</v>
      </c>
      <c r="AY175" s="265" t="s">
        <v>124</v>
      </c>
    </row>
    <row r="176" s="2" customFormat="1" ht="21.75" customHeight="1">
      <c r="A176" s="40"/>
      <c r="B176" s="41"/>
      <c r="C176" s="214" t="s">
        <v>243</v>
      </c>
      <c r="D176" s="214" t="s">
        <v>126</v>
      </c>
      <c r="E176" s="215" t="s">
        <v>244</v>
      </c>
      <c r="F176" s="216" t="s">
        <v>245</v>
      </c>
      <c r="G176" s="217" t="s">
        <v>176</v>
      </c>
      <c r="H176" s="218">
        <v>714.93399999999997</v>
      </c>
      <c r="I176" s="219"/>
      <c r="J176" s="220">
        <f>ROUND(I176*H176,2)</f>
        <v>0</v>
      </c>
      <c r="K176" s="216" t="s">
        <v>130</v>
      </c>
      <c r="L176" s="46"/>
      <c r="M176" s="221" t="s">
        <v>19</v>
      </c>
      <c r="N176" s="222" t="s">
        <v>43</v>
      </c>
      <c r="O176" s="86"/>
      <c r="P176" s="223">
        <f>O176*H176</f>
        <v>0</v>
      </c>
      <c r="Q176" s="223">
        <v>0</v>
      </c>
      <c r="R176" s="223">
        <f>Q176*H176</f>
        <v>0</v>
      </c>
      <c r="S176" s="223">
        <v>0</v>
      </c>
      <c r="T176" s="224">
        <f>S176*H176</f>
        <v>0</v>
      </c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R176" s="225" t="s">
        <v>131</v>
      </c>
      <c r="AT176" s="225" t="s">
        <v>126</v>
      </c>
      <c r="AU176" s="225" t="s">
        <v>81</v>
      </c>
      <c r="AY176" s="19" t="s">
        <v>124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19" t="s">
        <v>79</v>
      </c>
      <c r="BK176" s="226">
        <f>ROUND(I176*H176,2)</f>
        <v>0</v>
      </c>
      <c r="BL176" s="19" t="s">
        <v>131</v>
      </c>
      <c r="BM176" s="225" t="s">
        <v>246</v>
      </c>
    </row>
    <row r="177" s="2" customFormat="1">
      <c r="A177" s="40"/>
      <c r="B177" s="41"/>
      <c r="C177" s="42"/>
      <c r="D177" s="227" t="s">
        <v>133</v>
      </c>
      <c r="E177" s="42"/>
      <c r="F177" s="228" t="s">
        <v>247</v>
      </c>
      <c r="G177" s="42"/>
      <c r="H177" s="42"/>
      <c r="I177" s="229"/>
      <c r="J177" s="42"/>
      <c r="K177" s="42"/>
      <c r="L177" s="46"/>
      <c r="M177" s="230"/>
      <c r="N177" s="231"/>
      <c r="O177" s="86"/>
      <c r="P177" s="86"/>
      <c r="Q177" s="86"/>
      <c r="R177" s="86"/>
      <c r="S177" s="86"/>
      <c r="T177" s="87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T177" s="19" t="s">
        <v>133</v>
      </c>
      <c r="AU177" s="19" t="s">
        <v>81</v>
      </c>
    </row>
    <row r="178" s="2" customFormat="1">
      <c r="A178" s="40"/>
      <c r="B178" s="41"/>
      <c r="C178" s="42"/>
      <c r="D178" s="232" t="s">
        <v>135</v>
      </c>
      <c r="E178" s="42"/>
      <c r="F178" s="233" t="s">
        <v>248</v>
      </c>
      <c r="G178" s="42"/>
      <c r="H178" s="42"/>
      <c r="I178" s="229"/>
      <c r="J178" s="42"/>
      <c r="K178" s="42"/>
      <c r="L178" s="46"/>
      <c r="M178" s="230"/>
      <c r="N178" s="231"/>
      <c r="O178" s="86"/>
      <c r="P178" s="86"/>
      <c r="Q178" s="86"/>
      <c r="R178" s="86"/>
      <c r="S178" s="86"/>
      <c r="T178" s="87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T178" s="19" t="s">
        <v>135</v>
      </c>
      <c r="AU178" s="19" t="s">
        <v>81</v>
      </c>
    </row>
    <row r="179" s="13" customFormat="1">
      <c r="A179" s="13"/>
      <c r="B179" s="234"/>
      <c r="C179" s="235"/>
      <c r="D179" s="227" t="s">
        <v>137</v>
      </c>
      <c r="E179" s="236" t="s">
        <v>19</v>
      </c>
      <c r="F179" s="237" t="s">
        <v>249</v>
      </c>
      <c r="G179" s="235"/>
      <c r="H179" s="236" t="s">
        <v>19</v>
      </c>
      <c r="I179" s="238"/>
      <c r="J179" s="235"/>
      <c r="K179" s="235"/>
      <c r="L179" s="239"/>
      <c r="M179" s="240"/>
      <c r="N179" s="241"/>
      <c r="O179" s="241"/>
      <c r="P179" s="241"/>
      <c r="Q179" s="241"/>
      <c r="R179" s="241"/>
      <c r="S179" s="241"/>
      <c r="T179" s="242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3" t="s">
        <v>137</v>
      </c>
      <c r="AU179" s="243" t="s">
        <v>81</v>
      </c>
      <c r="AV179" s="13" t="s">
        <v>79</v>
      </c>
      <c r="AW179" s="13" t="s">
        <v>33</v>
      </c>
      <c r="AX179" s="13" t="s">
        <v>72</v>
      </c>
      <c r="AY179" s="243" t="s">
        <v>124</v>
      </c>
    </row>
    <row r="180" s="14" customFormat="1">
      <c r="A180" s="14"/>
      <c r="B180" s="244"/>
      <c r="C180" s="245"/>
      <c r="D180" s="227" t="s">
        <v>137</v>
      </c>
      <c r="E180" s="246" t="s">
        <v>19</v>
      </c>
      <c r="F180" s="247" t="s">
        <v>250</v>
      </c>
      <c r="G180" s="245"/>
      <c r="H180" s="248">
        <v>809.43399999999997</v>
      </c>
      <c r="I180" s="249"/>
      <c r="J180" s="245"/>
      <c r="K180" s="245"/>
      <c r="L180" s="250"/>
      <c r="M180" s="251"/>
      <c r="N180" s="252"/>
      <c r="O180" s="252"/>
      <c r="P180" s="252"/>
      <c r="Q180" s="252"/>
      <c r="R180" s="252"/>
      <c r="S180" s="252"/>
      <c r="T180" s="25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4" t="s">
        <v>137</v>
      </c>
      <c r="AU180" s="254" t="s">
        <v>81</v>
      </c>
      <c r="AV180" s="14" t="s">
        <v>81</v>
      </c>
      <c r="AW180" s="14" t="s">
        <v>33</v>
      </c>
      <c r="AX180" s="14" t="s">
        <v>72</v>
      </c>
      <c r="AY180" s="254" t="s">
        <v>124</v>
      </c>
    </row>
    <row r="181" s="13" customFormat="1">
      <c r="A181" s="13"/>
      <c r="B181" s="234"/>
      <c r="C181" s="235"/>
      <c r="D181" s="227" t="s">
        <v>137</v>
      </c>
      <c r="E181" s="236" t="s">
        <v>19</v>
      </c>
      <c r="F181" s="237" t="s">
        <v>251</v>
      </c>
      <c r="G181" s="235"/>
      <c r="H181" s="236" t="s">
        <v>19</v>
      </c>
      <c r="I181" s="238"/>
      <c r="J181" s="235"/>
      <c r="K181" s="235"/>
      <c r="L181" s="239"/>
      <c r="M181" s="240"/>
      <c r="N181" s="241"/>
      <c r="O181" s="241"/>
      <c r="P181" s="241"/>
      <c r="Q181" s="241"/>
      <c r="R181" s="241"/>
      <c r="S181" s="241"/>
      <c r="T181" s="242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3" t="s">
        <v>137</v>
      </c>
      <c r="AU181" s="243" t="s">
        <v>81</v>
      </c>
      <c r="AV181" s="13" t="s">
        <v>79</v>
      </c>
      <c r="AW181" s="13" t="s">
        <v>33</v>
      </c>
      <c r="AX181" s="13" t="s">
        <v>72</v>
      </c>
      <c r="AY181" s="243" t="s">
        <v>124</v>
      </c>
    </row>
    <row r="182" s="14" customFormat="1">
      <c r="A182" s="14"/>
      <c r="B182" s="244"/>
      <c r="C182" s="245"/>
      <c r="D182" s="227" t="s">
        <v>137</v>
      </c>
      <c r="E182" s="246" t="s">
        <v>19</v>
      </c>
      <c r="F182" s="247" t="s">
        <v>252</v>
      </c>
      <c r="G182" s="245"/>
      <c r="H182" s="248">
        <v>-94.5</v>
      </c>
      <c r="I182" s="249"/>
      <c r="J182" s="245"/>
      <c r="K182" s="245"/>
      <c r="L182" s="250"/>
      <c r="M182" s="251"/>
      <c r="N182" s="252"/>
      <c r="O182" s="252"/>
      <c r="P182" s="252"/>
      <c r="Q182" s="252"/>
      <c r="R182" s="252"/>
      <c r="S182" s="252"/>
      <c r="T182" s="253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4" t="s">
        <v>137</v>
      </c>
      <c r="AU182" s="254" t="s">
        <v>81</v>
      </c>
      <c r="AV182" s="14" t="s">
        <v>81</v>
      </c>
      <c r="AW182" s="14" t="s">
        <v>33</v>
      </c>
      <c r="AX182" s="14" t="s">
        <v>72</v>
      </c>
      <c r="AY182" s="254" t="s">
        <v>124</v>
      </c>
    </row>
    <row r="183" s="15" customFormat="1">
      <c r="A183" s="15"/>
      <c r="B183" s="255"/>
      <c r="C183" s="256"/>
      <c r="D183" s="227" t="s">
        <v>137</v>
      </c>
      <c r="E183" s="257" t="s">
        <v>19</v>
      </c>
      <c r="F183" s="258" t="s">
        <v>156</v>
      </c>
      <c r="G183" s="256"/>
      <c r="H183" s="259">
        <v>714.93399999999997</v>
      </c>
      <c r="I183" s="260"/>
      <c r="J183" s="256"/>
      <c r="K183" s="256"/>
      <c r="L183" s="261"/>
      <c r="M183" s="262"/>
      <c r="N183" s="263"/>
      <c r="O183" s="263"/>
      <c r="P183" s="263"/>
      <c r="Q183" s="263"/>
      <c r="R183" s="263"/>
      <c r="S183" s="263"/>
      <c r="T183" s="264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65" t="s">
        <v>137</v>
      </c>
      <c r="AU183" s="265" t="s">
        <v>81</v>
      </c>
      <c r="AV183" s="15" t="s">
        <v>131</v>
      </c>
      <c r="AW183" s="15" t="s">
        <v>33</v>
      </c>
      <c r="AX183" s="15" t="s">
        <v>79</v>
      </c>
      <c r="AY183" s="265" t="s">
        <v>124</v>
      </c>
    </row>
    <row r="184" s="2" customFormat="1" ht="24.15" customHeight="1">
      <c r="A184" s="40"/>
      <c r="B184" s="41"/>
      <c r="C184" s="214" t="s">
        <v>253</v>
      </c>
      <c r="D184" s="214" t="s">
        <v>126</v>
      </c>
      <c r="E184" s="215" t="s">
        <v>254</v>
      </c>
      <c r="F184" s="216" t="s">
        <v>255</v>
      </c>
      <c r="G184" s="217" t="s">
        <v>176</v>
      </c>
      <c r="H184" s="218">
        <v>3574.6700000000001</v>
      </c>
      <c r="I184" s="219"/>
      <c r="J184" s="220">
        <f>ROUND(I184*H184,2)</f>
        <v>0</v>
      </c>
      <c r="K184" s="216" t="s">
        <v>130</v>
      </c>
      <c r="L184" s="46"/>
      <c r="M184" s="221" t="s">
        <v>19</v>
      </c>
      <c r="N184" s="222" t="s">
        <v>43</v>
      </c>
      <c r="O184" s="86"/>
      <c r="P184" s="223">
        <f>O184*H184</f>
        <v>0</v>
      </c>
      <c r="Q184" s="223">
        <v>0</v>
      </c>
      <c r="R184" s="223">
        <f>Q184*H184</f>
        <v>0</v>
      </c>
      <c r="S184" s="223">
        <v>0</v>
      </c>
      <c r="T184" s="224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25" t="s">
        <v>131</v>
      </c>
      <c r="AT184" s="225" t="s">
        <v>126</v>
      </c>
      <c r="AU184" s="225" t="s">
        <v>81</v>
      </c>
      <c r="AY184" s="19" t="s">
        <v>124</v>
      </c>
      <c r="BE184" s="226">
        <f>IF(N184="základní",J184,0)</f>
        <v>0</v>
      </c>
      <c r="BF184" s="226">
        <f>IF(N184="snížená",J184,0)</f>
        <v>0</v>
      </c>
      <c r="BG184" s="226">
        <f>IF(N184="zákl. přenesená",J184,0)</f>
        <v>0</v>
      </c>
      <c r="BH184" s="226">
        <f>IF(N184="sníž. přenesená",J184,0)</f>
        <v>0</v>
      </c>
      <c r="BI184" s="226">
        <f>IF(N184="nulová",J184,0)</f>
        <v>0</v>
      </c>
      <c r="BJ184" s="19" t="s">
        <v>79</v>
      </c>
      <c r="BK184" s="226">
        <f>ROUND(I184*H184,2)</f>
        <v>0</v>
      </c>
      <c r="BL184" s="19" t="s">
        <v>131</v>
      </c>
      <c r="BM184" s="225" t="s">
        <v>256</v>
      </c>
    </row>
    <row r="185" s="2" customFormat="1">
      <c r="A185" s="40"/>
      <c r="B185" s="41"/>
      <c r="C185" s="42"/>
      <c r="D185" s="227" t="s">
        <v>133</v>
      </c>
      <c r="E185" s="42"/>
      <c r="F185" s="228" t="s">
        <v>257</v>
      </c>
      <c r="G185" s="42"/>
      <c r="H185" s="42"/>
      <c r="I185" s="229"/>
      <c r="J185" s="42"/>
      <c r="K185" s="42"/>
      <c r="L185" s="46"/>
      <c r="M185" s="230"/>
      <c r="N185" s="231"/>
      <c r="O185" s="86"/>
      <c r="P185" s="86"/>
      <c r="Q185" s="86"/>
      <c r="R185" s="86"/>
      <c r="S185" s="86"/>
      <c r="T185" s="87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T185" s="19" t="s">
        <v>133</v>
      </c>
      <c r="AU185" s="19" t="s">
        <v>81</v>
      </c>
    </row>
    <row r="186" s="2" customFormat="1">
      <c r="A186" s="40"/>
      <c r="B186" s="41"/>
      <c r="C186" s="42"/>
      <c r="D186" s="232" t="s">
        <v>135</v>
      </c>
      <c r="E186" s="42"/>
      <c r="F186" s="233" t="s">
        <v>258</v>
      </c>
      <c r="G186" s="42"/>
      <c r="H186" s="42"/>
      <c r="I186" s="229"/>
      <c r="J186" s="42"/>
      <c r="K186" s="42"/>
      <c r="L186" s="46"/>
      <c r="M186" s="230"/>
      <c r="N186" s="231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135</v>
      </c>
      <c r="AU186" s="19" t="s">
        <v>81</v>
      </c>
    </row>
    <row r="187" s="14" customFormat="1">
      <c r="A187" s="14"/>
      <c r="B187" s="244"/>
      <c r="C187" s="245"/>
      <c r="D187" s="227" t="s">
        <v>137</v>
      </c>
      <c r="E187" s="245"/>
      <c r="F187" s="247" t="s">
        <v>259</v>
      </c>
      <c r="G187" s="245"/>
      <c r="H187" s="248">
        <v>3574.6700000000001</v>
      </c>
      <c r="I187" s="249"/>
      <c r="J187" s="245"/>
      <c r="K187" s="245"/>
      <c r="L187" s="250"/>
      <c r="M187" s="251"/>
      <c r="N187" s="252"/>
      <c r="O187" s="252"/>
      <c r="P187" s="252"/>
      <c r="Q187" s="252"/>
      <c r="R187" s="252"/>
      <c r="S187" s="252"/>
      <c r="T187" s="25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4" t="s">
        <v>137</v>
      </c>
      <c r="AU187" s="254" t="s">
        <v>81</v>
      </c>
      <c r="AV187" s="14" t="s">
        <v>81</v>
      </c>
      <c r="AW187" s="14" t="s">
        <v>4</v>
      </c>
      <c r="AX187" s="14" t="s">
        <v>79</v>
      </c>
      <c r="AY187" s="254" t="s">
        <v>124</v>
      </c>
    </row>
    <row r="188" s="2" customFormat="1" ht="16.5" customHeight="1">
      <c r="A188" s="40"/>
      <c r="B188" s="41"/>
      <c r="C188" s="214" t="s">
        <v>8</v>
      </c>
      <c r="D188" s="214" t="s">
        <v>126</v>
      </c>
      <c r="E188" s="215" t="s">
        <v>260</v>
      </c>
      <c r="F188" s="216" t="s">
        <v>261</v>
      </c>
      <c r="G188" s="217" t="s">
        <v>262</v>
      </c>
      <c r="H188" s="218">
        <v>1143.894</v>
      </c>
      <c r="I188" s="219"/>
      <c r="J188" s="220">
        <f>ROUND(I188*H188,2)</f>
        <v>0</v>
      </c>
      <c r="K188" s="216" t="s">
        <v>19</v>
      </c>
      <c r="L188" s="46"/>
      <c r="M188" s="221" t="s">
        <v>19</v>
      </c>
      <c r="N188" s="222" t="s">
        <v>43</v>
      </c>
      <c r="O188" s="86"/>
      <c r="P188" s="223">
        <f>O188*H188</f>
        <v>0</v>
      </c>
      <c r="Q188" s="223">
        <v>0</v>
      </c>
      <c r="R188" s="223">
        <f>Q188*H188</f>
        <v>0</v>
      </c>
      <c r="S188" s="223">
        <v>0</v>
      </c>
      <c r="T188" s="224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25" t="s">
        <v>131</v>
      </c>
      <c r="AT188" s="225" t="s">
        <v>126</v>
      </c>
      <c r="AU188" s="225" t="s">
        <v>81</v>
      </c>
      <c r="AY188" s="19" t="s">
        <v>124</v>
      </c>
      <c r="BE188" s="226">
        <f>IF(N188="základní",J188,0)</f>
        <v>0</v>
      </c>
      <c r="BF188" s="226">
        <f>IF(N188="snížená",J188,0)</f>
        <v>0</v>
      </c>
      <c r="BG188" s="226">
        <f>IF(N188="zákl. přenesená",J188,0)</f>
        <v>0</v>
      </c>
      <c r="BH188" s="226">
        <f>IF(N188="sníž. přenesená",J188,0)</f>
        <v>0</v>
      </c>
      <c r="BI188" s="226">
        <f>IF(N188="nulová",J188,0)</f>
        <v>0</v>
      </c>
      <c r="BJ188" s="19" t="s">
        <v>79</v>
      </c>
      <c r="BK188" s="226">
        <f>ROUND(I188*H188,2)</f>
        <v>0</v>
      </c>
      <c r="BL188" s="19" t="s">
        <v>131</v>
      </c>
      <c r="BM188" s="225" t="s">
        <v>263</v>
      </c>
    </row>
    <row r="189" s="2" customFormat="1">
      <c r="A189" s="40"/>
      <c r="B189" s="41"/>
      <c r="C189" s="42"/>
      <c r="D189" s="227" t="s">
        <v>133</v>
      </c>
      <c r="E189" s="42"/>
      <c r="F189" s="228" t="s">
        <v>264</v>
      </c>
      <c r="G189" s="42"/>
      <c r="H189" s="42"/>
      <c r="I189" s="229"/>
      <c r="J189" s="42"/>
      <c r="K189" s="42"/>
      <c r="L189" s="46"/>
      <c r="M189" s="230"/>
      <c r="N189" s="231"/>
      <c r="O189" s="86"/>
      <c r="P189" s="86"/>
      <c r="Q189" s="86"/>
      <c r="R189" s="86"/>
      <c r="S189" s="86"/>
      <c r="T189" s="87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T189" s="19" t="s">
        <v>133</v>
      </c>
      <c r="AU189" s="19" t="s">
        <v>81</v>
      </c>
    </row>
    <row r="190" s="14" customFormat="1">
      <c r="A190" s="14"/>
      <c r="B190" s="244"/>
      <c r="C190" s="245"/>
      <c r="D190" s="227" t="s">
        <v>137</v>
      </c>
      <c r="E190" s="245"/>
      <c r="F190" s="247" t="s">
        <v>265</v>
      </c>
      <c r="G190" s="245"/>
      <c r="H190" s="248">
        <v>1143.894</v>
      </c>
      <c r="I190" s="249"/>
      <c r="J190" s="245"/>
      <c r="K190" s="245"/>
      <c r="L190" s="250"/>
      <c r="M190" s="251"/>
      <c r="N190" s="252"/>
      <c r="O190" s="252"/>
      <c r="P190" s="252"/>
      <c r="Q190" s="252"/>
      <c r="R190" s="252"/>
      <c r="S190" s="252"/>
      <c r="T190" s="253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4" t="s">
        <v>137</v>
      </c>
      <c r="AU190" s="254" t="s">
        <v>81</v>
      </c>
      <c r="AV190" s="14" t="s">
        <v>81</v>
      </c>
      <c r="AW190" s="14" t="s">
        <v>4</v>
      </c>
      <c r="AX190" s="14" t="s">
        <v>79</v>
      </c>
      <c r="AY190" s="254" t="s">
        <v>124</v>
      </c>
    </row>
    <row r="191" s="2" customFormat="1" ht="16.5" customHeight="1">
      <c r="A191" s="40"/>
      <c r="B191" s="41"/>
      <c r="C191" s="214" t="s">
        <v>266</v>
      </c>
      <c r="D191" s="214" t="s">
        <v>126</v>
      </c>
      <c r="E191" s="215" t="s">
        <v>267</v>
      </c>
      <c r="F191" s="216" t="s">
        <v>268</v>
      </c>
      <c r="G191" s="217" t="s">
        <v>176</v>
      </c>
      <c r="H191" s="218">
        <v>714.93399999999997</v>
      </c>
      <c r="I191" s="219"/>
      <c r="J191" s="220">
        <f>ROUND(I191*H191,2)</f>
        <v>0</v>
      </c>
      <c r="K191" s="216" t="s">
        <v>130</v>
      </c>
      <c r="L191" s="46"/>
      <c r="M191" s="221" t="s">
        <v>19</v>
      </c>
      <c r="N191" s="222" t="s">
        <v>43</v>
      </c>
      <c r="O191" s="86"/>
      <c r="P191" s="223">
        <f>O191*H191</f>
        <v>0</v>
      </c>
      <c r="Q191" s="223">
        <v>0</v>
      </c>
      <c r="R191" s="223">
        <f>Q191*H191</f>
        <v>0</v>
      </c>
      <c r="S191" s="223">
        <v>0</v>
      </c>
      <c r="T191" s="224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25" t="s">
        <v>131</v>
      </c>
      <c r="AT191" s="225" t="s">
        <v>126</v>
      </c>
      <c r="AU191" s="225" t="s">
        <v>81</v>
      </c>
      <c r="AY191" s="19" t="s">
        <v>124</v>
      </c>
      <c r="BE191" s="226">
        <f>IF(N191="základní",J191,0)</f>
        <v>0</v>
      </c>
      <c r="BF191" s="226">
        <f>IF(N191="snížená",J191,0)</f>
        <v>0</v>
      </c>
      <c r="BG191" s="226">
        <f>IF(N191="zákl. přenesená",J191,0)</f>
        <v>0</v>
      </c>
      <c r="BH191" s="226">
        <f>IF(N191="sníž. přenesená",J191,0)</f>
        <v>0</v>
      </c>
      <c r="BI191" s="226">
        <f>IF(N191="nulová",J191,0)</f>
        <v>0</v>
      </c>
      <c r="BJ191" s="19" t="s">
        <v>79</v>
      </c>
      <c r="BK191" s="226">
        <f>ROUND(I191*H191,2)</f>
        <v>0</v>
      </c>
      <c r="BL191" s="19" t="s">
        <v>131</v>
      </c>
      <c r="BM191" s="225" t="s">
        <v>269</v>
      </c>
    </row>
    <row r="192" s="2" customFormat="1">
      <c r="A192" s="40"/>
      <c r="B192" s="41"/>
      <c r="C192" s="42"/>
      <c r="D192" s="227" t="s">
        <v>133</v>
      </c>
      <c r="E192" s="42"/>
      <c r="F192" s="228" t="s">
        <v>270</v>
      </c>
      <c r="G192" s="42"/>
      <c r="H192" s="42"/>
      <c r="I192" s="229"/>
      <c r="J192" s="42"/>
      <c r="K192" s="42"/>
      <c r="L192" s="46"/>
      <c r="M192" s="230"/>
      <c r="N192" s="231"/>
      <c r="O192" s="86"/>
      <c r="P192" s="86"/>
      <c r="Q192" s="86"/>
      <c r="R192" s="86"/>
      <c r="S192" s="86"/>
      <c r="T192" s="87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T192" s="19" t="s">
        <v>133</v>
      </c>
      <c r="AU192" s="19" t="s">
        <v>81</v>
      </c>
    </row>
    <row r="193" s="2" customFormat="1">
      <c r="A193" s="40"/>
      <c r="B193" s="41"/>
      <c r="C193" s="42"/>
      <c r="D193" s="232" t="s">
        <v>135</v>
      </c>
      <c r="E193" s="42"/>
      <c r="F193" s="233" t="s">
        <v>271</v>
      </c>
      <c r="G193" s="42"/>
      <c r="H193" s="42"/>
      <c r="I193" s="229"/>
      <c r="J193" s="42"/>
      <c r="K193" s="42"/>
      <c r="L193" s="46"/>
      <c r="M193" s="230"/>
      <c r="N193" s="231"/>
      <c r="O193" s="86"/>
      <c r="P193" s="86"/>
      <c r="Q193" s="86"/>
      <c r="R193" s="86"/>
      <c r="S193" s="86"/>
      <c r="T193" s="87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T193" s="19" t="s">
        <v>135</v>
      </c>
      <c r="AU193" s="19" t="s">
        <v>81</v>
      </c>
    </row>
    <row r="194" s="2" customFormat="1" ht="16.5" customHeight="1">
      <c r="A194" s="40"/>
      <c r="B194" s="41"/>
      <c r="C194" s="214" t="s">
        <v>272</v>
      </c>
      <c r="D194" s="214" t="s">
        <v>126</v>
      </c>
      <c r="E194" s="215" t="s">
        <v>273</v>
      </c>
      <c r="F194" s="216" t="s">
        <v>274</v>
      </c>
      <c r="G194" s="217" t="s">
        <v>176</v>
      </c>
      <c r="H194" s="218">
        <v>854.36199999999997</v>
      </c>
      <c r="I194" s="219"/>
      <c r="J194" s="220">
        <f>ROUND(I194*H194,2)</f>
        <v>0</v>
      </c>
      <c r="K194" s="216" t="s">
        <v>130</v>
      </c>
      <c r="L194" s="46"/>
      <c r="M194" s="221" t="s">
        <v>19</v>
      </c>
      <c r="N194" s="222" t="s">
        <v>43</v>
      </c>
      <c r="O194" s="86"/>
      <c r="P194" s="223">
        <f>O194*H194</f>
        <v>0</v>
      </c>
      <c r="Q194" s="223">
        <v>0</v>
      </c>
      <c r="R194" s="223">
        <f>Q194*H194</f>
        <v>0</v>
      </c>
      <c r="S194" s="223">
        <v>0</v>
      </c>
      <c r="T194" s="224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25" t="s">
        <v>131</v>
      </c>
      <c r="AT194" s="225" t="s">
        <v>126</v>
      </c>
      <c r="AU194" s="225" t="s">
        <v>81</v>
      </c>
      <c r="AY194" s="19" t="s">
        <v>124</v>
      </c>
      <c r="BE194" s="226">
        <f>IF(N194="základní",J194,0)</f>
        <v>0</v>
      </c>
      <c r="BF194" s="226">
        <f>IF(N194="snížená",J194,0)</f>
        <v>0</v>
      </c>
      <c r="BG194" s="226">
        <f>IF(N194="zákl. přenesená",J194,0)</f>
        <v>0</v>
      </c>
      <c r="BH194" s="226">
        <f>IF(N194="sníž. přenesená",J194,0)</f>
        <v>0</v>
      </c>
      <c r="BI194" s="226">
        <f>IF(N194="nulová",J194,0)</f>
        <v>0</v>
      </c>
      <c r="BJ194" s="19" t="s">
        <v>79</v>
      </c>
      <c r="BK194" s="226">
        <f>ROUND(I194*H194,2)</f>
        <v>0</v>
      </c>
      <c r="BL194" s="19" t="s">
        <v>131</v>
      </c>
      <c r="BM194" s="225" t="s">
        <v>275</v>
      </c>
    </row>
    <row r="195" s="2" customFormat="1">
      <c r="A195" s="40"/>
      <c r="B195" s="41"/>
      <c r="C195" s="42"/>
      <c r="D195" s="227" t="s">
        <v>133</v>
      </c>
      <c r="E195" s="42"/>
      <c r="F195" s="228" t="s">
        <v>276</v>
      </c>
      <c r="G195" s="42"/>
      <c r="H195" s="42"/>
      <c r="I195" s="229"/>
      <c r="J195" s="42"/>
      <c r="K195" s="42"/>
      <c r="L195" s="46"/>
      <c r="M195" s="230"/>
      <c r="N195" s="231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133</v>
      </c>
      <c r="AU195" s="19" t="s">
        <v>81</v>
      </c>
    </row>
    <row r="196" s="2" customFormat="1">
      <c r="A196" s="40"/>
      <c r="B196" s="41"/>
      <c r="C196" s="42"/>
      <c r="D196" s="232" t="s">
        <v>135</v>
      </c>
      <c r="E196" s="42"/>
      <c r="F196" s="233" t="s">
        <v>277</v>
      </c>
      <c r="G196" s="42"/>
      <c r="H196" s="42"/>
      <c r="I196" s="229"/>
      <c r="J196" s="42"/>
      <c r="K196" s="42"/>
      <c r="L196" s="46"/>
      <c r="M196" s="230"/>
      <c r="N196" s="231"/>
      <c r="O196" s="86"/>
      <c r="P196" s="86"/>
      <c r="Q196" s="86"/>
      <c r="R196" s="86"/>
      <c r="S196" s="86"/>
      <c r="T196" s="87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T196" s="19" t="s">
        <v>135</v>
      </c>
      <c r="AU196" s="19" t="s">
        <v>81</v>
      </c>
    </row>
    <row r="197" s="13" customFormat="1">
      <c r="A197" s="13"/>
      <c r="B197" s="234"/>
      <c r="C197" s="235"/>
      <c r="D197" s="227" t="s">
        <v>137</v>
      </c>
      <c r="E197" s="236" t="s">
        <v>19</v>
      </c>
      <c r="F197" s="237" t="s">
        <v>278</v>
      </c>
      <c r="G197" s="235"/>
      <c r="H197" s="236" t="s">
        <v>19</v>
      </c>
      <c r="I197" s="238"/>
      <c r="J197" s="235"/>
      <c r="K197" s="235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137</v>
      </c>
      <c r="AU197" s="243" t="s">
        <v>81</v>
      </c>
      <c r="AV197" s="13" t="s">
        <v>79</v>
      </c>
      <c r="AW197" s="13" t="s">
        <v>33</v>
      </c>
      <c r="AX197" s="13" t="s">
        <v>72</v>
      </c>
      <c r="AY197" s="243" t="s">
        <v>124</v>
      </c>
    </row>
    <row r="198" s="13" customFormat="1">
      <c r="A198" s="13"/>
      <c r="B198" s="234"/>
      <c r="C198" s="235"/>
      <c r="D198" s="227" t="s">
        <v>137</v>
      </c>
      <c r="E198" s="236" t="s">
        <v>19</v>
      </c>
      <c r="F198" s="237" t="s">
        <v>279</v>
      </c>
      <c r="G198" s="235"/>
      <c r="H198" s="236" t="s">
        <v>19</v>
      </c>
      <c r="I198" s="238"/>
      <c r="J198" s="235"/>
      <c r="K198" s="235"/>
      <c r="L198" s="239"/>
      <c r="M198" s="240"/>
      <c r="N198" s="241"/>
      <c r="O198" s="241"/>
      <c r="P198" s="241"/>
      <c r="Q198" s="241"/>
      <c r="R198" s="241"/>
      <c r="S198" s="241"/>
      <c r="T198" s="24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3" t="s">
        <v>137</v>
      </c>
      <c r="AU198" s="243" t="s">
        <v>81</v>
      </c>
      <c r="AV198" s="13" t="s">
        <v>79</v>
      </c>
      <c r="AW198" s="13" t="s">
        <v>33</v>
      </c>
      <c r="AX198" s="13" t="s">
        <v>72</v>
      </c>
      <c r="AY198" s="243" t="s">
        <v>124</v>
      </c>
    </row>
    <row r="199" s="14" customFormat="1">
      <c r="A199" s="14"/>
      <c r="B199" s="244"/>
      <c r="C199" s="245"/>
      <c r="D199" s="227" t="s">
        <v>137</v>
      </c>
      <c r="E199" s="246" t="s">
        <v>19</v>
      </c>
      <c r="F199" s="247" t="s">
        <v>280</v>
      </c>
      <c r="G199" s="245"/>
      <c r="H199" s="248">
        <v>1509.798</v>
      </c>
      <c r="I199" s="249"/>
      <c r="J199" s="245"/>
      <c r="K199" s="245"/>
      <c r="L199" s="250"/>
      <c r="M199" s="251"/>
      <c r="N199" s="252"/>
      <c r="O199" s="252"/>
      <c r="P199" s="252"/>
      <c r="Q199" s="252"/>
      <c r="R199" s="252"/>
      <c r="S199" s="252"/>
      <c r="T199" s="25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4" t="s">
        <v>137</v>
      </c>
      <c r="AU199" s="254" t="s">
        <v>81</v>
      </c>
      <c r="AV199" s="14" t="s">
        <v>81</v>
      </c>
      <c r="AW199" s="14" t="s">
        <v>33</v>
      </c>
      <c r="AX199" s="14" t="s">
        <v>72</v>
      </c>
      <c r="AY199" s="254" t="s">
        <v>124</v>
      </c>
    </row>
    <row r="200" s="13" customFormat="1">
      <c r="A200" s="13"/>
      <c r="B200" s="234"/>
      <c r="C200" s="235"/>
      <c r="D200" s="227" t="s">
        <v>137</v>
      </c>
      <c r="E200" s="236" t="s">
        <v>19</v>
      </c>
      <c r="F200" s="237" t="s">
        <v>281</v>
      </c>
      <c r="G200" s="235"/>
      <c r="H200" s="236" t="s">
        <v>19</v>
      </c>
      <c r="I200" s="238"/>
      <c r="J200" s="235"/>
      <c r="K200" s="235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137</v>
      </c>
      <c r="AU200" s="243" t="s">
        <v>81</v>
      </c>
      <c r="AV200" s="13" t="s">
        <v>79</v>
      </c>
      <c r="AW200" s="13" t="s">
        <v>33</v>
      </c>
      <c r="AX200" s="13" t="s">
        <v>72</v>
      </c>
      <c r="AY200" s="243" t="s">
        <v>124</v>
      </c>
    </row>
    <row r="201" s="14" customFormat="1">
      <c r="A201" s="14"/>
      <c r="B201" s="244"/>
      <c r="C201" s="245"/>
      <c r="D201" s="227" t="s">
        <v>137</v>
      </c>
      <c r="E201" s="246" t="s">
        <v>19</v>
      </c>
      <c r="F201" s="247" t="s">
        <v>282</v>
      </c>
      <c r="G201" s="245"/>
      <c r="H201" s="248">
        <v>126.208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4" t="s">
        <v>137</v>
      </c>
      <c r="AU201" s="254" t="s">
        <v>81</v>
      </c>
      <c r="AV201" s="14" t="s">
        <v>81</v>
      </c>
      <c r="AW201" s="14" t="s">
        <v>33</v>
      </c>
      <c r="AX201" s="14" t="s">
        <v>72</v>
      </c>
      <c r="AY201" s="254" t="s">
        <v>124</v>
      </c>
    </row>
    <row r="202" s="16" customFormat="1">
      <c r="A202" s="16"/>
      <c r="B202" s="266"/>
      <c r="C202" s="267"/>
      <c r="D202" s="227" t="s">
        <v>137</v>
      </c>
      <c r="E202" s="268" t="s">
        <v>19</v>
      </c>
      <c r="F202" s="269" t="s">
        <v>283</v>
      </c>
      <c r="G202" s="267"/>
      <c r="H202" s="270">
        <v>1636.0060000000001</v>
      </c>
      <c r="I202" s="271"/>
      <c r="J202" s="267"/>
      <c r="K202" s="267"/>
      <c r="L202" s="272"/>
      <c r="M202" s="273"/>
      <c r="N202" s="274"/>
      <c r="O202" s="274"/>
      <c r="P202" s="274"/>
      <c r="Q202" s="274"/>
      <c r="R202" s="274"/>
      <c r="S202" s="274"/>
      <c r="T202" s="275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T202" s="276" t="s">
        <v>137</v>
      </c>
      <c r="AU202" s="276" t="s">
        <v>81</v>
      </c>
      <c r="AV202" s="16" t="s">
        <v>147</v>
      </c>
      <c r="AW202" s="16" t="s">
        <v>33</v>
      </c>
      <c r="AX202" s="16" t="s">
        <v>72</v>
      </c>
      <c r="AY202" s="276" t="s">
        <v>124</v>
      </c>
    </row>
    <row r="203" s="13" customFormat="1">
      <c r="A203" s="13"/>
      <c r="B203" s="234"/>
      <c r="C203" s="235"/>
      <c r="D203" s="227" t="s">
        <v>137</v>
      </c>
      <c r="E203" s="236" t="s">
        <v>19</v>
      </c>
      <c r="F203" s="237" t="s">
        <v>284</v>
      </c>
      <c r="G203" s="235"/>
      <c r="H203" s="236" t="s">
        <v>19</v>
      </c>
      <c r="I203" s="238"/>
      <c r="J203" s="235"/>
      <c r="K203" s="235"/>
      <c r="L203" s="239"/>
      <c r="M203" s="240"/>
      <c r="N203" s="241"/>
      <c r="O203" s="241"/>
      <c r="P203" s="241"/>
      <c r="Q203" s="241"/>
      <c r="R203" s="241"/>
      <c r="S203" s="241"/>
      <c r="T203" s="242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3" t="s">
        <v>137</v>
      </c>
      <c r="AU203" s="243" t="s">
        <v>81</v>
      </c>
      <c r="AV203" s="13" t="s">
        <v>79</v>
      </c>
      <c r="AW203" s="13" t="s">
        <v>33</v>
      </c>
      <c r="AX203" s="13" t="s">
        <v>72</v>
      </c>
      <c r="AY203" s="243" t="s">
        <v>124</v>
      </c>
    </row>
    <row r="204" s="13" customFormat="1">
      <c r="A204" s="13"/>
      <c r="B204" s="234"/>
      <c r="C204" s="235"/>
      <c r="D204" s="227" t="s">
        <v>137</v>
      </c>
      <c r="E204" s="236" t="s">
        <v>19</v>
      </c>
      <c r="F204" s="237" t="s">
        <v>285</v>
      </c>
      <c r="G204" s="235"/>
      <c r="H204" s="236" t="s">
        <v>19</v>
      </c>
      <c r="I204" s="238"/>
      <c r="J204" s="235"/>
      <c r="K204" s="235"/>
      <c r="L204" s="239"/>
      <c r="M204" s="240"/>
      <c r="N204" s="241"/>
      <c r="O204" s="241"/>
      <c r="P204" s="241"/>
      <c r="Q204" s="241"/>
      <c r="R204" s="241"/>
      <c r="S204" s="241"/>
      <c r="T204" s="24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3" t="s">
        <v>137</v>
      </c>
      <c r="AU204" s="243" t="s">
        <v>81</v>
      </c>
      <c r="AV204" s="13" t="s">
        <v>79</v>
      </c>
      <c r="AW204" s="13" t="s">
        <v>33</v>
      </c>
      <c r="AX204" s="13" t="s">
        <v>72</v>
      </c>
      <c r="AY204" s="243" t="s">
        <v>124</v>
      </c>
    </row>
    <row r="205" s="14" customFormat="1">
      <c r="A205" s="14"/>
      <c r="B205" s="244"/>
      <c r="C205" s="245"/>
      <c r="D205" s="227" t="s">
        <v>137</v>
      </c>
      <c r="E205" s="246" t="s">
        <v>19</v>
      </c>
      <c r="F205" s="247" t="s">
        <v>286</v>
      </c>
      <c r="G205" s="245"/>
      <c r="H205" s="248">
        <v>-82.087999999999994</v>
      </c>
      <c r="I205" s="249"/>
      <c r="J205" s="245"/>
      <c r="K205" s="245"/>
      <c r="L205" s="250"/>
      <c r="M205" s="251"/>
      <c r="N205" s="252"/>
      <c r="O205" s="252"/>
      <c r="P205" s="252"/>
      <c r="Q205" s="252"/>
      <c r="R205" s="252"/>
      <c r="S205" s="252"/>
      <c r="T205" s="253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4" t="s">
        <v>137</v>
      </c>
      <c r="AU205" s="254" t="s">
        <v>81</v>
      </c>
      <c r="AV205" s="14" t="s">
        <v>81</v>
      </c>
      <c r="AW205" s="14" t="s">
        <v>33</v>
      </c>
      <c r="AX205" s="14" t="s">
        <v>72</v>
      </c>
      <c r="AY205" s="254" t="s">
        <v>124</v>
      </c>
    </row>
    <row r="206" s="13" customFormat="1">
      <c r="A206" s="13"/>
      <c r="B206" s="234"/>
      <c r="C206" s="235"/>
      <c r="D206" s="227" t="s">
        <v>137</v>
      </c>
      <c r="E206" s="236" t="s">
        <v>19</v>
      </c>
      <c r="F206" s="237" t="s">
        <v>287</v>
      </c>
      <c r="G206" s="235"/>
      <c r="H206" s="236" t="s">
        <v>19</v>
      </c>
      <c r="I206" s="238"/>
      <c r="J206" s="235"/>
      <c r="K206" s="235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137</v>
      </c>
      <c r="AU206" s="243" t="s">
        <v>81</v>
      </c>
      <c r="AV206" s="13" t="s">
        <v>79</v>
      </c>
      <c r="AW206" s="13" t="s">
        <v>33</v>
      </c>
      <c r="AX206" s="13" t="s">
        <v>72</v>
      </c>
      <c r="AY206" s="243" t="s">
        <v>124</v>
      </c>
    </row>
    <row r="207" s="14" customFormat="1">
      <c r="A207" s="14"/>
      <c r="B207" s="244"/>
      <c r="C207" s="245"/>
      <c r="D207" s="227" t="s">
        <v>137</v>
      </c>
      <c r="E207" s="246" t="s">
        <v>19</v>
      </c>
      <c r="F207" s="247" t="s">
        <v>288</v>
      </c>
      <c r="G207" s="245"/>
      <c r="H207" s="248">
        <v>-90.488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4" t="s">
        <v>137</v>
      </c>
      <c r="AU207" s="254" t="s">
        <v>81</v>
      </c>
      <c r="AV207" s="14" t="s">
        <v>81</v>
      </c>
      <c r="AW207" s="14" t="s">
        <v>33</v>
      </c>
      <c r="AX207" s="14" t="s">
        <v>72</v>
      </c>
      <c r="AY207" s="254" t="s">
        <v>124</v>
      </c>
    </row>
    <row r="208" s="13" customFormat="1">
      <c r="A208" s="13"/>
      <c r="B208" s="234"/>
      <c r="C208" s="235"/>
      <c r="D208" s="227" t="s">
        <v>137</v>
      </c>
      <c r="E208" s="236" t="s">
        <v>19</v>
      </c>
      <c r="F208" s="237" t="s">
        <v>289</v>
      </c>
      <c r="G208" s="235"/>
      <c r="H208" s="236" t="s">
        <v>19</v>
      </c>
      <c r="I208" s="238"/>
      <c r="J208" s="235"/>
      <c r="K208" s="235"/>
      <c r="L208" s="239"/>
      <c r="M208" s="240"/>
      <c r="N208" s="241"/>
      <c r="O208" s="241"/>
      <c r="P208" s="241"/>
      <c r="Q208" s="241"/>
      <c r="R208" s="241"/>
      <c r="S208" s="241"/>
      <c r="T208" s="24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3" t="s">
        <v>137</v>
      </c>
      <c r="AU208" s="243" t="s">
        <v>81</v>
      </c>
      <c r="AV208" s="13" t="s">
        <v>79</v>
      </c>
      <c r="AW208" s="13" t="s">
        <v>33</v>
      </c>
      <c r="AX208" s="13" t="s">
        <v>72</v>
      </c>
      <c r="AY208" s="243" t="s">
        <v>124</v>
      </c>
    </row>
    <row r="209" s="14" customFormat="1">
      <c r="A209" s="14"/>
      <c r="B209" s="244"/>
      <c r="C209" s="245"/>
      <c r="D209" s="227" t="s">
        <v>137</v>
      </c>
      <c r="E209" s="246" t="s">
        <v>19</v>
      </c>
      <c r="F209" s="247" t="s">
        <v>290</v>
      </c>
      <c r="G209" s="245"/>
      <c r="H209" s="248">
        <v>-554.73599999999999</v>
      </c>
      <c r="I209" s="249"/>
      <c r="J209" s="245"/>
      <c r="K209" s="245"/>
      <c r="L209" s="250"/>
      <c r="M209" s="251"/>
      <c r="N209" s="252"/>
      <c r="O209" s="252"/>
      <c r="P209" s="252"/>
      <c r="Q209" s="252"/>
      <c r="R209" s="252"/>
      <c r="S209" s="252"/>
      <c r="T209" s="25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4" t="s">
        <v>137</v>
      </c>
      <c r="AU209" s="254" t="s">
        <v>81</v>
      </c>
      <c r="AV209" s="14" t="s">
        <v>81</v>
      </c>
      <c r="AW209" s="14" t="s">
        <v>33</v>
      </c>
      <c r="AX209" s="14" t="s">
        <v>72</v>
      </c>
      <c r="AY209" s="254" t="s">
        <v>124</v>
      </c>
    </row>
    <row r="210" s="13" customFormat="1">
      <c r="A210" s="13"/>
      <c r="B210" s="234"/>
      <c r="C210" s="235"/>
      <c r="D210" s="227" t="s">
        <v>137</v>
      </c>
      <c r="E210" s="236" t="s">
        <v>19</v>
      </c>
      <c r="F210" s="237" t="s">
        <v>291</v>
      </c>
      <c r="G210" s="235"/>
      <c r="H210" s="236" t="s">
        <v>19</v>
      </c>
      <c r="I210" s="238"/>
      <c r="J210" s="235"/>
      <c r="K210" s="235"/>
      <c r="L210" s="239"/>
      <c r="M210" s="240"/>
      <c r="N210" s="241"/>
      <c r="O210" s="241"/>
      <c r="P210" s="241"/>
      <c r="Q210" s="241"/>
      <c r="R210" s="241"/>
      <c r="S210" s="241"/>
      <c r="T210" s="242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3" t="s">
        <v>137</v>
      </c>
      <c r="AU210" s="243" t="s">
        <v>81</v>
      </c>
      <c r="AV210" s="13" t="s">
        <v>79</v>
      </c>
      <c r="AW210" s="13" t="s">
        <v>33</v>
      </c>
      <c r="AX210" s="13" t="s">
        <v>72</v>
      </c>
      <c r="AY210" s="243" t="s">
        <v>124</v>
      </c>
    </row>
    <row r="211" s="14" customFormat="1">
      <c r="A211" s="14"/>
      <c r="B211" s="244"/>
      <c r="C211" s="245"/>
      <c r="D211" s="227" t="s">
        <v>137</v>
      </c>
      <c r="E211" s="246" t="s">
        <v>19</v>
      </c>
      <c r="F211" s="247" t="s">
        <v>292</v>
      </c>
      <c r="G211" s="245"/>
      <c r="H211" s="248">
        <v>-6.5250000000000004</v>
      </c>
      <c r="I211" s="249"/>
      <c r="J211" s="245"/>
      <c r="K211" s="245"/>
      <c r="L211" s="250"/>
      <c r="M211" s="251"/>
      <c r="N211" s="252"/>
      <c r="O211" s="252"/>
      <c r="P211" s="252"/>
      <c r="Q211" s="252"/>
      <c r="R211" s="252"/>
      <c r="S211" s="252"/>
      <c r="T211" s="25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4" t="s">
        <v>137</v>
      </c>
      <c r="AU211" s="254" t="s">
        <v>81</v>
      </c>
      <c r="AV211" s="14" t="s">
        <v>81</v>
      </c>
      <c r="AW211" s="14" t="s">
        <v>33</v>
      </c>
      <c r="AX211" s="14" t="s">
        <v>72</v>
      </c>
      <c r="AY211" s="254" t="s">
        <v>124</v>
      </c>
    </row>
    <row r="212" s="13" customFormat="1">
      <c r="A212" s="13"/>
      <c r="B212" s="234"/>
      <c r="C212" s="235"/>
      <c r="D212" s="227" t="s">
        <v>137</v>
      </c>
      <c r="E212" s="236" t="s">
        <v>19</v>
      </c>
      <c r="F212" s="237" t="s">
        <v>293</v>
      </c>
      <c r="G212" s="235"/>
      <c r="H212" s="236" t="s">
        <v>19</v>
      </c>
      <c r="I212" s="238"/>
      <c r="J212" s="235"/>
      <c r="K212" s="235"/>
      <c r="L212" s="239"/>
      <c r="M212" s="240"/>
      <c r="N212" s="241"/>
      <c r="O212" s="241"/>
      <c r="P212" s="241"/>
      <c r="Q212" s="241"/>
      <c r="R212" s="241"/>
      <c r="S212" s="241"/>
      <c r="T212" s="24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3" t="s">
        <v>137</v>
      </c>
      <c r="AU212" s="243" t="s">
        <v>81</v>
      </c>
      <c r="AV212" s="13" t="s">
        <v>79</v>
      </c>
      <c r="AW212" s="13" t="s">
        <v>33</v>
      </c>
      <c r="AX212" s="13" t="s">
        <v>72</v>
      </c>
      <c r="AY212" s="243" t="s">
        <v>124</v>
      </c>
    </row>
    <row r="213" s="14" customFormat="1">
      <c r="A213" s="14"/>
      <c r="B213" s="244"/>
      <c r="C213" s="245"/>
      <c r="D213" s="227" t="s">
        <v>137</v>
      </c>
      <c r="E213" s="246" t="s">
        <v>19</v>
      </c>
      <c r="F213" s="247" t="s">
        <v>294</v>
      </c>
      <c r="G213" s="245"/>
      <c r="H213" s="248">
        <v>-47.807000000000002</v>
      </c>
      <c r="I213" s="249"/>
      <c r="J213" s="245"/>
      <c r="K213" s="245"/>
      <c r="L213" s="250"/>
      <c r="M213" s="251"/>
      <c r="N213" s="252"/>
      <c r="O213" s="252"/>
      <c r="P213" s="252"/>
      <c r="Q213" s="252"/>
      <c r="R213" s="252"/>
      <c r="S213" s="252"/>
      <c r="T213" s="253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4" t="s">
        <v>137</v>
      </c>
      <c r="AU213" s="254" t="s">
        <v>81</v>
      </c>
      <c r="AV213" s="14" t="s">
        <v>81</v>
      </c>
      <c r="AW213" s="14" t="s">
        <v>33</v>
      </c>
      <c r="AX213" s="14" t="s">
        <v>72</v>
      </c>
      <c r="AY213" s="254" t="s">
        <v>124</v>
      </c>
    </row>
    <row r="214" s="15" customFormat="1">
      <c r="A214" s="15"/>
      <c r="B214" s="255"/>
      <c r="C214" s="256"/>
      <c r="D214" s="227" t="s">
        <v>137</v>
      </c>
      <c r="E214" s="257" t="s">
        <v>19</v>
      </c>
      <c r="F214" s="258" t="s">
        <v>156</v>
      </c>
      <c r="G214" s="256"/>
      <c r="H214" s="259">
        <v>854.36200000000008</v>
      </c>
      <c r="I214" s="260"/>
      <c r="J214" s="256"/>
      <c r="K214" s="256"/>
      <c r="L214" s="261"/>
      <c r="M214" s="262"/>
      <c r="N214" s="263"/>
      <c r="O214" s="263"/>
      <c r="P214" s="263"/>
      <c r="Q214" s="263"/>
      <c r="R214" s="263"/>
      <c r="S214" s="263"/>
      <c r="T214" s="264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5" t="s">
        <v>137</v>
      </c>
      <c r="AU214" s="265" t="s">
        <v>81</v>
      </c>
      <c r="AV214" s="15" t="s">
        <v>131</v>
      </c>
      <c r="AW214" s="15" t="s">
        <v>33</v>
      </c>
      <c r="AX214" s="15" t="s">
        <v>79</v>
      </c>
      <c r="AY214" s="265" t="s">
        <v>124</v>
      </c>
    </row>
    <row r="215" s="2" customFormat="1" ht="16.5" customHeight="1">
      <c r="A215" s="40"/>
      <c r="B215" s="41"/>
      <c r="C215" s="277" t="s">
        <v>295</v>
      </c>
      <c r="D215" s="277" t="s">
        <v>296</v>
      </c>
      <c r="E215" s="278" t="s">
        <v>297</v>
      </c>
      <c r="F215" s="279" t="s">
        <v>298</v>
      </c>
      <c r="G215" s="280" t="s">
        <v>262</v>
      </c>
      <c r="H215" s="281">
        <v>1618.8679999999999</v>
      </c>
      <c r="I215" s="282"/>
      <c r="J215" s="283">
        <f>ROUND(I215*H215,2)</f>
        <v>0</v>
      </c>
      <c r="K215" s="279" t="s">
        <v>19</v>
      </c>
      <c r="L215" s="284"/>
      <c r="M215" s="285" t="s">
        <v>19</v>
      </c>
      <c r="N215" s="286" t="s">
        <v>43</v>
      </c>
      <c r="O215" s="86"/>
      <c r="P215" s="223">
        <f>O215*H215</f>
        <v>0</v>
      </c>
      <c r="Q215" s="223">
        <v>0</v>
      </c>
      <c r="R215" s="223">
        <f>Q215*H215</f>
        <v>0</v>
      </c>
      <c r="S215" s="223">
        <v>0</v>
      </c>
      <c r="T215" s="224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25" t="s">
        <v>190</v>
      </c>
      <c r="AT215" s="225" t="s">
        <v>296</v>
      </c>
      <c r="AU215" s="225" t="s">
        <v>81</v>
      </c>
      <c r="AY215" s="19" t="s">
        <v>124</v>
      </c>
      <c r="BE215" s="226">
        <f>IF(N215="základní",J215,0)</f>
        <v>0</v>
      </c>
      <c r="BF215" s="226">
        <f>IF(N215="snížená",J215,0)</f>
        <v>0</v>
      </c>
      <c r="BG215" s="226">
        <f>IF(N215="zákl. přenesená",J215,0)</f>
        <v>0</v>
      </c>
      <c r="BH215" s="226">
        <f>IF(N215="sníž. přenesená",J215,0)</f>
        <v>0</v>
      </c>
      <c r="BI215" s="226">
        <f>IF(N215="nulová",J215,0)</f>
        <v>0</v>
      </c>
      <c r="BJ215" s="19" t="s">
        <v>79</v>
      </c>
      <c r="BK215" s="226">
        <f>ROUND(I215*H215,2)</f>
        <v>0</v>
      </c>
      <c r="BL215" s="19" t="s">
        <v>131</v>
      </c>
      <c r="BM215" s="225" t="s">
        <v>299</v>
      </c>
    </row>
    <row r="216" s="2" customFormat="1">
      <c r="A216" s="40"/>
      <c r="B216" s="41"/>
      <c r="C216" s="42"/>
      <c r="D216" s="227" t="s">
        <v>133</v>
      </c>
      <c r="E216" s="42"/>
      <c r="F216" s="228" t="s">
        <v>300</v>
      </c>
      <c r="G216" s="42"/>
      <c r="H216" s="42"/>
      <c r="I216" s="229"/>
      <c r="J216" s="42"/>
      <c r="K216" s="42"/>
      <c r="L216" s="46"/>
      <c r="M216" s="230"/>
      <c r="N216" s="231"/>
      <c r="O216" s="86"/>
      <c r="P216" s="86"/>
      <c r="Q216" s="86"/>
      <c r="R216" s="86"/>
      <c r="S216" s="86"/>
      <c r="T216" s="87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T216" s="19" t="s">
        <v>133</v>
      </c>
      <c r="AU216" s="19" t="s">
        <v>81</v>
      </c>
    </row>
    <row r="217" s="13" customFormat="1">
      <c r="A217" s="13"/>
      <c r="B217" s="234"/>
      <c r="C217" s="235"/>
      <c r="D217" s="227" t="s">
        <v>137</v>
      </c>
      <c r="E217" s="236" t="s">
        <v>19</v>
      </c>
      <c r="F217" s="237" t="s">
        <v>301</v>
      </c>
      <c r="G217" s="235"/>
      <c r="H217" s="236" t="s">
        <v>19</v>
      </c>
      <c r="I217" s="238"/>
      <c r="J217" s="235"/>
      <c r="K217" s="235"/>
      <c r="L217" s="239"/>
      <c r="M217" s="240"/>
      <c r="N217" s="241"/>
      <c r="O217" s="241"/>
      <c r="P217" s="241"/>
      <c r="Q217" s="241"/>
      <c r="R217" s="241"/>
      <c r="S217" s="241"/>
      <c r="T217" s="242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3" t="s">
        <v>137</v>
      </c>
      <c r="AU217" s="243" t="s">
        <v>81</v>
      </c>
      <c r="AV217" s="13" t="s">
        <v>79</v>
      </c>
      <c r="AW217" s="13" t="s">
        <v>33</v>
      </c>
      <c r="AX217" s="13" t="s">
        <v>72</v>
      </c>
      <c r="AY217" s="243" t="s">
        <v>124</v>
      </c>
    </row>
    <row r="218" s="14" customFormat="1">
      <c r="A218" s="14"/>
      <c r="B218" s="244"/>
      <c r="C218" s="245"/>
      <c r="D218" s="227" t="s">
        <v>137</v>
      </c>
      <c r="E218" s="246" t="s">
        <v>19</v>
      </c>
      <c r="F218" s="247" t="s">
        <v>302</v>
      </c>
      <c r="G218" s="245"/>
      <c r="H218" s="248">
        <v>854.36199999999997</v>
      </c>
      <c r="I218" s="249"/>
      <c r="J218" s="245"/>
      <c r="K218" s="245"/>
      <c r="L218" s="250"/>
      <c r="M218" s="251"/>
      <c r="N218" s="252"/>
      <c r="O218" s="252"/>
      <c r="P218" s="252"/>
      <c r="Q218" s="252"/>
      <c r="R218" s="252"/>
      <c r="S218" s="252"/>
      <c r="T218" s="253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4" t="s">
        <v>137</v>
      </c>
      <c r="AU218" s="254" t="s">
        <v>81</v>
      </c>
      <c r="AV218" s="14" t="s">
        <v>81</v>
      </c>
      <c r="AW218" s="14" t="s">
        <v>33</v>
      </c>
      <c r="AX218" s="14" t="s">
        <v>72</v>
      </c>
      <c r="AY218" s="254" t="s">
        <v>124</v>
      </c>
    </row>
    <row r="219" s="13" customFormat="1">
      <c r="A219" s="13"/>
      <c r="B219" s="234"/>
      <c r="C219" s="235"/>
      <c r="D219" s="227" t="s">
        <v>137</v>
      </c>
      <c r="E219" s="236" t="s">
        <v>19</v>
      </c>
      <c r="F219" s="237" t="s">
        <v>303</v>
      </c>
      <c r="G219" s="235"/>
      <c r="H219" s="236" t="s">
        <v>19</v>
      </c>
      <c r="I219" s="238"/>
      <c r="J219" s="235"/>
      <c r="K219" s="235"/>
      <c r="L219" s="239"/>
      <c r="M219" s="240"/>
      <c r="N219" s="241"/>
      <c r="O219" s="241"/>
      <c r="P219" s="241"/>
      <c r="Q219" s="241"/>
      <c r="R219" s="241"/>
      <c r="S219" s="241"/>
      <c r="T219" s="242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3" t="s">
        <v>137</v>
      </c>
      <c r="AU219" s="243" t="s">
        <v>81</v>
      </c>
      <c r="AV219" s="13" t="s">
        <v>79</v>
      </c>
      <c r="AW219" s="13" t="s">
        <v>33</v>
      </c>
      <c r="AX219" s="13" t="s">
        <v>72</v>
      </c>
      <c r="AY219" s="243" t="s">
        <v>124</v>
      </c>
    </row>
    <row r="220" s="14" customFormat="1">
      <c r="A220" s="14"/>
      <c r="B220" s="244"/>
      <c r="C220" s="245"/>
      <c r="D220" s="227" t="s">
        <v>137</v>
      </c>
      <c r="E220" s="246" t="s">
        <v>19</v>
      </c>
      <c r="F220" s="247" t="s">
        <v>304</v>
      </c>
      <c r="G220" s="245"/>
      <c r="H220" s="248">
        <v>-44.927999999999997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4" t="s">
        <v>137</v>
      </c>
      <c r="AU220" s="254" t="s">
        <v>81</v>
      </c>
      <c r="AV220" s="14" t="s">
        <v>81</v>
      </c>
      <c r="AW220" s="14" t="s">
        <v>33</v>
      </c>
      <c r="AX220" s="14" t="s">
        <v>72</v>
      </c>
      <c r="AY220" s="254" t="s">
        <v>124</v>
      </c>
    </row>
    <row r="221" s="15" customFormat="1">
      <c r="A221" s="15"/>
      <c r="B221" s="255"/>
      <c r="C221" s="256"/>
      <c r="D221" s="227" t="s">
        <v>137</v>
      </c>
      <c r="E221" s="257" t="s">
        <v>19</v>
      </c>
      <c r="F221" s="258" t="s">
        <v>156</v>
      </c>
      <c r="G221" s="256"/>
      <c r="H221" s="259">
        <v>809.43399999999997</v>
      </c>
      <c r="I221" s="260"/>
      <c r="J221" s="256"/>
      <c r="K221" s="256"/>
      <c r="L221" s="261"/>
      <c r="M221" s="262"/>
      <c r="N221" s="263"/>
      <c r="O221" s="263"/>
      <c r="P221" s="263"/>
      <c r="Q221" s="263"/>
      <c r="R221" s="263"/>
      <c r="S221" s="263"/>
      <c r="T221" s="264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65" t="s">
        <v>137</v>
      </c>
      <c r="AU221" s="265" t="s">
        <v>81</v>
      </c>
      <c r="AV221" s="15" t="s">
        <v>131</v>
      </c>
      <c r="AW221" s="15" t="s">
        <v>33</v>
      </c>
      <c r="AX221" s="15" t="s">
        <v>79</v>
      </c>
      <c r="AY221" s="265" t="s">
        <v>124</v>
      </c>
    </row>
    <row r="222" s="14" customFormat="1">
      <c r="A222" s="14"/>
      <c r="B222" s="244"/>
      <c r="C222" s="245"/>
      <c r="D222" s="227" t="s">
        <v>137</v>
      </c>
      <c r="E222" s="245"/>
      <c r="F222" s="247" t="s">
        <v>305</v>
      </c>
      <c r="G222" s="245"/>
      <c r="H222" s="248">
        <v>1618.8679999999999</v>
      </c>
      <c r="I222" s="249"/>
      <c r="J222" s="245"/>
      <c r="K222" s="245"/>
      <c r="L222" s="250"/>
      <c r="M222" s="251"/>
      <c r="N222" s="252"/>
      <c r="O222" s="252"/>
      <c r="P222" s="252"/>
      <c r="Q222" s="252"/>
      <c r="R222" s="252"/>
      <c r="S222" s="252"/>
      <c r="T222" s="25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4" t="s">
        <v>137</v>
      </c>
      <c r="AU222" s="254" t="s">
        <v>81</v>
      </c>
      <c r="AV222" s="14" t="s">
        <v>81</v>
      </c>
      <c r="AW222" s="14" t="s">
        <v>4</v>
      </c>
      <c r="AX222" s="14" t="s">
        <v>79</v>
      </c>
      <c r="AY222" s="254" t="s">
        <v>124</v>
      </c>
    </row>
    <row r="223" s="2" customFormat="1" ht="16.5" customHeight="1">
      <c r="A223" s="40"/>
      <c r="B223" s="41"/>
      <c r="C223" s="214" t="s">
        <v>306</v>
      </c>
      <c r="D223" s="214" t="s">
        <v>126</v>
      </c>
      <c r="E223" s="215" t="s">
        <v>307</v>
      </c>
      <c r="F223" s="216" t="s">
        <v>308</v>
      </c>
      <c r="G223" s="217" t="s">
        <v>176</v>
      </c>
      <c r="H223" s="218">
        <v>486.58300000000003</v>
      </c>
      <c r="I223" s="219"/>
      <c r="J223" s="220">
        <f>ROUND(I223*H223,2)</f>
        <v>0</v>
      </c>
      <c r="K223" s="216" t="s">
        <v>130</v>
      </c>
      <c r="L223" s="46"/>
      <c r="M223" s="221" t="s">
        <v>19</v>
      </c>
      <c r="N223" s="222" t="s">
        <v>43</v>
      </c>
      <c r="O223" s="86"/>
      <c r="P223" s="223">
        <f>O223*H223</f>
        <v>0</v>
      </c>
      <c r="Q223" s="223">
        <v>0</v>
      </c>
      <c r="R223" s="223">
        <f>Q223*H223</f>
        <v>0</v>
      </c>
      <c r="S223" s="223">
        <v>0</v>
      </c>
      <c r="T223" s="224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25" t="s">
        <v>131</v>
      </c>
      <c r="AT223" s="225" t="s">
        <v>126</v>
      </c>
      <c r="AU223" s="225" t="s">
        <v>81</v>
      </c>
      <c r="AY223" s="19" t="s">
        <v>124</v>
      </c>
      <c r="BE223" s="226">
        <f>IF(N223="základní",J223,0)</f>
        <v>0</v>
      </c>
      <c r="BF223" s="226">
        <f>IF(N223="snížená",J223,0)</f>
        <v>0</v>
      </c>
      <c r="BG223" s="226">
        <f>IF(N223="zákl. přenesená",J223,0)</f>
        <v>0</v>
      </c>
      <c r="BH223" s="226">
        <f>IF(N223="sníž. přenesená",J223,0)</f>
        <v>0</v>
      </c>
      <c r="BI223" s="226">
        <f>IF(N223="nulová",J223,0)</f>
        <v>0</v>
      </c>
      <c r="BJ223" s="19" t="s">
        <v>79</v>
      </c>
      <c r="BK223" s="226">
        <f>ROUND(I223*H223,2)</f>
        <v>0</v>
      </c>
      <c r="BL223" s="19" t="s">
        <v>131</v>
      </c>
      <c r="BM223" s="225" t="s">
        <v>309</v>
      </c>
    </row>
    <row r="224" s="2" customFormat="1">
      <c r="A224" s="40"/>
      <c r="B224" s="41"/>
      <c r="C224" s="42"/>
      <c r="D224" s="227" t="s">
        <v>133</v>
      </c>
      <c r="E224" s="42"/>
      <c r="F224" s="228" t="s">
        <v>310</v>
      </c>
      <c r="G224" s="42"/>
      <c r="H224" s="42"/>
      <c r="I224" s="229"/>
      <c r="J224" s="42"/>
      <c r="K224" s="42"/>
      <c r="L224" s="46"/>
      <c r="M224" s="230"/>
      <c r="N224" s="231"/>
      <c r="O224" s="86"/>
      <c r="P224" s="86"/>
      <c r="Q224" s="86"/>
      <c r="R224" s="86"/>
      <c r="S224" s="86"/>
      <c r="T224" s="87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T224" s="19" t="s">
        <v>133</v>
      </c>
      <c r="AU224" s="19" t="s">
        <v>81</v>
      </c>
    </row>
    <row r="225" s="2" customFormat="1">
      <c r="A225" s="40"/>
      <c r="B225" s="41"/>
      <c r="C225" s="42"/>
      <c r="D225" s="232" t="s">
        <v>135</v>
      </c>
      <c r="E225" s="42"/>
      <c r="F225" s="233" t="s">
        <v>311</v>
      </c>
      <c r="G225" s="42"/>
      <c r="H225" s="42"/>
      <c r="I225" s="229"/>
      <c r="J225" s="42"/>
      <c r="K225" s="42"/>
      <c r="L225" s="46"/>
      <c r="M225" s="230"/>
      <c r="N225" s="231"/>
      <c r="O225" s="86"/>
      <c r="P225" s="86"/>
      <c r="Q225" s="86"/>
      <c r="R225" s="86"/>
      <c r="S225" s="86"/>
      <c r="T225" s="87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T225" s="19" t="s">
        <v>135</v>
      </c>
      <c r="AU225" s="19" t="s">
        <v>81</v>
      </c>
    </row>
    <row r="226" s="13" customFormat="1">
      <c r="A226" s="13"/>
      <c r="B226" s="234"/>
      <c r="C226" s="235"/>
      <c r="D226" s="227" t="s">
        <v>137</v>
      </c>
      <c r="E226" s="236" t="s">
        <v>19</v>
      </c>
      <c r="F226" s="237" t="s">
        <v>312</v>
      </c>
      <c r="G226" s="235"/>
      <c r="H226" s="236" t="s">
        <v>19</v>
      </c>
      <c r="I226" s="238"/>
      <c r="J226" s="235"/>
      <c r="K226" s="235"/>
      <c r="L226" s="239"/>
      <c r="M226" s="240"/>
      <c r="N226" s="241"/>
      <c r="O226" s="241"/>
      <c r="P226" s="241"/>
      <c r="Q226" s="241"/>
      <c r="R226" s="241"/>
      <c r="S226" s="241"/>
      <c r="T226" s="24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3" t="s">
        <v>137</v>
      </c>
      <c r="AU226" s="243" t="s">
        <v>81</v>
      </c>
      <c r="AV226" s="13" t="s">
        <v>79</v>
      </c>
      <c r="AW226" s="13" t="s">
        <v>33</v>
      </c>
      <c r="AX226" s="13" t="s">
        <v>72</v>
      </c>
      <c r="AY226" s="243" t="s">
        <v>124</v>
      </c>
    </row>
    <row r="227" s="14" customFormat="1">
      <c r="A227" s="14"/>
      <c r="B227" s="244"/>
      <c r="C227" s="245"/>
      <c r="D227" s="227" t="s">
        <v>137</v>
      </c>
      <c r="E227" s="246" t="s">
        <v>19</v>
      </c>
      <c r="F227" s="247" t="s">
        <v>313</v>
      </c>
      <c r="G227" s="245"/>
      <c r="H227" s="248">
        <v>346.07999999999998</v>
      </c>
      <c r="I227" s="249"/>
      <c r="J227" s="245"/>
      <c r="K227" s="245"/>
      <c r="L227" s="250"/>
      <c r="M227" s="251"/>
      <c r="N227" s="252"/>
      <c r="O227" s="252"/>
      <c r="P227" s="252"/>
      <c r="Q227" s="252"/>
      <c r="R227" s="252"/>
      <c r="S227" s="252"/>
      <c r="T227" s="253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4" t="s">
        <v>137</v>
      </c>
      <c r="AU227" s="254" t="s">
        <v>81</v>
      </c>
      <c r="AV227" s="14" t="s">
        <v>81</v>
      </c>
      <c r="AW227" s="14" t="s">
        <v>33</v>
      </c>
      <c r="AX227" s="14" t="s">
        <v>72</v>
      </c>
      <c r="AY227" s="254" t="s">
        <v>124</v>
      </c>
    </row>
    <row r="228" s="13" customFormat="1">
      <c r="A228" s="13"/>
      <c r="B228" s="234"/>
      <c r="C228" s="235"/>
      <c r="D228" s="227" t="s">
        <v>137</v>
      </c>
      <c r="E228" s="236" t="s">
        <v>19</v>
      </c>
      <c r="F228" s="237" t="s">
        <v>314</v>
      </c>
      <c r="G228" s="235"/>
      <c r="H228" s="236" t="s">
        <v>19</v>
      </c>
      <c r="I228" s="238"/>
      <c r="J228" s="235"/>
      <c r="K228" s="235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137</v>
      </c>
      <c r="AU228" s="243" t="s">
        <v>81</v>
      </c>
      <c r="AV228" s="13" t="s">
        <v>79</v>
      </c>
      <c r="AW228" s="13" t="s">
        <v>33</v>
      </c>
      <c r="AX228" s="13" t="s">
        <v>72</v>
      </c>
      <c r="AY228" s="243" t="s">
        <v>124</v>
      </c>
    </row>
    <row r="229" s="14" customFormat="1">
      <c r="A229" s="14"/>
      <c r="B229" s="244"/>
      <c r="C229" s="245"/>
      <c r="D229" s="227" t="s">
        <v>137</v>
      </c>
      <c r="E229" s="246" t="s">
        <v>19</v>
      </c>
      <c r="F229" s="247" t="s">
        <v>315</v>
      </c>
      <c r="G229" s="245"/>
      <c r="H229" s="248">
        <v>170.856</v>
      </c>
      <c r="I229" s="249"/>
      <c r="J229" s="245"/>
      <c r="K229" s="245"/>
      <c r="L229" s="250"/>
      <c r="M229" s="251"/>
      <c r="N229" s="252"/>
      <c r="O229" s="252"/>
      <c r="P229" s="252"/>
      <c r="Q229" s="252"/>
      <c r="R229" s="252"/>
      <c r="S229" s="252"/>
      <c r="T229" s="253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4" t="s">
        <v>137</v>
      </c>
      <c r="AU229" s="254" t="s">
        <v>81</v>
      </c>
      <c r="AV229" s="14" t="s">
        <v>81</v>
      </c>
      <c r="AW229" s="14" t="s">
        <v>33</v>
      </c>
      <c r="AX229" s="14" t="s">
        <v>72</v>
      </c>
      <c r="AY229" s="254" t="s">
        <v>124</v>
      </c>
    </row>
    <row r="230" s="13" customFormat="1">
      <c r="A230" s="13"/>
      <c r="B230" s="234"/>
      <c r="C230" s="235"/>
      <c r="D230" s="227" t="s">
        <v>137</v>
      </c>
      <c r="E230" s="236" t="s">
        <v>19</v>
      </c>
      <c r="F230" s="237" t="s">
        <v>316</v>
      </c>
      <c r="G230" s="235"/>
      <c r="H230" s="236" t="s">
        <v>19</v>
      </c>
      <c r="I230" s="238"/>
      <c r="J230" s="235"/>
      <c r="K230" s="235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137</v>
      </c>
      <c r="AU230" s="243" t="s">
        <v>81</v>
      </c>
      <c r="AV230" s="13" t="s">
        <v>79</v>
      </c>
      <c r="AW230" s="13" t="s">
        <v>33</v>
      </c>
      <c r="AX230" s="13" t="s">
        <v>72</v>
      </c>
      <c r="AY230" s="243" t="s">
        <v>124</v>
      </c>
    </row>
    <row r="231" s="14" customFormat="1">
      <c r="A231" s="14"/>
      <c r="B231" s="244"/>
      <c r="C231" s="245"/>
      <c r="D231" s="227" t="s">
        <v>137</v>
      </c>
      <c r="E231" s="246" t="s">
        <v>19</v>
      </c>
      <c r="F231" s="247" t="s">
        <v>317</v>
      </c>
      <c r="G231" s="245"/>
      <c r="H231" s="248">
        <v>37.799999999999997</v>
      </c>
      <c r="I231" s="249"/>
      <c r="J231" s="245"/>
      <c r="K231" s="245"/>
      <c r="L231" s="250"/>
      <c r="M231" s="251"/>
      <c r="N231" s="252"/>
      <c r="O231" s="252"/>
      <c r="P231" s="252"/>
      <c r="Q231" s="252"/>
      <c r="R231" s="252"/>
      <c r="S231" s="252"/>
      <c r="T231" s="25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4" t="s">
        <v>137</v>
      </c>
      <c r="AU231" s="254" t="s">
        <v>81</v>
      </c>
      <c r="AV231" s="14" t="s">
        <v>81</v>
      </c>
      <c r="AW231" s="14" t="s">
        <v>33</v>
      </c>
      <c r="AX231" s="14" t="s">
        <v>72</v>
      </c>
      <c r="AY231" s="254" t="s">
        <v>124</v>
      </c>
    </row>
    <row r="232" s="16" customFormat="1">
      <c r="A232" s="16"/>
      <c r="B232" s="266"/>
      <c r="C232" s="267"/>
      <c r="D232" s="227" t="s">
        <v>137</v>
      </c>
      <c r="E232" s="268" t="s">
        <v>19</v>
      </c>
      <c r="F232" s="269" t="s">
        <v>283</v>
      </c>
      <c r="G232" s="267"/>
      <c r="H232" s="270">
        <v>554.73599999999988</v>
      </c>
      <c r="I232" s="271"/>
      <c r="J232" s="267"/>
      <c r="K232" s="267"/>
      <c r="L232" s="272"/>
      <c r="M232" s="273"/>
      <c r="N232" s="274"/>
      <c r="O232" s="274"/>
      <c r="P232" s="274"/>
      <c r="Q232" s="274"/>
      <c r="R232" s="274"/>
      <c r="S232" s="274"/>
      <c r="T232" s="275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T232" s="276" t="s">
        <v>137</v>
      </c>
      <c r="AU232" s="276" t="s">
        <v>81</v>
      </c>
      <c r="AV232" s="16" t="s">
        <v>147</v>
      </c>
      <c r="AW232" s="16" t="s">
        <v>33</v>
      </c>
      <c r="AX232" s="16" t="s">
        <v>72</v>
      </c>
      <c r="AY232" s="276" t="s">
        <v>124</v>
      </c>
    </row>
    <row r="233" s="13" customFormat="1">
      <c r="A233" s="13"/>
      <c r="B233" s="234"/>
      <c r="C233" s="235"/>
      <c r="D233" s="227" t="s">
        <v>137</v>
      </c>
      <c r="E233" s="236" t="s">
        <v>19</v>
      </c>
      <c r="F233" s="237" t="s">
        <v>318</v>
      </c>
      <c r="G233" s="235"/>
      <c r="H233" s="236" t="s">
        <v>19</v>
      </c>
      <c r="I233" s="238"/>
      <c r="J233" s="235"/>
      <c r="K233" s="235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137</v>
      </c>
      <c r="AU233" s="243" t="s">
        <v>81</v>
      </c>
      <c r="AV233" s="13" t="s">
        <v>79</v>
      </c>
      <c r="AW233" s="13" t="s">
        <v>33</v>
      </c>
      <c r="AX233" s="13" t="s">
        <v>72</v>
      </c>
      <c r="AY233" s="243" t="s">
        <v>124</v>
      </c>
    </row>
    <row r="234" s="14" customFormat="1">
      <c r="A234" s="14"/>
      <c r="B234" s="244"/>
      <c r="C234" s="245"/>
      <c r="D234" s="227" t="s">
        <v>137</v>
      </c>
      <c r="E234" s="246" t="s">
        <v>19</v>
      </c>
      <c r="F234" s="247" t="s">
        <v>319</v>
      </c>
      <c r="G234" s="245"/>
      <c r="H234" s="248">
        <v>-40.750999999999998</v>
      </c>
      <c r="I234" s="249"/>
      <c r="J234" s="245"/>
      <c r="K234" s="245"/>
      <c r="L234" s="250"/>
      <c r="M234" s="251"/>
      <c r="N234" s="252"/>
      <c r="O234" s="252"/>
      <c r="P234" s="252"/>
      <c r="Q234" s="252"/>
      <c r="R234" s="252"/>
      <c r="S234" s="252"/>
      <c r="T234" s="253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4" t="s">
        <v>137</v>
      </c>
      <c r="AU234" s="254" t="s">
        <v>81</v>
      </c>
      <c r="AV234" s="14" t="s">
        <v>81</v>
      </c>
      <c r="AW234" s="14" t="s">
        <v>33</v>
      </c>
      <c r="AX234" s="14" t="s">
        <v>72</v>
      </c>
      <c r="AY234" s="254" t="s">
        <v>124</v>
      </c>
    </row>
    <row r="235" s="14" customFormat="1">
      <c r="A235" s="14"/>
      <c r="B235" s="244"/>
      <c r="C235" s="245"/>
      <c r="D235" s="227" t="s">
        <v>137</v>
      </c>
      <c r="E235" s="246" t="s">
        <v>19</v>
      </c>
      <c r="F235" s="247" t="s">
        <v>320</v>
      </c>
      <c r="G235" s="245"/>
      <c r="H235" s="248">
        <v>-25.547000000000001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4" t="s">
        <v>137</v>
      </c>
      <c r="AU235" s="254" t="s">
        <v>81</v>
      </c>
      <c r="AV235" s="14" t="s">
        <v>81</v>
      </c>
      <c r="AW235" s="14" t="s">
        <v>33</v>
      </c>
      <c r="AX235" s="14" t="s">
        <v>72</v>
      </c>
      <c r="AY235" s="254" t="s">
        <v>124</v>
      </c>
    </row>
    <row r="236" s="14" customFormat="1">
      <c r="A236" s="14"/>
      <c r="B236" s="244"/>
      <c r="C236" s="245"/>
      <c r="D236" s="227" t="s">
        <v>137</v>
      </c>
      <c r="E236" s="246" t="s">
        <v>19</v>
      </c>
      <c r="F236" s="247" t="s">
        <v>321</v>
      </c>
      <c r="G236" s="245"/>
      <c r="H236" s="248">
        <v>-1.855</v>
      </c>
      <c r="I236" s="249"/>
      <c r="J236" s="245"/>
      <c r="K236" s="245"/>
      <c r="L236" s="250"/>
      <c r="M236" s="251"/>
      <c r="N236" s="252"/>
      <c r="O236" s="252"/>
      <c r="P236" s="252"/>
      <c r="Q236" s="252"/>
      <c r="R236" s="252"/>
      <c r="S236" s="252"/>
      <c r="T236" s="25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4" t="s">
        <v>137</v>
      </c>
      <c r="AU236" s="254" t="s">
        <v>81</v>
      </c>
      <c r="AV236" s="14" t="s">
        <v>81</v>
      </c>
      <c r="AW236" s="14" t="s">
        <v>33</v>
      </c>
      <c r="AX236" s="14" t="s">
        <v>72</v>
      </c>
      <c r="AY236" s="254" t="s">
        <v>124</v>
      </c>
    </row>
    <row r="237" s="15" customFormat="1">
      <c r="A237" s="15"/>
      <c r="B237" s="255"/>
      <c r="C237" s="256"/>
      <c r="D237" s="227" t="s">
        <v>137</v>
      </c>
      <c r="E237" s="257" t="s">
        <v>19</v>
      </c>
      <c r="F237" s="258" t="s">
        <v>156</v>
      </c>
      <c r="G237" s="256"/>
      <c r="H237" s="259">
        <v>486.58299999999986</v>
      </c>
      <c r="I237" s="260"/>
      <c r="J237" s="256"/>
      <c r="K237" s="256"/>
      <c r="L237" s="261"/>
      <c r="M237" s="262"/>
      <c r="N237" s="263"/>
      <c r="O237" s="263"/>
      <c r="P237" s="263"/>
      <c r="Q237" s="263"/>
      <c r="R237" s="263"/>
      <c r="S237" s="263"/>
      <c r="T237" s="26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65" t="s">
        <v>137</v>
      </c>
      <c r="AU237" s="265" t="s">
        <v>81</v>
      </c>
      <c r="AV237" s="15" t="s">
        <v>131</v>
      </c>
      <c r="AW237" s="15" t="s">
        <v>33</v>
      </c>
      <c r="AX237" s="15" t="s">
        <v>79</v>
      </c>
      <c r="AY237" s="265" t="s">
        <v>124</v>
      </c>
    </row>
    <row r="238" s="2" customFormat="1" ht="16.5" customHeight="1">
      <c r="A238" s="40"/>
      <c r="B238" s="41"/>
      <c r="C238" s="277" t="s">
        <v>322</v>
      </c>
      <c r="D238" s="277" t="s">
        <v>296</v>
      </c>
      <c r="E238" s="278" t="s">
        <v>323</v>
      </c>
      <c r="F238" s="279" t="s">
        <v>324</v>
      </c>
      <c r="G238" s="280" t="s">
        <v>262</v>
      </c>
      <c r="H238" s="281">
        <v>900.17899999999997</v>
      </c>
      <c r="I238" s="282"/>
      <c r="J238" s="283">
        <f>ROUND(I238*H238,2)</f>
        <v>0</v>
      </c>
      <c r="K238" s="279" t="s">
        <v>130</v>
      </c>
      <c r="L238" s="284"/>
      <c r="M238" s="285" t="s">
        <v>19</v>
      </c>
      <c r="N238" s="286" t="s">
        <v>43</v>
      </c>
      <c r="O238" s="86"/>
      <c r="P238" s="223">
        <f>O238*H238</f>
        <v>0</v>
      </c>
      <c r="Q238" s="223">
        <v>0</v>
      </c>
      <c r="R238" s="223">
        <f>Q238*H238</f>
        <v>0</v>
      </c>
      <c r="S238" s="223">
        <v>0</v>
      </c>
      <c r="T238" s="224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25" t="s">
        <v>190</v>
      </c>
      <c r="AT238" s="225" t="s">
        <v>296</v>
      </c>
      <c r="AU238" s="225" t="s">
        <v>81</v>
      </c>
      <c r="AY238" s="19" t="s">
        <v>124</v>
      </c>
      <c r="BE238" s="226">
        <f>IF(N238="základní",J238,0)</f>
        <v>0</v>
      </c>
      <c r="BF238" s="226">
        <f>IF(N238="snížená",J238,0)</f>
        <v>0</v>
      </c>
      <c r="BG238" s="226">
        <f>IF(N238="zákl. přenesená",J238,0)</f>
        <v>0</v>
      </c>
      <c r="BH238" s="226">
        <f>IF(N238="sníž. přenesená",J238,0)</f>
        <v>0</v>
      </c>
      <c r="BI238" s="226">
        <f>IF(N238="nulová",J238,0)</f>
        <v>0</v>
      </c>
      <c r="BJ238" s="19" t="s">
        <v>79</v>
      </c>
      <c r="BK238" s="226">
        <f>ROUND(I238*H238,2)</f>
        <v>0</v>
      </c>
      <c r="BL238" s="19" t="s">
        <v>131</v>
      </c>
      <c r="BM238" s="225" t="s">
        <v>325</v>
      </c>
    </row>
    <row r="239" s="2" customFormat="1">
      <c r="A239" s="40"/>
      <c r="B239" s="41"/>
      <c r="C239" s="42"/>
      <c r="D239" s="227" t="s">
        <v>133</v>
      </c>
      <c r="E239" s="42"/>
      <c r="F239" s="228" t="s">
        <v>324</v>
      </c>
      <c r="G239" s="42"/>
      <c r="H239" s="42"/>
      <c r="I239" s="229"/>
      <c r="J239" s="42"/>
      <c r="K239" s="42"/>
      <c r="L239" s="46"/>
      <c r="M239" s="230"/>
      <c r="N239" s="231"/>
      <c r="O239" s="86"/>
      <c r="P239" s="86"/>
      <c r="Q239" s="86"/>
      <c r="R239" s="86"/>
      <c r="S239" s="86"/>
      <c r="T239" s="87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T239" s="19" t="s">
        <v>133</v>
      </c>
      <c r="AU239" s="19" t="s">
        <v>81</v>
      </c>
    </row>
    <row r="240" s="14" customFormat="1">
      <c r="A240" s="14"/>
      <c r="B240" s="244"/>
      <c r="C240" s="245"/>
      <c r="D240" s="227" t="s">
        <v>137</v>
      </c>
      <c r="E240" s="245"/>
      <c r="F240" s="247" t="s">
        <v>326</v>
      </c>
      <c r="G240" s="245"/>
      <c r="H240" s="248">
        <v>900.17899999999997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4" t="s">
        <v>137</v>
      </c>
      <c r="AU240" s="254" t="s">
        <v>81</v>
      </c>
      <c r="AV240" s="14" t="s">
        <v>81</v>
      </c>
      <c r="AW240" s="14" t="s">
        <v>4</v>
      </c>
      <c r="AX240" s="14" t="s">
        <v>79</v>
      </c>
      <c r="AY240" s="254" t="s">
        <v>124</v>
      </c>
    </row>
    <row r="241" s="2" customFormat="1" ht="16.5" customHeight="1">
      <c r="A241" s="40"/>
      <c r="B241" s="41"/>
      <c r="C241" s="214" t="s">
        <v>7</v>
      </c>
      <c r="D241" s="214" t="s">
        <v>126</v>
      </c>
      <c r="E241" s="215" t="s">
        <v>327</v>
      </c>
      <c r="F241" s="216" t="s">
        <v>328</v>
      </c>
      <c r="G241" s="217" t="s">
        <v>167</v>
      </c>
      <c r="H241" s="218">
        <v>62.399999999999999</v>
      </c>
      <c r="I241" s="219"/>
      <c r="J241" s="220">
        <f>ROUND(I241*H241,2)</f>
        <v>0</v>
      </c>
      <c r="K241" s="216" t="s">
        <v>130</v>
      </c>
      <c r="L241" s="46"/>
      <c r="M241" s="221" t="s">
        <v>19</v>
      </c>
      <c r="N241" s="222" t="s">
        <v>43</v>
      </c>
      <c r="O241" s="86"/>
      <c r="P241" s="223">
        <f>O241*H241</f>
        <v>0</v>
      </c>
      <c r="Q241" s="223">
        <v>0</v>
      </c>
      <c r="R241" s="223">
        <f>Q241*H241</f>
        <v>0</v>
      </c>
      <c r="S241" s="223">
        <v>0</v>
      </c>
      <c r="T241" s="224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25" t="s">
        <v>131</v>
      </c>
      <c r="AT241" s="225" t="s">
        <v>126</v>
      </c>
      <c r="AU241" s="225" t="s">
        <v>81</v>
      </c>
      <c r="AY241" s="19" t="s">
        <v>124</v>
      </c>
      <c r="BE241" s="226">
        <f>IF(N241="základní",J241,0)</f>
        <v>0</v>
      </c>
      <c r="BF241" s="226">
        <f>IF(N241="snížená",J241,0)</f>
        <v>0</v>
      </c>
      <c r="BG241" s="226">
        <f>IF(N241="zákl. přenesená",J241,0)</f>
        <v>0</v>
      </c>
      <c r="BH241" s="226">
        <f>IF(N241="sníž. přenesená",J241,0)</f>
        <v>0</v>
      </c>
      <c r="BI241" s="226">
        <f>IF(N241="nulová",J241,0)</f>
        <v>0</v>
      </c>
      <c r="BJ241" s="19" t="s">
        <v>79</v>
      </c>
      <c r="BK241" s="226">
        <f>ROUND(I241*H241,2)</f>
        <v>0</v>
      </c>
      <c r="BL241" s="19" t="s">
        <v>131</v>
      </c>
      <c r="BM241" s="225" t="s">
        <v>329</v>
      </c>
    </row>
    <row r="242" s="2" customFormat="1">
      <c r="A242" s="40"/>
      <c r="B242" s="41"/>
      <c r="C242" s="42"/>
      <c r="D242" s="227" t="s">
        <v>133</v>
      </c>
      <c r="E242" s="42"/>
      <c r="F242" s="228" t="s">
        <v>330</v>
      </c>
      <c r="G242" s="42"/>
      <c r="H242" s="42"/>
      <c r="I242" s="229"/>
      <c r="J242" s="42"/>
      <c r="K242" s="42"/>
      <c r="L242" s="46"/>
      <c r="M242" s="230"/>
      <c r="N242" s="231"/>
      <c r="O242" s="86"/>
      <c r="P242" s="86"/>
      <c r="Q242" s="86"/>
      <c r="R242" s="86"/>
      <c r="S242" s="86"/>
      <c r="T242" s="87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T242" s="19" t="s">
        <v>133</v>
      </c>
      <c r="AU242" s="19" t="s">
        <v>81</v>
      </c>
    </row>
    <row r="243" s="2" customFormat="1">
      <c r="A243" s="40"/>
      <c r="B243" s="41"/>
      <c r="C243" s="42"/>
      <c r="D243" s="232" t="s">
        <v>135</v>
      </c>
      <c r="E243" s="42"/>
      <c r="F243" s="233" t="s">
        <v>331</v>
      </c>
      <c r="G243" s="42"/>
      <c r="H243" s="42"/>
      <c r="I243" s="229"/>
      <c r="J243" s="42"/>
      <c r="K243" s="42"/>
      <c r="L243" s="46"/>
      <c r="M243" s="230"/>
      <c r="N243" s="231"/>
      <c r="O243" s="86"/>
      <c r="P243" s="86"/>
      <c r="Q243" s="86"/>
      <c r="R243" s="86"/>
      <c r="S243" s="86"/>
      <c r="T243" s="87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T243" s="19" t="s">
        <v>135</v>
      </c>
      <c r="AU243" s="19" t="s">
        <v>81</v>
      </c>
    </row>
    <row r="244" s="2" customFormat="1" ht="16.5" customHeight="1">
      <c r="A244" s="40"/>
      <c r="B244" s="41"/>
      <c r="C244" s="214" t="s">
        <v>332</v>
      </c>
      <c r="D244" s="214" t="s">
        <v>126</v>
      </c>
      <c r="E244" s="215" t="s">
        <v>333</v>
      </c>
      <c r="F244" s="216" t="s">
        <v>334</v>
      </c>
      <c r="G244" s="217" t="s">
        <v>167</v>
      </c>
      <c r="H244" s="218">
        <v>62.399999999999999</v>
      </c>
      <c r="I244" s="219"/>
      <c r="J244" s="220">
        <f>ROUND(I244*H244,2)</f>
        <v>0</v>
      </c>
      <c r="K244" s="216" t="s">
        <v>130</v>
      </c>
      <c r="L244" s="46"/>
      <c r="M244" s="221" t="s">
        <v>19</v>
      </c>
      <c r="N244" s="222" t="s">
        <v>43</v>
      </c>
      <c r="O244" s="86"/>
      <c r="P244" s="223">
        <f>O244*H244</f>
        <v>0</v>
      </c>
      <c r="Q244" s="223">
        <v>0</v>
      </c>
      <c r="R244" s="223">
        <f>Q244*H244</f>
        <v>0</v>
      </c>
      <c r="S244" s="223">
        <v>0</v>
      </c>
      <c r="T244" s="224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25" t="s">
        <v>131</v>
      </c>
      <c r="AT244" s="225" t="s">
        <v>126</v>
      </c>
      <c r="AU244" s="225" t="s">
        <v>81</v>
      </c>
      <c r="AY244" s="19" t="s">
        <v>124</v>
      </c>
      <c r="BE244" s="226">
        <f>IF(N244="základní",J244,0)</f>
        <v>0</v>
      </c>
      <c r="BF244" s="226">
        <f>IF(N244="snížená",J244,0)</f>
        <v>0</v>
      </c>
      <c r="BG244" s="226">
        <f>IF(N244="zákl. přenesená",J244,0)</f>
        <v>0</v>
      </c>
      <c r="BH244" s="226">
        <f>IF(N244="sníž. přenesená",J244,0)</f>
        <v>0</v>
      </c>
      <c r="BI244" s="226">
        <f>IF(N244="nulová",J244,0)</f>
        <v>0</v>
      </c>
      <c r="BJ244" s="19" t="s">
        <v>79</v>
      </c>
      <c r="BK244" s="226">
        <f>ROUND(I244*H244,2)</f>
        <v>0</v>
      </c>
      <c r="BL244" s="19" t="s">
        <v>131</v>
      </c>
      <c r="BM244" s="225" t="s">
        <v>335</v>
      </c>
    </row>
    <row r="245" s="2" customFormat="1">
      <c r="A245" s="40"/>
      <c r="B245" s="41"/>
      <c r="C245" s="42"/>
      <c r="D245" s="227" t="s">
        <v>133</v>
      </c>
      <c r="E245" s="42"/>
      <c r="F245" s="228" t="s">
        <v>336</v>
      </c>
      <c r="G245" s="42"/>
      <c r="H245" s="42"/>
      <c r="I245" s="229"/>
      <c r="J245" s="42"/>
      <c r="K245" s="42"/>
      <c r="L245" s="46"/>
      <c r="M245" s="230"/>
      <c r="N245" s="231"/>
      <c r="O245" s="86"/>
      <c r="P245" s="86"/>
      <c r="Q245" s="86"/>
      <c r="R245" s="86"/>
      <c r="S245" s="86"/>
      <c r="T245" s="87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T245" s="19" t="s">
        <v>133</v>
      </c>
      <c r="AU245" s="19" t="s">
        <v>81</v>
      </c>
    </row>
    <row r="246" s="2" customFormat="1">
      <c r="A246" s="40"/>
      <c r="B246" s="41"/>
      <c r="C246" s="42"/>
      <c r="D246" s="232" t="s">
        <v>135</v>
      </c>
      <c r="E246" s="42"/>
      <c r="F246" s="233" t="s">
        <v>337</v>
      </c>
      <c r="G246" s="42"/>
      <c r="H246" s="42"/>
      <c r="I246" s="229"/>
      <c r="J246" s="42"/>
      <c r="K246" s="42"/>
      <c r="L246" s="46"/>
      <c r="M246" s="230"/>
      <c r="N246" s="231"/>
      <c r="O246" s="86"/>
      <c r="P246" s="86"/>
      <c r="Q246" s="86"/>
      <c r="R246" s="86"/>
      <c r="S246" s="86"/>
      <c r="T246" s="87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T246" s="19" t="s">
        <v>135</v>
      </c>
      <c r="AU246" s="19" t="s">
        <v>81</v>
      </c>
    </row>
    <row r="247" s="13" customFormat="1">
      <c r="A247" s="13"/>
      <c r="B247" s="234"/>
      <c r="C247" s="235"/>
      <c r="D247" s="227" t="s">
        <v>137</v>
      </c>
      <c r="E247" s="236" t="s">
        <v>19</v>
      </c>
      <c r="F247" s="237" t="s">
        <v>171</v>
      </c>
      <c r="G247" s="235"/>
      <c r="H247" s="236" t="s">
        <v>19</v>
      </c>
      <c r="I247" s="238"/>
      <c r="J247" s="235"/>
      <c r="K247" s="235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137</v>
      </c>
      <c r="AU247" s="243" t="s">
        <v>81</v>
      </c>
      <c r="AV247" s="13" t="s">
        <v>79</v>
      </c>
      <c r="AW247" s="13" t="s">
        <v>33</v>
      </c>
      <c r="AX247" s="13" t="s">
        <v>72</v>
      </c>
      <c r="AY247" s="243" t="s">
        <v>124</v>
      </c>
    </row>
    <row r="248" s="14" customFormat="1">
      <c r="A248" s="14"/>
      <c r="B248" s="244"/>
      <c r="C248" s="245"/>
      <c r="D248" s="227" t="s">
        <v>137</v>
      </c>
      <c r="E248" s="246" t="s">
        <v>19</v>
      </c>
      <c r="F248" s="247" t="s">
        <v>172</v>
      </c>
      <c r="G248" s="245"/>
      <c r="H248" s="248">
        <v>62.399999999999999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4" t="s">
        <v>137</v>
      </c>
      <c r="AU248" s="254" t="s">
        <v>81</v>
      </c>
      <c r="AV248" s="14" t="s">
        <v>81</v>
      </c>
      <c r="AW248" s="14" t="s">
        <v>33</v>
      </c>
      <c r="AX248" s="14" t="s">
        <v>79</v>
      </c>
      <c r="AY248" s="254" t="s">
        <v>124</v>
      </c>
    </row>
    <row r="249" s="2" customFormat="1" ht="16.5" customHeight="1">
      <c r="A249" s="40"/>
      <c r="B249" s="41"/>
      <c r="C249" s="277" t="s">
        <v>338</v>
      </c>
      <c r="D249" s="277" t="s">
        <v>296</v>
      </c>
      <c r="E249" s="278" t="s">
        <v>339</v>
      </c>
      <c r="F249" s="279" t="s">
        <v>340</v>
      </c>
      <c r="G249" s="280" t="s">
        <v>341</v>
      </c>
      <c r="H249" s="281">
        <v>1.5600000000000001</v>
      </c>
      <c r="I249" s="282"/>
      <c r="J249" s="283">
        <f>ROUND(I249*H249,2)</f>
        <v>0</v>
      </c>
      <c r="K249" s="279" t="s">
        <v>130</v>
      </c>
      <c r="L249" s="284"/>
      <c r="M249" s="285" t="s">
        <v>19</v>
      </c>
      <c r="N249" s="286" t="s">
        <v>43</v>
      </c>
      <c r="O249" s="86"/>
      <c r="P249" s="223">
        <f>O249*H249</f>
        <v>0</v>
      </c>
      <c r="Q249" s="223">
        <v>0.001</v>
      </c>
      <c r="R249" s="223">
        <f>Q249*H249</f>
        <v>0.0015600000000000002</v>
      </c>
      <c r="S249" s="223">
        <v>0</v>
      </c>
      <c r="T249" s="224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25" t="s">
        <v>190</v>
      </c>
      <c r="AT249" s="225" t="s">
        <v>296</v>
      </c>
      <c r="AU249" s="225" t="s">
        <v>81</v>
      </c>
      <c r="AY249" s="19" t="s">
        <v>124</v>
      </c>
      <c r="BE249" s="226">
        <f>IF(N249="základní",J249,0)</f>
        <v>0</v>
      </c>
      <c r="BF249" s="226">
        <f>IF(N249="snížená",J249,0)</f>
        <v>0</v>
      </c>
      <c r="BG249" s="226">
        <f>IF(N249="zákl. přenesená",J249,0)</f>
        <v>0</v>
      </c>
      <c r="BH249" s="226">
        <f>IF(N249="sníž. přenesená",J249,0)</f>
        <v>0</v>
      </c>
      <c r="BI249" s="226">
        <f>IF(N249="nulová",J249,0)</f>
        <v>0</v>
      </c>
      <c r="BJ249" s="19" t="s">
        <v>79</v>
      </c>
      <c r="BK249" s="226">
        <f>ROUND(I249*H249,2)</f>
        <v>0</v>
      </c>
      <c r="BL249" s="19" t="s">
        <v>131</v>
      </c>
      <c r="BM249" s="225" t="s">
        <v>342</v>
      </c>
    </row>
    <row r="250" s="2" customFormat="1">
      <c r="A250" s="40"/>
      <c r="B250" s="41"/>
      <c r="C250" s="42"/>
      <c r="D250" s="227" t="s">
        <v>133</v>
      </c>
      <c r="E250" s="42"/>
      <c r="F250" s="228" t="s">
        <v>340</v>
      </c>
      <c r="G250" s="42"/>
      <c r="H250" s="42"/>
      <c r="I250" s="229"/>
      <c r="J250" s="42"/>
      <c r="K250" s="42"/>
      <c r="L250" s="46"/>
      <c r="M250" s="230"/>
      <c r="N250" s="231"/>
      <c r="O250" s="86"/>
      <c r="P250" s="86"/>
      <c r="Q250" s="86"/>
      <c r="R250" s="86"/>
      <c r="S250" s="86"/>
      <c r="T250" s="87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T250" s="19" t="s">
        <v>133</v>
      </c>
      <c r="AU250" s="19" t="s">
        <v>81</v>
      </c>
    </row>
    <row r="251" s="14" customFormat="1">
      <c r="A251" s="14"/>
      <c r="B251" s="244"/>
      <c r="C251" s="245"/>
      <c r="D251" s="227" t="s">
        <v>137</v>
      </c>
      <c r="E251" s="245"/>
      <c r="F251" s="247" t="s">
        <v>343</v>
      </c>
      <c r="G251" s="245"/>
      <c r="H251" s="248">
        <v>1.5600000000000001</v>
      </c>
      <c r="I251" s="249"/>
      <c r="J251" s="245"/>
      <c r="K251" s="245"/>
      <c r="L251" s="250"/>
      <c r="M251" s="251"/>
      <c r="N251" s="252"/>
      <c r="O251" s="252"/>
      <c r="P251" s="252"/>
      <c r="Q251" s="252"/>
      <c r="R251" s="252"/>
      <c r="S251" s="252"/>
      <c r="T251" s="25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4" t="s">
        <v>137</v>
      </c>
      <c r="AU251" s="254" t="s">
        <v>81</v>
      </c>
      <c r="AV251" s="14" t="s">
        <v>81</v>
      </c>
      <c r="AW251" s="14" t="s">
        <v>4</v>
      </c>
      <c r="AX251" s="14" t="s">
        <v>79</v>
      </c>
      <c r="AY251" s="254" t="s">
        <v>124</v>
      </c>
    </row>
    <row r="252" s="2" customFormat="1" ht="16.5" customHeight="1">
      <c r="A252" s="40"/>
      <c r="B252" s="41"/>
      <c r="C252" s="214" t="s">
        <v>344</v>
      </c>
      <c r="D252" s="214" t="s">
        <v>126</v>
      </c>
      <c r="E252" s="215" t="s">
        <v>345</v>
      </c>
      <c r="F252" s="216" t="s">
        <v>346</v>
      </c>
      <c r="G252" s="217" t="s">
        <v>167</v>
      </c>
      <c r="H252" s="218">
        <v>62.399999999999999</v>
      </c>
      <c r="I252" s="219"/>
      <c r="J252" s="220">
        <f>ROUND(I252*H252,2)</f>
        <v>0</v>
      </c>
      <c r="K252" s="216" t="s">
        <v>130</v>
      </c>
      <c r="L252" s="46"/>
      <c r="M252" s="221" t="s">
        <v>19</v>
      </c>
      <c r="N252" s="222" t="s">
        <v>43</v>
      </c>
      <c r="O252" s="86"/>
      <c r="P252" s="223">
        <f>O252*H252</f>
        <v>0</v>
      </c>
      <c r="Q252" s="223">
        <v>0</v>
      </c>
      <c r="R252" s="223">
        <f>Q252*H252</f>
        <v>0</v>
      </c>
      <c r="S252" s="223">
        <v>0</v>
      </c>
      <c r="T252" s="224">
        <f>S252*H252</f>
        <v>0</v>
      </c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R252" s="225" t="s">
        <v>131</v>
      </c>
      <c r="AT252" s="225" t="s">
        <v>126</v>
      </c>
      <c r="AU252" s="225" t="s">
        <v>81</v>
      </c>
      <c r="AY252" s="19" t="s">
        <v>124</v>
      </c>
      <c r="BE252" s="226">
        <f>IF(N252="základní",J252,0)</f>
        <v>0</v>
      </c>
      <c r="BF252" s="226">
        <f>IF(N252="snížená",J252,0)</f>
        <v>0</v>
      </c>
      <c r="BG252" s="226">
        <f>IF(N252="zákl. přenesená",J252,0)</f>
        <v>0</v>
      </c>
      <c r="BH252" s="226">
        <f>IF(N252="sníž. přenesená",J252,0)</f>
        <v>0</v>
      </c>
      <c r="BI252" s="226">
        <f>IF(N252="nulová",J252,0)</f>
        <v>0</v>
      </c>
      <c r="BJ252" s="19" t="s">
        <v>79</v>
      </c>
      <c r="BK252" s="226">
        <f>ROUND(I252*H252,2)</f>
        <v>0</v>
      </c>
      <c r="BL252" s="19" t="s">
        <v>131</v>
      </c>
      <c r="BM252" s="225" t="s">
        <v>347</v>
      </c>
    </row>
    <row r="253" s="2" customFormat="1">
      <c r="A253" s="40"/>
      <c r="B253" s="41"/>
      <c r="C253" s="42"/>
      <c r="D253" s="227" t="s">
        <v>133</v>
      </c>
      <c r="E253" s="42"/>
      <c r="F253" s="228" t="s">
        <v>348</v>
      </c>
      <c r="G253" s="42"/>
      <c r="H253" s="42"/>
      <c r="I253" s="229"/>
      <c r="J253" s="42"/>
      <c r="K253" s="42"/>
      <c r="L253" s="46"/>
      <c r="M253" s="230"/>
      <c r="N253" s="231"/>
      <c r="O253" s="86"/>
      <c r="P253" s="86"/>
      <c r="Q253" s="86"/>
      <c r="R253" s="86"/>
      <c r="S253" s="86"/>
      <c r="T253" s="87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T253" s="19" t="s">
        <v>133</v>
      </c>
      <c r="AU253" s="19" t="s">
        <v>81</v>
      </c>
    </row>
    <row r="254" s="2" customFormat="1">
      <c r="A254" s="40"/>
      <c r="B254" s="41"/>
      <c r="C254" s="42"/>
      <c r="D254" s="232" t="s">
        <v>135</v>
      </c>
      <c r="E254" s="42"/>
      <c r="F254" s="233" t="s">
        <v>349</v>
      </c>
      <c r="G254" s="42"/>
      <c r="H254" s="42"/>
      <c r="I254" s="229"/>
      <c r="J254" s="42"/>
      <c r="K254" s="42"/>
      <c r="L254" s="46"/>
      <c r="M254" s="230"/>
      <c r="N254" s="231"/>
      <c r="O254" s="86"/>
      <c r="P254" s="86"/>
      <c r="Q254" s="86"/>
      <c r="R254" s="86"/>
      <c r="S254" s="86"/>
      <c r="T254" s="87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T254" s="19" t="s">
        <v>135</v>
      </c>
      <c r="AU254" s="19" t="s">
        <v>81</v>
      </c>
    </row>
    <row r="255" s="13" customFormat="1">
      <c r="A255" s="13"/>
      <c r="B255" s="234"/>
      <c r="C255" s="235"/>
      <c r="D255" s="227" t="s">
        <v>137</v>
      </c>
      <c r="E255" s="236" t="s">
        <v>19</v>
      </c>
      <c r="F255" s="237" t="s">
        <v>198</v>
      </c>
      <c r="G255" s="235"/>
      <c r="H255" s="236" t="s">
        <v>19</v>
      </c>
      <c r="I255" s="238"/>
      <c r="J255" s="235"/>
      <c r="K255" s="235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137</v>
      </c>
      <c r="AU255" s="243" t="s">
        <v>81</v>
      </c>
      <c r="AV255" s="13" t="s">
        <v>79</v>
      </c>
      <c r="AW255" s="13" t="s">
        <v>33</v>
      </c>
      <c r="AX255" s="13" t="s">
        <v>72</v>
      </c>
      <c r="AY255" s="243" t="s">
        <v>124</v>
      </c>
    </row>
    <row r="256" s="14" customFormat="1">
      <c r="A256" s="14"/>
      <c r="B256" s="244"/>
      <c r="C256" s="245"/>
      <c r="D256" s="227" t="s">
        <v>137</v>
      </c>
      <c r="E256" s="246" t="s">
        <v>19</v>
      </c>
      <c r="F256" s="247" t="s">
        <v>350</v>
      </c>
      <c r="G256" s="245"/>
      <c r="H256" s="248">
        <v>62.399999999999999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4" t="s">
        <v>137</v>
      </c>
      <c r="AU256" s="254" t="s">
        <v>81</v>
      </c>
      <c r="AV256" s="14" t="s">
        <v>81</v>
      </c>
      <c r="AW256" s="14" t="s">
        <v>33</v>
      </c>
      <c r="AX256" s="14" t="s">
        <v>79</v>
      </c>
      <c r="AY256" s="254" t="s">
        <v>124</v>
      </c>
    </row>
    <row r="257" s="2" customFormat="1" ht="16.5" customHeight="1">
      <c r="A257" s="40"/>
      <c r="B257" s="41"/>
      <c r="C257" s="214" t="s">
        <v>351</v>
      </c>
      <c r="D257" s="214" t="s">
        <v>126</v>
      </c>
      <c r="E257" s="215" t="s">
        <v>352</v>
      </c>
      <c r="F257" s="216" t="s">
        <v>353</v>
      </c>
      <c r="G257" s="217" t="s">
        <v>167</v>
      </c>
      <c r="H257" s="218">
        <v>770.96000000000004</v>
      </c>
      <c r="I257" s="219"/>
      <c r="J257" s="220">
        <f>ROUND(I257*H257,2)</f>
        <v>0</v>
      </c>
      <c r="K257" s="216" t="s">
        <v>130</v>
      </c>
      <c r="L257" s="46"/>
      <c r="M257" s="221" t="s">
        <v>19</v>
      </c>
      <c r="N257" s="222" t="s">
        <v>43</v>
      </c>
      <c r="O257" s="86"/>
      <c r="P257" s="223">
        <f>O257*H257</f>
        <v>0</v>
      </c>
      <c r="Q257" s="223">
        <v>0</v>
      </c>
      <c r="R257" s="223">
        <f>Q257*H257</f>
        <v>0</v>
      </c>
      <c r="S257" s="223">
        <v>0</v>
      </c>
      <c r="T257" s="224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25" t="s">
        <v>131</v>
      </c>
      <c r="AT257" s="225" t="s">
        <v>126</v>
      </c>
      <c r="AU257" s="225" t="s">
        <v>81</v>
      </c>
      <c r="AY257" s="19" t="s">
        <v>124</v>
      </c>
      <c r="BE257" s="226">
        <f>IF(N257="základní",J257,0)</f>
        <v>0</v>
      </c>
      <c r="BF257" s="226">
        <f>IF(N257="snížená",J257,0)</f>
        <v>0</v>
      </c>
      <c r="BG257" s="226">
        <f>IF(N257="zákl. přenesená",J257,0)</f>
        <v>0</v>
      </c>
      <c r="BH257" s="226">
        <f>IF(N257="sníž. přenesená",J257,0)</f>
        <v>0</v>
      </c>
      <c r="BI257" s="226">
        <f>IF(N257="nulová",J257,0)</f>
        <v>0</v>
      </c>
      <c r="BJ257" s="19" t="s">
        <v>79</v>
      </c>
      <c r="BK257" s="226">
        <f>ROUND(I257*H257,2)</f>
        <v>0</v>
      </c>
      <c r="BL257" s="19" t="s">
        <v>131</v>
      </c>
      <c r="BM257" s="225" t="s">
        <v>354</v>
      </c>
    </row>
    <row r="258" s="2" customFormat="1">
      <c r="A258" s="40"/>
      <c r="B258" s="41"/>
      <c r="C258" s="42"/>
      <c r="D258" s="227" t="s">
        <v>133</v>
      </c>
      <c r="E258" s="42"/>
      <c r="F258" s="228" t="s">
        <v>355</v>
      </c>
      <c r="G258" s="42"/>
      <c r="H258" s="42"/>
      <c r="I258" s="229"/>
      <c r="J258" s="42"/>
      <c r="K258" s="42"/>
      <c r="L258" s="46"/>
      <c r="M258" s="230"/>
      <c r="N258" s="231"/>
      <c r="O258" s="86"/>
      <c r="P258" s="86"/>
      <c r="Q258" s="86"/>
      <c r="R258" s="86"/>
      <c r="S258" s="86"/>
      <c r="T258" s="87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T258" s="19" t="s">
        <v>133</v>
      </c>
      <c r="AU258" s="19" t="s">
        <v>81</v>
      </c>
    </row>
    <row r="259" s="2" customFormat="1">
      <c r="A259" s="40"/>
      <c r="B259" s="41"/>
      <c r="C259" s="42"/>
      <c r="D259" s="232" t="s">
        <v>135</v>
      </c>
      <c r="E259" s="42"/>
      <c r="F259" s="233" t="s">
        <v>356</v>
      </c>
      <c r="G259" s="42"/>
      <c r="H259" s="42"/>
      <c r="I259" s="229"/>
      <c r="J259" s="42"/>
      <c r="K259" s="42"/>
      <c r="L259" s="46"/>
      <c r="M259" s="230"/>
      <c r="N259" s="231"/>
      <c r="O259" s="86"/>
      <c r="P259" s="86"/>
      <c r="Q259" s="86"/>
      <c r="R259" s="86"/>
      <c r="S259" s="86"/>
      <c r="T259" s="87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T259" s="19" t="s">
        <v>135</v>
      </c>
      <c r="AU259" s="19" t="s">
        <v>81</v>
      </c>
    </row>
    <row r="260" s="13" customFormat="1">
      <c r="A260" s="13"/>
      <c r="B260" s="234"/>
      <c r="C260" s="235"/>
      <c r="D260" s="227" t="s">
        <v>137</v>
      </c>
      <c r="E260" s="236" t="s">
        <v>19</v>
      </c>
      <c r="F260" s="237" t="s">
        <v>357</v>
      </c>
      <c r="G260" s="235"/>
      <c r="H260" s="236" t="s">
        <v>19</v>
      </c>
      <c r="I260" s="238"/>
      <c r="J260" s="235"/>
      <c r="K260" s="235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137</v>
      </c>
      <c r="AU260" s="243" t="s">
        <v>81</v>
      </c>
      <c r="AV260" s="13" t="s">
        <v>79</v>
      </c>
      <c r="AW260" s="13" t="s">
        <v>33</v>
      </c>
      <c r="AX260" s="13" t="s">
        <v>72</v>
      </c>
      <c r="AY260" s="243" t="s">
        <v>124</v>
      </c>
    </row>
    <row r="261" s="14" customFormat="1">
      <c r="A261" s="14"/>
      <c r="B261" s="244"/>
      <c r="C261" s="245"/>
      <c r="D261" s="227" t="s">
        <v>137</v>
      </c>
      <c r="E261" s="246" t="s">
        <v>19</v>
      </c>
      <c r="F261" s="247" t="s">
        <v>358</v>
      </c>
      <c r="G261" s="245"/>
      <c r="H261" s="248">
        <v>16.800000000000001</v>
      </c>
      <c r="I261" s="249"/>
      <c r="J261" s="245"/>
      <c r="K261" s="245"/>
      <c r="L261" s="250"/>
      <c r="M261" s="251"/>
      <c r="N261" s="252"/>
      <c r="O261" s="252"/>
      <c r="P261" s="252"/>
      <c r="Q261" s="252"/>
      <c r="R261" s="252"/>
      <c r="S261" s="252"/>
      <c r="T261" s="25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4" t="s">
        <v>137</v>
      </c>
      <c r="AU261" s="254" t="s">
        <v>81</v>
      </c>
      <c r="AV261" s="14" t="s">
        <v>81</v>
      </c>
      <c r="AW261" s="14" t="s">
        <v>33</v>
      </c>
      <c r="AX261" s="14" t="s">
        <v>72</v>
      </c>
      <c r="AY261" s="254" t="s">
        <v>124</v>
      </c>
    </row>
    <row r="262" s="14" customFormat="1">
      <c r="A262" s="14"/>
      <c r="B262" s="244"/>
      <c r="C262" s="245"/>
      <c r="D262" s="227" t="s">
        <v>137</v>
      </c>
      <c r="E262" s="246" t="s">
        <v>19</v>
      </c>
      <c r="F262" s="247" t="s">
        <v>359</v>
      </c>
      <c r="G262" s="245"/>
      <c r="H262" s="248">
        <v>160.40000000000001</v>
      </c>
      <c r="I262" s="249"/>
      <c r="J262" s="245"/>
      <c r="K262" s="245"/>
      <c r="L262" s="250"/>
      <c r="M262" s="251"/>
      <c r="N262" s="252"/>
      <c r="O262" s="252"/>
      <c r="P262" s="252"/>
      <c r="Q262" s="252"/>
      <c r="R262" s="252"/>
      <c r="S262" s="252"/>
      <c r="T262" s="253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4" t="s">
        <v>137</v>
      </c>
      <c r="AU262" s="254" t="s">
        <v>81</v>
      </c>
      <c r="AV262" s="14" t="s">
        <v>81</v>
      </c>
      <c r="AW262" s="14" t="s">
        <v>33</v>
      </c>
      <c r="AX262" s="14" t="s">
        <v>72</v>
      </c>
      <c r="AY262" s="254" t="s">
        <v>124</v>
      </c>
    </row>
    <row r="263" s="14" customFormat="1">
      <c r="A263" s="14"/>
      <c r="B263" s="244"/>
      <c r="C263" s="245"/>
      <c r="D263" s="227" t="s">
        <v>137</v>
      </c>
      <c r="E263" s="246" t="s">
        <v>19</v>
      </c>
      <c r="F263" s="247" t="s">
        <v>360</v>
      </c>
      <c r="G263" s="245"/>
      <c r="H263" s="248">
        <v>177.36000000000001</v>
      </c>
      <c r="I263" s="249"/>
      <c r="J263" s="245"/>
      <c r="K263" s="245"/>
      <c r="L263" s="250"/>
      <c r="M263" s="251"/>
      <c r="N263" s="252"/>
      <c r="O263" s="252"/>
      <c r="P263" s="252"/>
      <c r="Q263" s="252"/>
      <c r="R263" s="252"/>
      <c r="S263" s="252"/>
      <c r="T263" s="25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4" t="s">
        <v>137</v>
      </c>
      <c r="AU263" s="254" t="s">
        <v>81</v>
      </c>
      <c r="AV263" s="14" t="s">
        <v>81</v>
      </c>
      <c r="AW263" s="14" t="s">
        <v>33</v>
      </c>
      <c r="AX263" s="14" t="s">
        <v>72</v>
      </c>
      <c r="AY263" s="254" t="s">
        <v>124</v>
      </c>
    </row>
    <row r="264" s="14" customFormat="1">
      <c r="A264" s="14"/>
      <c r="B264" s="244"/>
      <c r="C264" s="245"/>
      <c r="D264" s="227" t="s">
        <v>137</v>
      </c>
      <c r="E264" s="246" t="s">
        <v>19</v>
      </c>
      <c r="F264" s="247" t="s">
        <v>361</v>
      </c>
      <c r="G264" s="245"/>
      <c r="H264" s="248">
        <v>416.39999999999998</v>
      </c>
      <c r="I264" s="249"/>
      <c r="J264" s="245"/>
      <c r="K264" s="245"/>
      <c r="L264" s="250"/>
      <c r="M264" s="251"/>
      <c r="N264" s="252"/>
      <c r="O264" s="252"/>
      <c r="P264" s="252"/>
      <c r="Q264" s="252"/>
      <c r="R264" s="252"/>
      <c r="S264" s="252"/>
      <c r="T264" s="253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4" t="s">
        <v>137</v>
      </c>
      <c r="AU264" s="254" t="s">
        <v>81</v>
      </c>
      <c r="AV264" s="14" t="s">
        <v>81</v>
      </c>
      <c r="AW264" s="14" t="s">
        <v>33</v>
      </c>
      <c r="AX264" s="14" t="s">
        <v>72</v>
      </c>
      <c r="AY264" s="254" t="s">
        <v>124</v>
      </c>
    </row>
    <row r="265" s="15" customFormat="1">
      <c r="A265" s="15"/>
      <c r="B265" s="255"/>
      <c r="C265" s="256"/>
      <c r="D265" s="227" t="s">
        <v>137</v>
      </c>
      <c r="E265" s="257" t="s">
        <v>19</v>
      </c>
      <c r="F265" s="258" t="s">
        <v>156</v>
      </c>
      <c r="G265" s="256"/>
      <c r="H265" s="259">
        <v>770.96000000000004</v>
      </c>
      <c r="I265" s="260"/>
      <c r="J265" s="256"/>
      <c r="K265" s="256"/>
      <c r="L265" s="261"/>
      <c r="M265" s="262"/>
      <c r="N265" s="263"/>
      <c r="O265" s="263"/>
      <c r="P265" s="263"/>
      <c r="Q265" s="263"/>
      <c r="R265" s="263"/>
      <c r="S265" s="263"/>
      <c r="T265" s="264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65" t="s">
        <v>137</v>
      </c>
      <c r="AU265" s="265" t="s">
        <v>81</v>
      </c>
      <c r="AV265" s="15" t="s">
        <v>131</v>
      </c>
      <c r="AW265" s="15" t="s">
        <v>33</v>
      </c>
      <c r="AX265" s="15" t="s">
        <v>79</v>
      </c>
      <c r="AY265" s="265" t="s">
        <v>124</v>
      </c>
    </row>
    <row r="266" s="12" customFormat="1" ht="22.8" customHeight="1">
      <c r="A266" s="12"/>
      <c r="B266" s="198"/>
      <c r="C266" s="199"/>
      <c r="D266" s="200" t="s">
        <v>71</v>
      </c>
      <c r="E266" s="212" t="s">
        <v>81</v>
      </c>
      <c r="F266" s="212" t="s">
        <v>362</v>
      </c>
      <c r="G266" s="199"/>
      <c r="H266" s="199"/>
      <c r="I266" s="202"/>
      <c r="J266" s="213">
        <f>BK266</f>
        <v>0</v>
      </c>
      <c r="K266" s="199"/>
      <c r="L266" s="204"/>
      <c r="M266" s="205"/>
      <c r="N266" s="206"/>
      <c r="O266" s="206"/>
      <c r="P266" s="207">
        <f>SUM(P267:P292)</f>
        <v>0</v>
      </c>
      <c r="Q266" s="206"/>
      <c r="R266" s="207">
        <f>SUM(R267:R292)</f>
        <v>0.25746600000000003</v>
      </c>
      <c r="S266" s="206"/>
      <c r="T266" s="208">
        <f>SUM(T267:T292)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09" t="s">
        <v>79</v>
      </c>
      <c r="AT266" s="210" t="s">
        <v>71</v>
      </c>
      <c r="AU266" s="210" t="s">
        <v>79</v>
      </c>
      <c r="AY266" s="209" t="s">
        <v>124</v>
      </c>
      <c r="BK266" s="211">
        <f>SUM(BK267:BK292)</f>
        <v>0</v>
      </c>
    </row>
    <row r="267" s="2" customFormat="1" ht="16.5" customHeight="1">
      <c r="A267" s="40"/>
      <c r="B267" s="41"/>
      <c r="C267" s="214" t="s">
        <v>363</v>
      </c>
      <c r="D267" s="214" t="s">
        <v>126</v>
      </c>
      <c r="E267" s="215" t="s">
        <v>364</v>
      </c>
      <c r="F267" s="216" t="s">
        <v>365</v>
      </c>
      <c r="G267" s="217" t="s">
        <v>176</v>
      </c>
      <c r="H267" s="218">
        <v>78.168000000000006</v>
      </c>
      <c r="I267" s="219"/>
      <c r="J267" s="220">
        <f>ROUND(I267*H267,2)</f>
        <v>0</v>
      </c>
      <c r="K267" s="216" t="s">
        <v>130</v>
      </c>
      <c r="L267" s="46"/>
      <c r="M267" s="221" t="s">
        <v>19</v>
      </c>
      <c r="N267" s="222" t="s">
        <v>43</v>
      </c>
      <c r="O267" s="86"/>
      <c r="P267" s="223">
        <f>O267*H267</f>
        <v>0</v>
      </c>
      <c r="Q267" s="223">
        <v>0</v>
      </c>
      <c r="R267" s="223">
        <f>Q267*H267</f>
        <v>0</v>
      </c>
      <c r="S267" s="223">
        <v>0</v>
      </c>
      <c r="T267" s="224">
        <f>S267*H267</f>
        <v>0</v>
      </c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R267" s="225" t="s">
        <v>131</v>
      </c>
      <c r="AT267" s="225" t="s">
        <v>126</v>
      </c>
      <c r="AU267" s="225" t="s">
        <v>81</v>
      </c>
      <c r="AY267" s="19" t="s">
        <v>124</v>
      </c>
      <c r="BE267" s="226">
        <f>IF(N267="základní",J267,0)</f>
        <v>0</v>
      </c>
      <c r="BF267" s="226">
        <f>IF(N267="snížená",J267,0)</f>
        <v>0</v>
      </c>
      <c r="BG267" s="226">
        <f>IF(N267="zákl. přenesená",J267,0)</f>
        <v>0</v>
      </c>
      <c r="BH267" s="226">
        <f>IF(N267="sníž. přenesená",J267,0)</f>
        <v>0</v>
      </c>
      <c r="BI267" s="226">
        <f>IF(N267="nulová",J267,0)</f>
        <v>0</v>
      </c>
      <c r="BJ267" s="19" t="s">
        <v>79</v>
      </c>
      <c r="BK267" s="226">
        <f>ROUND(I267*H267,2)</f>
        <v>0</v>
      </c>
      <c r="BL267" s="19" t="s">
        <v>131</v>
      </c>
      <c r="BM267" s="225" t="s">
        <v>366</v>
      </c>
    </row>
    <row r="268" s="2" customFormat="1">
      <c r="A268" s="40"/>
      <c r="B268" s="41"/>
      <c r="C268" s="42"/>
      <c r="D268" s="227" t="s">
        <v>133</v>
      </c>
      <c r="E268" s="42"/>
      <c r="F268" s="228" t="s">
        <v>367</v>
      </c>
      <c r="G268" s="42"/>
      <c r="H268" s="42"/>
      <c r="I268" s="229"/>
      <c r="J268" s="42"/>
      <c r="K268" s="42"/>
      <c r="L268" s="46"/>
      <c r="M268" s="230"/>
      <c r="N268" s="231"/>
      <c r="O268" s="86"/>
      <c r="P268" s="86"/>
      <c r="Q268" s="86"/>
      <c r="R268" s="86"/>
      <c r="S268" s="86"/>
      <c r="T268" s="87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T268" s="19" t="s">
        <v>133</v>
      </c>
      <c r="AU268" s="19" t="s">
        <v>81</v>
      </c>
    </row>
    <row r="269" s="2" customFormat="1">
      <c r="A269" s="40"/>
      <c r="B269" s="41"/>
      <c r="C269" s="42"/>
      <c r="D269" s="232" t="s">
        <v>135</v>
      </c>
      <c r="E269" s="42"/>
      <c r="F269" s="233" t="s">
        <v>368</v>
      </c>
      <c r="G269" s="42"/>
      <c r="H269" s="42"/>
      <c r="I269" s="229"/>
      <c r="J269" s="42"/>
      <c r="K269" s="42"/>
      <c r="L269" s="46"/>
      <c r="M269" s="230"/>
      <c r="N269" s="231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135</v>
      </c>
      <c r="AU269" s="19" t="s">
        <v>81</v>
      </c>
    </row>
    <row r="270" s="13" customFormat="1">
      <c r="A270" s="13"/>
      <c r="B270" s="234"/>
      <c r="C270" s="235"/>
      <c r="D270" s="227" t="s">
        <v>137</v>
      </c>
      <c r="E270" s="236" t="s">
        <v>19</v>
      </c>
      <c r="F270" s="237" t="s">
        <v>369</v>
      </c>
      <c r="G270" s="235"/>
      <c r="H270" s="236" t="s">
        <v>19</v>
      </c>
      <c r="I270" s="238"/>
      <c r="J270" s="235"/>
      <c r="K270" s="235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137</v>
      </c>
      <c r="AU270" s="243" t="s">
        <v>81</v>
      </c>
      <c r="AV270" s="13" t="s">
        <v>79</v>
      </c>
      <c r="AW270" s="13" t="s">
        <v>33</v>
      </c>
      <c r="AX270" s="13" t="s">
        <v>72</v>
      </c>
      <c r="AY270" s="243" t="s">
        <v>124</v>
      </c>
    </row>
    <row r="271" s="13" customFormat="1">
      <c r="A271" s="13"/>
      <c r="B271" s="234"/>
      <c r="C271" s="235"/>
      <c r="D271" s="227" t="s">
        <v>137</v>
      </c>
      <c r="E271" s="236" t="s">
        <v>19</v>
      </c>
      <c r="F271" s="237" t="s">
        <v>370</v>
      </c>
      <c r="G271" s="235"/>
      <c r="H271" s="236" t="s">
        <v>19</v>
      </c>
      <c r="I271" s="238"/>
      <c r="J271" s="235"/>
      <c r="K271" s="235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137</v>
      </c>
      <c r="AU271" s="243" t="s">
        <v>81</v>
      </c>
      <c r="AV271" s="13" t="s">
        <v>79</v>
      </c>
      <c r="AW271" s="13" t="s">
        <v>33</v>
      </c>
      <c r="AX271" s="13" t="s">
        <v>72</v>
      </c>
      <c r="AY271" s="243" t="s">
        <v>124</v>
      </c>
    </row>
    <row r="272" s="13" customFormat="1">
      <c r="A272" s="13"/>
      <c r="B272" s="234"/>
      <c r="C272" s="235"/>
      <c r="D272" s="227" t="s">
        <v>137</v>
      </c>
      <c r="E272" s="236" t="s">
        <v>19</v>
      </c>
      <c r="F272" s="237" t="s">
        <v>371</v>
      </c>
      <c r="G272" s="235"/>
      <c r="H272" s="236" t="s">
        <v>19</v>
      </c>
      <c r="I272" s="238"/>
      <c r="J272" s="235"/>
      <c r="K272" s="235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137</v>
      </c>
      <c r="AU272" s="243" t="s">
        <v>81</v>
      </c>
      <c r="AV272" s="13" t="s">
        <v>79</v>
      </c>
      <c r="AW272" s="13" t="s">
        <v>33</v>
      </c>
      <c r="AX272" s="13" t="s">
        <v>72</v>
      </c>
      <c r="AY272" s="243" t="s">
        <v>124</v>
      </c>
    </row>
    <row r="273" s="14" customFormat="1">
      <c r="A273" s="14"/>
      <c r="B273" s="244"/>
      <c r="C273" s="245"/>
      <c r="D273" s="227" t="s">
        <v>137</v>
      </c>
      <c r="E273" s="246" t="s">
        <v>19</v>
      </c>
      <c r="F273" s="247" t="s">
        <v>372</v>
      </c>
      <c r="G273" s="245"/>
      <c r="H273" s="248">
        <v>6.6719999999999997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4" t="s">
        <v>137</v>
      </c>
      <c r="AU273" s="254" t="s">
        <v>81</v>
      </c>
      <c r="AV273" s="14" t="s">
        <v>81</v>
      </c>
      <c r="AW273" s="14" t="s">
        <v>33</v>
      </c>
      <c r="AX273" s="14" t="s">
        <v>72</v>
      </c>
      <c r="AY273" s="254" t="s">
        <v>124</v>
      </c>
    </row>
    <row r="274" s="13" customFormat="1">
      <c r="A274" s="13"/>
      <c r="B274" s="234"/>
      <c r="C274" s="235"/>
      <c r="D274" s="227" t="s">
        <v>137</v>
      </c>
      <c r="E274" s="236" t="s">
        <v>19</v>
      </c>
      <c r="F274" s="237" t="s">
        <v>373</v>
      </c>
      <c r="G274" s="235"/>
      <c r="H274" s="236" t="s">
        <v>19</v>
      </c>
      <c r="I274" s="238"/>
      <c r="J274" s="235"/>
      <c r="K274" s="235"/>
      <c r="L274" s="239"/>
      <c r="M274" s="240"/>
      <c r="N274" s="241"/>
      <c r="O274" s="241"/>
      <c r="P274" s="241"/>
      <c r="Q274" s="241"/>
      <c r="R274" s="241"/>
      <c r="S274" s="241"/>
      <c r="T274" s="24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3" t="s">
        <v>137</v>
      </c>
      <c r="AU274" s="243" t="s">
        <v>81</v>
      </c>
      <c r="AV274" s="13" t="s">
        <v>79</v>
      </c>
      <c r="AW274" s="13" t="s">
        <v>33</v>
      </c>
      <c r="AX274" s="13" t="s">
        <v>72</v>
      </c>
      <c r="AY274" s="243" t="s">
        <v>124</v>
      </c>
    </row>
    <row r="275" s="14" customFormat="1">
      <c r="A275" s="14"/>
      <c r="B275" s="244"/>
      <c r="C275" s="245"/>
      <c r="D275" s="227" t="s">
        <v>137</v>
      </c>
      <c r="E275" s="246" t="s">
        <v>19</v>
      </c>
      <c r="F275" s="247" t="s">
        <v>374</v>
      </c>
      <c r="G275" s="245"/>
      <c r="H275" s="248">
        <v>16.039999999999999</v>
      </c>
      <c r="I275" s="249"/>
      <c r="J275" s="245"/>
      <c r="K275" s="245"/>
      <c r="L275" s="250"/>
      <c r="M275" s="251"/>
      <c r="N275" s="252"/>
      <c r="O275" s="252"/>
      <c r="P275" s="252"/>
      <c r="Q275" s="252"/>
      <c r="R275" s="252"/>
      <c r="S275" s="252"/>
      <c r="T275" s="253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4" t="s">
        <v>137</v>
      </c>
      <c r="AU275" s="254" t="s">
        <v>81</v>
      </c>
      <c r="AV275" s="14" t="s">
        <v>81</v>
      </c>
      <c r="AW275" s="14" t="s">
        <v>33</v>
      </c>
      <c r="AX275" s="14" t="s">
        <v>72</v>
      </c>
      <c r="AY275" s="254" t="s">
        <v>124</v>
      </c>
    </row>
    <row r="276" s="13" customFormat="1">
      <c r="A276" s="13"/>
      <c r="B276" s="234"/>
      <c r="C276" s="235"/>
      <c r="D276" s="227" t="s">
        <v>137</v>
      </c>
      <c r="E276" s="236" t="s">
        <v>19</v>
      </c>
      <c r="F276" s="237" t="s">
        <v>375</v>
      </c>
      <c r="G276" s="235"/>
      <c r="H276" s="236" t="s">
        <v>19</v>
      </c>
      <c r="I276" s="238"/>
      <c r="J276" s="235"/>
      <c r="K276" s="235"/>
      <c r="L276" s="239"/>
      <c r="M276" s="240"/>
      <c r="N276" s="241"/>
      <c r="O276" s="241"/>
      <c r="P276" s="241"/>
      <c r="Q276" s="241"/>
      <c r="R276" s="241"/>
      <c r="S276" s="241"/>
      <c r="T276" s="24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3" t="s">
        <v>137</v>
      </c>
      <c r="AU276" s="243" t="s">
        <v>81</v>
      </c>
      <c r="AV276" s="13" t="s">
        <v>79</v>
      </c>
      <c r="AW276" s="13" t="s">
        <v>33</v>
      </c>
      <c r="AX276" s="13" t="s">
        <v>72</v>
      </c>
      <c r="AY276" s="243" t="s">
        <v>124</v>
      </c>
    </row>
    <row r="277" s="14" customFormat="1">
      <c r="A277" s="14"/>
      <c r="B277" s="244"/>
      <c r="C277" s="245"/>
      <c r="D277" s="227" t="s">
        <v>137</v>
      </c>
      <c r="E277" s="246" t="s">
        <v>19</v>
      </c>
      <c r="F277" s="247" t="s">
        <v>376</v>
      </c>
      <c r="G277" s="245"/>
      <c r="H277" s="248">
        <v>17.736000000000001</v>
      </c>
      <c r="I277" s="249"/>
      <c r="J277" s="245"/>
      <c r="K277" s="245"/>
      <c r="L277" s="250"/>
      <c r="M277" s="251"/>
      <c r="N277" s="252"/>
      <c r="O277" s="252"/>
      <c r="P277" s="252"/>
      <c r="Q277" s="252"/>
      <c r="R277" s="252"/>
      <c r="S277" s="252"/>
      <c r="T277" s="25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4" t="s">
        <v>137</v>
      </c>
      <c r="AU277" s="254" t="s">
        <v>81</v>
      </c>
      <c r="AV277" s="14" t="s">
        <v>81</v>
      </c>
      <c r="AW277" s="14" t="s">
        <v>33</v>
      </c>
      <c r="AX277" s="14" t="s">
        <v>72</v>
      </c>
      <c r="AY277" s="254" t="s">
        <v>124</v>
      </c>
    </row>
    <row r="278" s="14" customFormat="1">
      <c r="A278" s="14"/>
      <c r="B278" s="244"/>
      <c r="C278" s="245"/>
      <c r="D278" s="227" t="s">
        <v>137</v>
      </c>
      <c r="E278" s="246" t="s">
        <v>19</v>
      </c>
      <c r="F278" s="247" t="s">
        <v>377</v>
      </c>
      <c r="G278" s="245"/>
      <c r="H278" s="248">
        <v>41.640000000000001</v>
      </c>
      <c r="I278" s="249"/>
      <c r="J278" s="245"/>
      <c r="K278" s="245"/>
      <c r="L278" s="250"/>
      <c r="M278" s="251"/>
      <c r="N278" s="252"/>
      <c r="O278" s="252"/>
      <c r="P278" s="252"/>
      <c r="Q278" s="252"/>
      <c r="R278" s="252"/>
      <c r="S278" s="252"/>
      <c r="T278" s="253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4" t="s">
        <v>137</v>
      </c>
      <c r="AU278" s="254" t="s">
        <v>81</v>
      </c>
      <c r="AV278" s="14" t="s">
        <v>81</v>
      </c>
      <c r="AW278" s="14" t="s">
        <v>33</v>
      </c>
      <c r="AX278" s="14" t="s">
        <v>72</v>
      </c>
      <c r="AY278" s="254" t="s">
        <v>124</v>
      </c>
    </row>
    <row r="279" s="13" customFormat="1">
      <c r="A279" s="13"/>
      <c r="B279" s="234"/>
      <c r="C279" s="235"/>
      <c r="D279" s="227" t="s">
        <v>137</v>
      </c>
      <c r="E279" s="236" t="s">
        <v>19</v>
      </c>
      <c r="F279" s="237" t="s">
        <v>378</v>
      </c>
      <c r="G279" s="235"/>
      <c r="H279" s="236" t="s">
        <v>19</v>
      </c>
      <c r="I279" s="238"/>
      <c r="J279" s="235"/>
      <c r="K279" s="235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137</v>
      </c>
      <c r="AU279" s="243" t="s">
        <v>81</v>
      </c>
      <c r="AV279" s="13" t="s">
        <v>79</v>
      </c>
      <c r="AW279" s="13" t="s">
        <v>33</v>
      </c>
      <c r="AX279" s="13" t="s">
        <v>72</v>
      </c>
      <c r="AY279" s="243" t="s">
        <v>124</v>
      </c>
    </row>
    <row r="280" s="14" customFormat="1">
      <c r="A280" s="14"/>
      <c r="B280" s="244"/>
      <c r="C280" s="245"/>
      <c r="D280" s="227" t="s">
        <v>137</v>
      </c>
      <c r="E280" s="246" t="s">
        <v>19</v>
      </c>
      <c r="F280" s="247" t="s">
        <v>379</v>
      </c>
      <c r="G280" s="245"/>
      <c r="H280" s="248">
        <v>-3.9199999999999999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4" t="s">
        <v>137</v>
      </c>
      <c r="AU280" s="254" t="s">
        <v>81</v>
      </c>
      <c r="AV280" s="14" t="s">
        <v>81</v>
      </c>
      <c r="AW280" s="14" t="s">
        <v>33</v>
      </c>
      <c r="AX280" s="14" t="s">
        <v>72</v>
      </c>
      <c r="AY280" s="254" t="s">
        <v>124</v>
      </c>
    </row>
    <row r="281" s="15" customFormat="1">
      <c r="A281" s="15"/>
      <c r="B281" s="255"/>
      <c r="C281" s="256"/>
      <c r="D281" s="227" t="s">
        <v>137</v>
      </c>
      <c r="E281" s="257" t="s">
        <v>19</v>
      </c>
      <c r="F281" s="258" t="s">
        <v>156</v>
      </c>
      <c r="G281" s="256"/>
      <c r="H281" s="259">
        <v>78.167999999999992</v>
      </c>
      <c r="I281" s="260"/>
      <c r="J281" s="256"/>
      <c r="K281" s="256"/>
      <c r="L281" s="261"/>
      <c r="M281" s="262"/>
      <c r="N281" s="263"/>
      <c r="O281" s="263"/>
      <c r="P281" s="263"/>
      <c r="Q281" s="263"/>
      <c r="R281" s="263"/>
      <c r="S281" s="263"/>
      <c r="T281" s="264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65" t="s">
        <v>137</v>
      </c>
      <c r="AU281" s="265" t="s">
        <v>81</v>
      </c>
      <c r="AV281" s="15" t="s">
        <v>131</v>
      </c>
      <c r="AW281" s="15" t="s">
        <v>33</v>
      </c>
      <c r="AX281" s="15" t="s">
        <v>79</v>
      </c>
      <c r="AY281" s="265" t="s">
        <v>124</v>
      </c>
    </row>
    <row r="282" s="2" customFormat="1" ht="16.5" customHeight="1">
      <c r="A282" s="40"/>
      <c r="B282" s="41"/>
      <c r="C282" s="214" t="s">
        <v>380</v>
      </c>
      <c r="D282" s="214" t="s">
        <v>126</v>
      </c>
      <c r="E282" s="215" t="s">
        <v>381</v>
      </c>
      <c r="F282" s="216" t="s">
        <v>382</v>
      </c>
      <c r="G282" s="217" t="s">
        <v>150</v>
      </c>
      <c r="H282" s="218">
        <v>780.20000000000005</v>
      </c>
      <c r="I282" s="219"/>
      <c r="J282" s="220">
        <f>ROUND(I282*H282,2)</f>
        <v>0</v>
      </c>
      <c r="K282" s="216" t="s">
        <v>130</v>
      </c>
      <c r="L282" s="46"/>
      <c r="M282" s="221" t="s">
        <v>19</v>
      </c>
      <c r="N282" s="222" t="s">
        <v>43</v>
      </c>
      <c r="O282" s="86"/>
      <c r="P282" s="223">
        <f>O282*H282</f>
        <v>0</v>
      </c>
      <c r="Q282" s="223">
        <v>0.00033</v>
      </c>
      <c r="R282" s="223">
        <f>Q282*H282</f>
        <v>0.25746600000000003</v>
      </c>
      <c r="S282" s="223">
        <v>0</v>
      </c>
      <c r="T282" s="224">
        <f>S282*H282</f>
        <v>0</v>
      </c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R282" s="225" t="s">
        <v>131</v>
      </c>
      <c r="AT282" s="225" t="s">
        <v>126</v>
      </c>
      <c r="AU282" s="225" t="s">
        <v>81</v>
      </c>
      <c r="AY282" s="19" t="s">
        <v>124</v>
      </c>
      <c r="BE282" s="226">
        <f>IF(N282="základní",J282,0)</f>
        <v>0</v>
      </c>
      <c r="BF282" s="226">
        <f>IF(N282="snížená",J282,0)</f>
        <v>0</v>
      </c>
      <c r="BG282" s="226">
        <f>IF(N282="zákl. přenesená",J282,0)</f>
        <v>0</v>
      </c>
      <c r="BH282" s="226">
        <f>IF(N282="sníž. přenesená",J282,0)</f>
        <v>0</v>
      </c>
      <c r="BI282" s="226">
        <f>IF(N282="nulová",J282,0)</f>
        <v>0</v>
      </c>
      <c r="BJ282" s="19" t="s">
        <v>79</v>
      </c>
      <c r="BK282" s="226">
        <f>ROUND(I282*H282,2)</f>
        <v>0</v>
      </c>
      <c r="BL282" s="19" t="s">
        <v>131</v>
      </c>
      <c r="BM282" s="225" t="s">
        <v>383</v>
      </c>
    </row>
    <row r="283" s="2" customFormat="1">
      <c r="A283" s="40"/>
      <c r="B283" s="41"/>
      <c r="C283" s="42"/>
      <c r="D283" s="227" t="s">
        <v>133</v>
      </c>
      <c r="E283" s="42"/>
      <c r="F283" s="228" t="s">
        <v>384</v>
      </c>
      <c r="G283" s="42"/>
      <c r="H283" s="42"/>
      <c r="I283" s="229"/>
      <c r="J283" s="42"/>
      <c r="K283" s="42"/>
      <c r="L283" s="46"/>
      <c r="M283" s="230"/>
      <c r="N283" s="231"/>
      <c r="O283" s="86"/>
      <c r="P283" s="86"/>
      <c r="Q283" s="86"/>
      <c r="R283" s="86"/>
      <c r="S283" s="86"/>
      <c r="T283" s="87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T283" s="19" t="s">
        <v>133</v>
      </c>
      <c r="AU283" s="19" t="s">
        <v>81</v>
      </c>
    </row>
    <row r="284" s="2" customFormat="1">
      <c r="A284" s="40"/>
      <c r="B284" s="41"/>
      <c r="C284" s="42"/>
      <c r="D284" s="232" t="s">
        <v>135</v>
      </c>
      <c r="E284" s="42"/>
      <c r="F284" s="233" t="s">
        <v>385</v>
      </c>
      <c r="G284" s="42"/>
      <c r="H284" s="42"/>
      <c r="I284" s="229"/>
      <c r="J284" s="42"/>
      <c r="K284" s="42"/>
      <c r="L284" s="46"/>
      <c r="M284" s="230"/>
      <c r="N284" s="231"/>
      <c r="O284" s="86"/>
      <c r="P284" s="86"/>
      <c r="Q284" s="86"/>
      <c r="R284" s="86"/>
      <c r="S284" s="86"/>
      <c r="T284" s="87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T284" s="19" t="s">
        <v>135</v>
      </c>
      <c r="AU284" s="19" t="s">
        <v>81</v>
      </c>
    </row>
    <row r="285" s="13" customFormat="1">
      <c r="A285" s="13"/>
      <c r="B285" s="234"/>
      <c r="C285" s="235"/>
      <c r="D285" s="227" t="s">
        <v>137</v>
      </c>
      <c r="E285" s="236" t="s">
        <v>19</v>
      </c>
      <c r="F285" s="237" t="s">
        <v>370</v>
      </c>
      <c r="G285" s="235"/>
      <c r="H285" s="236" t="s">
        <v>19</v>
      </c>
      <c r="I285" s="238"/>
      <c r="J285" s="235"/>
      <c r="K285" s="235"/>
      <c r="L285" s="239"/>
      <c r="M285" s="240"/>
      <c r="N285" s="241"/>
      <c r="O285" s="241"/>
      <c r="P285" s="241"/>
      <c r="Q285" s="241"/>
      <c r="R285" s="241"/>
      <c r="S285" s="241"/>
      <c r="T285" s="24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3" t="s">
        <v>137</v>
      </c>
      <c r="AU285" s="243" t="s">
        <v>81</v>
      </c>
      <c r="AV285" s="13" t="s">
        <v>79</v>
      </c>
      <c r="AW285" s="13" t="s">
        <v>33</v>
      </c>
      <c r="AX285" s="13" t="s">
        <v>72</v>
      </c>
      <c r="AY285" s="243" t="s">
        <v>124</v>
      </c>
    </row>
    <row r="286" s="13" customFormat="1">
      <c r="A286" s="13"/>
      <c r="B286" s="234"/>
      <c r="C286" s="235"/>
      <c r="D286" s="227" t="s">
        <v>137</v>
      </c>
      <c r="E286" s="236" t="s">
        <v>19</v>
      </c>
      <c r="F286" s="237" t="s">
        <v>371</v>
      </c>
      <c r="G286" s="235"/>
      <c r="H286" s="236" t="s">
        <v>19</v>
      </c>
      <c r="I286" s="238"/>
      <c r="J286" s="235"/>
      <c r="K286" s="235"/>
      <c r="L286" s="239"/>
      <c r="M286" s="240"/>
      <c r="N286" s="241"/>
      <c r="O286" s="241"/>
      <c r="P286" s="241"/>
      <c r="Q286" s="241"/>
      <c r="R286" s="241"/>
      <c r="S286" s="241"/>
      <c r="T286" s="24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3" t="s">
        <v>137</v>
      </c>
      <c r="AU286" s="243" t="s">
        <v>81</v>
      </c>
      <c r="AV286" s="13" t="s">
        <v>79</v>
      </c>
      <c r="AW286" s="13" t="s">
        <v>33</v>
      </c>
      <c r="AX286" s="13" t="s">
        <v>72</v>
      </c>
      <c r="AY286" s="243" t="s">
        <v>124</v>
      </c>
    </row>
    <row r="287" s="14" customFormat="1">
      <c r="A287" s="14"/>
      <c r="B287" s="244"/>
      <c r="C287" s="245"/>
      <c r="D287" s="227" t="s">
        <v>137</v>
      </c>
      <c r="E287" s="246" t="s">
        <v>19</v>
      </c>
      <c r="F287" s="247" t="s">
        <v>386</v>
      </c>
      <c r="G287" s="245"/>
      <c r="H287" s="248">
        <v>55.600000000000001</v>
      </c>
      <c r="I287" s="249"/>
      <c r="J287" s="245"/>
      <c r="K287" s="245"/>
      <c r="L287" s="250"/>
      <c r="M287" s="251"/>
      <c r="N287" s="252"/>
      <c r="O287" s="252"/>
      <c r="P287" s="252"/>
      <c r="Q287" s="252"/>
      <c r="R287" s="252"/>
      <c r="S287" s="252"/>
      <c r="T287" s="25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4" t="s">
        <v>137</v>
      </c>
      <c r="AU287" s="254" t="s">
        <v>81</v>
      </c>
      <c r="AV287" s="14" t="s">
        <v>81</v>
      </c>
      <c r="AW287" s="14" t="s">
        <v>33</v>
      </c>
      <c r="AX287" s="14" t="s">
        <v>72</v>
      </c>
      <c r="AY287" s="254" t="s">
        <v>124</v>
      </c>
    </row>
    <row r="288" s="13" customFormat="1">
      <c r="A288" s="13"/>
      <c r="B288" s="234"/>
      <c r="C288" s="235"/>
      <c r="D288" s="227" t="s">
        <v>137</v>
      </c>
      <c r="E288" s="236" t="s">
        <v>19</v>
      </c>
      <c r="F288" s="237" t="s">
        <v>373</v>
      </c>
      <c r="G288" s="235"/>
      <c r="H288" s="236" t="s">
        <v>19</v>
      </c>
      <c r="I288" s="238"/>
      <c r="J288" s="235"/>
      <c r="K288" s="235"/>
      <c r="L288" s="239"/>
      <c r="M288" s="240"/>
      <c r="N288" s="241"/>
      <c r="O288" s="241"/>
      <c r="P288" s="241"/>
      <c r="Q288" s="241"/>
      <c r="R288" s="241"/>
      <c r="S288" s="241"/>
      <c r="T288" s="24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3" t="s">
        <v>137</v>
      </c>
      <c r="AU288" s="243" t="s">
        <v>81</v>
      </c>
      <c r="AV288" s="13" t="s">
        <v>79</v>
      </c>
      <c r="AW288" s="13" t="s">
        <v>33</v>
      </c>
      <c r="AX288" s="13" t="s">
        <v>72</v>
      </c>
      <c r="AY288" s="243" t="s">
        <v>124</v>
      </c>
    </row>
    <row r="289" s="14" customFormat="1">
      <c r="A289" s="14"/>
      <c r="B289" s="244"/>
      <c r="C289" s="245"/>
      <c r="D289" s="227" t="s">
        <v>137</v>
      </c>
      <c r="E289" s="246" t="s">
        <v>19</v>
      </c>
      <c r="F289" s="247" t="s">
        <v>387</v>
      </c>
      <c r="G289" s="245"/>
      <c r="H289" s="248">
        <v>160.40000000000001</v>
      </c>
      <c r="I289" s="249"/>
      <c r="J289" s="245"/>
      <c r="K289" s="245"/>
      <c r="L289" s="250"/>
      <c r="M289" s="251"/>
      <c r="N289" s="252"/>
      <c r="O289" s="252"/>
      <c r="P289" s="252"/>
      <c r="Q289" s="252"/>
      <c r="R289" s="252"/>
      <c r="S289" s="252"/>
      <c r="T289" s="25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4" t="s">
        <v>137</v>
      </c>
      <c r="AU289" s="254" t="s">
        <v>81</v>
      </c>
      <c r="AV289" s="14" t="s">
        <v>81</v>
      </c>
      <c r="AW289" s="14" t="s">
        <v>33</v>
      </c>
      <c r="AX289" s="14" t="s">
        <v>72</v>
      </c>
      <c r="AY289" s="254" t="s">
        <v>124</v>
      </c>
    </row>
    <row r="290" s="13" customFormat="1">
      <c r="A290" s="13"/>
      <c r="B290" s="234"/>
      <c r="C290" s="235"/>
      <c r="D290" s="227" t="s">
        <v>137</v>
      </c>
      <c r="E290" s="236" t="s">
        <v>19</v>
      </c>
      <c r="F290" s="237" t="s">
        <v>375</v>
      </c>
      <c r="G290" s="235"/>
      <c r="H290" s="236" t="s">
        <v>19</v>
      </c>
      <c r="I290" s="238"/>
      <c r="J290" s="235"/>
      <c r="K290" s="235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137</v>
      </c>
      <c r="AU290" s="243" t="s">
        <v>81</v>
      </c>
      <c r="AV290" s="13" t="s">
        <v>79</v>
      </c>
      <c r="AW290" s="13" t="s">
        <v>33</v>
      </c>
      <c r="AX290" s="13" t="s">
        <v>72</v>
      </c>
      <c r="AY290" s="243" t="s">
        <v>124</v>
      </c>
    </row>
    <row r="291" s="14" customFormat="1">
      <c r="A291" s="14"/>
      <c r="B291" s="244"/>
      <c r="C291" s="245"/>
      <c r="D291" s="227" t="s">
        <v>137</v>
      </c>
      <c r="E291" s="246" t="s">
        <v>19</v>
      </c>
      <c r="F291" s="247" t="s">
        <v>388</v>
      </c>
      <c r="G291" s="245"/>
      <c r="H291" s="248">
        <v>564.20000000000005</v>
      </c>
      <c r="I291" s="249"/>
      <c r="J291" s="245"/>
      <c r="K291" s="245"/>
      <c r="L291" s="250"/>
      <c r="M291" s="251"/>
      <c r="N291" s="252"/>
      <c r="O291" s="252"/>
      <c r="P291" s="252"/>
      <c r="Q291" s="252"/>
      <c r="R291" s="252"/>
      <c r="S291" s="252"/>
      <c r="T291" s="253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4" t="s">
        <v>137</v>
      </c>
      <c r="AU291" s="254" t="s">
        <v>81</v>
      </c>
      <c r="AV291" s="14" t="s">
        <v>81</v>
      </c>
      <c r="AW291" s="14" t="s">
        <v>33</v>
      </c>
      <c r="AX291" s="14" t="s">
        <v>72</v>
      </c>
      <c r="AY291" s="254" t="s">
        <v>124</v>
      </c>
    </row>
    <row r="292" s="15" customFormat="1">
      <c r="A292" s="15"/>
      <c r="B292" s="255"/>
      <c r="C292" s="256"/>
      <c r="D292" s="227" t="s">
        <v>137</v>
      </c>
      <c r="E292" s="257" t="s">
        <v>19</v>
      </c>
      <c r="F292" s="258" t="s">
        <v>156</v>
      </c>
      <c r="G292" s="256"/>
      <c r="H292" s="259">
        <v>780.20000000000005</v>
      </c>
      <c r="I292" s="260"/>
      <c r="J292" s="256"/>
      <c r="K292" s="256"/>
      <c r="L292" s="261"/>
      <c r="M292" s="262"/>
      <c r="N292" s="263"/>
      <c r="O292" s="263"/>
      <c r="P292" s="263"/>
      <c r="Q292" s="263"/>
      <c r="R292" s="263"/>
      <c r="S292" s="263"/>
      <c r="T292" s="264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T292" s="265" t="s">
        <v>137</v>
      </c>
      <c r="AU292" s="265" t="s">
        <v>81</v>
      </c>
      <c r="AV292" s="15" t="s">
        <v>131</v>
      </c>
      <c r="AW292" s="15" t="s">
        <v>33</v>
      </c>
      <c r="AX292" s="15" t="s">
        <v>79</v>
      </c>
      <c r="AY292" s="265" t="s">
        <v>124</v>
      </c>
    </row>
    <row r="293" s="12" customFormat="1" ht="22.8" customHeight="1">
      <c r="A293" s="12"/>
      <c r="B293" s="198"/>
      <c r="C293" s="199"/>
      <c r="D293" s="200" t="s">
        <v>71</v>
      </c>
      <c r="E293" s="212" t="s">
        <v>147</v>
      </c>
      <c r="F293" s="212" t="s">
        <v>389</v>
      </c>
      <c r="G293" s="199"/>
      <c r="H293" s="199"/>
      <c r="I293" s="202"/>
      <c r="J293" s="213">
        <f>BK293</f>
        <v>0</v>
      </c>
      <c r="K293" s="199"/>
      <c r="L293" s="204"/>
      <c r="M293" s="205"/>
      <c r="N293" s="206"/>
      <c r="O293" s="206"/>
      <c r="P293" s="207">
        <f>SUM(P294:P298)</f>
        <v>0</v>
      </c>
      <c r="Q293" s="206"/>
      <c r="R293" s="207">
        <f>SUM(R294:R298)</f>
        <v>0</v>
      </c>
      <c r="S293" s="206"/>
      <c r="T293" s="208">
        <f>SUM(T294:T298)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09" t="s">
        <v>79</v>
      </c>
      <c r="AT293" s="210" t="s">
        <v>71</v>
      </c>
      <c r="AU293" s="210" t="s">
        <v>79</v>
      </c>
      <c r="AY293" s="209" t="s">
        <v>124</v>
      </c>
      <c r="BK293" s="211">
        <f>SUM(BK294:BK298)</f>
        <v>0</v>
      </c>
    </row>
    <row r="294" s="2" customFormat="1" ht="16.5" customHeight="1">
      <c r="A294" s="40"/>
      <c r="B294" s="41"/>
      <c r="C294" s="214" t="s">
        <v>390</v>
      </c>
      <c r="D294" s="214" t="s">
        <v>126</v>
      </c>
      <c r="E294" s="215" t="s">
        <v>391</v>
      </c>
      <c r="F294" s="216" t="s">
        <v>392</v>
      </c>
      <c r="G294" s="217" t="s">
        <v>150</v>
      </c>
      <c r="H294" s="218">
        <v>885.20000000000005</v>
      </c>
      <c r="I294" s="219"/>
      <c r="J294" s="220">
        <f>ROUND(I294*H294,2)</f>
        <v>0</v>
      </c>
      <c r="K294" s="216" t="s">
        <v>130</v>
      </c>
      <c r="L294" s="46"/>
      <c r="M294" s="221" t="s">
        <v>19</v>
      </c>
      <c r="N294" s="222" t="s">
        <v>43</v>
      </c>
      <c r="O294" s="86"/>
      <c r="P294" s="223">
        <f>O294*H294</f>
        <v>0</v>
      </c>
      <c r="Q294" s="223">
        <v>0</v>
      </c>
      <c r="R294" s="223">
        <f>Q294*H294</f>
        <v>0</v>
      </c>
      <c r="S294" s="223">
        <v>0</v>
      </c>
      <c r="T294" s="224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25" t="s">
        <v>131</v>
      </c>
      <c r="AT294" s="225" t="s">
        <v>126</v>
      </c>
      <c r="AU294" s="225" t="s">
        <v>81</v>
      </c>
      <c r="AY294" s="19" t="s">
        <v>124</v>
      </c>
      <c r="BE294" s="226">
        <f>IF(N294="základní",J294,0)</f>
        <v>0</v>
      </c>
      <c r="BF294" s="226">
        <f>IF(N294="snížená",J294,0)</f>
        <v>0</v>
      </c>
      <c r="BG294" s="226">
        <f>IF(N294="zákl. přenesená",J294,0)</f>
        <v>0</v>
      </c>
      <c r="BH294" s="226">
        <f>IF(N294="sníž. přenesená",J294,0)</f>
        <v>0</v>
      </c>
      <c r="BI294" s="226">
        <f>IF(N294="nulová",J294,0)</f>
        <v>0</v>
      </c>
      <c r="BJ294" s="19" t="s">
        <v>79</v>
      </c>
      <c r="BK294" s="226">
        <f>ROUND(I294*H294,2)</f>
        <v>0</v>
      </c>
      <c r="BL294" s="19" t="s">
        <v>131</v>
      </c>
      <c r="BM294" s="225" t="s">
        <v>393</v>
      </c>
    </row>
    <row r="295" s="2" customFormat="1">
      <c r="A295" s="40"/>
      <c r="B295" s="41"/>
      <c r="C295" s="42"/>
      <c r="D295" s="227" t="s">
        <v>133</v>
      </c>
      <c r="E295" s="42"/>
      <c r="F295" s="228" t="s">
        <v>394</v>
      </c>
      <c r="G295" s="42"/>
      <c r="H295" s="42"/>
      <c r="I295" s="229"/>
      <c r="J295" s="42"/>
      <c r="K295" s="42"/>
      <c r="L295" s="46"/>
      <c r="M295" s="230"/>
      <c r="N295" s="231"/>
      <c r="O295" s="86"/>
      <c r="P295" s="86"/>
      <c r="Q295" s="86"/>
      <c r="R295" s="86"/>
      <c r="S295" s="86"/>
      <c r="T295" s="87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T295" s="19" t="s">
        <v>133</v>
      </c>
      <c r="AU295" s="19" t="s">
        <v>81</v>
      </c>
    </row>
    <row r="296" s="2" customFormat="1">
      <c r="A296" s="40"/>
      <c r="B296" s="41"/>
      <c r="C296" s="42"/>
      <c r="D296" s="232" t="s">
        <v>135</v>
      </c>
      <c r="E296" s="42"/>
      <c r="F296" s="233" t="s">
        <v>395</v>
      </c>
      <c r="G296" s="42"/>
      <c r="H296" s="42"/>
      <c r="I296" s="229"/>
      <c r="J296" s="42"/>
      <c r="K296" s="42"/>
      <c r="L296" s="46"/>
      <c r="M296" s="230"/>
      <c r="N296" s="231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135</v>
      </c>
      <c r="AU296" s="19" t="s">
        <v>81</v>
      </c>
    </row>
    <row r="297" s="13" customFormat="1">
      <c r="A297" s="13"/>
      <c r="B297" s="234"/>
      <c r="C297" s="235"/>
      <c r="D297" s="227" t="s">
        <v>137</v>
      </c>
      <c r="E297" s="236" t="s">
        <v>19</v>
      </c>
      <c r="F297" s="237" t="s">
        <v>396</v>
      </c>
      <c r="G297" s="235"/>
      <c r="H297" s="236" t="s">
        <v>19</v>
      </c>
      <c r="I297" s="238"/>
      <c r="J297" s="235"/>
      <c r="K297" s="235"/>
      <c r="L297" s="239"/>
      <c r="M297" s="240"/>
      <c r="N297" s="241"/>
      <c r="O297" s="241"/>
      <c r="P297" s="241"/>
      <c r="Q297" s="241"/>
      <c r="R297" s="241"/>
      <c r="S297" s="241"/>
      <c r="T297" s="242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3" t="s">
        <v>137</v>
      </c>
      <c r="AU297" s="243" t="s">
        <v>81</v>
      </c>
      <c r="AV297" s="13" t="s">
        <v>79</v>
      </c>
      <c r="AW297" s="13" t="s">
        <v>33</v>
      </c>
      <c r="AX297" s="13" t="s">
        <v>72</v>
      </c>
      <c r="AY297" s="243" t="s">
        <v>124</v>
      </c>
    </row>
    <row r="298" s="14" customFormat="1">
      <c r="A298" s="14"/>
      <c r="B298" s="244"/>
      <c r="C298" s="245"/>
      <c r="D298" s="227" t="s">
        <v>137</v>
      </c>
      <c r="E298" s="246" t="s">
        <v>19</v>
      </c>
      <c r="F298" s="247" t="s">
        <v>397</v>
      </c>
      <c r="G298" s="245"/>
      <c r="H298" s="248">
        <v>885.20000000000005</v>
      </c>
      <c r="I298" s="249"/>
      <c r="J298" s="245"/>
      <c r="K298" s="245"/>
      <c r="L298" s="250"/>
      <c r="M298" s="251"/>
      <c r="N298" s="252"/>
      <c r="O298" s="252"/>
      <c r="P298" s="252"/>
      <c r="Q298" s="252"/>
      <c r="R298" s="252"/>
      <c r="S298" s="252"/>
      <c r="T298" s="253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4" t="s">
        <v>137</v>
      </c>
      <c r="AU298" s="254" t="s">
        <v>81</v>
      </c>
      <c r="AV298" s="14" t="s">
        <v>81</v>
      </c>
      <c r="AW298" s="14" t="s">
        <v>33</v>
      </c>
      <c r="AX298" s="14" t="s">
        <v>79</v>
      </c>
      <c r="AY298" s="254" t="s">
        <v>124</v>
      </c>
    </row>
    <row r="299" s="12" customFormat="1" ht="22.8" customHeight="1">
      <c r="A299" s="12"/>
      <c r="B299" s="198"/>
      <c r="C299" s="199"/>
      <c r="D299" s="200" t="s">
        <v>71</v>
      </c>
      <c r="E299" s="212" t="s">
        <v>131</v>
      </c>
      <c r="F299" s="212" t="s">
        <v>398</v>
      </c>
      <c r="G299" s="199"/>
      <c r="H299" s="199"/>
      <c r="I299" s="202"/>
      <c r="J299" s="213">
        <f>BK299</f>
        <v>0</v>
      </c>
      <c r="K299" s="199"/>
      <c r="L299" s="204"/>
      <c r="M299" s="205"/>
      <c r="N299" s="206"/>
      <c r="O299" s="206"/>
      <c r="P299" s="207">
        <f>SUM(P300:P313)</f>
        <v>0</v>
      </c>
      <c r="Q299" s="206"/>
      <c r="R299" s="207">
        <f>SUM(R300:R313)</f>
        <v>0</v>
      </c>
      <c r="S299" s="206"/>
      <c r="T299" s="208">
        <f>SUM(T300:T313)</f>
        <v>0</v>
      </c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R299" s="209" t="s">
        <v>79</v>
      </c>
      <c r="AT299" s="210" t="s">
        <v>71</v>
      </c>
      <c r="AU299" s="210" t="s">
        <v>79</v>
      </c>
      <c r="AY299" s="209" t="s">
        <v>124</v>
      </c>
      <c r="BK299" s="211">
        <f>SUM(BK300:BK313)</f>
        <v>0</v>
      </c>
    </row>
    <row r="300" s="2" customFormat="1" ht="16.5" customHeight="1">
      <c r="A300" s="40"/>
      <c r="B300" s="41"/>
      <c r="C300" s="214" t="s">
        <v>399</v>
      </c>
      <c r="D300" s="214" t="s">
        <v>126</v>
      </c>
      <c r="E300" s="215" t="s">
        <v>400</v>
      </c>
      <c r="F300" s="216" t="s">
        <v>401</v>
      </c>
      <c r="G300" s="217" t="s">
        <v>176</v>
      </c>
      <c r="H300" s="218">
        <v>90.488</v>
      </c>
      <c r="I300" s="219"/>
      <c r="J300" s="220">
        <f>ROUND(I300*H300,2)</f>
        <v>0</v>
      </c>
      <c r="K300" s="216" t="s">
        <v>130</v>
      </c>
      <c r="L300" s="46"/>
      <c r="M300" s="221" t="s">
        <v>19</v>
      </c>
      <c r="N300" s="222" t="s">
        <v>43</v>
      </c>
      <c r="O300" s="86"/>
      <c r="P300" s="223">
        <f>O300*H300</f>
        <v>0</v>
      </c>
      <c r="Q300" s="223">
        <v>0</v>
      </c>
      <c r="R300" s="223">
        <f>Q300*H300</f>
        <v>0</v>
      </c>
      <c r="S300" s="223">
        <v>0</v>
      </c>
      <c r="T300" s="224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25" t="s">
        <v>131</v>
      </c>
      <c r="AT300" s="225" t="s">
        <v>126</v>
      </c>
      <c r="AU300" s="225" t="s">
        <v>81</v>
      </c>
      <c r="AY300" s="19" t="s">
        <v>124</v>
      </c>
      <c r="BE300" s="226">
        <f>IF(N300="základní",J300,0)</f>
        <v>0</v>
      </c>
      <c r="BF300" s="226">
        <f>IF(N300="snížená",J300,0)</f>
        <v>0</v>
      </c>
      <c r="BG300" s="226">
        <f>IF(N300="zákl. přenesená",J300,0)</f>
        <v>0</v>
      </c>
      <c r="BH300" s="226">
        <f>IF(N300="sníž. přenesená",J300,0)</f>
        <v>0</v>
      </c>
      <c r="BI300" s="226">
        <f>IF(N300="nulová",J300,0)</f>
        <v>0</v>
      </c>
      <c r="BJ300" s="19" t="s">
        <v>79</v>
      </c>
      <c r="BK300" s="226">
        <f>ROUND(I300*H300,2)</f>
        <v>0</v>
      </c>
      <c r="BL300" s="19" t="s">
        <v>131</v>
      </c>
      <c r="BM300" s="225" t="s">
        <v>402</v>
      </c>
    </row>
    <row r="301" s="2" customFormat="1">
      <c r="A301" s="40"/>
      <c r="B301" s="41"/>
      <c r="C301" s="42"/>
      <c r="D301" s="227" t="s">
        <v>133</v>
      </c>
      <c r="E301" s="42"/>
      <c r="F301" s="228" t="s">
        <v>403</v>
      </c>
      <c r="G301" s="42"/>
      <c r="H301" s="42"/>
      <c r="I301" s="229"/>
      <c r="J301" s="42"/>
      <c r="K301" s="42"/>
      <c r="L301" s="46"/>
      <c r="M301" s="230"/>
      <c r="N301" s="231"/>
      <c r="O301" s="86"/>
      <c r="P301" s="86"/>
      <c r="Q301" s="86"/>
      <c r="R301" s="86"/>
      <c r="S301" s="86"/>
      <c r="T301" s="87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T301" s="19" t="s">
        <v>133</v>
      </c>
      <c r="AU301" s="19" t="s">
        <v>81</v>
      </c>
    </row>
    <row r="302" s="2" customFormat="1">
      <c r="A302" s="40"/>
      <c r="B302" s="41"/>
      <c r="C302" s="42"/>
      <c r="D302" s="232" t="s">
        <v>135</v>
      </c>
      <c r="E302" s="42"/>
      <c r="F302" s="233" t="s">
        <v>404</v>
      </c>
      <c r="G302" s="42"/>
      <c r="H302" s="42"/>
      <c r="I302" s="229"/>
      <c r="J302" s="42"/>
      <c r="K302" s="42"/>
      <c r="L302" s="46"/>
      <c r="M302" s="230"/>
      <c r="N302" s="231"/>
      <c r="O302" s="86"/>
      <c r="P302" s="86"/>
      <c r="Q302" s="86"/>
      <c r="R302" s="86"/>
      <c r="S302" s="86"/>
      <c r="T302" s="87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T302" s="19" t="s">
        <v>135</v>
      </c>
      <c r="AU302" s="19" t="s">
        <v>81</v>
      </c>
    </row>
    <row r="303" s="13" customFormat="1">
      <c r="A303" s="13"/>
      <c r="B303" s="234"/>
      <c r="C303" s="235"/>
      <c r="D303" s="227" t="s">
        <v>137</v>
      </c>
      <c r="E303" s="236" t="s">
        <v>19</v>
      </c>
      <c r="F303" s="237" t="s">
        <v>405</v>
      </c>
      <c r="G303" s="235"/>
      <c r="H303" s="236" t="s">
        <v>19</v>
      </c>
      <c r="I303" s="238"/>
      <c r="J303" s="235"/>
      <c r="K303" s="235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137</v>
      </c>
      <c r="AU303" s="243" t="s">
        <v>81</v>
      </c>
      <c r="AV303" s="13" t="s">
        <v>79</v>
      </c>
      <c r="AW303" s="13" t="s">
        <v>33</v>
      </c>
      <c r="AX303" s="13" t="s">
        <v>72</v>
      </c>
      <c r="AY303" s="243" t="s">
        <v>124</v>
      </c>
    </row>
    <row r="304" s="13" customFormat="1">
      <c r="A304" s="13"/>
      <c r="B304" s="234"/>
      <c r="C304" s="235"/>
      <c r="D304" s="227" t="s">
        <v>137</v>
      </c>
      <c r="E304" s="236" t="s">
        <v>19</v>
      </c>
      <c r="F304" s="237" t="s">
        <v>406</v>
      </c>
      <c r="G304" s="235"/>
      <c r="H304" s="236" t="s">
        <v>19</v>
      </c>
      <c r="I304" s="238"/>
      <c r="J304" s="235"/>
      <c r="K304" s="235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137</v>
      </c>
      <c r="AU304" s="243" t="s">
        <v>81</v>
      </c>
      <c r="AV304" s="13" t="s">
        <v>79</v>
      </c>
      <c r="AW304" s="13" t="s">
        <v>33</v>
      </c>
      <c r="AX304" s="13" t="s">
        <v>72</v>
      </c>
      <c r="AY304" s="243" t="s">
        <v>124</v>
      </c>
    </row>
    <row r="305" s="13" customFormat="1">
      <c r="A305" s="13"/>
      <c r="B305" s="234"/>
      <c r="C305" s="235"/>
      <c r="D305" s="227" t="s">
        <v>137</v>
      </c>
      <c r="E305" s="236" t="s">
        <v>19</v>
      </c>
      <c r="F305" s="237" t="s">
        <v>312</v>
      </c>
      <c r="G305" s="235"/>
      <c r="H305" s="236" t="s">
        <v>19</v>
      </c>
      <c r="I305" s="238"/>
      <c r="J305" s="235"/>
      <c r="K305" s="235"/>
      <c r="L305" s="239"/>
      <c r="M305" s="240"/>
      <c r="N305" s="241"/>
      <c r="O305" s="241"/>
      <c r="P305" s="241"/>
      <c r="Q305" s="241"/>
      <c r="R305" s="241"/>
      <c r="S305" s="241"/>
      <c r="T305" s="242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3" t="s">
        <v>137</v>
      </c>
      <c r="AU305" s="243" t="s">
        <v>81</v>
      </c>
      <c r="AV305" s="13" t="s">
        <v>79</v>
      </c>
      <c r="AW305" s="13" t="s">
        <v>33</v>
      </c>
      <c r="AX305" s="13" t="s">
        <v>72</v>
      </c>
      <c r="AY305" s="243" t="s">
        <v>124</v>
      </c>
    </row>
    <row r="306" s="13" customFormat="1">
      <c r="A306" s="13"/>
      <c r="B306" s="234"/>
      <c r="C306" s="235"/>
      <c r="D306" s="227" t="s">
        <v>137</v>
      </c>
      <c r="E306" s="236" t="s">
        <v>19</v>
      </c>
      <c r="F306" s="237" t="s">
        <v>407</v>
      </c>
      <c r="G306" s="235"/>
      <c r="H306" s="236" t="s">
        <v>19</v>
      </c>
      <c r="I306" s="238"/>
      <c r="J306" s="235"/>
      <c r="K306" s="235"/>
      <c r="L306" s="239"/>
      <c r="M306" s="240"/>
      <c r="N306" s="241"/>
      <c r="O306" s="241"/>
      <c r="P306" s="241"/>
      <c r="Q306" s="241"/>
      <c r="R306" s="241"/>
      <c r="S306" s="241"/>
      <c r="T306" s="242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3" t="s">
        <v>137</v>
      </c>
      <c r="AU306" s="243" t="s">
        <v>81</v>
      </c>
      <c r="AV306" s="13" t="s">
        <v>79</v>
      </c>
      <c r="AW306" s="13" t="s">
        <v>33</v>
      </c>
      <c r="AX306" s="13" t="s">
        <v>72</v>
      </c>
      <c r="AY306" s="243" t="s">
        <v>124</v>
      </c>
    </row>
    <row r="307" s="14" customFormat="1">
      <c r="A307" s="14"/>
      <c r="B307" s="244"/>
      <c r="C307" s="245"/>
      <c r="D307" s="227" t="s">
        <v>137</v>
      </c>
      <c r="E307" s="246" t="s">
        <v>19</v>
      </c>
      <c r="F307" s="247" t="s">
        <v>408</v>
      </c>
      <c r="G307" s="245"/>
      <c r="H307" s="248">
        <v>57.68</v>
      </c>
      <c r="I307" s="249"/>
      <c r="J307" s="245"/>
      <c r="K307" s="245"/>
      <c r="L307" s="250"/>
      <c r="M307" s="251"/>
      <c r="N307" s="252"/>
      <c r="O307" s="252"/>
      <c r="P307" s="252"/>
      <c r="Q307" s="252"/>
      <c r="R307" s="252"/>
      <c r="S307" s="252"/>
      <c r="T307" s="253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4" t="s">
        <v>137</v>
      </c>
      <c r="AU307" s="254" t="s">
        <v>81</v>
      </c>
      <c r="AV307" s="14" t="s">
        <v>81</v>
      </c>
      <c r="AW307" s="14" t="s">
        <v>33</v>
      </c>
      <c r="AX307" s="14" t="s">
        <v>72</v>
      </c>
      <c r="AY307" s="254" t="s">
        <v>124</v>
      </c>
    </row>
    <row r="308" s="13" customFormat="1">
      <c r="A308" s="13"/>
      <c r="B308" s="234"/>
      <c r="C308" s="235"/>
      <c r="D308" s="227" t="s">
        <v>137</v>
      </c>
      <c r="E308" s="236" t="s">
        <v>19</v>
      </c>
      <c r="F308" s="237" t="s">
        <v>314</v>
      </c>
      <c r="G308" s="235"/>
      <c r="H308" s="236" t="s">
        <v>19</v>
      </c>
      <c r="I308" s="238"/>
      <c r="J308" s="235"/>
      <c r="K308" s="235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137</v>
      </c>
      <c r="AU308" s="243" t="s">
        <v>81</v>
      </c>
      <c r="AV308" s="13" t="s">
        <v>79</v>
      </c>
      <c r="AW308" s="13" t="s">
        <v>33</v>
      </c>
      <c r="AX308" s="13" t="s">
        <v>72</v>
      </c>
      <c r="AY308" s="243" t="s">
        <v>124</v>
      </c>
    </row>
    <row r="309" s="13" customFormat="1">
      <c r="A309" s="13"/>
      <c r="B309" s="234"/>
      <c r="C309" s="235"/>
      <c r="D309" s="227" t="s">
        <v>137</v>
      </c>
      <c r="E309" s="236" t="s">
        <v>19</v>
      </c>
      <c r="F309" s="237" t="s">
        <v>409</v>
      </c>
      <c r="G309" s="235"/>
      <c r="H309" s="236" t="s">
        <v>19</v>
      </c>
      <c r="I309" s="238"/>
      <c r="J309" s="235"/>
      <c r="K309" s="235"/>
      <c r="L309" s="239"/>
      <c r="M309" s="240"/>
      <c r="N309" s="241"/>
      <c r="O309" s="241"/>
      <c r="P309" s="241"/>
      <c r="Q309" s="241"/>
      <c r="R309" s="241"/>
      <c r="S309" s="241"/>
      <c r="T309" s="24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3" t="s">
        <v>137</v>
      </c>
      <c r="AU309" s="243" t="s">
        <v>81</v>
      </c>
      <c r="AV309" s="13" t="s">
        <v>79</v>
      </c>
      <c r="AW309" s="13" t="s">
        <v>33</v>
      </c>
      <c r="AX309" s="13" t="s">
        <v>72</v>
      </c>
      <c r="AY309" s="243" t="s">
        <v>124</v>
      </c>
    </row>
    <row r="310" s="14" customFormat="1">
      <c r="A310" s="14"/>
      <c r="B310" s="244"/>
      <c r="C310" s="245"/>
      <c r="D310" s="227" t="s">
        <v>137</v>
      </c>
      <c r="E310" s="246" t="s">
        <v>19</v>
      </c>
      <c r="F310" s="247" t="s">
        <v>410</v>
      </c>
      <c r="G310" s="245"/>
      <c r="H310" s="248">
        <v>24.408000000000001</v>
      </c>
      <c r="I310" s="249"/>
      <c r="J310" s="245"/>
      <c r="K310" s="245"/>
      <c r="L310" s="250"/>
      <c r="M310" s="251"/>
      <c r="N310" s="252"/>
      <c r="O310" s="252"/>
      <c r="P310" s="252"/>
      <c r="Q310" s="252"/>
      <c r="R310" s="252"/>
      <c r="S310" s="252"/>
      <c r="T310" s="253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54" t="s">
        <v>137</v>
      </c>
      <c r="AU310" s="254" t="s">
        <v>81</v>
      </c>
      <c r="AV310" s="14" t="s">
        <v>81</v>
      </c>
      <c r="AW310" s="14" t="s">
        <v>33</v>
      </c>
      <c r="AX310" s="14" t="s">
        <v>72</v>
      </c>
      <c r="AY310" s="254" t="s">
        <v>124</v>
      </c>
    </row>
    <row r="311" s="13" customFormat="1">
      <c r="A311" s="13"/>
      <c r="B311" s="234"/>
      <c r="C311" s="235"/>
      <c r="D311" s="227" t="s">
        <v>137</v>
      </c>
      <c r="E311" s="236" t="s">
        <v>19</v>
      </c>
      <c r="F311" s="237" t="s">
        <v>316</v>
      </c>
      <c r="G311" s="235"/>
      <c r="H311" s="236" t="s">
        <v>19</v>
      </c>
      <c r="I311" s="238"/>
      <c r="J311" s="235"/>
      <c r="K311" s="235"/>
      <c r="L311" s="239"/>
      <c r="M311" s="240"/>
      <c r="N311" s="241"/>
      <c r="O311" s="241"/>
      <c r="P311" s="241"/>
      <c r="Q311" s="241"/>
      <c r="R311" s="241"/>
      <c r="S311" s="241"/>
      <c r="T311" s="24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3" t="s">
        <v>137</v>
      </c>
      <c r="AU311" s="243" t="s">
        <v>81</v>
      </c>
      <c r="AV311" s="13" t="s">
        <v>79</v>
      </c>
      <c r="AW311" s="13" t="s">
        <v>33</v>
      </c>
      <c r="AX311" s="13" t="s">
        <v>72</v>
      </c>
      <c r="AY311" s="243" t="s">
        <v>124</v>
      </c>
    </row>
    <row r="312" s="14" customFormat="1">
      <c r="A312" s="14"/>
      <c r="B312" s="244"/>
      <c r="C312" s="245"/>
      <c r="D312" s="227" t="s">
        <v>137</v>
      </c>
      <c r="E312" s="246" t="s">
        <v>19</v>
      </c>
      <c r="F312" s="247" t="s">
        <v>411</v>
      </c>
      <c r="G312" s="245"/>
      <c r="H312" s="248">
        <v>8.4000000000000004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4" t="s">
        <v>137</v>
      </c>
      <c r="AU312" s="254" t="s">
        <v>81</v>
      </c>
      <c r="AV312" s="14" t="s">
        <v>81</v>
      </c>
      <c r="AW312" s="14" t="s">
        <v>33</v>
      </c>
      <c r="AX312" s="14" t="s">
        <v>72</v>
      </c>
      <c r="AY312" s="254" t="s">
        <v>124</v>
      </c>
    </row>
    <row r="313" s="15" customFormat="1">
      <c r="A313" s="15"/>
      <c r="B313" s="255"/>
      <c r="C313" s="256"/>
      <c r="D313" s="227" t="s">
        <v>137</v>
      </c>
      <c r="E313" s="257" t="s">
        <v>19</v>
      </c>
      <c r="F313" s="258" t="s">
        <v>156</v>
      </c>
      <c r="G313" s="256"/>
      <c r="H313" s="259">
        <v>90.488</v>
      </c>
      <c r="I313" s="260"/>
      <c r="J313" s="256"/>
      <c r="K313" s="256"/>
      <c r="L313" s="261"/>
      <c r="M313" s="262"/>
      <c r="N313" s="263"/>
      <c r="O313" s="263"/>
      <c r="P313" s="263"/>
      <c r="Q313" s="263"/>
      <c r="R313" s="263"/>
      <c r="S313" s="263"/>
      <c r="T313" s="264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65" t="s">
        <v>137</v>
      </c>
      <c r="AU313" s="265" t="s">
        <v>81</v>
      </c>
      <c r="AV313" s="15" t="s">
        <v>131</v>
      </c>
      <c r="AW313" s="15" t="s">
        <v>33</v>
      </c>
      <c r="AX313" s="15" t="s">
        <v>79</v>
      </c>
      <c r="AY313" s="265" t="s">
        <v>124</v>
      </c>
    </row>
    <row r="314" s="12" customFormat="1" ht="22.8" customHeight="1">
      <c r="A314" s="12"/>
      <c r="B314" s="198"/>
      <c r="C314" s="199"/>
      <c r="D314" s="200" t="s">
        <v>71</v>
      </c>
      <c r="E314" s="212" t="s">
        <v>190</v>
      </c>
      <c r="F314" s="212" t="s">
        <v>412</v>
      </c>
      <c r="G314" s="199"/>
      <c r="H314" s="199"/>
      <c r="I314" s="202"/>
      <c r="J314" s="213">
        <f>BK314</f>
        <v>0</v>
      </c>
      <c r="K314" s="199"/>
      <c r="L314" s="204"/>
      <c r="M314" s="205"/>
      <c r="N314" s="206"/>
      <c r="O314" s="206"/>
      <c r="P314" s="207">
        <f>SUM(P315:P424)</f>
        <v>0</v>
      </c>
      <c r="Q314" s="206"/>
      <c r="R314" s="207">
        <f>SUM(R315:R424)</f>
        <v>31.969908140000001</v>
      </c>
      <c r="S314" s="206"/>
      <c r="T314" s="208">
        <f>SUM(T315:T424)</f>
        <v>32.899999999999999</v>
      </c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R314" s="209" t="s">
        <v>79</v>
      </c>
      <c r="AT314" s="210" t="s">
        <v>71</v>
      </c>
      <c r="AU314" s="210" t="s">
        <v>79</v>
      </c>
      <c r="AY314" s="209" t="s">
        <v>124</v>
      </c>
      <c r="BK314" s="211">
        <f>SUM(BK315:BK424)</f>
        <v>0</v>
      </c>
    </row>
    <row r="315" s="2" customFormat="1" ht="16.5" customHeight="1">
      <c r="A315" s="40"/>
      <c r="B315" s="41"/>
      <c r="C315" s="214" t="s">
        <v>413</v>
      </c>
      <c r="D315" s="214" t="s">
        <v>126</v>
      </c>
      <c r="E315" s="215" t="s">
        <v>414</v>
      </c>
      <c r="F315" s="216" t="s">
        <v>415</v>
      </c>
      <c r="G315" s="217" t="s">
        <v>150</v>
      </c>
      <c r="H315" s="218">
        <v>47</v>
      </c>
      <c r="I315" s="219"/>
      <c r="J315" s="220">
        <f>ROUND(I315*H315,2)</f>
        <v>0</v>
      </c>
      <c r="K315" s="216" t="s">
        <v>130</v>
      </c>
      <c r="L315" s="46"/>
      <c r="M315" s="221" t="s">
        <v>19</v>
      </c>
      <c r="N315" s="222" t="s">
        <v>43</v>
      </c>
      <c r="O315" s="86"/>
      <c r="P315" s="223">
        <f>O315*H315</f>
        <v>0</v>
      </c>
      <c r="Q315" s="223">
        <v>0</v>
      </c>
      <c r="R315" s="223">
        <f>Q315*H315</f>
        <v>0</v>
      </c>
      <c r="S315" s="223">
        <v>0.69999999999999996</v>
      </c>
      <c r="T315" s="224">
        <f>S315*H315</f>
        <v>32.899999999999999</v>
      </c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R315" s="225" t="s">
        <v>131</v>
      </c>
      <c r="AT315" s="225" t="s">
        <v>126</v>
      </c>
      <c r="AU315" s="225" t="s">
        <v>81</v>
      </c>
      <c r="AY315" s="19" t="s">
        <v>124</v>
      </c>
      <c r="BE315" s="226">
        <f>IF(N315="základní",J315,0)</f>
        <v>0</v>
      </c>
      <c r="BF315" s="226">
        <f>IF(N315="snížená",J315,0)</f>
        <v>0</v>
      </c>
      <c r="BG315" s="226">
        <f>IF(N315="zákl. přenesená",J315,0)</f>
        <v>0</v>
      </c>
      <c r="BH315" s="226">
        <f>IF(N315="sníž. přenesená",J315,0)</f>
        <v>0</v>
      </c>
      <c r="BI315" s="226">
        <f>IF(N315="nulová",J315,0)</f>
        <v>0</v>
      </c>
      <c r="BJ315" s="19" t="s">
        <v>79</v>
      </c>
      <c r="BK315" s="226">
        <f>ROUND(I315*H315,2)</f>
        <v>0</v>
      </c>
      <c r="BL315" s="19" t="s">
        <v>131</v>
      </c>
      <c r="BM315" s="225" t="s">
        <v>416</v>
      </c>
    </row>
    <row r="316" s="2" customFormat="1">
      <c r="A316" s="40"/>
      <c r="B316" s="41"/>
      <c r="C316" s="42"/>
      <c r="D316" s="227" t="s">
        <v>133</v>
      </c>
      <c r="E316" s="42"/>
      <c r="F316" s="228" t="s">
        <v>417</v>
      </c>
      <c r="G316" s="42"/>
      <c r="H316" s="42"/>
      <c r="I316" s="229"/>
      <c r="J316" s="42"/>
      <c r="K316" s="42"/>
      <c r="L316" s="46"/>
      <c r="M316" s="230"/>
      <c r="N316" s="231"/>
      <c r="O316" s="86"/>
      <c r="P316" s="86"/>
      <c r="Q316" s="86"/>
      <c r="R316" s="86"/>
      <c r="S316" s="86"/>
      <c r="T316" s="87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T316" s="19" t="s">
        <v>133</v>
      </c>
      <c r="AU316" s="19" t="s">
        <v>81</v>
      </c>
    </row>
    <row r="317" s="2" customFormat="1">
      <c r="A317" s="40"/>
      <c r="B317" s="41"/>
      <c r="C317" s="42"/>
      <c r="D317" s="232" t="s">
        <v>135</v>
      </c>
      <c r="E317" s="42"/>
      <c r="F317" s="233" t="s">
        <v>418</v>
      </c>
      <c r="G317" s="42"/>
      <c r="H317" s="42"/>
      <c r="I317" s="229"/>
      <c r="J317" s="42"/>
      <c r="K317" s="42"/>
      <c r="L317" s="46"/>
      <c r="M317" s="230"/>
      <c r="N317" s="231"/>
      <c r="O317" s="86"/>
      <c r="P317" s="86"/>
      <c r="Q317" s="86"/>
      <c r="R317" s="86"/>
      <c r="S317" s="86"/>
      <c r="T317" s="87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T317" s="19" t="s">
        <v>135</v>
      </c>
      <c r="AU317" s="19" t="s">
        <v>81</v>
      </c>
    </row>
    <row r="318" s="13" customFormat="1">
      <c r="A318" s="13"/>
      <c r="B318" s="234"/>
      <c r="C318" s="235"/>
      <c r="D318" s="227" t="s">
        <v>137</v>
      </c>
      <c r="E318" s="236" t="s">
        <v>19</v>
      </c>
      <c r="F318" s="237" t="s">
        <v>419</v>
      </c>
      <c r="G318" s="235"/>
      <c r="H318" s="236" t="s">
        <v>19</v>
      </c>
      <c r="I318" s="238"/>
      <c r="J318" s="235"/>
      <c r="K318" s="235"/>
      <c r="L318" s="239"/>
      <c r="M318" s="240"/>
      <c r="N318" s="241"/>
      <c r="O318" s="241"/>
      <c r="P318" s="241"/>
      <c r="Q318" s="241"/>
      <c r="R318" s="241"/>
      <c r="S318" s="241"/>
      <c r="T318" s="24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3" t="s">
        <v>137</v>
      </c>
      <c r="AU318" s="243" t="s">
        <v>81</v>
      </c>
      <c r="AV318" s="13" t="s">
        <v>79</v>
      </c>
      <c r="AW318" s="13" t="s">
        <v>33</v>
      </c>
      <c r="AX318" s="13" t="s">
        <v>72</v>
      </c>
      <c r="AY318" s="243" t="s">
        <v>124</v>
      </c>
    </row>
    <row r="319" s="14" customFormat="1">
      <c r="A319" s="14"/>
      <c r="B319" s="244"/>
      <c r="C319" s="245"/>
      <c r="D319" s="227" t="s">
        <v>137</v>
      </c>
      <c r="E319" s="246" t="s">
        <v>19</v>
      </c>
      <c r="F319" s="247" t="s">
        <v>420</v>
      </c>
      <c r="G319" s="245"/>
      <c r="H319" s="248">
        <v>47</v>
      </c>
      <c r="I319" s="249"/>
      <c r="J319" s="245"/>
      <c r="K319" s="245"/>
      <c r="L319" s="250"/>
      <c r="M319" s="251"/>
      <c r="N319" s="252"/>
      <c r="O319" s="252"/>
      <c r="P319" s="252"/>
      <c r="Q319" s="252"/>
      <c r="R319" s="252"/>
      <c r="S319" s="252"/>
      <c r="T319" s="253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4" t="s">
        <v>137</v>
      </c>
      <c r="AU319" s="254" t="s">
        <v>81</v>
      </c>
      <c r="AV319" s="14" t="s">
        <v>81</v>
      </c>
      <c r="AW319" s="14" t="s">
        <v>33</v>
      </c>
      <c r="AX319" s="14" t="s">
        <v>79</v>
      </c>
      <c r="AY319" s="254" t="s">
        <v>124</v>
      </c>
    </row>
    <row r="320" s="2" customFormat="1" ht="21.75" customHeight="1">
      <c r="A320" s="40"/>
      <c r="B320" s="41"/>
      <c r="C320" s="214" t="s">
        <v>421</v>
      </c>
      <c r="D320" s="214" t="s">
        <v>126</v>
      </c>
      <c r="E320" s="215" t="s">
        <v>422</v>
      </c>
      <c r="F320" s="216" t="s">
        <v>423</v>
      </c>
      <c r="G320" s="217" t="s">
        <v>150</v>
      </c>
      <c r="H320" s="218">
        <v>105</v>
      </c>
      <c r="I320" s="219"/>
      <c r="J320" s="220">
        <f>ROUND(I320*H320,2)</f>
        <v>0</v>
      </c>
      <c r="K320" s="216" t="s">
        <v>130</v>
      </c>
      <c r="L320" s="46"/>
      <c r="M320" s="221" t="s">
        <v>19</v>
      </c>
      <c r="N320" s="222" t="s">
        <v>43</v>
      </c>
      <c r="O320" s="86"/>
      <c r="P320" s="223">
        <f>O320*H320</f>
        <v>0</v>
      </c>
      <c r="Q320" s="223">
        <v>1.0000000000000001E-05</v>
      </c>
      <c r="R320" s="223">
        <f>Q320*H320</f>
        <v>0.0010500000000000002</v>
      </c>
      <c r="S320" s="223">
        <v>0</v>
      </c>
      <c r="T320" s="224">
        <f>S320*H320</f>
        <v>0</v>
      </c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R320" s="225" t="s">
        <v>131</v>
      </c>
      <c r="AT320" s="225" t="s">
        <v>126</v>
      </c>
      <c r="AU320" s="225" t="s">
        <v>81</v>
      </c>
      <c r="AY320" s="19" t="s">
        <v>124</v>
      </c>
      <c r="BE320" s="226">
        <f>IF(N320="základní",J320,0)</f>
        <v>0</v>
      </c>
      <c r="BF320" s="226">
        <f>IF(N320="snížená",J320,0)</f>
        <v>0</v>
      </c>
      <c r="BG320" s="226">
        <f>IF(N320="zákl. přenesená",J320,0)</f>
        <v>0</v>
      </c>
      <c r="BH320" s="226">
        <f>IF(N320="sníž. přenesená",J320,0)</f>
        <v>0</v>
      </c>
      <c r="BI320" s="226">
        <f>IF(N320="nulová",J320,0)</f>
        <v>0</v>
      </c>
      <c r="BJ320" s="19" t="s">
        <v>79</v>
      </c>
      <c r="BK320" s="226">
        <f>ROUND(I320*H320,2)</f>
        <v>0</v>
      </c>
      <c r="BL320" s="19" t="s">
        <v>131</v>
      </c>
      <c r="BM320" s="225" t="s">
        <v>424</v>
      </c>
    </row>
    <row r="321" s="2" customFormat="1">
      <c r="A321" s="40"/>
      <c r="B321" s="41"/>
      <c r="C321" s="42"/>
      <c r="D321" s="227" t="s">
        <v>133</v>
      </c>
      <c r="E321" s="42"/>
      <c r="F321" s="228" t="s">
        <v>425</v>
      </c>
      <c r="G321" s="42"/>
      <c r="H321" s="42"/>
      <c r="I321" s="229"/>
      <c r="J321" s="42"/>
      <c r="K321" s="42"/>
      <c r="L321" s="46"/>
      <c r="M321" s="230"/>
      <c r="N321" s="231"/>
      <c r="O321" s="86"/>
      <c r="P321" s="86"/>
      <c r="Q321" s="86"/>
      <c r="R321" s="86"/>
      <c r="S321" s="86"/>
      <c r="T321" s="87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T321" s="19" t="s">
        <v>133</v>
      </c>
      <c r="AU321" s="19" t="s">
        <v>81</v>
      </c>
    </row>
    <row r="322" s="2" customFormat="1">
      <c r="A322" s="40"/>
      <c r="B322" s="41"/>
      <c r="C322" s="42"/>
      <c r="D322" s="232" t="s">
        <v>135</v>
      </c>
      <c r="E322" s="42"/>
      <c r="F322" s="233" t="s">
        <v>426</v>
      </c>
      <c r="G322" s="42"/>
      <c r="H322" s="42"/>
      <c r="I322" s="229"/>
      <c r="J322" s="42"/>
      <c r="K322" s="42"/>
      <c r="L322" s="46"/>
      <c r="M322" s="230"/>
      <c r="N322" s="231"/>
      <c r="O322" s="86"/>
      <c r="P322" s="86"/>
      <c r="Q322" s="86"/>
      <c r="R322" s="86"/>
      <c r="S322" s="86"/>
      <c r="T322" s="87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T322" s="19" t="s">
        <v>135</v>
      </c>
      <c r="AU322" s="19" t="s">
        <v>81</v>
      </c>
    </row>
    <row r="323" s="13" customFormat="1">
      <c r="A323" s="13"/>
      <c r="B323" s="234"/>
      <c r="C323" s="235"/>
      <c r="D323" s="227" t="s">
        <v>137</v>
      </c>
      <c r="E323" s="236" t="s">
        <v>19</v>
      </c>
      <c r="F323" s="237" t="s">
        <v>427</v>
      </c>
      <c r="G323" s="235"/>
      <c r="H323" s="236" t="s">
        <v>19</v>
      </c>
      <c r="I323" s="238"/>
      <c r="J323" s="235"/>
      <c r="K323" s="235"/>
      <c r="L323" s="239"/>
      <c r="M323" s="240"/>
      <c r="N323" s="241"/>
      <c r="O323" s="241"/>
      <c r="P323" s="241"/>
      <c r="Q323" s="241"/>
      <c r="R323" s="241"/>
      <c r="S323" s="241"/>
      <c r="T323" s="242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3" t="s">
        <v>137</v>
      </c>
      <c r="AU323" s="243" t="s">
        <v>81</v>
      </c>
      <c r="AV323" s="13" t="s">
        <v>79</v>
      </c>
      <c r="AW323" s="13" t="s">
        <v>33</v>
      </c>
      <c r="AX323" s="13" t="s">
        <v>72</v>
      </c>
      <c r="AY323" s="243" t="s">
        <v>124</v>
      </c>
    </row>
    <row r="324" s="14" customFormat="1">
      <c r="A324" s="14"/>
      <c r="B324" s="244"/>
      <c r="C324" s="245"/>
      <c r="D324" s="227" t="s">
        <v>137</v>
      </c>
      <c r="E324" s="246" t="s">
        <v>19</v>
      </c>
      <c r="F324" s="247" t="s">
        <v>428</v>
      </c>
      <c r="G324" s="245"/>
      <c r="H324" s="248">
        <v>105</v>
      </c>
      <c r="I324" s="249"/>
      <c r="J324" s="245"/>
      <c r="K324" s="245"/>
      <c r="L324" s="250"/>
      <c r="M324" s="251"/>
      <c r="N324" s="252"/>
      <c r="O324" s="252"/>
      <c r="P324" s="252"/>
      <c r="Q324" s="252"/>
      <c r="R324" s="252"/>
      <c r="S324" s="252"/>
      <c r="T324" s="253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4" t="s">
        <v>137</v>
      </c>
      <c r="AU324" s="254" t="s">
        <v>81</v>
      </c>
      <c r="AV324" s="14" t="s">
        <v>81</v>
      </c>
      <c r="AW324" s="14" t="s">
        <v>33</v>
      </c>
      <c r="AX324" s="14" t="s">
        <v>79</v>
      </c>
      <c r="AY324" s="254" t="s">
        <v>124</v>
      </c>
    </row>
    <row r="325" s="2" customFormat="1" ht="16.5" customHeight="1">
      <c r="A325" s="40"/>
      <c r="B325" s="41"/>
      <c r="C325" s="277" t="s">
        <v>429</v>
      </c>
      <c r="D325" s="277" t="s">
        <v>296</v>
      </c>
      <c r="E325" s="278" t="s">
        <v>430</v>
      </c>
      <c r="F325" s="279" t="s">
        <v>431</v>
      </c>
      <c r="G325" s="280" t="s">
        <v>150</v>
      </c>
      <c r="H325" s="281">
        <v>108.15000000000001</v>
      </c>
      <c r="I325" s="282"/>
      <c r="J325" s="283">
        <f>ROUND(I325*H325,2)</f>
        <v>0</v>
      </c>
      <c r="K325" s="279" t="s">
        <v>130</v>
      </c>
      <c r="L325" s="284"/>
      <c r="M325" s="285" t="s">
        <v>19</v>
      </c>
      <c r="N325" s="286" t="s">
        <v>43</v>
      </c>
      <c r="O325" s="86"/>
      <c r="P325" s="223">
        <f>O325*H325</f>
        <v>0</v>
      </c>
      <c r="Q325" s="223">
        <v>0.0054999999999999997</v>
      </c>
      <c r="R325" s="223">
        <f>Q325*H325</f>
        <v>0.59482500000000005</v>
      </c>
      <c r="S325" s="223">
        <v>0</v>
      </c>
      <c r="T325" s="224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25" t="s">
        <v>190</v>
      </c>
      <c r="AT325" s="225" t="s">
        <v>296</v>
      </c>
      <c r="AU325" s="225" t="s">
        <v>81</v>
      </c>
      <c r="AY325" s="19" t="s">
        <v>124</v>
      </c>
      <c r="BE325" s="226">
        <f>IF(N325="základní",J325,0)</f>
        <v>0</v>
      </c>
      <c r="BF325" s="226">
        <f>IF(N325="snížená",J325,0)</f>
        <v>0</v>
      </c>
      <c r="BG325" s="226">
        <f>IF(N325="zákl. přenesená",J325,0)</f>
        <v>0</v>
      </c>
      <c r="BH325" s="226">
        <f>IF(N325="sníž. přenesená",J325,0)</f>
        <v>0</v>
      </c>
      <c r="BI325" s="226">
        <f>IF(N325="nulová",J325,0)</f>
        <v>0</v>
      </c>
      <c r="BJ325" s="19" t="s">
        <v>79</v>
      </c>
      <c r="BK325" s="226">
        <f>ROUND(I325*H325,2)</f>
        <v>0</v>
      </c>
      <c r="BL325" s="19" t="s">
        <v>131</v>
      </c>
      <c r="BM325" s="225" t="s">
        <v>432</v>
      </c>
    </row>
    <row r="326" s="2" customFormat="1">
      <c r="A326" s="40"/>
      <c r="B326" s="41"/>
      <c r="C326" s="42"/>
      <c r="D326" s="227" t="s">
        <v>133</v>
      </c>
      <c r="E326" s="42"/>
      <c r="F326" s="228" t="s">
        <v>431</v>
      </c>
      <c r="G326" s="42"/>
      <c r="H326" s="42"/>
      <c r="I326" s="229"/>
      <c r="J326" s="42"/>
      <c r="K326" s="42"/>
      <c r="L326" s="46"/>
      <c r="M326" s="230"/>
      <c r="N326" s="231"/>
      <c r="O326" s="86"/>
      <c r="P326" s="86"/>
      <c r="Q326" s="86"/>
      <c r="R326" s="86"/>
      <c r="S326" s="86"/>
      <c r="T326" s="87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T326" s="19" t="s">
        <v>133</v>
      </c>
      <c r="AU326" s="19" t="s">
        <v>81</v>
      </c>
    </row>
    <row r="327" s="14" customFormat="1">
      <c r="A327" s="14"/>
      <c r="B327" s="244"/>
      <c r="C327" s="245"/>
      <c r="D327" s="227" t="s">
        <v>137</v>
      </c>
      <c r="E327" s="245"/>
      <c r="F327" s="247" t="s">
        <v>433</v>
      </c>
      <c r="G327" s="245"/>
      <c r="H327" s="248">
        <v>108.15000000000001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4" t="s">
        <v>137</v>
      </c>
      <c r="AU327" s="254" t="s">
        <v>81</v>
      </c>
      <c r="AV327" s="14" t="s">
        <v>81</v>
      </c>
      <c r="AW327" s="14" t="s">
        <v>4</v>
      </c>
      <c r="AX327" s="14" t="s">
        <v>79</v>
      </c>
      <c r="AY327" s="254" t="s">
        <v>124</v>
      </c>
    </row>
    <row r="328" s="2" customFormat="1" ht="21.75" customHeight="1">
      <c r="A328" s="40"/>
      <c r="B328" s="41"/>
      <c r="C328" s="214" t="s">
        <v>434</v>
      </c>
      <c r="D328" s="214" t="s">
        <v>126</v>
      </c>
      <c r="E328" s="215" t="s">
        <v>435</v>
      </c>
      <c r="F328" s="216" t="s">
        <v>436</v>
      </c>
      <c r="G328" s="217" t="s">
        <v>150</v>
      </c>
      <c r="H328" s="218">
        <v>576.79999999999995</v>
      </c>
      <c r="I328" s="219"/>
      <c r="J328" s="220">
        <f>ROUND(I328*H328,2)</f>
        <v>0</v>
      </c>
      <c r="K328" s="216" t="s">
        <v>130</v>
      </c>
      <c r="L328" s="46"/>
      <c r="M328" s="221" t="s">
        <v>19</v>
      </c>
      <c r="N328" s="222" t="s">
        <v>43</v>
      </c>
      <c r="O328" s="86"/>
      <c r="P328" s="223">
        <f>O328*H328</f>
        <v>0</v>
      </c>
      <c r="Q328" s="223">
        <v>2.0000000000000002E-05</v>
      </c>
      <c r="R328" s="223">
        <f>Q328*H328</f>
        <v>0.011535999999999999</v>
      </c>
      <c r="S328" s="223">
        <v>0</v>
      </c>
      <c r="T328" s="224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25" t="s">
        <v>131</v>
      </c>
      <c r="AT328" s="225" t="s">
        <v>126</v>
      </c>
      <c r="AU328" s="225" t="s">
        <v>81</v>
      </c>
      <c r="AY328" s="19" t="s">
        <v>124</v>
      </c>
      <c r="BE328" s="226">
        <f>IF(N328="základní",J328,0)</f>
        <v>0</v>
      </c>
      <c r="BF328" s="226">
        <f>IF(N328="snížená",J328,0)</f>
        <v>0</v>
      </c>
      <c r="BG328" s="226">
        <f>IF(N328="zákl. přenesená",J328,0)</f>
        <v>0</v>
      </c>
      <c r="BH328" s="226">
        <f>IF(N328="sníž. přenesená",J328,0)</f>
        <v>0</v>
      </c>
      <c r="BI328" s="226">
        <f>IF(N328="nulová",J328,0)</f>
        <v>0</v>
      </c>
      <c r="BJ328" s="19" t="s">
        <v>79</v>
      </c>
      <c r="BK328" s="226">
        <f>ROUND(I328*H328,2)</f>
        <v>0</v>
      </c>
      <c r="BL328" s="19" t="s">
        <v>131</v>
      </c>
      <c r="BM328" s="225" t="s">
        <v>437</v>
      </c>
    </row>
    <row r="329" s="2" customFormat="1">
      <c r="A329" s="40"/>
      <c r="B329" s="41"/>
      <c r="C329" s="42"/>
      <c r="D329" s="227" t="s">
        <v>133</v>
      </c>
      <c r="E329" s="42"/>
      <c r="F329" s="228" t="s">
        <v>438</v>
      </c>
      <c r="G329" s="42"/>
      <c r="H329" s="42"/>
      <c r="I329" s="229"/>
      <c r="J329" s="42"/>
      <c r="K329" s="42"/>
      <c r="L329" s="46"/>
      <c r="M329" s="230"/>
      <c r="N329" s="231"/>
      <c r="O329" s="86"/>
      <c r="P329" s="86"/>
      <c r="Q329" s="86"/>
      <c r="R329" s="86"/>
      <c r="S329" s="86"/>
      <c r="T329" s="87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T329" s="19" t="s">
        <v>133</v>
      </c>
      <c r="AU329" s="19" t="s">
        <v>81</v>
      </c>
    </row>
    <row r="330" s="2" customFormat="1">
      <c r="A330" s="40"/>
      <c r="B330" s="41"/>
      <c r="C330" s="42"/>
      <c r="D330" s="232" t="s">
        <v>135</v>
      </c>
      <c r="E330" s="42"/>
      <c r="F330" s="233" t="s">
        <v>439</v>
      </c>
      <c r="G330" s="42"/>
      <c r="H330" s="42"/>
      <c r="I330" s="229"/>
      <c r="J330" s="42"/>
      <c r="K330" s="42"/>
      <c r="L330" s="46"/>
      <c r="M330" s="230"/>
      <c r="N330" s="231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135</v>
      </c>
      <c r="AU330" s="19" t="s">
        <v>81</v>
      </c>
    </row>
    <row r="331" s="13" customFormat="1">
      <c r="A331" s="13"/>
      <c r="B331" s="234"/>
      <c r="C331" s="235"/>
      <c r="D331" s="227" t="s">
        <v>137</v>
      </c>
      <c r="E331" s="236" t="s">
        <v>19</v>
      </c>
      <c r="F331" s="237" t="s">
        <v>312</v>
      </c>
      <c r="G331" s="235"/>
      <c r="H331" s="236" t="s">
        <v>19</v>
      </c>
      <c r="I331" s="238"/>
      <c r="J331" s="235"/>
      <c r="K331" s="235"/>
      <c r="L331" s="239"/>
      <c r="M331" s="240"/>
      <c r="N331" s="241"/>
      <c r="O331" s="241"/>
      <c r="P331" s="241"/>
      <c r="Q331" s="241"/>
      <c r="R331" s="241"/>
      <c r="S331" s="241"/>
      <c r="T331" s="24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3" t="s">
        <v>137</v>
      </c>
      <c r="AU331" s="243" t="s">
        <v>81</v>
      </c>
      <c r="AV331" s="13" t="s">
        <v>79</v>
      </c>
      <c r="AW331" s="13" t="s">
        <v>33</v>
      </c>
      <c r="AX331" s="13" t="s">
        <v>72</v>
      </c>
      <c r="AY331" s="243" t="s">
        <v>124</v>
      </c>
    </row>
    <row r="332" s="14" customFormat="1">
      <c r="A332" s="14"/>
      <c r="B332" s="244"/>
      <c r="C332" s="245"/>
      <c r="D332" s="227" t="s">
        <v>137</v>
      </c>
      <c r="E332" s="246" t="s">
        <v>19</v>
      </c>
      <c r="F332" s="247" t="s">
        <v>440</v>
      </c>
      <c r="G332" s="245"/>
      <c r="H332" s="248">
        <v>576.79999999999995</v>
      </c>
      <c r="I332" s="249"/>
      <c r="J332" s="245"/>
      <c r="K332" s="245"/>
      <c r="L332" s="250"/>
      <c r="M332" s="251"/>
      <c r="N332" s="252"/>
      <c r="O332" s="252"/>
      <c r="P332" s="252"/>
      <c r="Q332" s="252"/>
      <c r="R332" s="252"/>
      <c r="S332" s="252"/>
      <c r="T332" s="253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4" t="s">
        <v>137</v>
      </c>
      <c r="AU332" s="254" t="s">
        <v>81</v>
      </c>
      <c r="AV332" s="14" t="s">
        <v>81</v>
      </c>
      <c r="AW332" s="14" t="s">
        <v>33</v>
      </c>
      <c r="AX332" s="14" t="s">
        <v>79</v>
      </c>
      <c r="AY332" s="254" t="s">
        <v>124</v>
      </c>
    </row>
    <row r="333" s="2" customFormat="1" ht="16.5" customHeight="1">
      <c r="A333" s="40"/>
      <c r="B333" s="41"/>
      <c r="C333" s="277" t="s">
        <v>441</v>
      </c>
      <c r="D333" s="277" t="s">
        <v>296</v>
      </c>
      <c r="E333" s="278" t="s">
        <v>442</v>
      </c>
      <c r="F333" s="279" t="s">
        <v>443</v>
      </c>
      <c r="G333" s="280" t="s">
        <v>150</v>
      </c>
      <c r="H333" s="281">
        <v>594.10400000000004</v>
      </c>
      <c r="I333" s="282"/>
      <c r="J333" s="283">
        <f>ROUND(I333*H333,2)</f>
        <v>0</v>
      </c>
      <c r="K333" s="279" t="s">
        <v>130</v>
      </c>
      <c r="L333" s="284"/>
      <c r="M333" s="285" t="s">
        <v>19</v>
      </c>
      <c r="N333" s="286" t="s">
        <v>43</v>
      </c>
      <c r="O333" s="86"/>
      <c r="P333" s="223">
        <f>O333*H333</f>
        <v>0</v>
      </c>
      <c r="Q333" s="223">
        <v>0.016619999999999999</v>
      </c>
      <c r="R333" s="223">
        <f>Q333*H333</f>
        <v>9.8740084800000005</v>
      </c>
      <c r="S333" s="223">
        <v>0</v>
      </c>
      <c r="T333" s="224">
        <f>S333*H333</f>
        <v>0</v>
      </c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R333" s="225" t="s">
        <v>190</v>
      </c>
      <c r="AT333" s="225" t="s">
        <v>296</v>
      </c>
      <c r="AU333" s="225" t="s">
        <v>81</v>
      </c>
      <c r="AY333" s="19" t="s">
        <v>124</v>
      </c>
      <c r="BE333" s="226">
        <f>IF(N333="základní",J333,0)</f>
        <v>0</v>
      </c>
      <c r="BF333" s="226">
        <f>IF(N333="snížená",J333,0)</f>
        <v>0</v>
      </c>
      <c r="BG333" s="226">
        <f>IF(N333="zákl. přenesená",J333,0)</f>
        <v>0</v>
      </c>
      <c r="BH333" s="226">
        <f>IF(N333="sníž. přenesená",J333,0)</f>
        <v>0</v>
      </c>
      <c r="BI333" s="226">
        <f>IF(N333="nulová",J333,0)</f>
        <v>0</v>
      </c>
      <c r="BJ333" s="19" t="s">
        <v>79</v>
      </c>
      <c r="BK333" s="226">
        <f>ROUND(I333*H333,2)</f>
        <v>0</v>
      </c>
      <c r="BL333" s="19" t="s">
        <v>131</v>
      </c>
      <c r="BM333" s="225" t="s">
        <v>444</v>
      </c>
    </row>
    <row r="334" s="2" customFormat="1">
      <c r="A334" s="40"/>
      <c r="B334" s="41"/>
      <c r="C334" s="42"/>
      <c r="D334" s="227" t="s">
        <v>133</v>
      </c>
      <c r="E334" s="42"/>
      <c r="F334" s="228" t="s">
        <v>443</v>
      </c>
      <c r="G334" s="42"/>
      <c r="H334" s="42"/>
      <c r="I334" s="229"/>
      <c r="J334" s="42"/>
      <c r="K334" s="42"/>
      <c r="L334" s="46"/>
      <c r="M334" s="230"/>
      <c r="N334" s="231"/>
      <c r="O334" s="86"/>
      <c r="P334" s="86"/>
      <c r="Q334" s="86"/>
      <c r="R334" s="86"/>
      <c r="S334" s="86"/>
      <c r="T334" s="87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T334" s="19" t="s">
        <v>133</v>
      </c>
      <c r="AU334" s="19" t="s">
        <v>81</v>
      </c>
    </row>
    <row r="335" s="14" customFormat="1">
      <c r="A335" s="14"/>
      <c r="B335" s="244"/>
      <c r="C335" s="245"/>
      <c r="D335" s="227" t="s">
        <v>137</v>
      </c>
      <c r="E335" s="245"/>
      <c r="F335" s="247" t="s">
        <v>445</v>
      </c>
      <c r="G335" s="245"/>
      <c r="H335" s="248">
        <v>594.10400000000004</v>
      </c>
      <c r="I335" s="249"/>
      <c r="J335" s="245"/>
      <c r="K335" s="245"/>
      <c r="L335" s="250"/>
      <c r="M335" s="251"/>
      <c r="N335" s="252"/>
      <c r="O335" s="252"/>
      <c r="P335" s="252"/>
      <c r="Q335" s="252"/>
      <c r="R335" s="252"/>
      <c r="S335" s="252"/>
      <c r="T335" s="253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4" t="s">
        <v>137</v>
      </c>
      <c r="AU335" s="254" t="s">
        <v>81</v>
      </c>
      <c r="AV335" s="14" t="s">
        <v>81</v>
      </c>
      <c r="AW335" s="14" t="s">
        <v>4</v>
      </c>
      <c r="AX335" s="14" t="s">
        <v>79</v>
      </c>
      <c r="AY335" s="254" t="s">
        <v>124</v>
      </c>
    </row>
    <row r="336" s="2" customFormat="1" ht="21.75" customHeight="1">
      <c r="A336" s="40"/>
      <c r="B336" s="41"/>
      <c r="C336" s="214" t="s">
        <v>446</v>
      </c>
      <c r="D336" s="214" t="s">
        <v>126</v>
      </c>
      <c r="E336" s="215" t="s">
        <v>447</v>
      </c>
      <c r="F336" s="216" t="s">
        <v>448</v>
      </c>
      <c r="G336" s="217" t="s">
        <v>150</v>
      </c>
      <c r="H336" s="218">
        <v>203.40000000000001</v>
      </c>
      <c r="I336" s="219"/>
      <c r="J336" s="220">
        <f>ROUND(I336*H336,2)</f>
        <v>0</v>
      </c>
      <c r="K336" s="216" t="s">
        <v>130</v>
      </c>
      <c r="L336" s="46"/>
      <c r="M336" s="221" t="s">
        <v>19</v>
      </c>
      <c r="N336" s="222" t="s">
        <v>43</v>
      </c>
      <c r="O336" s="86"/>
      <c r="P336" s="223">
        <f>O336*H336</f>
        <v>0</v>
      </c>
      <c r="Q336" s="223">
        <v>3.0000000000000001E-05</v>
      </c>
      <c r="R336" s="223">
        <f>Q336*H336</f>
        <v>0.0061020000000000007</v>
      </c>
      <c r="S336" s="223">
        <v>0</v>
      </c>
      <c r="T336" s="224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25" t="s">
        <v>131</v>
      </c>
      <c r="AT336" s="225" t="s">
        <v>126</v>
      </c>
      <c r="AU336" s="225" t="s">
        <v>81</v>
      </c>
      <c r="AY336" s="19" t="s">
        <v>124</v>
      </c>
      <c r="BE336" s="226">
        <f>IF(N336="základní",J336,0)</f>
        <v>0</v>
      </c>
      <c r="BF336" s="226">
        <f>IF(N336="snížená",J336,0)</f>
        <v>0</v>
      </c>
      <c r="BG336" s="226">
        <f>IF(N336="zákl. přenesená",J336,0)</f>
        <v>0</v>
      </c>
      <c r="BH336" s="226">
        <f>IF(N336="sníž. přenesená",J336,0)</f>
        <v>0</v>
      </c>
      <c r="BI336" s="226">
        <f>IF(N336="nulová",J336,0)</f>
        <v>0</v>
      </c>
      <c r="BJ336" s="19" t="s">
        <v>79</v>
      </c>
      <c r="BK336" s="226">
        <f>ROUND(I336*H336,2)</f>
        <v>0</v>
      </c>
      <c r="BL336" s="19" t="s">
        <v>131</v>
      </c>
      <c r="BM336" s="225" t="s">
        <v>449</v>
      </c>
    </row>
    <row r="337" s="2" customFormat="1">
      <c r="A337" s="40"/>
      <c r="B337" s="41"/>
      <c r="C337" s="42"/>
      <c r="D337" s="227" t="s">
        <v>133</v>
      </c>
      <c r="E337" s="42"/>
      <c r="F337" s="228" t="s">
        <v>450</v>
      </c>
      <c r="G337" s="42"/>
      <c r="H337" s="42"/>
      <c r="I337" s="229"/>
      <c r="J337" s="42"/>
      <c r="K337" s="42"/>
      <c r="L337" s="46"/>
      <c r="M337" s="230"/>
      <c r="N337" s="231"/>
      <c r="O337" s="86"/>
      <c r="P337" s="86"/>
      <c r="Q337" s="86"/>
      <c r="R337" s="86"/>
      <c r="S337" s="86"/>
      <c r="T337" s="87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9" t="s">
        <v>133</v>
      </c>
      <c r="AU337" s="19" t="s">
        <v>81</v>
      </c>
    </row>
    <row r="338" s="2" customFormat="1">
      <c r="A338" s="40"/>
      <c r="B338" s="41"/>
      <c r="C338" s="42"/>
      <c r="D338" s="232" t="s">
        <v>135</v>
      </c>
      <c r="E338" s="42"/>
      <c r="F338" s="233" t="s">
        <v>451</v>
      </c>
      <c r="G338" s="42"/>
      <c r="H338" s="42"/>
      <c r="I338" s="229"/>
      <c r="J338" s="42"/>
      <c r="K338" s="42"/>
      <c r="L338" s="46"/>
      <c r="M338" s="230"/>
      <c r="N338" s="231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135</v>
      </c>
      <c r="AU338" s="19" t="s">
        <v>81</v>
      </c>
    </row>
    <row r="339" s="13" customFormat="1">
      <c r="A339" s="13"/>
      <c r="B339" s="234"/>
      <c r="C339" s="235"/>
      <c r="D339" s="227" t="s">
        <v>137</v>
      </c>
      <c r="E339" s="236" t="s">
        <v>19</v>
      </c>
      <c r="F339" s="237" t="s">
        <v>314</v>
      </c>
      <c r="G339" s="235"/>
      <c r="H339" s="236" t="s">
        <v>19</v>
      </c>
      <c r="I339" s="238"/>
      <c r="J339" s="235"/>
      <c r="K339" s="235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137</v>
      </c>
      <c r="AU339" s="243" t="s">
        <v>81</v>
      </c>
      <c r="AV339" s="13" t="s">
        <v>79</v>
      </c>
      <c r="AW339" s="13" t="s">
        <v>33</v>
      </c>
      <c r="AX339" s="13" t="s">
        <v>72</v>
      </c>
      <c r="AY339" s="243" t="s">
        <v>124</v>
      </c>
    </row>
    <row r="340" s="14" customFormat="1">
      <c r="A340" s="14"/>
      <c r="B340" s="244"/>
      <c r="C340" s="245"/>
      <c r="D340" s="227" t="s">
        <v>137</v>
      </c>
      <c r="E340" s="246" t="s">
        <v>19</v>
      </c>
      <c r="F340" s="247" t="s">
        <v>452</v>
      </c>
      <c r="G340" s="245"/>
      <c r="H340" s="248">
        <v>203.40000000000001</v>
      </c>
      <c r="I340" s="249"/>
      <c r="J340" s="245"/>
      <c r="K340" s="245"/>
      <c r="L340" s="250"/>
      <c r="M340" s="251"/>
      <c r="N340" s="252"/>
      <c r="O340" s="252"/>
      <c r="P340" s="252"/>
      <c r="Q340" s="252"/>
      <c r="R340" s="252"/>
      <c r="S340" s="252"/>
      <c r="T340" s="253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4" t="s">
        <v>137</v>
      </c>
      <c r="AU340" s="254" t="s">
        <v>81</v>
      </c>
      <c r="AV340" s="14" t="s">
        <v>81</v>
      </c>
      <c r="AW340" s="14" t="s">
        <v>33</v>
      </c>
      <c r="AX340" s="14" t="s">
        <v>79</v>
      </c>
      <c r="AY340" s="254" t="s">
        <v>124</v>
      </c>
    </row>
    <row r="341" s="2" customFormat="1" ht="16.5" customHeight="1">
      <c r="A341" s="40"/>
      <c r="B341" s="41"/>
      <c r="C341" s="277" t="s">
        <v>453</v>
      </c>
      <c r="D341" s="277" t="s">
        <v>296</v>
      </c>
      <c r="E341" s="278" t="s">
        <v>454</v>
      </c>
      <c r="F341" s="279" t="s">
        <v>455</v>
      </c>
      <c r="G341" s="280" t="s">
        <v>150</v>
      </c>
      <c r="H341" s="281">
        <v>209.50200000000001</v>
      </c>
      <c r="I341" s="282"/>
      <c r="J341" s="283">
        <f>ROUND(I341*H341,2)</f>
        <v>0</v>
      </c>
      <c r="K341" s="279" t="s">
        <v>130</v>
      </c>
      <c r="L341" s="284"/>
      <c r="M341" s="285" t="s">
        <v>19</v>
      </c>
      <c r="N341" s="286" t="s">
        <v>43</v>
      </c>
      <c r="O341" s="86"/>
      <c r="P341" s="223">
        <f>O341*H341</f>
        <v>0</v>
      </c>
      <c r="Q341" s="223">
        <v>0.02683</v>
      </c>
      <c r="R341" s="223">
        <f>Q341*H341</f>
        <v>5.6209386600000002</v>
      </c>
      <c r="S341" s="223">
        <v>0</v>
      </c>
      <c r="T341" s="224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25" t="s">
        <v>190</v>
      </c>
      <c r="AT341" s="225" t="s">
        <v>296</v>
      </c>
      <c r="AU341" s="225" t="s">
        <v>81</v>
      </c>
      <c r="AY341" s="19" t="s">
        <v>124</v>
      </c>
      <c r="BE341" s="226">
        <f>IF(N341="základní",J341,0)</f>
        <v>0</v>
      </c>
      <c r="BF341" s="226">
        <f>IF(N341="snížená",J341,0)</f>
        <v>0</v>
      </c>
      <c r="BG341" s="226">
        <f>IF(N341="zákl. přenesená",J341,0)</f>
        <v>0</v>
      </c>
      <c r="BH341" s="226">
        <f>IF(N341="sníž. přenesená",J341,0)</f>
        <v>0</v>
      </c>
      <c r="BI341" s="226">
        <f>IF(N341="nulová",J341,0)</f>
        <v>0</v>
      </c>
      <c r="BJ341" s="19" t="s">
        <v>79</v>
      </c>
      <c r="BK341" s="226">
        <f>ROUND(I341*H341,2)</f>
        <v>0</v>
      </c>
      <c r="BL341" s="19" t="s">
        <v>131</v>
      </c>
      <c r="BM341" s="225" t="s">
        <v>456</v>
      </c>
    </row>
    <row r="342" s="2" customFormat="1">
      <c r="A342" s="40"/>
      <c r="B342" s="41"/>
      <c r="C342" s="42"/>
      <c r="D342" s="227" t="s">
        <v>133</v>
      </c>
      <c r="E342" s="42"/>
      <c r="F342" s="228" t="s">
        <v>455</v>
      </c>
      <c r="G342" s="42"/>
      <c r="H342" s="42"/>
      <c r="I342" s="229"/>
      <c r="J342" s="42"/>
      <c r="K342" s="42"/>
      <c r="L342" s="46"/>
      <c r="M342" s="230"/>
      <c r="N342" s="231"/>
      <c r="O342" s="86"/>
      <c r="P342" s="86"/>
      <c r="Q342" s="86"/>
      <c r="R342" s="86"/>
      <c r="S342" s="86"/>
      <c r="T342" s="87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T342" s="19" t="s">
        <v>133</v>
      </c>
      <c r="AU342" s="19" t="s">
        <v>81</v>
      </c>
    </row>
    <row r="343" s="14" customFormat="1">
      <c r="A343" s="14"/>
      <c r="B343" s="244"/>
      <c r="C343" s="245"/>
      <c r="D343" s="227" t="s">
        <v>137</v>
      </c>
      <c r="E343" s="245"/>
      <c r="F343" s="247" t="s">
        <v>457</v>
      </c>
      <c r="G343" s="245"/>
      <c r="H343" s="248">
        <v>209.50200000000001</v>
      </c>
      <c r="I343" s="249"/>
      <c r="J343" s="245"/>
      <c r="K343" s="245"/>
      <c r="L343" s="250"/>
      <c r="M343" s="251"/>
      <c r="N343" s="252"/>
      <c r="O343" s="252"/>
      <c r="P343" s="252"/>
      <c r="Q343" s="252"/>
      <c r="R343" s="252"/>
      <c r="S343" s="252"/>
      <c r="T343" s="253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4" t="s">
        <v>137</v>
      </c>
      <c r="AU343" s="254" t="s">
        <v>81</v>
      </c>
      <c r="AV343" s="14" t="s">
        <v>81</v>
      </c>
      <c r="AW343" s="14" t="s">
        <v>4</v>
      </c>
      <c r="AX343" s="14" t="s">
        <v>79</v>
      </c>
      <c r="AY343" s="254" t="s">
        <v>124</v>
      </c>
    </row>
    <row r="344" s="2" customFormat="1" ht="21.75" customHeight="1">
      <c r="A344" s="40"/>
      <c r="B344" s="41"/>
      <c r="C344" s="214" t="s">
        <v>458</v>
      </c>
      <c r="D344" s="214" t="s">
        <v>126</v>
      </c>
      <c r="E344" s="215" t="s">
        <v>459</v>
      </c>
      <c r="F344" s="216" t="s">
        <v>460</v>
      </c>
      <c r="G344" s="217" t="s">
        <v>461</v>
      </c>
      <c r="H344" s="218">
        <v>62</v>
      </c>
      <c r="I344" s="219"/>
      <c r="J344" s="220">
        <f>ROUND(I344*H344,2)</f>
        <v>0</v>
      </c>
      <c r="K344" s="216" t="s">
        <v>130</v>
      </c>
      <c r="L344" s="46"/>
      <c r="M344" s="221" t="s">
        <v>19</v>
      </c>
      <c r="N344" s="222" t="s">
        <v>43</v>
      </c>
      <c r="O344" s="86"/>
      <c r="P344" s="223">
        <f>O344*H344</f>
        <v>0</v>
      </c>
      <c r="Q344" s="223">
        <v>0</v>
      </c>
      <c r="R344" s="223">
        <f>Q344*H344</f>
        <v>0</v>
      </c>
      <c r="S344" s="223">
        <v>0</v>
      </c>
      <c r="T344" s="224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25" t="s">
        <v>131</v>
      </c>
      <c r="AT344" s="225" t="s">
        <v>126</v>
      </c>
      <c r="AU344" s="225" t="s">
        <v>81</v>
      </c>
      <c r="AY344" s="19" t="s">
        <v>124</v>
      </c>
      <c r="BE344" s="226">
        <f>IF(N344="základní",J344,0)</f>
        <v>0</v>
      </c>
      <c r="BF344" s="226">
        <f>IF(N344="snížená",J344,0)</f>
        <v>0</v>
      </c>
      <c r="BG344" s="226">
        <f>IF(N344="zákl. přenesená",J344,0)</f>
        <v>0</v>
      </c>
      <c r="BH344" s="226">
        <f>IF(N344="sníž. přenesená",J344,0)</f>
        <v>0</v>
      </c>
      <c r="BI344" s="226">
        <f>IF(N344="nulová",J344,0)</f>
        <v>0</v>
      </c>
      <c r="BJ344" s="19" t="s">
        <v>79</v>
      </c>
      <c r="BK344" s="226">
        <f>ROUND(I344*H344,2)</f>
        <v>0</v>
      </c>
      <c r="BL344" s="19" t="s">
        <v>131</v>
      </c>
      <c r="BM344" s="225" t="s">
        <v>462</v>
      </c>
    </row>
    <row r="345" s="2" customFormat="1">
      <c r="A345" s="40"/>
      <c r="B345" s="41"/>
      <c r="C345" s="42"/>
      <c r="D345" s="227" t="s">
        <v>133</v>
      </c>
      <c r="E345" s="42"/>
      <c r="F345" s="228" t="s">
        <v>463</v>
      </c>
      <c r="G345" s="42"/>
      <c r="H345" s="42"/>
      <c r="I345" s="229"/>
      <c r="J345" s="42"/>
      <c r="K345" s="42"/>
      <c r="L345" s="46"/>
      <c r="M345" s="230"/>
      <c r="N345" s="231"/>
      <c r="O345" s="86"/>
      <c r="P345" s="86"/>
      <c r="Q345" s="86"/>
      <c r="R345" s="86"/>
      <c r="S345" s="86"/>
      <c r="T345" s="87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9" t="s">
        <v>133</v>
      </c>
      <c r="AU345" s="19" t="s">
        <v>81</v>
      </c>
    </row>
    <row r="346" s="2" customFormat="1">
      <c r="A346" s="40"/>
      <c r="B346" s="41"/>
      <c r="C346" s="42"/>
      <c r="D346" s="232" t="s">
        <v>135</v>
      </c>
      <c r="E346" s="42"/>
      <c r="F346" s="233" t="s">
        <v>464</v>
      </c>
      <c r="G346" s="42"/>
      <c r="H346" s="42"/>
      <c r="I346" s="229"/>
      <c r="J346" s="42"/>
      <c r="K346" s="42"/>
      <c r="L346" s="46"/>
      <c r="M346" s="230"/>
      <c r="N346" s="231"/>
      <c r="O346" s="86"/>
      <c r="P346" s="86"/>
      <c r="Q346" s="86"/>
      <c r="R346" s="86"/>
      <c r="S346" s="86"/>
      <c r="T346" s="87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T346" s="19" t="s">
        <v>135</v>
      </c>
      <c r="AU346" s="19" t="s">
        <v>81</v>
      </c>
    </row>
    <row r="347" s="14" customFormat="1">
      <c r="A347" s="14"/>
      <c r="B347" s="244"/>
      <c r="C347" s="245"/>
      <c r="D347" s="227" t="s">
        <v>137</v>
      </c>
      <c r="E347" s="246" t="s">
        <v>19</v>
      </c>
      <c r="F347" s="247" t="s">
        <v>465</v>
      </c>
      <c r="G347" s="245"/>
      <c r="H347" s="248">
        <v>62</v>
      </c>
      <c r="I347" s="249"/>
      <c r="J347" s="245"/>
      <c r="K347" s="245"/>
      <c r="L347" s="250"/>
      <c r="M347" s="251"/>
      <c r="N347" s="252"/>
      <c r="O347" s="252"/>
      <c r="P347" s="252"/>
      <c r="Q347" s="252"/>
      <c r="R347" s="252"/>
      <c r="S347" s="252"/>
      <c r="T347" s="253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4" t="s">
        <v>137</v>
      </c>
      <c r="AU347" s="254" t="s">
        <v>81</v>
      </c>
      <c r="AV347" s="14" t="s">
        <v>81</v>
      </c>
      <c r="AW347" s="14" t="s">
        <v>33</v>
      </c>
      <c r="AX347" s="14" t="s">
        <v>79</v>
      </c>
      <c r="AY347" s="254" t="s">
        <v>124</v>
      </c>
    </row>
    <row r="348" s="2" customFormat="1" ht="16.5" customHeight="1">
      <c r="A348" s="40"/>
      <c r="B348" s="41"/>
      <c r="C348" s="277" t="s">
        <v>466</v>
      </c>
      <c r="D348" s="277" t="s">
        <v>296</v>
      </c>
      <c r="E348" s="278" t="s">
        <v>467</v>
      </c>
      <c r="F348" s="279" t="s">
        <v>468</v>
      </c>
      <c r="G348" s="280" t="s">
        <v>461</v>
      </c>
      <c r="H348" s="281">
        <v>33</v>
      </c>
      <c r="I348" s="282"/>
      <c r="J348" s="283">
        <f>ROUND(I348*H348,2)</f>
        <v>0</v>
      </c>
      <c r="K348" s="279" t="s">
        <v>130</v>
      </c>
      <c r="L348" s="284"/>
      <c r="M348" s="285" t="s">
        <v>19</v>
      </c>
      <c r="N348" s="286" t="s">
        <v>43</v>
      </c>
      <c r="O348" s="86"/>
      <c r="P348" s="223">
        <f>O348*H348</f>
        <v>0</v>
      </c>
      <c r="Q348" s="223">
        <v>0.00080000000000000004</v>
      </c>
      <c r="R348" s="223">
        <f>Q348*H348</f>
        <v>0.0264</v>
      </c>
      <c r="S348" s="223">
        <v>0</v>
      </c>
      <c r="T348" s="224">
        <f>S348*H348</f>
        <v>0</v>
      </c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R348" s="225" t="s">
        <v>190</v>
      </c>
      <c r="AT348" s="225" t="s">
        <v>296</v>
      </c>
      <c r="AU348" s="225" t="s">
        <v>81</v>
      </c>
      <c r="AY348" s="19" t="s">
        <v>124</v>
      </c>
      <c r="BE348" s="226">
        <f>IF(N348="základní",J348,0)</f>
        <v>0</v>
      </c>
      <c r="BF348" s="226">
        <f>IF(N348="snížená",J348,0)</f>
        <v>0</v>
      </c>
      <c r="BG348" s="226">
        <f>IF(N348="zákl. přenesená",J348,0)</f>
        <v>0</v>
      </c>
      <c r="BH348" s="226">
        <f>IF(N348="sníž. přenesená",J348,0)</f>
        <v>0</v>
      </c>
      <c r="BI348" s="226">
        <f>IF(N348="nulová",J348,0)</f>
        <v>0</v>
      </c>
      <c r="BJ348" s="19" t="s">
        <v>79</v>
      </c>
      <c r="BK348" s="226">
        <f>ROUND(I348*H348,2)</f>
        <v>0</v>
      </c>
      <c r="BL348" s="19" t="s">
        <v>131</v>
      </c>
      <c r="BM348" s="225" t="s">
        <v>469</v>
      </c>
    </row>
    <row r="349" s="2" customFormat="1">
      <c r="A349" s="40"/>
      <c r="B349" s="41"/>
      <c r="C349" s="42"/>
      <c r="D349" s="227" t="s">
        <v>133</v>
      </c>
      <c r="E349" s="42"/>
      <c r="F349" s="228" t="s">
        <v>468</v>
      </c>
      <c r="G349" s="42"/>
      <c r="H349" s="42"/>
      <c r="I349" s="229"/>
      <c r="J349" s="42"/>
      <c r="K349" s="42"/>
      <c r="L349" s="46"/>
      <c r="M349" s="230"/>
      <c r="N349" s="231"/>
      <c r="O349" s="86"/>
      <c r="P349" s="86"/>
      <c r="Q349" s="86"/>
      <c r="R349" s="86"/>
      <c r="S349" s="86"/>
      <c r="T349" s="87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T349" s="19" t="s">
        <v>133</v>
      </c>
      <c r="AU349" s="19" t="s">
        <v>81</v>
      </c>
    </row>
    <row r="350" s="2" customFormat="1" ht="16.5" customHeight="1">
      <c r="A350" s="40"/>
      <c r="B350" s="41"/>
      <c r="C350" s="277" t="s">
        <v>470</v>
      </c>
      <c r="D350" s="277" t="s">
        <v>296</v>
      </c>
      <c r="E350" s="278" t="s">
        <v>471</v>
      </c>
      <c r="F350" s="279" t="s">
        <v>472</v>
      </c>
      <c r="G350" s="280" t="s">
        <v>461</v>
      </c>
      <c r="H350" s="281">
        <v>29</v>
      </c>
      <c r="I350" s="282"/>
      <c r="J350" s="283">
        <f>ROUND(I350*H350,2)</f>
        <v>0</v>
      </c>
      <c r="K350" s="279" t="s">
        <v>130</v>
      </c>
      <c r="L350" s="284"/>
      <c r="M350" s="285" t="s">
        <v>19</v>
      </c>
      <c r="N350" s="286" t="s">
        <v>43</v>
      </c>
      <c r="O350" s="86"/>
      <c r="P350" s="223">
        <f>O350*H350</f>
        <v>0</v>
      </c>
      <c r="Q350" s="223">
        <v>0.00059999999999999995</v>
      </c>
      <c r="R350" s="223">
        <f>Q350*H350</f>
        <v>0.017399999999999999</v>
      </c>
      <c r="S350" s="223">
        <v>0</v>
      </c>
      <c r="T350" s="224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25" t="s">
        <v>190</v>
      </c>
      <c r="AT350" s="225" t="s">
        <v>296</v>
      </c>
      <c r="AU350" s="225" t="s">
        <v>81</v>
      </c>
      <c r="AY350" s="19" t="s">
        <v>124</v>
      </c>
      <c r="BE350" s="226">
        <f>IF(N350="základní",J350,0)</f>
        <v>0</v>
      </c>
      <c r="BF350" s="226">
        <f>IF(N350="snížená",J350,0)</f>
        <v>0</v>
      </c>
      <c r="BG350" s="226">
        <f>IF(N350="zákl. přenesená",J350,0)</f>
        <v>0</v>
      </c>
      <c r="BH350" s="226">
        <f>IF(N350="sníž. přenesená",J350,0)</f>
        <v>0</v>
      </c>
      <c r="BI350" s="226">
        <f>IF(N350="nulová",J350,0)</f>
        <v>0</v>
      </c>
      <c r="BJ350" s="19" t="s">
        <v>79</v>
      </c>
      <c r="BK350" s="226">
        <f>ROUND(I350*H350,2)</f>
        <v>0</v>
      </c>
      <c r="BL350" s="19" t="s">
        <v>131</v>
      </c>
      <c r="BM350" s="225" t="s">
        <v>473</v>
      </c>
    </row>
    <row r="351" s="2" customFormat="1">
      <c r="A351" s="40"/>
      <c r="B351" s="41"/>
      <c r="C351" s="42"/>
      <c r="D351" s="227" t="s">
        <v>133</v>
      </c>
      <c r="E351" s="42"/>
      <c r="F351" s="228" t="s">
        <v>472</v>
      </c>
      <c r="G351" s="42"/>
      <c r="H351" s="42"/>
      <c r="I351" s="229"/>
      <c r="J351" s="42"/>
      <c r="K351" s="42"/>
      <c r="L351" s="46"/>
      <c r="M351" s="230"/>
      <c r="N351" s="231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133</v>
      </c>
      <c r="AU351" s="19" t="s">
        <v>81</v>
      </c>
    </row>
    <row r="352" s="2" customFormat="1" ht="21.75" customHeight="1">
      <c r="A352" s="40"/>
      <c r="B352" s="41"/>
      <c r="C352" s="214" t="s">
        <v>474</v>
      </c>
      <c r="D352" s="214" t="s">
        <v>126</v>
      </c>
      <c r="E352" s="215" t="s">
        <v>475</v>
      </c>
      <c r="F352" s="216" t="s">
        <v>476</v>
      </c>
      <c r="G352" s="217" t="s">
        <v>461</v>
      </c>
      <c r="H352" s="218">
        <v>4</v>
      </c>
      <c r="I352" s="219"/>
      <c r="J352" s="220">
        <f>ROUND(I352*H352,2)</f>
        <v>0</v>
      </c>
      <c r="K352" s="216" t="s">
        <v>130</v>
      </c>
      <c r="L352" s="46"/>
      <c r="M352" s="221" t="s">
        <v>19</v>
      </c>
      <c r="N352" s="222" t="s">
        <v>43</v>
      </c>
      <c r="O352" s="86"/>
      <c r="P352" s="223">
        <f>O352*H352</f>
        <v>0</v>
      </c>
      <c r="Q352" s="223">
        <v>1.0000000000000001E-05</v>
      </c>
      <c r="R352" s="223">
        <f>Q352*H352</f>
        <v>4.0000000000000003E-05</v>
      </c>
      <c r="S352" s="223">
        <v>0</v>
      </c>
      <c r="T352" s="224">
        <f>S352*H352</f>
        <v>0</v>
      </c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R352" s="225" t="s">
        <v>131</v>
      </c>
      <c r="AT352" s="225" t="s">
        <v>126</v>
      </c>
      <c r="AU352" s="225" t="s">
        <v>81</v>
      </c>
      <c r="AY352" s="19" t="s">
        <v>124</v>
      </c>
      <c r="BE352" s="226">
        <f>IF(N352="základní",J352,0)</f>
        <v>0</v>
      </c>
      <c r="BF352" s="226">
        <f>IF(N352="snížená",J352,0)</f>
        <v>0</v>
      </c>
      <c r="BG352" s="226">
        <f>IF(N352="zákl. přenesená",J352,0)</f>
        <v>0</v>
      </c>
      <c r="BH352" s="226">
        <f>IF(N352="sníž. přenesená",J352,0)</f>
        <v>0</v>
      </c>
      <c r="BI352" s="226">
        <f>IF(N352="nulová",J352,0)</f>
        <v>0</v>
      </c>
      <c r="BJ352" s="19" t="s">
        <v>79</v>
      </c>
      <c r="BK352" s="226">
        <f>ROUND(I352*H352,2)</f>
        <v>0</v>
      </c>
      <c r="BL352" s="19" t="s">
        <v>131</v>
      </c>
      <c r="BM352" s="225" t="s">
        <v>477</v>
      </c>
    </row>
    <row r="353" s="2" customFormat="1">
      <c r="A353" s="40"/>
      <c r="B353" s="41"/>
      <c r="C353" s="42"/>
      <c r="D353" s="227" t="s">
        <v>133</v>
      </c>
      <c r="E353" s="42"/>
      <c r="F353" s="228" t="s">
        <v>478</v>
      </c>
      <c r="G353" s="42"/>
      <c r="H353" s="42"/>
      <c r="I353" s="229"/>
      <c r="J353" s="42"/>
      <c r="K353" s="42"/>
      <c r="L353" s="46"/>
      <c r="M353" s="230"/>
      <c r="N353" s="231"/>
      <c r="O353" s="86"/>
      <c r="P353" s="86"/>
      <c r="Q353" s="86"/>
      <c r="R353" s="86"/>
      <c r="S353" s="86"/>
      <c r="T353" s="87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T353" s="19" t="s">
        <v>133</v>
      </c>
      <c r="AU353" s="19" t="s">
        <v>81</v>
      </c>
    </row>
    <row r="354" s="2" customFormat="1">
      <c r="A354" s="40"/>
      <c r="B354" s="41"/>
      <c r="C354" s="42"/>
      <c r="D354" s="232" t="s">
        <v>135</v>
      </c>
      <c r="E354" s="42"/>
      <c r="F354" s="233" t="s">
        <v>479</v>
      </c>
      <c r="G354" s="42"/>
      <c r="H354" s="42"/>
      <c r="I354" s="229"/>
      <c r="J354" s="42"/>
      <c r="K354" s="42"/>
      <c r="L354" s="46"/>
      <c r="M354" s="230"/>
      <c r="N354" s="231"/>
      <c r="O354" s="86"/>
      <c r="P354" s="86"/>
      <c r="Q354" s="86"/>
      <c r="R354" s="86"/>
      <c r="S354" s="86"/>
      <c r="T354" s="87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T354" s="19" t="s">
        <v>135</v>
      </c>
      <c r="AU354" s="19" t="s">
        <v>81</v>
      </c>
    </row>
    <row r="355" s="2" customFormat="1" ht="16.5" customHeight="1">
      <c r="A355" s="40"/>
      <c r="B355" s="41"/>
      <c r="C355" s="277" t="s">
        <v>480</v>
      </c>
      <c r="D355" s="277" t="s">
        <v>296</v>
      </c>
      <c r="E355" s="278" t="s">
        <v>481</v>
      </c>
      <c r="F355" s="279" t="s">
        <v>482</v>
      </c>
      <c r="G355" s="280" t="s">
        <v>461</v>
      </c>
      <c r="H355" s="281">
        <v>4</v>
      </c>
      <c r="I355" s="282"/>
      <c r="J355" s="283">
        <f>ROUND(I355*H355,2)</f>
        <v>0</v>
      </c>
      <c r="K355" s="279" t="s">
        <v>130</v>
      </c>
      <c r="L355" s="284"/>
      <c r="M355" s="285" t="s">
        <v>19</v>
      </c>
      <c r="N355" s="286" t="s">
        <v>43</v>
      </c>
      <c r="O355" s="86"/>
      <c r="P355" s="223">
        <f>O355*H355</f>
        <v>0</v>
      </c>
      <c r="Q355" s="223">
        <v>0.0028999999999999998</v>
      </c>
      <c r="R355" s="223">
        <f>Q355*H355</f>
        <v>0.011599999999999999</v>
      </c>
      <c r="S355" s="223">
        <v>0</v>
      </c>
      <c r="T355" s="224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25" t="s">
        <v>190</v>
      </c>
      <c r="AT355" s="225" t="s">
        <v>296</v>
      </c>
      <c r="AU355" s="225" t="s">
        <v>81</v>
      </c>
      <c r="AY355" s="19" t="s">
        <v>124</v>
      </c>
      <c r="BE355" s="226">
        <f>IF(N355="základní",J355,0)</f>
        <v>0</v>
      </c>
      <c r="BF355" s="226">
        <f>IF(N355="snížená",J355,0)</f>
        <v>0</v>
      </c>
      <c r="BG355" s="226">
        <f>IF(N355="zákl. přenesená",J355,0)</f>
        <v>0</v>
      </c>
      <c r="BH355" s="226">
        <f>IF(N355="sníž. přenesená",J355,0)</f>
        <v>0</v>
      </c>
      <c r="BI355" s="226">
        <f>IF(N355="nulová",J355,0)</f>
        <v>0</v>
      </c>
      <c r="BJ355" s="19" t="s">
        <v>79</v>
      </c>
      <c r="BK355" s="226">
        <f>ROUND(I355*H355,2)</f>
        <v>0</v>
      </c>
      <c r="BL355" s="19" t="s">
        <v>131</v>
      </c>
      <c r="BM355" s="225" t="s">
        <v>483</v>
      </c>
    </row>
    <row r="356" s="2" customFormat="1">
      <c r="A356" s="40"/>
      <c r="B356" s="41"/>
      <c r="C356" s="42"/>
      <c r="D356" s="227" t="s">
        <v>133</v>
      </c>
      <c r="E356" s="42"/>
      <c r="F356" s="228" t="s">
        <v>482</v>
      </c>
      <c r="G356" s="42"/>
      <c r="H356" s="42"/>
      <c r="I356" s="229"/>
      <c r="J356" s="42"/>
      <c r="K356" s="42"/>
      <c r="L356" s="46"/>
      <c r="M356" s="230"/>
      <c r="N356" s="231"/>
      <c r="O356" s="86"/>
      <c r="P356" s="86"/>
      <c r="Q356" s="86"/>
      <c r="R356" s="86"/>
      <c r="S356" s="86"/>
      <c r="T356" s="87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T356" s="19" t="s">
        <v>133</v>
      </c>
      <c r="AU356" s="19" t="s">
        <v>81</v>
      </c>
    </row>
    <row r="357" s="2" customFormat="1" ht="21.75" customHeight="1">
      <c r="A357" s="40"/>
      <c r="B357" s="41"/>
      <c r="C357" s="214" t="s">
        <v>484</v>
      </c>
      <c r="D357" s="214" t="s">
        <v>126</v>
      </c>
      <c r="E357" s="215" t="s">
        <v>485</v>
      </c>
      <c r="F357" s="216" t="s">
        <v>486</v>
      </c>
      <c r="G357" s="217" t="s">
        <v>461</v>
      </c>
      <c r="H357" s="218">
        <v>4</v>
      </c>
      <c r="I357" s="219"/>
      <c r="J357" s="220">
        <f>ROUND(I357*H357,2)</f>
        <v>0</v>
      </c>
      <c r="K357" s="216" t="s">
        <v>130</v>
      </c>
      <c r="L357" s="46"/>
      <c r="M357" s="221" t="s">
        <v>19</v>
      </c>
      <c r="N357" s="222" t="s">
        <v>43</v>
      </c>
      <c r="O357" s="86"/>
      <c r="P357" s="223">
        <f>O357*H357</f>
        <v>0</v>
      </c>
      <c r="Q357" s="223">
        <v>2.0000000000000002E-05</v>
      </c>
      <c r="R357" s="223">
        <f>Q357*H357</f>
        <v>8.0000000000000007E-05</v>
      </c>
      <c r="S357" s="223">
        <v>0</v>
      </c>
      <c r="T357" s="224">
        <f>S357*H357</f>
        <v>0</v>
      </c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R357" s="225" t="s">
        <v>131</v>
      </c>
      <c r="AT357" s="225" t="s">
        <v>126</v>
      </c>
      <c r="AU357" s="225" t="s">
        <v>81</v>
      </c>
      <c r="AY357" s="19" t="s">
        <v>124</v>
      </c>
      <c r="BE357" s="226">
        <f>IF(N357="základní",J357,0)</f>
        <v>0</v>
      </c>
      <c r="BF357" s="226">
        <f>IF(N357="snížená",J357,0)</f>
        <v>0</v>
      </c>
      <c r="BG357" s="226">
        <f>IF(N357="zákl. přenesená",J357,0)</f>
        <v>0</v>
      </c>
      <c r="BH357" s="226">
        <f>IF(N357="sníž. přenesená",J357,0)</f>
        <v>0</v>
      </c>
      <c r="BI357" s="226">
        <f>IF(N357="nulová",J357,0)</f>
        <v>0</v>
      </c>
      <c r="BJ357" s="19" t="s">
        <v>79</v>
      </c>
      <c r="BK357" s="226">
        <f>ROUND(I357*H357,2)</f>
        <v>0</v>
      </c>
      <c r="BL357" s="19" t="s">
        <v>131</v>
      </c>
      <c r="BM357" s="225" t="s">
        <v>487</v>
      </c>
    </row>
    <row r="358" s="2" customFormat="1">
      <c r="A358" s="40"/>
      <c r="B358" s="41"/>
      <c r="C358" s="42"/>
      <c r="D358" s="227" t="s">
        <v>133</v>
      </c>
      <c r="E358" s="42"/>
      <c r="F358" s="228" t="s">
        <v>488</v>
      </c>
      <c r="G358" s="42"/>
      <c r="H358" s="42"/>
      <c r="I358" s="229"/>
      <c r="J358" s="42"/>
      <c r="K358" s="42"/>
      <c r="L358" s="46"/>
      <c r="M358" s="230"/>
      <c r="N358" s="231"/>
      <c r="O358" s="86"/>
      <c r="P358" s="86"/>
      <c r="Q358" s="86"/>
      <c r="R358" s="86"/>
      <c r="S358" s="86"/>
      <c r="T358" s="87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T358" s="19" t="s">
        <v>133</v>
      </c>
      <c r="AU358" s="19" t="s">
        <v>81</v>
      </c>
    </row>
    <row r="359" s="2" customFormat="1">
      <c r="A359" s="40"/>
      <c r="B359" s="41"/>
      <c r="C359" s="42"/>
      <c r="D359" s="232" t="s">
        <v>135</v>
      </c>
      <c r="E359" s="42"/>
      <c r="F359" s="233" t="s">
        <v>489</v>
      </c>
      <c r="G359" s="42"/>
      <c r="H359" s="42"/>
      <c r="I359" s="229"/>
      <c r="J359" s="42"/>
      <c r="K359" s="42"/>
      <c r="L359" s="46"/>
      <c r="M359" s="230"/>
      <c r="N359" s="231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9" t="s">
        <v>135</v>
      </c>
      <c r="AU359" s="19" t="s">
        <v>81</v>
      </c>
    </row>
    <row r="360" s="2" customFormat="1" ht="16.5" customHeight="1">
      <c r="A360" s="40"/>
      <c r="B360" s="41"/>
      <c r="C360" s="277" t="s">
        <v>490</v>
      </c>
      <c r="D360" s="277" t="s">
        <v>296</v>
      </c>
      <c r="E360" s="278" t="s">
        <v>491</v>
      </c>
      <c r="F360" s="279" t="s">
        <v>492</v>
      </c>
      <c r="G360" s="280" t="s">
        <v>461</v>
      </c>
      <c r="H360" s="281">
        <v>4</v>
      </c>
      <c r="I360" s="282"/>
      <c r="J360" s="283">
        <f>ROUND(I360*H360,2)</f>
        <v>0</v>
      </c>
      <c r="K360" s="279" t="s">
        <v>130</v>
      </c>
      <c r="L360" s="284"/>
      <c r="M360" s="285" t="s">
        <v>19</v>
      </c>
      <c r="N360" s="286" t="s">
        <v>43</v>
      </c>
      <c r="O360" s="86"/>
      <c r="P360" s="223">
        <f>O360*H360</f>
        <v>0</v>
      </c>
      <c r="Q360" s="223">
        <v>0.0085000000000000006</v>
      </c>
      <c r="R360" s="223">
        <f>Q360*H360</f>
        <v>0.034000000000000002</v>
      </c>
      <c r="S360" s="223">
        <v>0</v>
      </c>
      <c r="T360" s="224">
        <f>S360*H360</f>
        <v>0</v>
      </c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R360" s="225" t="s">
        <v>190</v>
      </c>
      <c r="AT360" s="225" t="s">
        <v>296</v>
      </c>
      <c r="AU360" s="225" t="s">
        <v>81</v>
      </c>
      <c r="AY360" s="19" t="s">
        <v>124</v>
      </c>
      <c r="BE360" s="226">
        <f>IF(N360="základní",J360,0)</f>
        <v>0</v>
      </c>
      <c r="BF360" s="226">
        <f>IF(N360="snížená",J360,0)</f>
        <v>0</v>
      </c>
      <c r="BG360" s="226">
        <f>IF(N360="zákl. přenesená",J360,0)</f>
        <v>0</v>
      </c>
      <c r="BH360" s="226">
        <f>IF(N360="sníž. přenesená",J360,0)</f>
        <v>0</v>
      </c>
      <c r="BI360" s="226">
        <f>IF(N360="nulová",J360,0)</f>
        <v>0</v>
      </c>
      <c r="BJ360" s="19" t="s">
        <v>79</v>
      </c>
      <c r="BK360" s="226">
        <f>ROUND(I360*H360,2)</f>
        <v>0</v>
      </c>
      <c r="BL360" s="19" t="s">
        <v>131</v>
      </c>
      <c r="BM360" s="225" t="s">
        <v>493</v>
      </c>
    </row>
    <row r="361" s="2" customFormat="1">
      <c r="A361" s="40"/>
      <c r="B361" s="41"/>
      <c r="C361" s="42"/>
      <c r="D361" s="227" t="s">
        <v>133</v>
      </c>
      <c r="E361" s="42"/>
      <c r="F361" s="228" t="s">
        <v>492</v>
      </c>
      <c r="G361" s="42"/>
      <c r="H361" s="42"/>
      <c r="I361" s="229"/>
      <c r="J361" s="42"/>
      <c r="K361" s="42"/>
      <c r="L361" s="46"/>
      <c r="M361" s="230"/>
      <c r="N361" s="231"/>
      <c r="O361" s="86"/>
      <c r="P361" s="86"/>
      <c r="Q361" s="86"/>
      <c r="R361" s="86"/>
      <c r="S361" s="86"/>
      <c r="T361" s="87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T361" s="19" t="s">
        <v>133</v>
      </c>
      <c r="AU361" s="19" t="s">
        <v>81</v>
      </c>
    </row>
    <row r="362" s="2" customFormat="1" ht="16.5" customHeight="1">
      <c r="A362" s="40"/>
      <c r="B362" s="41"/>
      <c r="C362" s="214" t="s">
        <v>494</v>
      </c>
      <c r="D362" s="214" t="s">
        <v>126</v>
      </c>
      <c r="E362" s="215" t="s">
        <v>495</v>
      </c>
      <c r="F362" s="216" t="s">
        <v>496</v>
      </c>
      <c r="G362" s="217" t="s">
        <v>497</v>
      </c>
      <c r="H362" s="218">
        <v>29</v>
      </c>
      <c r="I362" s="219"/>
      <c r="J362" s="220">
        <f>ROUND(I362*H362,2)</f>
        <v>0</v>
      </c>
      <c r="K362" s="216" t="s">
        <v>130</v>
      </c>
      <c r="L362" s="46"/>
      <c r="M362" s="221" t="s">
        <v>19</v>
      </c>
      <c r="N362" s="222" t="s">
        <v>43</v>
      </c>
      <c r="O362" s="86"/>
      <c r="P362" s="223">
        <f>O362*H362</f>
        <v>0</v>
      </c>
      <c r="Q362" s="223">
        <v>0.00010000000000000001</v>
      </c>
      <c r="R362" s="223">
        <f>Q362*H362</f>
        <v>0.0029000000000000002</v>
      </c>
      <c r="S362" s="223">
        <v>0</v>
      </c>
      <c r="T362" s="224">
        <f>S362*H362</f>
        <v>0</v>
      </c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R362" s="225" t="s">
        <v>131</v>
      </c>
      <c r="AT362" s="225" t="s">
        <v>126</v>
      </c>
      <c r="AU362" s="225" t="s">
        <v>81</v>
      </c>
      <c r="AY362" s="19" t="s">
        <v>124</v>
      </c>
      <c r="BE362" s="226">
        <f>IF(N362="základní",J362,0)</f>
        <v>0</v>
      </c>
      <c r="BF362" s="226">
        <f>IF(N362="snížená",J362,0)</f>
        <v>0</v>
      </c>
      <c r="BG362" s="226">
        <f>IF(N362="zákl. přenesená",J362,0)</f>
        <v>0</v>
      </c>
      <c r="BH362" s="226">
        <f>IF(N362="sníž. přenesená",J362,0)</f>
        <v>0</v>
      </c>
      <c r="BI362" s="226">
        <f>IF(N362="nulová",J362,0)</f>
        <v>0</v>
      </c>
      <c r="BJ362" s="19" t="s">
        <v>79</v>
      </c>
      <c r="BK362" s="226">
        <f>ROUND(I362*H362,2)</f>
        <v>0</v>
      </c>
      <c r="BL362" s="19" t="s">
        <v>131</v>
      </c>
      <c r="BM362" s="225" t="s">
        <v>498</v>
      </c>
    </row>
    <row r="363" s="2" customFormat="1">
      <c r="A363" s="40"/>
      <c r="B363" s="41"/>
      <c r="C363" s="42"/>
      <c r="D363" s="227" t="s">
        <v>133</v>
      </c>
      <c r="E363" s="42"/>
      <c r="F363" s="228" t="s">
        <v>499</v>
      </c>
      <c r="G363" s="42"/>
      <c r="H363" s="42"/>
      <c r="I363" s="229"/>
      <c r="J363" s="42"/>
      <c r="K363" s="42"/>
      <c r="L363" s="46"/>
      <c r="M363" s="230"/>
      <c r="N363" s="231"/>
      <c r="O363" s="86"/>
      <c r="P363" s="86"/>
      <c r="Q363" s="86"/>
      <c r="R363" s="86"/>
      <c r="S363" s="86"/>
      <c r="T363" s="87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T363" s="19" t="s">
        <v>133</v>
      </c>
      <c r="AU363" s="19" t="s">
        <v>81</v>
      </c>
    </row>
    <row r="364" s="2" customFormat="1">
      <c r="A364" s="40"/>
      <c r="B364" s="41"/>
      <c r="C364" s="42"/>
      <c r="D364" s="232" t="s">
        <v>135</v>
      </c>
      <c r="E364" s="42"/>
      <c r="F364" s="233" t="s">
        <v>500</v>
      </c>
      <c r="G364" s="42"/>
      <c r="H364" s="42"/>
      <c r="I364" s="229"/>
      <c r="J364" s="42"/>
      <c r="K364" s="42"/>
      <c r="L364" s="46"/>
      <c r="M364" s="230"/>
      <c r="N364" s="231"/>
      <c r="O364" s="86"/>
      <c r="P364" s="86"/>
      <c r="Q364" s="86"/>
      <c r="R364" s="86"/>
      <c r="S364" s="86"/>
      <c r="T364" s="87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T364" s="19" t="s">
        <v>135</v>
      </c>
      <c r="AU364" s="19" t="s">
        <v>81</v>
      </c>
    </row>
    <row r="365" s="2" customFormat="1" ht="16.5" customHeight="1">
      <c r="A365" s="40"/>
      <c r="B365" s="41"/>
      <c r="C365" s="214" t="s">
        <v>501</v>
      </c>
      <c r="D365" s="214" t="s">
        <v>126</v>
      </c>
      <c r="E365" s="215" t="s">
        <v>502</v>
      </c>
      <c r="F365" s="216" t="s">
        <v>503</v>
      </c>
      <c r="G365" s="217" t="s">
        <v>497</v>
      </c>
      <c r="H365" s="218">
        <v>18</v>
      </c>
      <c r="I365" s="219"/>
      <c r="J365" s="220">
        <f>ROUND(I365*H365,2)</f>
        <v>0</v>
      </c>
      <c r="K365" s="216" t="s">
        <v>130</v>
      </c>
      <c r="L365" s="46"/>
      <c r="M365" s="221" t="s">
        <v>19</v>
      </c>
      <c r="N365" s="222" t="s">
        <v>43</v>
      </c>
      <c r="O365" s="86"/>
      <c r="P365" s="223">
        <f>O365*H365</f>
        <v>0</v>
      </c>
      <c r="Q365" s="223">
        <v>0.00031</v>
      </c>
      <c r="R365" s="223">
        <f>Q365*H365</f>
        <v>0.0055799999999999999</v>
      </c>
      <c r="S365" s="223">
        <v>0</v>
      </c>
      <c r="T365" s="224">
        <f>S365*H365</f>
        <v>0</v>
      </c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R365" s="225" t="s">
        <v>131</v>
      </c>
      <c r="AT365" s="225" t="s">
        <v>126</v>
      </c>
      <c r="AU365" s="225" t="s">
        <v>81</v>
      </c>
      <c r="AY365" s="19" t="s">
        <v>124</v>
      </c>
      <c r="BE365" s="226">
        <f>IF(N365="základní",J365,0)</f>
        <v>0</v>
      </c>
      <c r="BF365" s="226">
        <f>IF(N365="snížená",J365,0)</f>
        <v>0</v>
      </c>
      <c r="BG365" s="226">
        <f>IF(N365="zákl. přenesená",J365,0)</f>
        <v>0</v>
      </c>
      <c r="BH365" s="226">
        <f>IF(N365="sníž. přenesená",J365,0)</f>
        <v>0</v>
      </c>
      <c r="BI365" s="226">
        <f>IF(N365="nulová",J365,0)</f>
        <v>0</v>
      </c>
      <c r="BJ365" s="19" t="s">
        <v>79</v>
      </c>
      <c r="BK365" s="226">
        <f>ROUND(I365*H365,2)</f>
        <v>0</v>
      </c>
      <c r="BL365" s="19" t="s">
        <v>131</v>
      </c>
      <c r="BM365" s="225" t="s">
        <v>504</v>
      </c>
    </row>
    <row r="366" s="2" customFormat="1">
      <c r="A366" s="40"/>
      <c r="B366" s="41"/>
      <c r="C366" s="42"/>
      <c r="D366" s="227" t="s">
        <v>133</v>
      </c>
      <c r="E366" s="42"/>
      <c r="F366" s="228" t="s">
        <v>505</v>
      </c>
      <c r="G366" s="42"/>
      <c r="H366" s="42"/>
      <c r="I366" s="229"/>
      <c r="J366" s="42"/>
      <c r="K366" s="42"/>
      <c r="L366" s="46"/>
      <c r="M366" s="230"/>
      <c r="N366" s="231"/>
      <c r="O366" s="86"/>
      <c r="P366" s="86"/>
      <c r="Q366" s="86"/>
      <c r="R366" s="86"/>
      <c r="S366" s="86"/>
      <c r="T366" s="87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T366" s="19" t="s">
        <v>133</v>
      </c>
      <c r="AU366" s="19" t="s">
        <v>81</v>
      </c>
    </row>
    <row r="367" s="2" customFormat="1">
      <c r="A367" s="40"/>
      <c r="B367" s="41"/>
      <c r="C367" s="42"/>
      <c r="D367" s="232" t="s">
        <v>135</v>
      </c>
      <c r="E367" s="42"/>
      <c r="F367" s="233" t="s">
        <v>506</v>
      </c>
      <c r="G367" s="42"/>
      <c r="H367" s="42"/>
      <c r="I367" s="229"/>
      <c r="J367" s="42"/>
      <c r="K367" s="42"/>
      <c r="L367" s="46"/>
      <c r="M367" s="230"/>
      <c r="N367" s="231"/>
      <c r="O367" s="86"/>
      <c r="P367" s="86"/>
      <c r="Q367" s="86"/>
      <c r="R367" s="86"/>
      <c r="S367" s="86"/>
      <c r="T367" s="87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T367" s="19" t="s">
        <v>135</v>
      </c>
      <c r="AU367" s="19" t="s">
        <v>81</v>
      </c>
    </row>
    <row r="368" s="13" customFormat="1">
      <c r="A368" s="13"/>
      <c r="B368" s="234"/>
      <c r="C368" s="235"/>
      <c r="D368" s="227" t="s">
        <v>137</v>
      </c>
      <c r="E368" s="236" t="s">
        <v>19</v>
      </c>
      <c r="F368" s="237" t="s">
        <v>507</v>
      </c>
      <c r="G368" s="235"/>
      <c r="H368" s="236" t="s">
        <v>19</v>
      </c>
      <c r="I368" s="238"/>
      <c r="J368" s="235"/>
      <c r="K368" s="235"/>
      <c r="L368" s="239"/>
      <c r="M368" s="240"/>
      <c r="N368" s="241"/>
      <c r="O368" s="241"/>
      <c r="P368" s="241"/>
      <c r="Q368" s="241"/>
      <c r="R368" s="241"/>
      <c r="S368" s="241"/>
      <c r="T368" s="242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3" t="s">
        <v>137</v>
      </c>
      <c r="AU368" s="243" t="s">
        <v>81</v>
      </c>
      <c r="AV368" s="13" t="s">
        <v>79</v>
      </c>
      <c r="AW368" s="13" t="s">
        <v>33</v>
      </c>
      <c r="AX368" s="13" t="s">
        <v>72</v>
      </c>
      <c r="AY368" s="243" t="s">
        <v>124</v>
      </c>
    </row>
    <row r="369" s="13" customFormat="1">
      <c r="A369" s="13"/>
      <c r="B369" s="234"/>
      <c r="C369" s="235"/>
      <c r="D369" s="227" t="s">
        <v>137</v>
      </c>
      <c r="E369" s="236" t="s">
        <v>19</v>
      </c>
      <c r="F369" s="237" t="s">
        <v>373</v>
      </c>
      <c r="G369" s="235"/>
      <c r="H369" s="236" t="s">
        <v>19</v>
      </c>
      <c r="I369" s="238"/>
      <c r="J369" s="235"/>
      <c r="K369" s="235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137</v>
      </c>
      <c r="AU369" s="243" t="s">
        <v>81</v>
      </c>
      <c r="AV369" s="13" t="s">
        <v>79</v>
      </c>
      <c r="AW369" s="13" t="s">
        <v>33</v>
      </c>
      <c r="AX369" s="13" t="s">
        <v>72</v>
      </c>
      <c r="AY369" s="243" t="s">
        <v>124</v>
      </c>
    </row>
    <row r="370" s="14" customFormat="1">
      <c r="A370" s="14"/>
      <c r="B370" s="244"/>
      <c r="C370" s="245"/>
      <c r="D370" s="227" t="s">
        <v>137</v>
      </c>
      <c r="E370" s="246" t="s">
        <v>19</v>
      </c>
      <c r="F370" s="247" t="s">
        <v>181</v>
      </c>
      <c r="G370" s="245"/>
      <c r="H370" s="248">
        <v>7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4" t="s">
        <v>137</v>
      </c>
      <c r="AU370" s="254" t="s">
        <v>81</v>
      </c>
      <c r="AV370" s="14" t="s">
        <v>81</v>
      </c>
      <c r="AW370" s="14" t="s">
        <v>33</v>
      </c>
      <c r="AX370" s="14" t="s">
        <v>72</v>
      </c>
      <c r="AY370" s="254" t="s">
        <v>124</v>
      </c>
    </row>
    <row r="371" s="13" customFormat="1">
      <c r="A371" s="13"/>
      <c r="B371" s="234"/>
      <c r="C371" s="235"/>
      <c r="D371" s="227" t="s">
        <v>137</v>
      </c>
      <c r="E371" s="236" t="s">
        <v>19</v>
      </c>
      <c r="F371" s="237" t="s">
        <v>375</v>
      </c>
      <c r="G371" s="235"/>
      <c r="H371" s="236" t="s">
        <v>19</v>
      </c>
      <c r="I371" s="238"/>
      <c r="J371" s="235"/>
      <c r="K371" s="235"/>
      <c r="L371" s="239"/>
      <c r="M371" s="240"/>
      <c r="N371" s="241"/>
      <c r="O371" s="241"/>
      <c r="P371" s="241"/>
      <c r="Q371" s="241"/>
      <c r="R371" s="241"/>
      <c r="S371" s="241"/>
      <c r="T371" s="24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3" t="s">
        <v>137</v>
      </c>
      <c r="AU371" s="243" t="s">
        <v>81</v>
      </c>
      <c r="AV371" s="13" t="s">
        <v>79</v>
      </c>
      <c r="AW371" s="13" t="s">
        <v>33</v>
      </c>
      <c r="AX371" s="13" t="s">
        <v>72</v>
      </c>
      <c r="AY371" s="243" t="s">
        <v>124</v>
      </c>
    </row>
    <row r="372" s="14" customFormat="1">
      <c r="A372" s="14"/>
      <c r="B372" s="244"/>
      <c r="C372" s="245"/>
      <c r="D372" s="227" t="s">
        <v>137</v>
      </c>
      <c r="E372" s="246" t="s">
        <v>19</v>
      </c>
      <c r="F372" s="247" t="s">
        <v>228</v>
      </c>
      <c r="G372" s="245"/>
      <c r="H372" s="248">
        <v>11</v>
      </c>
      <c r="I372" s="249"/>
      <c r="J372" s="245"/>
      <c r="K372" s="245"/>
      <c r="L372" s="250"/>
      <c r="M372" s="251"/>
      <c r="N372" s="252"/>
      <c r="O372" s="252"/>
      <c r="P372" s="252"/>
      <c r="Q372" s="252"/>
      <c r="R372" s="252"/>
      <c r="S372" s="252"/>
      <c r="T372" s="253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4" t="s">
        <v>137</v>
      </c>
      <c r="AU372" s="254" t="s">
        <v>81</v>
      </c>
      <c r="AV372" s="14" t="s">
        <v>81</v>
      </c>
      <c r="AW372" s="14" t="s">
        <v>33</v>
      </c>
      <c r="AX372" s="14" t="s">
        <v>72</v>
      </c>
      <c r="AY372" s="254" t="s">
        <v>124</v>
      </c>
    </row>
    <row r="373" s="15" customFormat="1">
      <c r="A373" s="15"/>
      <c r="B373" s="255"/>
      <c r="C373" s="256"/>
      <c r="D373" s="227" t="s">
        <v>137</v>
      </c>
      <c r="E373" s="257" t="s">
        <v>19</v>
      </c>
      <c r="F373" s="258" t="s">
        <v>156</v>
      </c>
      <c r="G373" s="256"/>
      <c r="H373" s="259">
        <v>18</v>
      </c>
      <c r="I373" s="260"/>
      <c r="J373" s="256"/>
      <c r="K373" s="256"/>
      <c r="L373" s="261"/>
      <c r="M373" s="262"/>
      <c r="N373" s="263"/>
      <c r="O373" s="263"/>
      <c r="P373" s="263"/>
      <c r="Q373" s="263"/>
      <c r="R373" s="263"/>
      <c r="S373" s="263"/>
      <c r="T373" s="264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65" t="s">
        <v>137</v>
      </c>
      <c r="AU373" s="265" t="s">
        <v>81</v>
      </c>
      <c r="AV373" s="15" t="s">
        <v>131</v>
      </c>
      <c r="AW373" s="15" t="s">
        <v>33</v>
      </c>
      <c r="AX373" s="15" t="s">
        <v>79</v>
      </c>
      <c r="AY373" s="265" t="s">
        <v>124</v>
      </c>
    </row>
    <row r="374" s="2" customFormat="1" ht="16.5" customHeight="1">
      <c r="A374" s="40"/>
      <c r="B374" s="41"/>
      <c r="C374" s="214" t="s">
        <v>508</v>
      </c>
      <c r="D374" s="214" t="s">
        <v>126</v>
      </c>
      <c r="E374" s="215" t="s">
        <v>509</v>
      </c>
      <c r="F374" s="216" t="s">
        <v>510</v>
      </c>
      <c r="G374" s="217" t="s">
        <v>497</v>
      </c>
      <c r="H374" s="218">
        <v>7</v>
      </c>
      <c r="I374" s="219"/>
      <c r="J374" s="220">
        <f>ROUND(I374*H374,2)</f>
        <v>0</v>
      </c>
      <c r="K374" s="216" t="s">
        <v>130</v>
      </c>
      <c r="L374" s="46"/>
      <c r="M374" s="221" t="s">
        <v>19</v>
      </c>
      <c r="N374" s="222" t="s">
        <v>43</v>
      </c>
      <c r="O374" s="86"/>
      <c r="P374" s="223">
        <f>O374*H374</f>
        <v>0</v>
      </c>
      <c r="Q374" s="223">
        <v>0.00025000000000000001</v>
      </c>
      <c r="R374" s="223">
        <f>Q374*H374</f>
        <v>0.00175</v>
      </c>
      <c r="S374" s="223">
        <v>0</v>
      </c>
      <c r="T374" s="224">
        <f>S374*H374</f>
        <v>0</v>
      </c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R374" s="225" t="s">
        <v>131</v>
      </c>
      <c r="AT374" s="225" t="s">
        <v>126</v>
      </c>
      <c r="AU374" s="225" t="s">
        <v>81</v>
      </c>
      <c r="AY374" s="19" t="s">
        <v>124</v>
      </c>
      <c r="BE374" s="226">
        <f>IF(N374="základní",J374,0)</f>
        <v>0</v>
      </c>
      <c r="BF374" s="226">
        <f>IF(N374="snížená",J374,0)</f>
        <v>0</v>
      </c>
      <c r="BG374" s="226">
        <f>IF(N374="zákl. přenesená",J374,0)</f>
        <v>0</v>
      </c>
      <c r="BH374" s="226">
        <f>IF(N374="sníž. přenesená",J374,0)</f>
        <v>0</v>
      </c>
      <c r="BI374" s="226">
        <f>IF(N374="nulová",J374,0)</f>
        <v>0</v>
      </c>
      <c r="BJ374" s="19" t="s">
        <v>79</v>
      </c>
      <c r="BK374" s="226">
        <f>ROUND(I374*H374,2)</f>
        <v>0</v>
      </c>
      <c r="BL374" s="19" t="s">
        <v>131</v>
      </c>
      <c r="BM374" s="225" t="s">
        <v>511</v>
      </c>
    </row>
    <row r="375" s="2" customFormat="1">
      <c r="A375" s="40"/>
      <c r="B375" s="41"/>
      <c r="C375" s="42"/>
      <c r="D375" s="227" t="s">
        <v>133</v>
      </c>
      <c r="E375" s="42"/>
      <c r="F375" s="228" t="s">
        <v>512</v>
      </c>
      <c r="G375" s="42"/>
      <c r="H375" s="42"/>
      <c r="I375" s="229"/>
      <c r="J375" s="42"/>
      <c r="K375" s="42"/>
      <c r="L375" s="46"/>
      <c r="M375" s="230"/>
      <c r="N375" s="231"/>
      <c r="O375" s="86"/>
      <c r="P375" s="86"/>
      <c r="Q375" s="86"/>
      <c r="R375" s="86"/>
      <c r="S375" s="86"/>
      <c r="T375" s="87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T375" s="19" t="s">
        <v>133</v>
      </c>
      <c r="AU375" s="19" t="s">
        <v>81</v>
      </c>
    </row>
    <row r="376" s="2" customFormat="1">
      <c r="A376" s="40"/>
      <c r="B376" s="41"/>
      <c r="C376" s="42"/>
      <c r="D376" s="232" t="s">
        <v>135</v>
      </c>
      <c r="E376" s="42"/>
      <c r="F376" s="233" t="s">
        <v>513</v>
      </c>
      <c r="G376" s="42"/>
      <c r="H376" s="42"/>
      <c r="I376" s="229"/>
      <c r="J376" s="42"/>
      <c r="K376" s="42"/>
      <c r="L376" s="46"/>
      <c r="M376" s="230"/>
      <c r="N376" s="231"/>
      <c r="O376" s="86"/>
      <c r="P376" s="86"/>
      <c r="Q376" s="86"/>
      <c r="R376" s="86"/>
      <c r="S376" s="86"/>
      <c r="T376" s="87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T376" s="19" t="s">
        <v>135</v>
      </c>
      <c r="AU376" s="19" t="s">
        <v>81</v>
      </c>
    </row>
    <row r="377" s="13" customFormat="1">
      <c r="A377" s="13"/>
      <c r="B377" s="234"/>
      <c r="C377" s="235"/>
      <c r="D377" s="227" t="s">
        <v>137</v>
      </c>
      <c r="E377" s="236" t="s">
        <v>19</v>
      </c>
      <c r="F377" s="237" t="s">
        <v>507</v>
      </c>
      <c r="G377" s="235"/>
      <c r="H377" s="236" t="s">
        <v>19</v>
      </c>
      <c r="I377" s="238"/>
      <c r="J377" s="235"/>
      <c r="K377" s="235"/>
      <c r="L377" s="239"/>
      <c r="M377" s="240"/>
      <c r="N377" s="241"/>
      <c r="O377" s="241"/>
      <c r="P377" s="241"/>
      <c r="Q377" s="241"/>
      <c r="R377" s="241"/>
      <c r="S377" s="241"/>
      <c r="T377" s="24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3" t="s">
        <v>137</v>
      </c>
      <c r="AU377" s="243" t="s">
        <v>81</v>
      </c>
      <c r="AV377" s="13" t="s">
        <v>79</v>
      </c>
      <c r="AW377" s="13" t="s">
        <v>33</v>
      </c>
      <c r="AX377" s="13" t="s">
        <v>72</v>
      </c>
      <c r="AY377" s="243" t="s">
        <v>124</v>
      </c>
    </row>
    <row r="378" s="13" customFormat="1">
      <c r="A378" s="13"/>
      <c r="B378" s="234"/>
      <c r="C378" s="235"/>
      <c r="D378" s="227" t="s">
        <v>137</v>
      </c>
      <c r="E378" s="236" t="s">
        <v>19</v>
      </c>
      <c r="F378" s="237" t="s">
        <v>371</v>
      </c>
      <c r="G378" s="235"/>
      <c r="H378" s="236" t="s">
        <v>19</v>
      </c>
      <c r="I378" s="238"/>
      <c r="J378" s="235"/>
      <c r="K378" s="235"/>
      <c r="L378" s="239"/>
      <c r="M378" s="240"/>
      <c r="N378" s="241"/>
      <c r="O378" s="241"/>
      <c r="P378" s="241"/>
      <c r="Q378" s="241"/>
      <c r="R378" s="241"/>
      <c r="S378" s="241"/>
      <c r="T378" s="242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3" t="s">
        <v>137</v>
      </c>
      <c r="AU378" s="243" t="s">
        <v>81</v>
      </c>
      <c r="AV378" s="13" t="s">
        <v>79</v>
      </c>
      <c r="AW378" s="13" t="s">
        <v>33</v>
      </c>
      <c r="AX378" s="13" t="s">
        <v>72</v>
      </c>
      <c r="AY378" s="243" t="s">
        <v>124</v>
      </c>
    </row>
    <row r="379" s="14" customFormat="1">
      <c r="A379" s="14"/>
      <c r="B379" s="244"/>
      <c r="C379" s="245"/>
      <c r="D379" s="227" t="s">
        <v>137</v>
      </c>
      <c r="E379" s="246" t="s">
        <v>19</v>
      </c>
      <c r="F379" s="247" t="s">
        <v>79</v>
      </c>
      <c r="G379" s="245"/>
      <c r="H379" s="248">
        <v>1</v>
      </c>
      <c r="I379" s="249"/>
      <c r="J379" s="245"/>
      <c r="K379" s="245"/>
      <c r="L379" s="250"/>
      <c r="M379" s="251"/>
      <c r="N379" s="252"/>
      <c r="O379" s="252"/>
      <c r="P379" s="252"/>
      <c r="Q379" s="252"/>
      <c r="R379" s="252"/>
      <c r="S379" s="252"/>
      <c r="T379" s="25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4" t="s">
        <v>137</v>
      </c>
      <c r="AU379" s="254" t="s">
        <v>81</v>
      </c>
      <c r="AV379" s="14" t="s">
        <v>81</v>
      </c>
      <c r="AW379" s="14" t="s">
        <v>33</v>
      </c>
      <c r="AX379" s="14" t="s">
        <v>72</v>
      </c>
      <c r="AY379" s="254" t="s">
        <v>124</v>
      </c>
    </row>
    <row r="380" s="13" customFormat="1">
      <c r="A380" s="13"/>
      <c r="B380" s="234"/>
      <c r="C380" s="235"/>
      <c r="D380" s="227" t="s">
        <v>137</v>
      </c>
      <c r="E380" s="236" t="s">
        <v>19</v>
      </c>
      <c r="F380" s="237" t="s">
        <v>375</v>
      </c>
      <c r="G380" s="235"/>
      <c r="H380" s="236" t="s">
        <v>19</v>
      </c>
      <c r="I380" s="238"/>
      <c r="J380" s="235"/>
      <c r="K380" s="235"/>
      <c r="L380" s="239"/>
      <c r="M380" s="240"/>
      <c r="N380" s="241"/>
      <c r="O380" s="241"/>
      <c r="P380" s="241"/>
      <c r="Q380" s="241"/>
      <c r="R380" s="241"/>
      <c r="S380" s="241"/>
      <c r="T380" s="24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3" t="s">
        <v>137</v>
      </c>
      <c r="AU380" s="243" t="s">
        <v>81</v>
      </c>
      <c r="AV380" s="13" t="s">
        <v>79</v>
      </c>
      <c r="AW380" s="13" t="s">
        <v>33</v>
      </c>
      <c r="AX380" s="13" t="s">
        <v>72</v>
      </c>
      <c r="AY380" s="243" t="s">
        <v>124</v>
      </c>
    </row>
    <row r="381" s="14" customFormat="1">
      <c r="A381" s="14"/>
      <c r="B381" s="244"/>
      <c r="C381" s="245"/>
      <c r="D381" s="227" t="s">
        <v>137</v>
      </c>
      <c r="E381" s="246" t="s">
        <v>19</v>
      </c>
      <c r="F381" s="247" t="s">
        <v>173</v>
      </c>
      <c r="G381" s="245"/>
      <c r="H381" s="248">
        <v>6</v>
      </c>
      <c r="I381" s="249"/>
      <c r="J381" s="245"/>
      <c r="K381" s="245"/>
      <c r="L381" s="250"/>
      <c r="M381" s="251"/>
      <c r="N381" s="252"/>
      <c r="O381" s="252"/>
      <c r="P381" s="252"/>
      <c r="Q381" s="252"/>
      <c r="R381" s="252"/>
      <c r="S381" s="252"/>
      <c r="T381" s="253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4" t="s">
        <v>137</v>
      </c>
      <c r="AU381" s="254" t="s">
        <v>81</v>
      </c>
      <c r="AV381" s="14" t="s">
        <v>81</v>
      </c>
      <c r="AW381" s="14" t="s">
        <v>33</v>
      </c>
      <c r="AX381" s="14" t="s">
        <v>72</v>
      </c>
      <c r="AY381" s="254" t="s">
        <v>124</v>
      </c>
    </row>
    <row r="382" s="15" customFormat="1">
      <c r="A382" s="15"/>
      <c r="B382" s="255"/>
      <c r="C382" s="256"/>
      <c r="D382" s="227" t="s">
        <v>137</v>
      </c>
      <c r="E382" s="257" t="s">
        <v>19</v>
      </c>
      <c r="F382" s="258" t="s">
        <v>156</v>
      </c>
      <c r="G382" s="256"/>
      <c r="H382" s="259">
        <v>7</v>
      </c>
      <c r="I382" s="260"/>
      <c r="J382" s="256"/>
      <c r="K382" s="256"/>
      <c r="L382" s="261"/>
      <c r="M382" s="262"/>
      <c r="N382" s="263"/>
      <c r="O382" s="263"/>
      <c r="P382" s="263"/>
      <c r="Q382" s="263"/>
      <c r="R382" s="263"/>
      <c r="S382" s="263"/>
      <c r="T382" s="264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T382" s="265" t="s">
        <v>137</v>
      </c>
      <c r="AU382" s="265" t="s">
        <v>81</v>
      </c>
      <c r="AV382" s="15" t="s">
        <v>131</v>
      </c>
      <c r="AW382" s="15" t="s">
        <v>33</v>
      </c>
      <c r="AX382" s="15" t="s">
        <v>79</v>
      </c>
      <c r="AY382" s="265" t="s">
        <v>124</v>
      </c>
    </row>
    <row r="383" s="2" customFormat="1" ht="16.5" customHeight="1">
      <c r="A383" s="40"/>
      <c r="B383" s="41"/>
      <c r="C383" s="214" t="s">
        <v>420</v>
      </c>
      <c r="D383" s="214" t="s">
        <v>126</v>
      </c>
      <c r="E383" s="215" t="s">
        <v>514</v>
      </c>
      <c r="F383" s="216" t="s">
        <v>515</v>
      </c>
      <c r="G383" s="217" t="s">
        <v>497</v>
      </c>
      <c r="H383" s="218">
        <v>29</v>
      </c>
      <c r="I383" s="219"/>
      <c r="J383" s="220">
        <f>ROUND(I383*H383,2)</f>
        <v>0</v>
      </c>
      <c r="K383" s="216" t="s">
        <v>130</v>
      </c>
      <c r="L383" s="46"/>
      <c r="M383" s="221" t="s">
        <v>19</v>
      </c>
      <c r="N383" s="222" t="s">
        <v>43</v>
      </c>
      <c r="O383" s="86"/>
      <c r="P383" s="223">
        <f>O383*H383</f>
        <v>0</v>
      </c>
      <c r="Q383" s="223">
        <v>0.00122</v>
      </c>
      <c r="R383" s="223">
        <f>Q383*H383</f>
        <v>0.035380000000000002</v>
      </c>
      <c r="S383" s="223">
        <v>0</v>
      </c>
      <c r="T383" s="224">
        <f>S383*H383</f>
        <v>0</v>
      </c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R383" s="225" t="s">
        <v>131</v>
      </c>
      <c r="AT383" s="225" t="s">
        <v>126</v>
      </c>
      <c r="AU383" s="225" t="s">
        <v>81</v>
      </c>
      <c r="AY383" s="19" t="s">
        <v>124</v>
      </c>
      <c r="BE383" s="226">
        <f>IF(N383="základní",J383,0)</f>
        <v>0</v>
      </c>
      <c r="BF383" s="226">
        <f>IF(N383="snížená",J383,0)</f>
        <v>0</v>
      </c>
      <c r="BG383" s="226">
        <f>IF(N383="zákl. přenesená",J383,0)</f>
        <v>0</v>
      </c>
      <c r="BH383" s="226">
        <f>IF(N383="sníž. přenesená",J383,0)</f>
        <v>0</v>
      </c>
      <c r="BI383" s="226">
        <f>IF(N383="nulová",J383,0)</f>
        <v>0</v>
      </c>
      <c r="BJ383" s="19" t="s">
        <v>79</v>
      </c>
      <c r="BK383" s="226">
        <f>ROUND(I383*H383,2)</f>
        <v>0</v>
      </c>
      <c r="BL383" s="19" t="s">
        <v>131</v>
      </c>
      <c r="BM383" s="225" t="s">
        <v>516</v>
      </c>
    </row>
    <row r="384" s="2" customFormat="1">
      <c r="A384" s="40"/>
      <c r="B384" s="41"/>
      <c r="C384" s="42"/>
      <c r="D384" s="227" t="s">
        <v>133</v>
      </c>
      <c r="E384" s="42"/>
      <c r="F384" s="228" t="s">
        <v>517</v>
      </c>
      <c r="G384" s="42"/>
      <c r="H384" s="42"/>
      <c r="I384" s="229"/>
      <c r="J384" s="42"/>
      <c r="K384" s="42"/>
      <c r="L384" s="46"/>
      <c r="M384" s="230"/>
      <c r="N384" s="231"/>
      <c r="O384" s="86"/>
      <c r="P384" s="86"/>
      <c r="Q384" s="86"/>
      <c r="R384" s="86"/>
      <c r="S384" s="86"/>
      <c r="T384" s="87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T384" s="19" t="s">
        <v>133</v>
      </c>
      <c r="AU384" s="19" t="s">
        <v>81</v>
      </c>
    </row>
    <row r="385" s="2" customFormat="1">
      <c r="A385" s="40"/>
      <c r="B385" s="41"/>
      <c r="C385" s="42"/>
      <c r="D385" s="232" t="s">
        <v>135</v>
      </c>
      <c r="E385" s="42"/>
      <c r="F385" s="233" t="s">
        <v>518</v>
      </c>
      <c r="G385" s="42"/>
      <c r="H385" s="42"/>
      <c r="I385" s="229"/>
      <c r="J385" s="42"/>
      <c r="K385" s="42"/>
      <c r="L385" s="46"/>
      <c r="M385" s="230"/>
      <c r="N385" s="231"/>
      <c r="O385" s="86"/>
      <c r="P385" s="86"/>
      <c r="Q385" s="86"/>
      <c r="R385" s="86"/>
      <c r="S385" s="86"/>
      <c r="T385" s="87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T385" s="19" t="s">
        <v>135</v>
      </c>
      <c r="AU385" s="19" t="s">
        <v>81</v>
      </c>
    </row>
    <row r="386" s="13" customFormat="1">
      <c r="A386" s="13"/>
      <c r="B386" s="234"/>
      <c r="C386" s="235"/>
      <c r="D386" s="227" t="s">
        <v>137</v>
      </c>
      <c r="E386" s="236" t="s">
        <v>19</v>
      </c>
      <c r="F386" s="237" t="s">
        <v>519</v>
      </c>
      <c r="G386" s="235"/>
      <c r="H386" s="236" t="s">
        <v>19</v>
      </c>
      <c r="I386" s="238"/>
      <c r="J386" s="235"/>
      <c r="K386" s="235"/>
      <c r="L386" s="239"/>
      <c r="M386" s="240"/>
      <c r="N386" s="241"/>
      <c r="O386" s="241"/>
      <c r="P386" s="241"/>
      <c r="Q386" s="241"/>
      <c r="R386" s="241"/>
      <c r="S386" s="241"/>
      <c r="T386" s="24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3" t="s">
        <v>137</v>
      </c>
      <c r="AU386" s="243" t="s">
        <v>81</v>
      </c>
      <c r="AV386" s="13" t="s">
        <v>79</v>
      </c>
      <c r="AW386" s="13" t="s">
        <v>33</v>
      </c>
      <c r="AX386" s="13" t="s">
        <v>72</v>
      </c>
      <c r="AY386" s="243" t="s">
        <v>124</v>
      </c>
    </row>
    <row r="387" s="14" customFormat="1">
      <c r="A387" s="14"/>
      <c r="B387" s="244"/>
      <c r="C387" s="245"/>
      <c r="D387" s="227" t="s">
        <v>137</v>
      </c>
      <c r="E387" s="246" t="s">
        <v>19</v>
      </c>
      <c r="F387" s="247" t="s">
        <v>399</v>
      </c>
      <c r="G387" s="245"/>
      <c r="H387" s="248">
        <v>29</v>
      </c>
      <c r="I387" s="249"/>
      <c r="J387" s="245"/>
      <c r="K387" s="245"/>
      <c r="L387" s="250"/>
      <c r="M387" s="251"/>
      <c r="N387" s="252"/>
      <c r="O387" s="252"/>
      <c r="P387" s="252"/>
      <c r="Q387" s="252"/>
      <c r="R387" s="252"/>
      <c r="S387" s="252"/>
      <c r="T387" s="25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4" t="s">
        <v>137</v>
      </c>
      <c r="AU387" s="254" t="s">
        <v>81</v>
      </c>
      <c r="AV387" s="14" t="s">
        <v>81</v>
      </c>
      <c r="AW387" s="14" t="s">
        <v>33</v>
      </c>
      <c r="AX387" s="14" t="s">
        <v>79</v>
      </c>
      <c r="AY387" s="254" t="s">
        <v>124</v>
      </c>
    </row>
    <row r="388" s="2" customFormat="1" ht="16.5" customHeight="1">
      <c r="A388" s="40"/>
      <c r="B388" s="41"/>
      <c r="C388" s="214" t="s">
        <v>520</v>
      </c>
      <c r="D388" s="214" t="s">
        <v>126</v>
      </c>
      <c r="E388" s="215" t="s">
        <v>521</v>
      </c>
      <c r="F388" s="216" t="s">
        <v>522</v>
      </c>
      <c r="G388" s="217" t="s">
        <v>461</v>
      </c>
      <c r="H388" s="218">
        <v>21</v>
      </c>
      <c r="I388" s="219"/>
      <c r="J388" s="220">
        <f>ROUND(I388*H388,2)</f>
        <v>0</v>
      </c>
      <c r="K388" s="216" t="s">
        <v>130</v>
      </c>
      <c r="L388" s="46"/>
      <c r="M388" s="221" t="s">
        <v>19</v>
      </c>
      <c r="N388" s="222" t="s">
        <v>43</v>
      </c>
      <c r="O388" s="86"/>
      <c r="P388" s="223">
        <f>O388*H388</f>
        <v>0</v>
      </c>
      <c r="Q388" s="223">
        <v>0.21529999999999999</v>
      </c>
      <c r="R388" s="223">
        <f>Q388*H388</f>
        <v>4.5213000000000001</v>
      </c>
      <c r="S388" s="223">
        <v>0</v>
      </c>
      <c r="T388" s="224">
        <f>S388*H388</f>
        <v>0</v>
      </c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R388" s="225" t="s">
        <v>131</v>
      </c>
      <c r="AT388" s="225" t="s">
        <v>126</v>
      </c>
      <c r="AU388" s="225" t="s">
        <v>81</v>
      </c>
      <c r="AY388" s="19" t="s">
        <v>124</v>
      </c>
      <c r="BE388" s="226">
        <f>IF(N388="základní",J388,0)</f>
        <v>0</v>
      </c>
      <c r="BF388" s="226">
        <f>IF(N388="snížená",J388,0)</f>
        <v>0</v>
      </c>
      <c r="BG388" s="226">
        <f>IF(N388="zákl. přenesená",J388,0)</f>
        <v>0</v>
      </c>
      <c r="BH388" s="226">
        <f>IF(N388="sníž. přenesená",J388,0)</f>
        <v>0</v>
      </c>
      <c r="BI388" s="226">
        <f>IF(N388="nulová",J388,0)</f>
        <v>0</v>
      </c>
      <c r="BJ388" s="19" t="s">
        <v>79</v>
      </c>
      <c r="BK388" s="226">
        <f>ROUND(I388*H388,2)</f>
        <v>0</v>
      </c>
      <c r="BL388" s="19" t="s">
        <v>131</v>
      </c>
      <c r="BM388" s="225" t="s">
        <v>523</v>
      </c>
    </row>
    <row r="389" s="2" customFormat="1">
      <c r="A389" s="40"/>
      <c r="B389" s="41"/>
      <c r="C389" s="42"/>
      <c r="D389" s="227" t="s">
        <v>133</v>
      </c>
      <c r="E389" s="42"/>
      <c r="F389" s="228" t="s">
        <v>524</v>
      </c>
      <c r="G389" s="42"/>
      <c r="H389" s="42"/>
      <c r="I389" s="229"/>
      <c r="J389" s="42"/>
      <c r="K389" s="42"/>
      <c r="L389" s="46"/>
      <c r="M389" s="230"/>
      <c r="N389" s="231"/>
      <c r="O389" s="86"/>
      <c r="P389" s="86"/>
      <c r="Q389" s="86"/>
      <c r="R389" s="86"/>
      <c r="S389" s="86"/>
      <c r="T389" s="87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T389" s="19" t="s">
        <v>133</v>
      </c>
      <c r="AU389" s="19" t="s">
        <v>81</v>
      </c>
    </row>
    <row r="390" s="2" customFormat="1">
      <c r="A390" s="40"/>
      <c r="B390" s="41"/>
      <c r="C390" s="42"/>
      <c r="D390" s="232" t="s">
        <v>135</v>
      </c>
      <c r="E390" s="42"/>
      <c r="F390" s="233" t="s">
        <v>525</v>
      </c>
      <c r="G390" s="42"/>
      <c r="H390" s="42"/>
      <c r="I390" s="229"/>
      <c r="J390" s="42"/>
      <c r="K390" s="42"/>
      <c r="L390" s="46"/>
      <c r="M390" s="230"/>
      <c r="N390" s="231"/>
      <c r="O390" s="86"/>
      <c r="P390" s="86"/>
      <c r="Q390" s="86"/>
      <c r="R390" s="86"/>
      <c r="S390" s="86"/>
      <c r="T390" s="87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T390" s="19" t="s">
        <v>135</v>
      </c>
      <c r="AU390" s="19" t="s">
        <v>81</v>
      </c>
    </row>
    <row r="391" s="2" customFormat="1" ht="16.5" customHeight="1">
      <c r="A391" s="40"/>
      <c r="B391" s="41"/>
      <c r="C391" s="277" t="s">
        <v>526</v>
      </c>
      <c r="D391" s="277" t="s">
        <v>296</v>
      </c>
      <c r="E391" s="278" t="s">
        <v>527</v>
      </c>
      <c r="F391" s="279" t="s">
        <v>528</v>
      </c>
      <c r="G391" s="280" t="s">
        <v>461</v>
      </c>
      <c r="H391" s="281">
        <v>8</v>
      </c>
      <c r="I391" s="282"/>
      <c r="J391" s="283">
        <f>ROUND(I391*H391,2)</f>
        <v>0</v>
      </c>
      <c r="K391" s="279" t="s">
        <v>19</v>
      </c>
      <c r="L391" s="284"/>
      <c r="M391" s="285" t="s">
        <v>19</v>
      </c>
      <c r="N391" s="286" t="s">
        <v>43</v>
      </c>
      <c r="O391" s="86"/>
      <c r="P391" s="223">
        <f>O391*H391</f>
        <v>0</v>
      </c>
      <c r="Q391" s="223">
        <v>0.23000000000000001</v>
      </c>
      <c r="R391" s="223">
        <f>Q391*H391</f>
        <v>1.8400000000000001</v>
      </c>
      <c r="S391" s="223">
        <v>0</v>
      </c>
      <c r="T391" s="224">
        <f>S391*H391</f>
        <v>0</v>
      </c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R391" s="225" t="s">
        <v>190</v>
      </c>
      <c r="AT391" s="225" t="s">
        <v>296</v>
      </c>
      <c r="AU391" s="225" t="s">
        <v>81</v>
      </c>
      <c r="AY391" s="19" t="s">
        <v>124</v>
      </c>
      <c r="BE391" s="226">
        <f>IF(N391="základní",J391,0)</f>
        <v>0</v>
      </c>
      <c r="BF391" s="226">
        <f>IF(N391="snížená",J391,0)</f>
        <v>0</v>
      </c>
      <c r="BG391" s="226">
        <f>IF(N391="zákl. přenesená",J391,0)</f>
        <v>0</v>
      </c>
      <c r="BH391" s="226">
        <f>IF(N391="sníž. přenesená",J391,0)</f>
        <v>0</v>
      </c>
      <c r="BI391" s="226">
        <f>IF(N391="nulová",J391,0)</f>
        <v>0</v>
      </c>
      <c r="BJ391" s="19" t="s">
        <v>79</v>
      </c>
      <c r="BK391" s="226">
        <f>ROUND(I391*H391,2)</f>
        <v>0</v>
      </c>
      <c r="BL391" s="19" t="s">
        <v>131</v>
      </c>
      <c r="BM391" s="225" t="s">
        <v>529</v>
      </c>
    </row>
    <row r="392" s="2" customFormat="1">
      <c r="A392" s="40"/>
      <c r="B392" s="41"/>
      <c r="C392" s="42"/>
      <c r="D392" s="227" t="s">
        <v>133</v>
      </c>
      <c r="E392" s="42"/>
      <c r="F392" s="228" t="s">
        <v>530</v>
      </c>
      <c r="G392" s="42"/>
      <c r="H392" s="42"/>
      <c r="I392" s="229"/>
      <c r="J392" s="42"/>
      <c r="K392" s="42"/>
      <c r="L392" s="46"/>
      <c r="M392" s="230"/>
      <c r="N392" s="231"/>
      <c r="O392" s="86"/>
      <c r="P392" s="86"/>
      <c r="Q392" s="86"/>
      <c r="R392" s="86"/>
      <c r="S392" s="86"/>
      <c r="T392" s="87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T392" s="19" t="s">
        <v>133</v>
      </c>
      <c r="AU392" s="19" t="s">
        <v>81</v>
      </c>
    </row>
    <row r="393" s="2" customFormat="1" ht="16.5" customHeight="1">
      <c r="A393" s="40"/>
      <c r="B393" s="41"/>
      <c r="C393" s="214" t="s">
        <v>531</v>
      </c>
      <c r="D393" s="214" t="s">
        <v>126</v>
      </c>
      <c r="E393" s="215" t="s">
        <v>532</v>
      </c>
      <c r="F393" s="216" t="s">
        <v>533</v>
      </c>
      <c r="G393" s="217" t="s">
        <v>461</v>
      </c>
      <c r="H393" s="218">
        <v>29</v>
      </c>
      <c r="I393" s="219"/>
      <c r="J393" s="220">
        <f>ROUND(I393*H393,2)</f>
        <v>0</v>
      </c>
      <c r="K393" s="216" t="s">
        <v>130</v>
      </c>
      <c r="L393" s="46"/>
      <c r="M393" s="221" t="s">
        <v>19</v>
      </c>
      <c r="N393" s="222" t="s">
        <v>43</v>
      </c>
      <c r="O393" s="86"/>
      <c r="P393" s="223">
        <f>O393*H393</f>
        <v>0</v>
      </c>
      <c r="Q393" s="223">
        <v>0.082309999999999994</v>
      </c>
      <c r="R393" s="223">
        <f>Q393*H393</f>
        <v>2.3869899999999999</v>
      </c>
      <c r="S393" s="223">
        <v>0</v>
      </c>
      <c r="T393" s="224">
        <f>S393*H393</f>
        <v>0</v>
      </c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R393" s="225" t="s">
        <v>131</v>
      </c>
      <c r="AT393" s="225" t="s">
        <v>126</v>
      </c>
      <c r="AU393" s="225" t="s">
        <v>81</v>
      </c>
      <c r="AY393" s="19" t="s">
        <v>124</v>
      </c>
      <c r="BE393" s="226">
        <f>IF(N393="základní",J393,0)</f>
        <v>0</v>
      </c>
      <c r="BF393" s="226">
        <f>IF(N393="snížená",J393,0)</f>
        <v>0</v>
      </c>
      <c r="BG393" s="226">
        <f>IF(N393="zákl. přenesená",J393,0)</f>
        <v>0</v>
      </c>
      <c r="BH393" s="226">
        <f>IF(N393="sníž. přenesená",J393,0)</f>
        <v>0</v>
      </c>
      <c r="BI393" s="226">
        <f>IF(N393="nulová",J393,0)</f>
        <v>0</v>
      </c>
      <c r="BJ393" s="19" t="s">
        <v>79</v>
      </c>
      <c r="BK393" s="226">
        <f>ROUND(I393*H393,2)</f>
        <v>0</v>
      </c>
      <c r="BL393" s="19" t="s">
        <v>131</v>
      </c>
      <c r="BM393" s="225" t="s">
        <v>534</v>
      </c>
    </row>
    <row r="394" s="2" customFormat="1">
      <c r="A394" s="40"/>
      <c r="B394" s="41"/>
      <c r="C394" s="42"/>
      <c r="D394" s="227" t="s">
        <v>133</v>
      </c>
      <c r="E394" s="42"/>
      <c r="F394" s="228" t="s">
        <v>535</v>
      </c>
      <c r="G394" s="42"/>
      <c r="H394" s="42"/>
      <c r="I394" s="229"/>
      <c r="J394" s="42"/>
      <c r="K394" s="42"/>
      <c r="L394" s="46"/>
      <c r="M394" s="230"/>
      <c r="N394" s="231"/>
      <c r="O394" s="86"/>
      <c r="P394" s="86"/>
      <c r="Q394" s="86"/>
      <c r="R394" s="86"/>
      <c r="S394" s="86"/>
      <c r="T394" s="87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T394" s="19" t="s">
        <v>133</v>
      </c>
      <c r="AU394" s="19" t="s">
        <v>81</v>
      </c>
    </row>
    <row r="395" s="2" customFormat="1">
      <c r="A395" s="40"/>
      <c r="B395" s="41"/>
      <c r="C395" s="42"/>
      <c r="D395" s="232" t="s">
        <v>135</v>
      </c>
      <c r="E395" s="42"/>
      <c r="F395" s="233" t="s">
        <v>536</v>
      </c>
      <c r="G395" s="42"/>
      <c r="H395" s="42"/>
      <c r="I395" s="229"/>
      <c r="J395" s="42"/>
      <c r="K395" s="42"/>
      <c r="L395" s="46"/>
      <c r="M395" s="230"/>
      <c r="N395" s="231"/>
      <c r="O395" s="86"/>
      <c r="P395" s="86"/>
      <c r="Q395" s="86"/>
      <c r="R395" s="86"/>
      <c r="S395" s="86"/>
      <c r="T395" s="87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T395" s="19" t="s">
        <v>135</v>
      </c>
      <c r="AU395" s="19" t="s">
        <v>81</v>
      </c>
    </row>
    <row r="396" s="2" customFormat="1" ht="16.5" customHeight="1">
      <c r="A396" s="40"/>
      <c r="B396" s="41"/>
      <c r="C396" s="214" t="s">
        <v>537</v>
      </c>
      <c r="D396" s="214" t="s">
        <v>126</v>
      </c>
      <c r="E396" s="215" t="s">
        <v>538</v>
      </c>
      <c r="F396" s="216" t="s">
        <v>539</v>
      </c>
      <c r="G396" s="217" t="s">
        <v>461</v>
      </c>
      <c r="H396" s="218">
        <v>29</v>
      </c>
      <c r="I396" s="219"/>
      <c r="J396" s="220">
        <f>ROUND(I396*H396,2)</f>
        <v>0</v>
      </c>
      <c r="K396" s="216" t="s">
        <v>130</v>
      </c>
      <c r="L396" s="46"/>
      <c r="M396" s="221" t="s">
        <v>19</v>
      </c>
      <c r="N396" s="222" t="s">
        <v>43</v>
      </c>
      <c r="O396" s="86"/>
      <c r="P396" s="223">
        <f>O396*H396</f>
        <v>0</v>
      </c>
      <c r="Q396" s="223">
        <v>0</v>
      </c>
      <c r="R396" s="223">
        <f>Q396*H396</f>
        <v>0</v>
      </c>
      <c r="S396" s="223">
        <v>0</v>
      </c>
      <c r="T396" s="224">
        <f>S396*H396</f>
        <v>0</v>
      </c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R396" s="225" t="s">
        <v>131</v>
      </c>
      <c r="AT396" s="225" t="s">
        <v>126</v>
      </c>
      <c r="AU396" s="225" t="s">
        <v>81</v>
      </c>
      <c r="AY396" s="19" t="s">
        <v>124</v>
      </c>
      <c r="BE396" s="226">
        <f>IF(N396="základní",J396,0)</f>
        <v>0</v>
      </c>
      <c r="BF396" s="226">
        <f>IF(N396="snížená",J396,0)</f>
        <v>0</v>
      </c>
      <c r="BG396" s="226">
        <f>IF(N396="zákl. přenesená",J396,0)</f>
        <v>0</v>
      </c>
      <c r="BH396" s="226">
        <f>IF(N396="sníž. přenesená",J396,0)</f>
        <v>0</v>
      </c>
      <c r="BI396" s="226">
        <f>IF(N396="nulová",J396,0)</f>
        <v>0</v>
      </c>
      <c r="BJ396" s="19" t="s">
        <v>79</v>
      </c>
      <c r="BK396" s="226">
        <f>ROUND(I396*H396,2)</f>
        <v>0</v>
      </c>
      <c r="BL396" s="19" t="s">
        <v>131</v>
      </c>
      <c r="BM396" s="225" t="s">
        <v>540</v>
      </c>
    </row>
    <row r="397" s="2" customFormat="1">
      <c r="A397" s="40"/>
      <c r="B397" s="41"/>
      <c r="C397" s="42"/>
      <c r="D397" s="227" t="s">
        <v>133</v>
      </c>
      <c r="E397" s="42"/>
      <c r="F397" s="228" t="s">
        <v>541</v>
      </c>
      <c r="G397" s="42"/>
      <c r="H397" s="42"/>
      <c r="I397" s="229"/>
      <c r="J397" s="42"/>
      <c r="K397" s="42"/>
      <c r="L397" s="46"/>
      <c r="M397" s="230"/>
      <c r="N397" s="231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133</v>
      </c>
      <c r="AU397" s="19" t="s">
        <v>81</v>
      </c>
    </row>
    <row r="398" s="2" customFormat="1">
      <c r="A398" s="40"/>
      <c r="B398" s="41"/>
      <c r="C398" s="42"/>
      <c r="D398" s="232" t="s">
        <v>135</v>
      </c>
      <c r="E398" s="42"/>
      <c r="F398" s="233" t="s">
        <v>542</v>
      </c>
      <c r="G398" s="42"/>
      <c r="H398" s="42"/>
      <c r="I398" s="229"/>
      <c r="J398" s="42"/>
      <c r="K398" s="42"/>
      <c r="L398" s="46"/>
      <c r="M398" s="230"/>
      <c r="N398" s="231"/>
      <c r="O398" s="86"/>
      <c r="P398" s="86"/>
      <c r="Q398" s="86"/>
      <c r="R398" s="86"/>
      <c r="S398" s="86"/>
      <c r="T398" s="87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T398" s="19" t="s">
        <v>135</v>
      </c>
      <c r="AU398" s="19" t="s">
        <v>81</v>
      </c>
    </row>
    <row r="399" s="2" customFormat="1" ht="21.75" customHeight="1">
      <c r="A399" s="40"/>
      <c r="B399" s="41"/>
      <c r="C399" s="214" t="s">
        <v>543</v>
      </c>
      <c r="D399" s="214" t="s">
        <v>126</v>
      </c>
      <c r="E399" s="215" t="s">
        <v>544</v>
      </c>
      <c r="F399" s="216" t="s">
        <v>545</v>
      </c>
      <c r="G399" s="217" t="s">
        <v>461</v>
      </c>
      <c r="H399" s="218">
        <v>29</v>
      </c>
      <c r="I399" s="219"/>
      <c r="J399" s="220">
        <f>ROUND(I399*H399,2)</f>
        <v>0</v>
      </c>
      <c r="K399" s="216" t="s">
        <v>130</v>
      </c>
      <c r="L399" s="46"/>
      <c r="M399" s="221" t="s">
        <v>19</v>
      </c>
      <c r="N399" s="222" t="s">
        <v>43</v>
      </c>
      <c r="O399" s="86"/>
      <c r="P399" s="223">
        <f>O399*H399</f>
        <v>0</v>
      </c>
      <c r="Q399" s="223">
        <v>0.23734</v>
      </c>
      <c r="R399" s="223">
        <f>Q399*H399</f>
        <v>6.88286</v>
      </c>
      <c r="S399" s="223">
        <v>0</v>
      </c>
      <c r="T399" s="224">
        <f>S399*H399</f>
        <v>0</v>
      </c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R399" s="225" t="s">
        <v>131</v>
      </c>
      <c r="AT399" s="225" t="s">
        <v>126</v>
      </c>
      <c r="AU399" s="225" t="s">
        <v>81</v>
      </c>
      <c r="AY399" s="19" t="s">
        <v>124</v>
      </c>
      <c r="BE399" s="226">
        <f>IF(N399="základní",J399,0)</f>
        <v>0</v>
      </c>
      <c r="BF399" s="226">
        <f>IF(N399="snížená",J399,0)</f>
        <v>0</v>
      </c>
      <c r="BG399" s="226">
        <f>IF(N399="zákl. přenesená",J399,0)</f>
        <v>0</v>
      </c>
      <c r="BH399" s="226">
        <f>IF(N399="sníž. přenesená",J399,0)</f>
        <v>0</v>
      </c>
      <c r="BI399" s="226">
        <f>IF(N399="nulová",J399,0)</f>
        <v>0</v>
      </c>
      <c r="BJ399" s="19" t="s">
        <v>79</v>
      </c>
      <c r="BK399" s="226">
        <f>ROUND(I399*H399,2)</f>
        <v>0</v>
      </c>
      <c r="BL399" s="19" t="s">
        <v>131</v>
      </c>
      <c r="BM399" s="225" t="s">
        <v>546</v>
      </c>
    </row>
    <row r="400" s="2" customFormat="1">
      <c r="A400" s="40"/>
      <c r="B400" s="41"/>
      <c r="C400" s="42"/>
      <c r="D400" s="227" t="s">
        <v>133</v>
      </c>
      <c r="E400" s="42"/>
      <c r="F400" s="228" t="s">
        <v>547</v>
      </c>
      <c r="G400" s="42"/>
      <c r="H400" s="42"/>
      <c r="I400" s="229"/>
      <c r="J400" s="42"/>
      <c r="K400" s="42"/>
      <c r="L400" s="46"/>
      <c r="M400" s="230"/>
      <c r="N400" s="231"/>
      <c r="O400" s="86"/>
      <c r="P400" s="86"/>
      <c r="Q400" s="86"/>
      <c r="R400" s="86"/>
      <c r="S400" s="86"/>
      <c r="T400" s="87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T400" s="19" t="s">
        <v>133</v>
      </c>
      <c r="AU400" s="19" t="s">
        <v>81</v>
      </c>
    </row>
    <row r="401" s="2" customFormat="1">
      <c r="A401" s="40"/>
      <c r="B401" s="41"/>
      <c r="C401" s="42"/>
      <c r="D401" s="232" t="s">
        <v>135</v>
      </c>
      <c r="E401" s="42"/>
      <c r="F401" s="233" t="s">
        <v>548</v>
      </c>
      <c r="G401" s="42"/>
      <c r="H401" s="42"/>
      <c r="I401" s="229"/>
      <c r="J401" s="42"/>
      <c r="K401" s="42"/>
      <c r="L401" s="46"/>
      <c r="M401" s="230"/>
      <c r="N401" s="231"/>
      <c r="O401" s="86"/>
      <c r="P401" s="86"/>
      <c r="Q401" s="86"/>
      <c r="R401" s="86"/>
      <c r="S401" s="86"/>
      <c r="T401" s="87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T401" s="19" t="s">
        <v>135</v>
      </c>
      <c r="AU401" s="19" t="s">
        <v>81</v>
      </c>
    </row>
    <row r="402" s="2" customFormat="1" ht="16.5" customHeight="1">
      <c r="A402" s="40"/>
      <c r="B402" s="41"/>
      <c r="C402" s="214" t="s">
        <v>549</v>
      </c>
      <c r="D402" s="214" t="s">
        <v>126</v>
      </c>
      <c r="E402" s="215" t="s">
        <v>550</v>
      </c>
      <c r="F402" s="216" t="s">
        <v>551</v>
      </c>
      <c r="G402" s="217" t="s">
        <v>461</v>
      </c>
      <c r="H402" s="218">
        <v>25</v>
      </c>
      <c r="I402" s="219"/>
      <c r="J402" s="220">
        <f>ROUND(I402*H402,2)</f>
        <v>0</v>
      </c>
      <c r="K402" s="216" t="s">
        <v>130</v>
      </c>
      <c r="L402" s="46"/>
      <c r="M402" s="221" t="s">
        <v>19</v>
      </c>
      <c r="N402" s="222" t="s">
        <v>43</v>
      </c>
      <c r="O402" s="86"/>
      <c r="P402" s="223">
        <f>O402*H402</f>
        <v>0</v>
      </c>
      <c r="Q402" s="223">
        <v>0.00062</v>
      </c>
      <c r="R402" s="223">
        <f>Q402*H402</f>
        <v>0.0155</v>
      </c>
      <c r="S402" s="223">
        <v>0</v>
      </c>
      <c r="T402" s="224">
        <f>S402*H402</f>
        <v>0</v>
      </c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R402" s="225" t="s">
        <v>131</v>
      </c>
      <c r="AT402" s="225" t="s">
        <v>126</v>
      </c>
      <c r="AU402" s="225" t="s">
        <v>81</v>
      </c>
      <c r="AY402" s="19" t="s">
        <v>124</v>
      </c>
      <c r="BE402" s="226">
        <f>IF(N402="základní",J402,0)</f>
        <v>0</v>
      </c>
      <c r="BF402" s="226">
        <f>IF(N402="snížená",J402,0)</f>
        <v>0</v>
      </c>
      <c r="BG402" s="226">
        <f>IF(N402="zákl. přenesená",J402,0)</f>
        <v>0</v>
      </c>
      <c r="BH402" s="226">
        <f>IF(N402="sníž. přenesená",J402,0)</f>
        <v>0</v>
      </c>
      <c r="BI402" s="226">
        <f>IF(N402="nulová",J402,0)</f>
        <v>0</v>
      </c>
      <c r="BJ402" s="19" t="s">
        <v>79</v>
      </c>
      <c r="BK402" s="226">
        <f>ROUND(I402*H402,2)</f>
        <v>0</v>
      </c>
      <c r="BL402" s="19" t="s">
        <v>131</v>
      </c>
      <c r="BM402" s="225" t="s">
        <v>552</v>
      </c>
    </row>
    <row r="403" s="2" customFormat="1">
      <c r="A403" s="40"/>
      <c r="B403" s="41"/>
      <c r="C403" s="42"/>
      <c r="D403" s="227" t="s">
        <v>133</v>
      </c>
      <c r="E403" s="42"/>
      <c r="F403" s="228" t="s">
        <v>553</v>
      </c>
      <c r="G403" s="42"/>
      <c r="H403" s="42"/>
      <c r="I403" s="229"/>
      <c r="J403" s="42"/>
      <c r="K403" s="42"/>
      <c r="L403" s="46"/>
      <c r="M403" s="230"/>
      <c r="N403" s="231"/>
      <c r="O403" s="86"/>
      <c r="P403" s="86"/>
      <c r="Q403" s="86"/>
      <c r="R403" s="86"/>
      <c r="S403" s="86"/>
      <c r="T403" s="87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T403" s="19" t="s">
        <v>133</v>
      </c>
      <c r="AU403" s="19" t="s">
        <v>81</v>
      </c>
    </row>
    <row r="404" s="2" customFormat="1">
      <c r="A404" s="40"/>
      <c r="B404" s="41"/>
      <c r="C404" s="42"/>
      <c r="D404" s="232" t="s">
        <v>135</v>
      </c>
      <c r="E404" s="42"/>
      <c r="F404" s="233" t="s">
        <v>554</v>
      </c>
      <c r="G404" s="42"/>
      <c r="H404" s="42"/>
      <c r="I404" s="229"/>
      <c r="J404" s="42"/>
      <c r="K404" s="42"/>
      <c r="L404" s="46"/>
      <c r="M404" s="230"/>
      <c r="N404" s="231"/>
      <c r="O404" s="86"/>
      <c r="P404" s="86"/>
      <c r="Q404" s="86"/>
      <c r="R404" s="86"/>
      <c r="S404" s="86"/>
      <c r="T404" s="87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T404" s="19" t="s">
        <v>135</v>
      </c>
      <c r="AU404" s="19" t="s">
        <v>81</v>
      </c>
    </row>
    <row r="405" s="2" customFormat="1" ht="16.5" customHeight="1">
      <c r="A405" s="40"/>
      <c r="B405" s="41"/>
      <c r="C405" s="214" t="s">
        <v>555</v>
      </c>
      <c r="D405" s="214" t="s">
        <v>126</v>
      </c>
      <c r="E405" s="215" t="s">
        <v>556</v>
      </c>
      <c r="F405" s="216" t="s">
        <v>557</v>
      </c>
      <c r="G405" s="217" t="s">
        <v>150</v>
      </c>
      <c r="H405" s="218">
        <v>885.20000000000005</v>
      </c>
      <c r="I405" s="219"/>
      <c r="J405" s="220">
        <f>ROUND(I405*H405,2)</f>
        <v>0</v>
      </c>
      <c r="K405" s="216" t="s">
        <v>130</v>
      </c>
      <c r="L405" s="46"/>
      <c r="M405" s="221" t="s">
        <v>19</v>
      </c>
      <c r="N405" s="222" t="s">
        <v>43</v>
      </c>
      <c r="O405" s="86"/>
      <c r="P405" s="223">
        <f>O405*H405</f>
        <v>0</v>
      </c>
      <c r="Q405" s="223">
        <v>9.0000000000000006E-05</v>
      </c>
      <c r="R405" s="223">
        <f>Q405*H405</f>
        <v>0.079668000000000003</v>
      </c>
      <c r="S405" s="223">
        <v>0</v>
      </c>
      <c r="T405" s="224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25" t="s">
        <v>131</v>
      </c>
      <c r="AT405" s="225" t="s">
        <v>126</v>
      </c>
      <c r="AU405" s="225" t="s">
        <v>81</v>
      </c>
      <c r="AY405" s="19" t="s">
        <v>124</v>
      </c>
      <c r="BE405" s="226">
        <f>IF(N405="základní",J405,0)</f>
        <v>0</v>
      </c>
      <c r="BF405" s="226">
        <f>IF(N405="snížená",J405,0)</f>
        <v>0</v>
      </c>
      <c r="BG405" s="226">
        <f>IF(N405="zákl. přenesená",J405,0)</f>
        <v>0</v>
      </c>
      <c r="BH405" s="226">
        <f>IF(N405="sníž. přenesená",J405,0)</f>
        <v>0</v>
      </c>
      <c r="BI405" s="226">
        <f>IF(N405="nulová",J405,0)</f>
        <v>0</v>
      </c>
      <c r="BJ405" s="19" t="s">
        <v>79</v>
      </c>
      <c r="BK405" s="226">
        <f>ROUND(I405*H405,2)</f>
        <v>0</v>
      </c>
      <c r="BL405" s="19" t="s">
        <v>131</v>
      </c>
      <c r="BM405" s="225" t="s">
        <v>558</v>
      </c>
    </row>
    <row r="406" s="2" customFormat="1">
      <c r="A406" s="40"/>
      <c r="B406" s="41"/>
      <c r="C406" s="42"/>
      <c r="D406" s="227" t="s">
        <v>133</v>
      </c>
      <c r="E406" s="42"/>
      <c r="F406" s="228" t="s">
        <v>559</v>
      </c>
      <c r="G406" s="42"/>
      <c r="H406" s="42"/>
      <c r="I406" s="229"/>
      <c r="J406" s="42"/>
      <c r="K406" s="42"/>
      <c r="L406" s="46"/>
      <c r="M406" s="230"/>
      <c r="N406" s="231"/>
      <c r="O406" s="86"/>
      <c r="P406" s="86"/>
      <c r="Q406" s="86"/>
      <c r="R406" s="86"/>
      <c r="S406" s="86"/>
      <c r="T406" s="87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T406" s="19" t="s">
        <v>133</v>
      </c>
      <c r="AU406" s="19" t="s">
        <v>81</v>
      </c>
    </row>
    <row r="407" s="2" customFormat="1">
      <c r="A407" s="40"/>
      <c r="B407" s="41"/>
      <c r="C407" s="42"/>
      <c r="D407" s="232" t="s">
        <v>135</v>
      </c>
      <c r="E407" s="42"/>
      <c r="F407" s="233" t="s">
        <v>560</v>
      </c>
      <c r="G407" s="42"/>
      <c r="H407" s="42"/>
      <c r="I407" s="229"/>
      <c r="J407" s="42"/>
      <c r="K407" s="42"/>
      <c r="L407" s="46"/>
      <c r="M407" s="230"/>
      <c r="N407" s="231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9" t="s">
        <v>135</v>
      </c>
      <c r="AU407" s="19" t="s">
        <v>81</v>
      </c>
    </row>
    <row r="408" s="14" customFormat="1">
      <c r="A408" s="14"/>
      <c r="B408" s="244"/>
      <c r="C408" s="245"/>
      <c r="D408" s="227" t="s">
        <v>137</v>
      </c>
      <c r="E408" s="246" t="s">
        <v>19</v>
      </c>
      <c r="F408" s="247" t="s">
        <v>397</v>
      </c>
      <c r="G408" s="245"/>
      <c r="H408" s="248">
        <v>885.20000000000005</v>
      </c>
      <c r="I408" s="249"/>
      <c r="J408" s="245"/>
      <c r="K408" s="245"/>
      <c r="L408" s="250"/>
      <c r="M408" s="251"/>
      <c r="N408" s="252"/>
      <c r="O408" s="252"/>
      <c r="P408" s="252"/>
      <c r="Q408" s="252"/>
      <c r="R408" s="252"/>
      <c r="S408" s="252"/>
      <c r="T408" s="253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54" t="s">
        <v>137</v>
      </c>
      <c r="AU408" s="254" t="s">
        <v>81</v>
      </c>
      <c r="AV408" s="14" t="s">
        <v>81</v>
      </c>
      <c r="AW408" s="14" t="s">
        <v>33</v>
      </c>
      <c r="AX408" s="14" t="s">
        <v>79</v>
      </c>
      <c r="AY408" s="254" t="s">
        <v>124</v>
      </c>
    </row>
    <row r="409" s="2" customFormat="1" ht="24.15" customHeight="1">
      <c r="A409" s="40"/>
      <c r="B409" s="41"/>
      <c r="C409" s="214" t="s">
        <v>561</v>
      </c>
      <c r="D409" s="214" t="s">
        <v>126</v>
      </c>
      <c r="E409" s="215" t="s">
        <v>562</v>
      </c>
      <c r="F409" s="216" t="s">
        <v>563</v>
      </c>
      <c r="G409" s="217" t="s">
        <v>461</v>
      </c>
      <c r="H409" s="218">
        <v>7</v>
      </c>
      <c r="I409" s="219"/>
      <c r="J409" s="220">
        <f>ROUND(I409*H409,2)</f>
        <v>0</v>
      </c>
      <c r="K409" s="216" t="s">
        <v>19</v>
      </c>
      <c r="L409" s="46"/>
      <c r="M409" s="221" t="s">
        <v>19</v>
      </c>
      <c r="N409" s="222" t="s">
        <v>43</v>
      </c>
      <c r="O409" s="86"/>
      <c r="P409" s="223">
        <f>O409*H409</f>
        <v>0</v>
      </c>
      <c r="Q409" s="223">
        <v>0</v>
      </c>
      <c r="R409" s="223">
        <f>Q409*H409</f>
        <v>0</v>
      </c>
      <c r="S409" s="223">
        <v>0</v>
      </c>
      <c r="T409" s="224">
        <f>S409*H409</f>
        <v>0</v>
      </c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R409" s="225" t="s">
        <v>131</v>
      </c>
      <c r="AT409" s="225" t="s">
        <v>126</v>
      </c>
      <c r="AU409" s="225" t="s">
        <v>81</v>
      </c>
      <c r="AY409" s="19" t="s">
        <v>124</v>
      </c>
      <c r="BE409" s="226">
        <f>IF(N409="základní",J409,0)</f>
        <v>0</v>
      </c>
      <c r="BF409" s="226">
        <f>IF(N409="snížená",J409,0)</f>
        <v>0</v>
      </c>
      <c r="BG409" s="226">
        <f>IF(N409="zákl. přenesená",J409,0)</f>
        <v>0</v>
      </c>
      <c r="BH409" s="226">
        <f>IF(N409="sníž. přenesená",J409,0)</f>
        <v>0</v>
      </c>
      <c r="BI409" s="226">
        <f>IF(N409="nulová",J409,0)</f>
        <v>0</v>
      </c>
      <c r="BJ409" s="19" t="s">
        <v>79</v>
      </c>
      <c r="BK409" s="226">
        <f>ROUND(I409*H409,2)</f>
        <v>0</v>
      </c>
      <c r="BL409" s="19" t="s">
        <v>131</v>
      </c>
      <c r="BM409" s="225" t="s">
        <v>564</v>
      </c>
    </row>
    <row r="410" s="2" customFormat="1">
      <c r="A410" s="40"/>
      <c r="B410" s="41"/>
      <c r="C410" s="42"/>
      <c r="D410" s="227" t="s">
        <v>133</v>
      </c>
      <c r="E410" s="42"/>
      <c r="F410" s="228" t="s">
        <v>563</v>
      </c>
      <c r="G410" s="42"/>
      <c r="H410" s="42"/>
      <c r="I410" s="229"/>
      <c r="J410" s="42"/>
      <c r="K410" s="42"/>
      <c r="L410" s="46"/>
      <c r="M410" s="230"/>
      <c r="N410" s="231"/>
      <c r="O410" s="86"/>
      <c r="P410" s="86"/>
      <c r="Q410" s="86"/>
      <c r="R410" s="86"/>
      <c r="S410" s="86"/>
      <c r="T410" s="87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T410" s="19" t="s">
        <v>133</v>
      </c>
      <c r="AU410" s="19" t="s">
        <v>81</v>
      </c>
    </row>
    <row r="411" s="2" customFormat="1" ht="16.5" customHeight="1">
      <c r="A411" s="40"/>
      <c r="B411" s="41"/>
      <c r="C411" s="214" t="s">
        <v>565</v>
      </c>
      <c r="D411" s="214" t="s">
        <v>126</v>
      </c>
      <c r="E411" s="215" t="s">
        <v>566</v>
      </c>
      <c r="F411" s="216" t="s">
        <v>567</v>
      </c>
      <c r="G411" s="217" t="s">
        <v>461</v>
      </c>
      <c r="H411" s="218">
        <v>4</v>
      </c>
      <c r="I411" s="219"/>
      <c r="J411" s="220">
        <f>ROUND(I411*H411,2)</f>
        <v>0</v>
      </c>
      <c r="K411" s="216" t="s">
        <v>19</v>
      </c>
      <c r="L411" s="46"/>
      <c r="M411" s="221" t="s">
        <v>19</v>
      </c>
      <c r="N411" s="222" t="s">
        <v>43</v>
      </c>
      <c r="O411" s="86"/>
      <c r="P411" s="223">
        <f>O411*H411</f>
        <v>0</v>
      </c>
      <c r="Q411" s="223">
        <v>0</v>
      </c>
      <c r="R411" s="223">
        <f>Q411*H411</f>
        <v>0</v>
      </c>
      <c r="S411" s="223">
        <v>0</v>
      </c>
      <c r="T411" s="224">
        <f>S411*H411</f>
        <v>0</v>
      </c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R411" s="225" t="s">
        <v>131</v>
      </c>
      <c r="AT411" s="225" t="s">
        <v>126</v>
      </c>
      <c r="AU411" s="225" t="s">
        <v>81</v>
      </c>
      <c r="AY411" s="19" t="s">
        <v>124</v>
      </c>
      <c r="BE411" s="226">
        <f>IF(N411="základní",J411,0)</f>
        <v>0</v>
      </c>
      <c r="BF411" s="226">
        <f>IF(N411="snížená",J411,0)</f>
        <v>0</v>
      </c>
      <c r="BG411" s="226">
        <f>IF(N411="zákl. přenesená",J411,0)</f>
        <v>0</v>
      </c>
      <c r="BH411" s="226">
        <f>IF(N411="sníž. přenesená",J411,0)</f>
        <v>0</v>
      </c>
      <c r="BI411" s="226">
        <f>IF(N411="nulová",J411,0)</f>
        <v>0</v>
      </c>
      <c r="BJ411" s="19" t="s">
        <v>79</v>
      </c>
      <c r="BK411" s="226">
        <f>ROUND(I411*H411,2)</f>
        <v>0</v>
      </c>
      <c r="BL411" s="19" t="s">
        <v>131</v>
      </c>
      <c r="BM411" s="225" t="s">
        <v>568</v>
      </c>
    </row>
    <row r="412" s="2" customFormat="1">
      <c r="A412" s="40"/>
      <c r="B412" s="41"/>
      <c r="C412" s="42"/>
      <c r="D412" s="227" t="s">
        <v>133</v>
      </c>
      <c r="E412" s="42"/>
      <c r="F412" s="228" t="s">
        <v>567</v>
      </c>
      <c r="G412" s="42"/>
      <c r="H412" s="42"/>
      <c r="I412" s="229"/>
      <c r="J412" s="42"/>
      <c r="K412" s="42"/>
      <c r="L412" s="46"/>
      <c r="M412" s="230"/>
      <c r="N412" s="231"/>
      <c r="O412" s="86"/>
      <c r="P412" s="86"/>
      <c r="Q412" s="86"/>
      <c r="R412" s="86"/>
      <c r="S412" s="86"/>
      <c r="T412" s="87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T412" s="19" t="s">
        <v>133</v>
      </c>
      <c r="AU412" s="19" t="s">
        <v>81</v>
      </c>
    </row>
    <row r="413" s="13" customFormat="1">
      <c r="A413" s="13"/>
      <c r="B413" s="234"/>
      <c r="C413" s="235"/>
      <c r="D413" s="227" t="s">
        <v>137</v>
      </c>
      <c r="E413" s="236" t="s">
        <v>19</v>
      </c>
      <c r="F413" s="237" t="s">
        <v>371</v>
      </c>
      <c r="G413" s="235"/>
      <c r="H413" s="236" t="s">
        <v>19</v>
      </c>
      <c r="I413" s="238"/>
      <c r="J413" s="235"/>
      <c r="K413" s="235"/>
      <c r="L413" s="239"/>
      <c r="M413" s="240"/>
      <c r="N413" s="241"/>
      <c r="O413" s="241"/>
      <c r="P413" s="241"/>
      <c r="Q413" s="241"/>
      <c r="R413" s="241"/>
      <c r="S413" s="241"/>
      <c r="T413" s="24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3" t="s">
        <v>137</v>
      </c>
      <c r="AU413" s="243" t="s">
        <v>81</v>
      </c>
      <c r="AV413" s="13" t="s">
        <v>79</v>
      </c>
      <c r="AW413" s="13" t="s">
        <v>33</v>
      </c>
      <c r="AX413" s="13" t="s">
        <v>72</v>
      </c>
      <c r="AY413" s="243" t="s">
        <v>124</v>
      </c>
    </row>
    <row r="414" s="13" customFormat="1">
      <c r="A414" s="13"/>
      <c r="B414" s="234"/>
      <c r="C414" s="235"/>
      <c r="D414" s="227" t="s">
        <v>137</v>
      </c>
      <c r="E414" s="236" t="s">
        <v>19</v>
      </c>
      <c r="F414" s="237" t="s">
        <v>569</v>
      </c>
      <c r="G414" s="235"/>
      <c r="H414" s="236" t="s">
        <v>19</v>
      </c>
      <c r="I414" s="238"/>
      <c r="J414" s="235"/>
      <c r="K414" s="235"/>
      <c r="L414" s="239"/>
      <c r="M414" s="240"/>
      <c r="N414" s="241"/>
      <c r="O414" s="241"/>
      <c r="P414" s="241"/>
      <c r="Q414" s="241"/>
      <c r="R414" s="241"/>
      <c r="S414" s="241"/>
      <c r="T414" s="242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3" t="s">
        <v>137</v>
      </c>
      <c r="AU414" s="243" t="s">
        <v>81</v>
      </c>
      <c r="AV414" s="13" t="s">
        <v>79</v>
      </c>
      <c r="AW414" s="13" t="s">
        <v>33</v>
      </c>
      <c r="AX414" s="13" t="s">
        <v>72</v>
      </c>
      <c r="AY414" s="243" t="s">
        <v>124</v>
      </c>
    </row>
    <row r="415" s="14" customFormat="1">
      <c r="A415" s="14"/>
      <c r="B415" s="244"/>
      <c r="C415" s="245"/>
      <c r="D415" s="227" t="s">
        <v>137</v>
      </c>
      <c r="E415" s="246" t="s">
        <v>19</v>
      </c>
      <c r="F415" s="247" t="s">
        <v>79</v>
      </c>
      <c r="G415" s="245"/>
      <c r="H415" s="248">
        <v>1</v>
      </c>
      <c r="I415" s="249"/>
      <c r="J415" s="245"/>
      <c r="K415" s="245"/>
      <c r="L415" s="250"/>
      <c r="M415" s="251"/>
      <c r="N415" s="252"/>
      <c r="O415" s="252"/>
      <c r="P415" s="252"/>
      <c r="Q415" s="252"/>
      <c r="R415" s="252"/>
      <c r="S415" s="252"/>
      <c r="T415" s="253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4" t="s">
        <v>137</v>
      </c>
      <c r="AU415" s="254" t="s">
        <v>81</v>
      </c>
      <c r="AV415" s="14" t="s">
        <v>81</v>
      </c>
      <c r="AW415" s="14" t="s">
        <v>33</v>
      </c>
      <c r="AX415" s="14" t="s">
        <v>72</v>
      </c>
      <c r="AY415" s="254" t="s">
        <v>124</v>
      </c>
    </row>
    <row r="416" s="13" customFormat="1">
      <c r="A416" s="13"/>
      <c r="B416" s="234"/>
      <c r="C416" s="235"/>
      <c r="D416" s="227" t="s">
        <v>137</v>
      </c>
      <c r="E416" s="236" t="s">
        <v>19</v>
      </c>
      <c r="F416" s="237" t="s">
        <v>570</v>
      </c>
      <c r="G416" s="235"/>
      <c r="H416" s="236" t="s">
        <v>19</v>
      </c>
      <c r="I416" s="238"/>
      <c r="J416" s="235"/>
      <c r="K416" s="235"/>
      <c r="L416" s="239"/>
      <c r="M416" s="240"/>
      <c r="N416" s="241"/>
      <c r="O416" s="241"/>
      <c r="P416" s="241"/>
      <c r="Q416" s="241"/>
      <c r="R416" s="241"/>
      <c r="S416" s="241"/>
      <c r="T416" s="242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3" t="s">
        <v>137</v>
      </c>
      <c r="AU416" s="243" t="s">
        <v>81</v>
      </c>
      <c r="AV416" s="13" t="s">
        <v>79</v>
      </c>
      <c r="AW416" s="13" t="s">
        <v>33</v>
      </c>
      <c r="AX416" s="13" t="s">
        <v>72</v>
      </c>
      <c r="AY416" s="243" t="s">
        <v>124</v>
      </c>
    </row>
    <row r="417" s="14" customFormat="1">
      <c r="A417" s="14"/>
      <c r="B417" s="244"/>
      <c r="C417" s="245"/>
      <c r="D417" s="227" t="s">
        <v>137</v>
      </c>
      <c r="E417" s="246" t="s">
        <v>19</v>
      </c>
      <c r="F417" s="247" t="s">
        <v>79</v>
      </c>
      <c r="G417" s="245"/>
      <c r="H417" s="248">
        <v>1</v>
      </c>
      <c r="I417" s="249"/>
      <c r="J417" s="245"/>
      <c r="K417" s="245"/>
      <c r="L417" s="250"/>
      <c r="M417" s="251"/>
      <c r="N417" s="252"/>
      <c r="O417" s="252"/>
      <c r="P417" s="252"/>
      <c r="Q417" s="252"/>
      <c r="R417" s="252"/>
      <c r="S417" s="252"/>
      <c r="T417" s="253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4" t="s">
        <v>137</v>
      </c>
      <c r="AU417" s="254" t="s">
        <v>81</v>
      </c>
      <c r="AV417" s="14" t="s">
        <v>81</v>
      </c>
      <c r="AW417" s="14" t="s">
        <v>33</v>
      </c>
      <c r="AX417" s="14" t="s">
        <v>72</v>
      </c>
      <c r="AY417" s="254" t="s">
        <v>124</v>
      </c>
    </row>
    <row r="418" s="13" customFormat="1">
      <c r="A418" s="13"/>
      <c r="B418" s="234"/>
      <c r="C418" s="235"/>
      <c r="D418" s="227" t="s">
        <v>137</v>
      </c>
      <c r="E418" s="236" t="s">
        <v>19</v>
      </c>
      <c r="F418" s="237" t="s">
        <v>373</v>
      </c>
      <c r="G418" s="235"/>
      <c r="H418" s="236" t="s">
        <v>19</v>
      </c>
      <c r="I418" s="238"/>
      <c r="J418" s="235"/>
      <c r="K418" s="235"/>
      <c r="L418" s="239"/>
      <c r="M418" s="240"/>
      <c r="N418" s="241"/>
      <c r="O418" s="241"/>
      <c r="P418" s="241"/>
      <c r="Q418" s="241"/>
      <c r="R418" s="241"/>
      <c r="S418" s="241"/>
      <c r="T418" s="242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3" t="s">
        <v>137</v>
      </c>
      <c r="AU418" s="243" t="s">
        <v>81</v>
      </c>
      <c r="AV418" s="13" t="s">
        <v>79</v>
      </c>
      <c r="AW418" s="13" t="s">
        <v>33</v>
      </c>
      <c r="AX418" s="13" t="s">
        <v>72</v>
      </c>
      <c r="AY418" s="243" t="s">
        <v>124</v>
      </c>
    </row>
    <row r="419" s="13" customFormat="1">
      <c r="A419" s="13"/>
      <c r="B419" s="234"/>
      <c r="C419" s="235"/>
      <c r="D419" s="227" t="s">
        <v>137</v>
      </c>
      <c r="E419" s="236" t="s">
        <v>19</v>
      </c>
      <c r="F419" s="237" t="s">
        <v>571</v>
      </c>
      <c r="G419" s="235"/>
      <c r="H419" s="236" t="s">
        <v>19</v>
      </c>
      <c r="I419" s="238"/>
      <c r="J419" s="235"/>
      <c r="K419" s="235"/>
      <c r="L419" s="239"/>
      <c r="M419" s="240"/>
      <c r="N419" s="241"/>
      <c r="O419" s="241"/>
      <c r="P419" s="241"/>
      <c r="Q419" s="241"/>
      <c r="R419" s="241"/>
      <c r="S419" s="241"/>
      <c r="T419" s="24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3" t="s">
        <v>137</v>
      </c>
      <c r="AU419" s="243" t="s">
        <v>81</v>
      </c>
      <c r="AV419" s="13" t="s">
        <v>79</v>
      </c>
      <c r="AW419" s="13" t="s">
        <v>33</v>
      </c>
      <c r="AX419" s="13" t="s">
        <v>72</v>
      </c>
      <c r="AY419" s="243" t="s">
        <v>124</v>
      </c>
    </row>
    <row r="420" s="14" customFormat="1">
      <c r="A420" s="14"/>
      <c r="B420" s="244"/>
      <c r="C420" s="245"/>
      <c r="D420" s="227" t="s">
        <v>137</v>
      </c>
      <c r="E420" s="246" t="s">
        <v>19</v>
      </c>
      <c r="F420" s="247" t="s">
        <v>79</v>
      </c>
      <c r="G420" s="245"/>
      <c r="H420" s="248">
        <v>1</v>
      </c>
      <c r="I420" s="249"/>
      <c r="J420" s="245"/>
      <c r="K420" s="245"/>
      <c r="L420" s="250"/>
      <c r="M420" s="251"/>
      <c r="N420" s="252"/>
      <c r="O420" s="252"/>
      <c r="P420" s="252"/>
      <c r="Q420" s="252"/>
      <c r="R420" s="252"/>
      <c r="S420" s="252"/>
      <c r="T420" s="253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4" t="s">
        <v>137</v>
      </c>
      <c r="AU420" s="254" t="s">
        <v>81</v>
      </c>
      <c r="AV420" s="14" t="s">
        <v>81</v>
      </c>
      <c r="AW420" s="14" t="s">
        <v>33</v>
      </c>
      <c r="AX420" s="14" t="s">
        <v>72</v>
      </c>
      <c r="AY420" s="254" t="s">
        <v>124</v>
      </c>
    </row>
    <row r="421" s="13" customFormat="1">
      <c r="A421" s="13"/>
      <c r="B421" s="234"/>
      <c r="C421" s="235"/>
      <c r="D421" s="227" t="s">
        <v>137</v>
      </c>
      <c r="E421" s="236" t="s">
        <v>19</v>
      </c>
      <c r="F421" s="237" t="s">
        <v>375</v>
      </c>
      <c r="G421" s="235"/>
      <c r="H421" s="236" t="s">
        <v>19</v>
      </c>
      <c r="I421" s="238"/>
      <c r="J421" s="235"/>
      <c r="K421" s="235"/>
      <c r="L421" s="239"/>
      <c r="M421" s="240"/>
      <c r="N421" s="241"/>
      <c r="O421" s="241"/>
      <c r="P421" s="241"/>
      <c r="Q421" s="241"/>
      <c r="R421" s="241"/>
      <c r="S421" s="241"/>
      <c r="T421" s="24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3" t="s">
        <v>137</v>
      </c>
      <c r="AU421" s="243" t="s">
        <v>81</v>
      </c>
      <c r="AV421" s="13" t="s">
        <v>79</v>
      </c>
      <c r="AW421" s="13" t="s">
        <v>33</v>
      </c>
      <c r="AX421" s="13" t="s">
        <v>72</v>
      </c>
      <c r="AY421" s="243" t="s">
        <v>124</v>
      </c>
    </row>
    <row r="422" s="13" customFormat="1">
      <c r="A422" s="13"/>
      <c r="B422" s="234"/>
      <c r="C422" s="235"/>
      <c r="D422" s="227" t="s">
        <v>137</v>
      </c>
      <c r="E422" s="236" t="s">
        <v>19</v>
      </c>
      <c r="F422" s="237" t="s">
        <v>572</v>
      </c>
      <c r="G422" s="235"/>
      <c r="H422" s="236" t="s">
        <v>19</v>
      </c>
      <c r="I422" s="238"/>
      <c r="J422" s="235"/>
      <c r="K422" s="235"/>
      <c r="L422" s="239"/>
      <c r="M422" s="240"/>
      <c r="N422" s="241"/>
      <c r="O422" s="241"/>
      <c r="P422" s="241"/>
      <c r="Q422" s="241"/>
      <c r="R422" s="241"/>
      <c r="S422" s="241"/>
      <c r="T422" s="242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3" t="s">
        <v>137</v>
      </c>
      <c r="AU422" s="243" t="s">
        <v>81</v>
      </c>
      <c r="AV422" s="13" t="s">
        <v>79</v>
      </c>
      <c r="AW422" s="13" t="s">
        <v>33</v>
      </c>
      <c r="AX422" s="13" t="s">
        <v>72</v>
      </c>
      <c r="AY422" s="243" t="s">
        <v>124</v>
      </c>
    </row>
    <row r="423" s="14" customFormat="1">
      <c r="A423" s="14"/>
      <c r="B423" s="244"/>
      <c r="C423" s="245"/>
      <c r="D423" s="227" t="s">
        <v>137</v>
      </c>
      <c r="E423" s="246" t="s">
        <v>19</v>
      </c>
      <c r="F423" s="247" t="s">
        <v>79</v>
      </c>
      <c r="G423" s="245"/>
      <c r="H423" s="248">
        <v>1</v>
      </c>
      <c r="I423" s="249"/>
      <c r="J423" s="245"/>
      <c r="K423" s="245"/>
      <c r="L423" s="250"/>
      <c r="M423" s="251"/>
      <c r="N423" s="252"/>
      <c r="O423" s="252"/>
      <c r="P423" s="252"/>
      <c r="Q423" s="252"/>
      <c r="R423" s="252"/>
      <c r="S423" s="252"/>
      <c r="T423" s="253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4" t="s">
        <v>137</v>
      </c>
      <c r="AU423" s="254" t="s">
        <v>81</v>
      </c>
      <c r="AV423" s="14" t="s">
        <v>81</v>
      </c>
      <c r="AW423" s="14" t="s">
        <v>33</v>
      </c>
      <c r="AX423" s="14" t="s">
        <v>72</v>
      </c>
      <c r="AY423" s="254" t="s">
        <v>124</v>
      </c>
    </row>
    <row r="424" s="15" customFormat="1">
      <c r="A424" s="15"/>
      <c r="B424" s="255"/>
      <c r="C424" s="256"/>
      <c r="D424" s="227" t="s">
        <v>137</v>
      </c>
      <c r="E424" s="257" t="s">
        <v>19</v>
      </c>
      <c r="F424" s="258" t="s">
        <v>156</v>
      </c>
      <c r="G424" s="256"/>
      <c r="H424" s="259">
        <v>4</v>
      </c>
      <c r="I424" s="260"/>
      <c r="J424" s="256"/>
      <c r="K424" s="256"/>
      <c r="L424" s="261"/>
      <c r="M424" s="262"/>
      <c r="N424" s="263"/>
      <c r="O424" s="263"/>
      <c r="P424" s="263"/>
      <c r="Q424" s="263"/>
      <c r="R424" s="263"/>
      <c r="S424" s="263"/>
      <c r="T424" s="264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65" t="s">
        <v>137</v>
      </c>
      <c r="AU424" s="265" t="s">
        <v>81</v>
      </c>
      <c r="AV424" s="15" t="s">
        <v>131</v>
      </c>
      <c r="AW424" s="15" t="s">
        <v>33</v>
      </c>
      <c r="AX424" s="15" t="s">
        <v>79</v>
      </c>
      <c r="AY424" s="265" t="s">
        <v>124</v>
      </c>
    </row>
    <row r="425" s="12" customFormat="1" ht="22.8" customHeight="1">
      <c r="A425" s="12"/>
      <c r="B425" s="198"/>
      <c r="C425" s="199"/>
      <c r="D425" s="200" t="s">
        <v>71</v>
      </c>
      <c r="E425" s="212" t="s">
        <v>573</v>
      </c>
      <c r="F425" s="212" t="s">
        <v>574</v>
      </c>
      <c r="G425" s="199"/>
      <c r="H425" s="199"/>
      <c r="I425" s="202"/>
      <c r="J425" s="213">
        <f>BK425</f>
        <v>0</v>
      </c>
      <c r="K425" s="199"/>
      <c r="L425" s="204"/>
      <c r="M425" s="205"/>
      <c r="N425" s="206"/>
      <c r="O425" s="206"/>
      <c r="P425" s="207">
        <f>SUM(P426:P437)</f>
        <v>0</v>
      </c>
      <c r="Q425" s="206"/>
      <c r="R425" s="207">
        <f>SUM(R426:R437)</f>
        <v>0</v>
      </c>
      <c r="S425" s="206"/>
      <c r="T425" s="208">
        <f>SUM(T426:T437)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209" t="s">
        <v>79</v>
      </c>
      <c r="AT425" s="210" t="s">
        <v>71</v>
      </c>
      <c r="AU425" s="210" t="s">
        <v>79</v>
      </c>
      <c r="AY425" s="209" t="s">
        <v>124</v>
      </c>
      <c r="BK425" s="211">
        <f>SUM(BK426:BK437)</f>
        <v>0</v>
      </c>
    </row>
    <row r="426" s="2" customFormat="1" ht="16.5" customHeight="1">
      <c r="A426" s="40"/>
      <c r="B426" s="41"/>
      <c r="C426" s="214" t="s">
        <v>575</v>
      </c>
      <c r="D426" s="214" t="s">
        <v>126</v>
      </c>
      <c r="E426" s="215" t="s">
        <v>576</v>
      </c>
      <c r="F426" s="216" t="s">
        <v>577</v>
      </c>
      <c r="G426" s="217" t="s">
        <v>262</v>
      </c>
      <c r="H426" s="218">
        <v>32.899999999999999</v>
      </c>
      <c r="I426" s="219"/>
      <c r="J426" s="220">
        <f>ROUND(I426*H426,2)</f>
        <v>0</v>
      </c>
      <c r="K426" s="216" t="s">
        <v>130</v>
      </c>
      <c r="L426" s="46"/>
      <c r="M426" s="221" t="s">
        <v>19</v>
      </c>
      <c r="N426" s="222" t="s">
        <v>43</v>
      </c>
      <c r="O426" s="86"/>
      <c r="P426" s="223">
        <f>O426*H426</f>
        <v>0</v>
      </c>
      <c r="Q426" s="223">
        <v>0</v>
      </c>
      <c r="R426" s="223">
        <f>Q426*H426</f>
        <v>0</v>
      </c>
      <c r="S426" s="223">
        <v>0</v>
      </c>
      <c r="T426" s="224">
        <f>S426*H426</f>
        <v>0</v>
      </c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R426" s="225" t="s">
        <v>131</v>
      </c>
      <c r="AT426" s="225" t="s">
        <v>126</v>
      </c>
      <c r="AU426" s="225" t="s">
        <v>81</v>
      </c>
      <c r="AY426" s="19" t="s">
        <v>124</v>
      </c>
      <c r="BE426" s="226">
        <f>IF(N426="základní",J426,0)</f>
        <v>0</v>
      </c>
      <c r="BF426" s="226">
        <f>IF(N426="snížená",J426,0)</f>
        <v>0</v>
      </c>
      <c r="BG426" s="226">
        <f>IF(N426="zákl. přenesená",J426,0)</f>
        <v>0</v>
      </c>
      <c r="BH426" s="226">
        <f>IF(N426="sníž. přenesená",J426,0)</f>
        <v>0</v>
      </c>
      <c r="BI426" s="226">
        <f>IF(N426="nulová",J426,0)</f>
        <v>0</v>
      </c>
      <c r="BJ426" s="19" t="s">
        <v>79</v>
      </c>
      <c r="BK426" s="226">
        <f>ROUND(I426*H426,2)</f>
        <v>0</v>
      </c>
      <c r="BL426" s="19" t="s">
        <v>131</v>
      </c>
      <c r="BM426" s="225" t="s">
        <v>578</v>
      </c>
    </row>
    <row r="427" s="2" customFormat="1">
      <c r="A427" s="40"/>
      <c r="B427" s="41"/>
      <c r="C427" s="42"/>
      <c r="D427" s="227" t="s">
        <v>133</v>
      </c>
      <c r="E427" s="42"/>
      <c r="F427" s="228" t="s">
        <v>579</v>
      </c>
      <c r="G427" s="42"/>
      <c r="H427" s="42"/>
      <c r="I427" s="229"/>
      <c r="J427" s="42"/>
      <c r="K427" s="42"/>
      <c r="L427" s="46"/>
      <c r="M427" s="230"/>
      <c r="N427" s="231"/>
      <c r="O427" s="86"/>
      <c r="P427" s="86"/>
      <c r="Q427" s="86"/>
      <c r="R427" s="86"/>
      <c r="S427" s="86"/>
      <c r="T427" s="87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T427" s="19" t="s">
        <v>133</v>
      </c>
      <c r="AU427" s="19" t="s">
        <v>81</v>
      </c>
    </row>
    <row r="428" s="2" customFormat="1">
      <c r="A428" s="40"/>
      <c r="B428" s="41"/>
      <c r="C428" s="42"/>
      <c r="D428" s="232" t="s">
        <v>135</v>
      </c>
      <c r="E428" s="42"/>
      <c r="F428" s="233" t="s">
        <v>580</v>
      </c>
      <c r="G428" s="42"/>
      <c r="H428" s="42"/>
      <c r="I428" s="229"/>
      <c r="J428" s="42"/>
      <c r="K428" s="42"/>
      <c r="L428" s="46"/>
      <c r="M428" s="230"/>
      <c r="N428" s="231"/>
      <c r="O428" s="86"/>
      <c r="P428" s="86"/>
      <c r="Q428" s="86"/>
      <c r="R428" s="86"/>
      <c r="S428" s="86"/>
      <c r="T428" s="87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T428" s="19" t="s">
        <v>135</v>
      </c>
      <c r="AU428" s="19" t="s">
        <v>81</v>
      </c>
    </row>
    <row r="429" s="13" customFormat="1">
      <c r="A429" s="13"/>
      <c r="B429" s="234"/>
      <c r="C429" s="235"/>
      <c r="D429" s="227" t="s">
        <v>137</v>
      </c>
      <c r="E429" s="236" t="s">
        <v>19</v>
      </c>
      <c r="F429" s="237" t="s">
        <v>581</v>
      </c>
      <c r="G429" s="235"/>
      <c r="H429" s="236" t="s">
        <v>19</v>
      </c>
      <c r="I429" s="238"/>
      <c r="J429" s="235"/>
      <c r="K429" s="235"/>
      <c r="L429" s="239"/>
      <c r="M429" s="240"/>
      <c r="N429" s="241"/>
      <c r="O429" s="241"/>
      <c r="P429" s="241"/>
      <c r="Q429" s="241"/>
      <c r="R429" s="241"/>
      <c r="S429" s="241"/>
      <c r="T429" s="24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3" t="s">
        <v>137</v>
      </c>
      <c r="AU429" s="243" t="s">
        <v>81</v>
      </c>
      <c r="AV429" s="13" t="s">
        <v>79</v>
      </c>
      <c r="AW429" s="13" t="s">
        <v>33</v>
      </c>
      <c r="AX429" s="13" t="s">
        <v>72</v>
      </c>
      <c r="AY429" s="243" t="s">
        <v>124</v>
      </c>
    </row>
    <row r="430" s="14" customFormat="1">
      <c r="A430" s="14"/>
      <c r="B430" s="244"/>
      <c r="C430" s="245"/>
      <c r="D430" s="227" t="s">
        <v>137</v>
      </c>
      <c r="E430" s="246" t="s">
        <v>19</v>
      </c>
      <c r="F430" s="247" t="s">
        <v>582</v>
      </c>
      <c r="G430" s="245"/>
      <c r="H430" s="248">
        <v>32.899999999999999</v>
      </c>
      <c r="I430" s="249"/>
      <c r="J430" s="245"/>
      <c r="K430" s="245"/>
      <c r="L430" s="250"/>
      <c r="M430" s="251"/>
      <c r="N430" s="252"/>
      <c r="O430" s="252"/>
      <c r="P430" s="252"/>
      <c r="Q430" s="252"/>
      <c r="R430" s="252"/>
      <c r="S430" s="252"/>
      <c r="T430" s="25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4" t="s">
        <v>137</v>
      </c>
      <c r="AU430" s="254" t="s">
        <v>81</v>
      </c>
      <c r="AV430" s="14" t="s">
        <v>81</v>
      </c>
      <c r="AW430" s="14" t="s">
        <v>33</v>
      </c>
      <c r="AX430" s="14" t="s">
        <v>79</v>
      </c>
      <c r="AY430" s="254" t="s">
        <v>124</v>
      </c>
    </row>
    <row r="431" s="2" customFormat="1" ht="16.5" customHeight="1">
      <c r="A431" s="40"/>
      <c r="B431" s="41"/>
      <c r="C431" s="214" t="s">
        <v>583</v>
      </c>
      <c r="D431" s="214" t="s">
        <v>126</v>
      </c>
      <c r="E431" s="215" t="s">
        <v>584</v>
      </c>
      <c r="F431" s="216" t="s">
        <v>585</v>
      </c>
      <c r="G431" s="217" t="s">
        <v>262</v>
      </c>
      <c r="H431" s="218">
        <v>460.60000000000002</v>
      </c>
      <c r="I431" s="219"/>
      <c r="J431" s="220">
        <f>ROUND(I431*H431,2)</f>
        <v>0</v>
      </c>
      <c r="K431" s="216" t="s">
        <v>130</v>
      </c>
      <c r="L431" s="46"/>
      <c r="M431" s="221" t="s">
        <v>19</v>
      </c>
      <c r="N431" s="222" t="s">
        <v>43</v>
      </c>
      <c r="O431" s="86"/>
      <c r="P431" s="223">
        <f>O431*H431</f>
        <v>0</v>
      </c>
      <c r="Q431" s="223">
        <v>0</v>
      </c>
      <c r="R431" s="223">
        <f>Q431*H431</f>
        <v>0</v>
      </c>
      <c r="S431" s="223">
        <v>0</v>
      </c>
      <c r="T431" s="224">
        <f>S431*H431</f>
        <v>0</v>
      </c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R431" s="225" t="s">
        <v>131</v>
      </c>
      <c r="AT431" s="225" t="s">
        <v>126</v>
      </c>
      <c r="AU431" s="225" t="s">
        <v>81</v>
      </c>
      <c r="AY431" s="19" t="s">
        <v>124</v>
      </c>
      <c r="BE431" s="226">
        <f>IF(N431="základní",J431,0)</f>
        <v>0</v>
      </c>
      <c r="BF431" s="226">
        <f>IF(N431="snížená",J431,0)</f>
        <v>0</v>
      </c>
      <c r="BG431" s="226">
        <f>IF(N431="zákl. přenesená",J431,0)</f>
        <v>0</v>
      </c>
      <c r="BH431" s="226">
        <f>IF(N431="sníž. přenesená",J431,0)</f>
        <v>0</v>
      </c>
      <c r="BI431" s="226">
        <f>IF(N431="nulová",J431,0)</f>
        <v>0</v>
      </c>
      <c r="BJ431" s="19" t="s">
        <v>79</v>
      </c>
      <c r="BK431" s="226">
        <f>ROUND(I431*H431,2)</f>
        <v>0</v>
      </c>
      <c r="BL431" s="19" t="s">
        <v>131</v>
      </c>
      <c r="BM431" s="225" t="s">
        <v>586</v>
      </c>
    </row>
    <row r="432" s="2" customFormat="1">
      <c r="A432" s="40"/>
      <c r="B432" s="41"/>
      <c r="C432" s="42"/>
      <c r="D432" s="227" t="s">
        <v>133</v>
      </c>
      <c r="E432" s="42"/>
      <c r="F432" s="228" t="s">
        <v>587</v>
      </c>
      <c r="G432" s="42"/>
      <c r="H432" s="42"/>
      <c r="I432" s="229"/>
      <c r="J432" s="42"/>
      <c r="K432" s="42"/>
      <c r="L432" s="46"/>
      <c r="M432" s="230"/>
      <c r="N432" s="231"/>
      <c r="O432" s="86"/>
      <c r="P432" s="86"/>
      <c r="Q432" s="86"/>
      <c r="R432" s="86"/>
      <c r="S432" s="86"/>
      <c r="T432" s="87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T432" s="19" t="s">
        <v>133</v>
      </c>
      <c r="AU432" s="19" t="s">
        <v>81</v>
      </c>
    </row>
    <row r="433" s="2" customFormat="1">
      <c r="A433" s="40"/>
      <c r="B433" s="41"/>
      <c r="C433" s="42"/>
      <c r="D433" s="232" t="s">
        <v>135</v>
      </c>
      <c r="E433" s="42"/>
      <c r="F433" s="233" t="s">
        <v>588</v>
      </c>
      <c r="G433" s="42"/>
      <c r="H433" s="42"/>
      <c r="I433" s="229"/>
      <c r="J433" s="42"/>
      <c r="K433" s="42"/>
      <c r="L433" s="46"/>
      <c r="M433" s="230"/>
      <c r="N433" s="231"/>
      <c r="O433" s="86"/>
      <c r="P433" s="86"/>
      <c r="Q433" s="86"/>
      <c r="R433" s="86"/>
      <c r="S433" s="86"/>
      <c r="T433" s="87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T433" s="19" t="s">
        <v>135</v>
      </c>
      <c r="AU433" s="19" t="s">
        <v>81</v>
      </c>
    </row>
    <row r="434" s="14" customFormat="1">
      <c r="A434" s="14"/>
      <c r="B434" s="244"/>
      <c r="C434" s="245"/>
      <c r="D434" s="227" t="s">
        <v>137</v>
      </c>
      <c r="E434" s="245"/>
      <c r="F434" s="247" t="s">
        <v>589</v>
      </c>
      <c r="G434" s="245"/>
      <c r="H434" s="248">
        <v>460.60000000000002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4" t="s">
        <v>137</v>
      </c>
      <c r="AU434" s="254" t="s">
        <v>81</v>
      </c>
      <c r="AV434" s="14" t="s">
        <v>81</v>
      </c>
      <c r="AW434" s="14" t="s">
        <v>4</v>
      </c>
      <c r="AX434" s="14" t="s">
        <v>79</v>
      </c>
      <c r="AY434" s="254" t="s">
        <v>124</v>
      </c>
    </row>
    <row r="435" s="2" customFormat="1" ht="24.15" customHeight="1">
      <c r="A435" s="40"/>
      <c r="B435" s="41"/>
      <c r="C435" s="214" t="s">
        <v>590</v>
      </c>
      <c r="D435" s="214" t="s">
        <v>126</v>
      </c>
      <c r="E435" s="215" t="s">
        <v>591</v>
      </c>
      <c r="F435" s="216" t="s">
        <v>592</v>
      </c>
      <c r="G435" s="217" t="s">
        <v>262</v>
      </c>
      <c r="H435" s="218">
        <v>32.899999999999999</v>
      </c>
      <c r="I435" s="219"/>
      <c r="J435" s="220">
        <f>ROUND(I435*H435,2)</f>
        <v>0</v>
      </c>
      <c r="K435" s="216" t="s">
        <v>130</v>
      </c>
      <c r="L435" s="46"/>
      <c r="M435" s="221" t="s">
        <v>19</v>
      </c>
      <c r="N435" s="222" t="s">
        <v>43</v>
      </c>
      <c r="O435" s="86"/>
      <c r="P435" s="223">
        <f>O435*H435</f>
        <v>0</v>
      </c>
      <c r="Q435" s="223">
        <v>0</v>
      </c>
      <c r="R435" s="223">
        <f>Q435*H435</f>
        <v>0</v>
      </c>
      <c r="S435" s="223">
        <v>0</v>
      </c>
      <c r="T435" s="224">
        <f>S435*H435</f>
        <v>0</v>
      </c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R435" s="225" t="s">
        <v>131</v>
      </c>
      <c r="AT435" s="225" t="s">
        <v>126</v>
      </c>
      <c r="AU435" s="225" t="s">
        <v>81</v>
      </c>
      <c r="AY435" s="19" t="s">
        <v>124</v>
      </c>
      <c r="BE435" s="226">
        <f>IF(N435="základní",J435,0)</f>
        <v>0</v>
      </c>
      <c r="BF435" s="226">
        <f>IF(N435="snížená",J435,0)</f>
        <v>0</v>
      </c>
      <c r="BG435" s="226">
        <f>IF(N435="zákl. přenesená",J435,0)</f>
        <v>0</v>
      </c>
      <c r="BH435" s="226">
        <f>IF(N435="sníž. přenesená",J435,0)</f>
        <v>0</v>
      </c>
      <c r="BI435" s="226">
        <f>IF(N435="nulová",J435,0)</f>
        <v>0</v>
      </c>
      <c r="BJ435" s="19" t="s">
        <v>79</v>
      </c>
      <c r="BK435" s="226">
        <f>ROUND(I435*H435,2)</f>
        <v>0</v>
      </c>
      <c r="BL435" s="19" t="s">
        <v>131</v>
      </c>
      <c r="BM435" s="225" t="s">
        <v>593</v>
      </c>
    </row>
    <row r="436" s="2" customFormat="1">
      <c r="A436" s="40"/>
      <c r="B436" s="41"/>
      <c r="C436" s="42"/>
      <c r="D436" s="227" t="s">
        <v>133</v>
      </c>
      <c r="E436" s="42"/>
      <c r="F436" s="228" t="s">
        <v>594</v>
      </c>
      <c r="G436" s="42"/>
      <c r="H436" s="42"/>
      <c r="I436" s="229"/>
      <c r="J436" s="42"/>
      <c r="K436" s="42"/>
      <c r="L436" s="46"/>
      <c r="M436" s="230"/>
      <c r="N436" s="231"/>
      <c r="O436" s="86"/>
      <c r="P436" s="86"/>
      <c r="Q436" s="86"/>
      <c r="R436" s="86"/>
      <c r="S436" s="86"/>
      <c r="T436" s="87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T436" s="19" t="s">
        <v>133</v>
      </c>
      <c r="AU436" s="19" t="s">
        <v>81</v>
      </c>
    </row>
    <row r="437" s="2" customFormat="1">
      <c r="A437" s="40"/>
      <c r="B437" s="41"/>
      <c r="C437" s="42"/>
      <c r="D437" s="232" t="s">
        <v>135</v>
      </c>
      <c r="E437" s="42"/>
      <c r="F437" s="233" t="s">
        <v>595</v>
      </c>
      <c r="G437" s="42"/>
      <c r="H437" s="42"/>
      <c r="I437" s="229"/>
      <c r="J437" s="42"/>
      <c r="K437" s="42"/>
      <c r="L437" s="46"/>
      <c r="M437" s="230"/>
      <c r="N437" s="231"/>
      <c r="O437" s="86"/>
      <c r="P437" s="86"/>
      <c r="Q437" s="86"/>
      <c r="R437" s="86"/>
      <c r="S437" s="86"/>
      <c r="T437" s="87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T437" s="19" t="s">
        <v>135</v>
      </c>
      <c r="AU437" s="19" t="s">
        <v>81</v>
      </c>
    </row>
    <row r="438" s="12" customFormat="1" ht="22.8" customHeight="1">
      <c r="A438" s="12"/>
      <c r="B438" s="198"/>
      <c r="C438" s="199"/>
      <c r="D438" s="200" t="s">
        <v>71</v>
      </c>
      <c r="E438" s="212" t="s">
        <v>596</v>
      </c>
      <c r="F438" s="212" t="s">
        <v>597</v>
      </c>
      <c r="G438" s="199"/>
      <c r="H438" s="199"/>
      <c r="I438" s="202"/>
      <c r="J438" s="213">
        <f>BK438</f>
        <v>0</v>
      </c>
      <c r="K438" s="199"/>
      <c r="L438" s="204"/>
      <c r="M438" s="205"/>
      <c r="N438" s="206"/>
      <c r="O438" s="206"/>
      <c r="P438" s="207">
        <f>SUM(P439:P441)</f>
        <v>0</v>
      </c>
      <c r="Q438" s="206"/>
      <c r="R438" s="207">
        <f>SUM(R439:R441)</f>
        <v>0</v>
      </c>
      <c r="S438" s="206"/>
      <c r="T438" s="208">
        <f>SUM(T439:T441)</f>
        <v>0</v>
      </c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R438" s="209" t="s">
        <v>79</v>
      </c>
      <c r="AT438" s="210" t="s">
        <v>71</v>
      </c>
      <c r="AU438" s="210" t="s">
        <v>79</v>
      </c>
      <c r="AY438" s="209" t="s">
        <v>124</v>
      </c>
      <c r="BK438" s="211">
        <f>SUM(BK439:BK441)</f>
        <v>0</v>
      </c>
    </row>
    <row r="439" s="2" customFormat="1" ht="16.5" customHeight="1">
      <c r="A439" s="40"/>
      <c r="B439" s="41"/>
      <c r="C439" s="214" t="s">
        <v>598</v>
      </c>
      <c r="D439" s="214" t="s">
        <v>126</v>
      </c>
      <c r="E439" s="215" t="s">
        <v>599</v>
      </c>
      <c r="F439" s="216" t="s">
        <v>600</v>
      </c>
      <c r="G439" s="217" t="s">
        <v>262</v>
      </c>
      <c r="H439" s="218">
        <v>36.359999999999999</v>
      </c>
      <c r="I439" s="219"/>
      <c r="J439" s="220">
        <f>ROUND(I439*H439,2)</f>
        <v>0</v>
      </c>
      <c r="K439" s="216" t="s">
        <v>130</v>
      </c>
      <c r="L439" s="46"/>
      <c r="M439" s="221" t="s">
        <v>19</v>
      </c>
      <c r="N439" s="222" t="s">
        <v>43</v>
      </c>
      <c r="O439" s="86"/>
      <c r="P439" s="223">
        <f>O439*H439</f>
        <v>0</v>
      </c>
      <c r="Q439" s="223">
        <v>0</v>
      </c>
      <c r="R439" s="223">
        <f>Q439*H439</f>
        <v>0</v>
      </c>
      <c r="S439" s="223">
        <v>0</v>
      </c>
      <c r="T439" s="224">
        <f>S439*H439</f>
        <v>0</v>
      </c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R439" s="225" t="s">
        <v>131</v>
      </c>
      <c r="AT439" s="225" t="s">
        <v>126</v>
      </c>
      <c r="AU439" s="225" t="s">
        <v>81</v>
      </c>
      <c r="AY439" s="19" t="s">
        <v>124</v>
      </c>
      <c r="BE439" s="226">
        <f>IF(N439="základní",J439,0)</f>
        <v>0</v>
      </c>
      <c r="BF439" s="226">
        <f>IF(N439="snížená",J439,0)</f>
        <v>0</v>
      </c>
      <c r="BG439" s="226">
        <f>IF(N439="zákl. přenesená",J439,0)</f>
        <v>0</v>
      </c>
      <c r="BH439" s="226">
        <f>IF(N439="sníž. přenesená",J439,0)</f>
        <v>0</v>
      </c>
      <c r="BI439" s="226">
        <f>IF(N439="nulová",J439,0)</f>
        <v>0</v>
      </c>
      <c r="BJ439" s="19" t="s">
        <v>79</v>
      </c>
      <c r="BK439" s="226">
        <f>ROUND(I439*H439,2)</f>
        <v>0</v>
      </c>
      <c r="BL439" s="19" t="s">
        <v>131</v>
      </c>
      <c r="BM439" s="225" t="s">
        <v>601</v>
      </c>
    </row>
    <row r="440" s="2" customFormat="1">
      <c r="A440" s="40"/>
      <c r="B440" s="41"/>
      <c r="C440" s="42"/>
      <c r="D440" s="227" t="s">
        <v>133</v>
      </c>
      <c r="E440" s="42"/>
      <c r="F440" s="228" t="s">
        <v>602</v>
      </c>
      <c r="G440" s="42"/>
      <c r="H440" s="42"/>
      <c r="I440" s="229"/>
      <c r="J440" s="42"/>
      <c r="K440" s="42"/>
      <c r="L440" s="46"/>
      <c r="M440" s="230"/>
      <c r="N440" s="231"/>
      <c r="O440" s="86"/>
      <c r="P440" s="86"/>
      <c r="Q440" s="86"/>
      <c r="R440" s="86"/>
      <c r="S440" s="86"/>
      <c r="T440" s="87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T440" s="19" t="s">
        <v>133</v>
      </c>
      <c r="AU440" s="19" t="s">
        <v>81</v>
      </c>
    </row>
    <row r="441" s="2" customFormat="1">
      <c r="A441" s="40"/>
      <c r="B441" s="41"/>
      <c r="C441" s="42"/>
      <c r="D441" s="232" t="s">
        <v>135</v>
      </c>
      <c r="E441" s="42"/>
      <c r="F441" s="233" t="s">
        <v>603</v>
      </c>
      <c r="G441" s="42"/>
      <c r="H441" s="42"/>
      <c r="I441" s="229"/>
      <c r="J441" s="42"/>
      <c r="K441" s="42"/>
      <c r="L441" s="46"/>
      <c r="M441" s="287"/>
      <c r="N441" s="288"/>
      <c r="O441" s="289"/>
      <c r="P441" s="289"/>
      <c r="Q441" s="289"/>
      <c r="R441" s="289"/>
      <c r="S441" s="289"/>
      <c r="T441" s="29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T441" s="19" t="s">
        <v>135</v>
      </c>
      <c r="AU441" s="19" t="s">
        <v>81</v>
      </c>
    </row>
    <row r="442" s="2" customFormat="1" ht="6.96" customHeight="1">
      <c r="A442" s="40"/>
      <c r="B442" s="61"/>
      <c r="C442" s="62"/>
      <c r="D442" s="62"/>
      <c r="E442" s="62"/>
      <c r="F442" s="62"/>
      <c r="G442" s="62"/>
      <c r="H442" s="62"/>
      <c r="I442" s="62"/>
      <c r="J442" s="62"/>
      <c r="K442" s="62"/>
      <c r="L442" s="46"/>
      <c r="M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</row>
  </sheetData>
  <sheetProtection sheet="1" autoFilter="0" formatColumns="0" formatRows="0" objects="1" scenarios="1" spinCount="100000" saltValue="k0kN1fO0h2y0PbXF/zJOKo/1DZemX/sldexgg2VrFEIOihR74WxC5KnNXbwo0aKVn2wIYbDVNsXjWxxvXS8rQQ==" hashValue="bVUMdJwUE98GxJ1hNsXbIKKxrFNhDdOOTJcqwJPquDTVwPC7edXjBEpJ3bG0iP4m+m+1ANCWyNmfsNgIQTrqFw==" algorithmName="SHA-512" password="CC35"/>
  <autoFilter ref="C92:K44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hyperlinks>
    <hyperlink ref="F98" r:id="rId1" display="https://podminky.urs.cz/item/CS_URS_2022_01/115101201"/>
    <hyperlink ref="F104" r:id="rId2" display="https://podminky.urs.cz/item/CS_URS_2022_01/115101301"/>
    <hyperlink ref="F107" r:id="rId3" display="https://podminky.urs.cz/item/CS_URS_2022_01/119001405"/>
    <hyperlink ref="F113" r:id="rId4" display="https://podminky.urs.cz/item/CS_URS_2022_01/119001423"/>
    <hyperlink ref="F119" r:id="rId5" display="https://podminky.urs.cz/item/CS_URS_2022_01/121151103"/>
    <hyperlink ref="F124" r:id="rId6" display="https://podminky.urs.cz/item/CS_URS_2022_01/129001101"/>
    <hyperlink ref="F128" r:id="rId7" display="https://podminky.urs.cz/item/CS_URS_2022_01/132254104"/>
    <hyperlink ref="F134" r:id="rId8" display="https://podminky.urs.cz/item/CS_URS_2022_01/132254206"/>
    <hyperlink ref="F155" r:id="rId9" display="https://podminky.urs.cz/item/CS_URS_2022_01/133212821"/>
    <hyperlink ref="F160" r:id="rId10" display="https://podminky.urs.cz/item/CS_URS_2022_01/151811131"/>
    <hyperlink ref="F168" r:id="rId11" display="https://podminky.urs.cz/item/CS_URS_2022_01/151811231"/>
    <hyperlink ref="F171" r:id="rId12" display="https://podminky.urs.cz/item/CS_URS_2022_01/162351104"/>
    <hyperlink ref="F178" r:id="rId13" display="https://podminky.urs.cz/item/CS_URS_2022_01/162751117"/>
    <hyperlink ref="F186" r:id="rId14" display="https://podminky.urs.cz/item/CS_URS_2022_01/162751119"/>
    <hyperlink ref="F193" r:id="rId15" display="https://podminky.urs.cz/item/CS_URS_2022_01/171251201"/>
    <hyperlink ref="F196" r:id="rId16" display="https://podminky.urs.cz/item/CS_URS_2022_01/174151101"/>
    <hyperlink ref="F225" r:id="rId17" display="https://podminky.urs.cz/item/CS_URS_2022_01/175151101"/>
    <hyperlink ref="F243" r:id="rId18" display="https://podminky.urs.cz/item/CS_URS_2022_01/181351003"/>
    <hyperlink ref="F246" r:id="rId19" display="https://podminky.urs.cz/item/CS_URS_2022_01/181411131"/>
    <hyperlink ref="F254" r:id="rId20" display="https://podminky.urs.cz/item/CS_URS_2022_01/181912111"/>
    <hyperlink ref="F259" r:id="rId21" display="https://podminky.urs.cz/item/CS_URS_2022_01/181912112"/>
    <hyperlink ref="F269" r:id="rId22" display="https://podminky.urs.cz/item/CS_URS_2022_01/211531111"/>
    <hyperlink ref="F284" r:id="rId23" display="https://podminky.urs.cz/item/CS_URS_2022_01/212755213"/>
    <hyperlink ref="F296" r:id="rId24" display="https://podminky.urs.cz/item/CS_URS_2022_01/359901211"/>
    <hyperlink ref="F302" r:id="rId25" display="https://podminky.urs.cz/item/CS_URS_2022_01/451572111"/>
    <hyperlink ref="F317" r:id="rId26" display="https://podminky.urs.cz/item/CS_URS_2022_01/810441811"/>
    <hyperlink ref="F322" r:id="rId27" display="https://podminky.urs.cz/item/CS_URS_2022_01/871313121"/>
    <hyperlink ref="F330" r:id="rId28" display="https://podminky.urs.cz/item/CS_URS_2022_01/871373121"/>
    <hyperlink ref="F338" r:id="rId29" display="https://podminky.urs.cz/item/CS_URS_2022_01/871393121"/>
    <hyperlink ref="F346" r:id="rId30" display="https://podminky.urs.cz/item/CS_URS_2022_01/877315211"/>
    <hyperlink ref="F354" r:id="rId31" display="https://podminky.urs.cz/item/CS_URS_2022_01/877375211"/>
    <hyperlink ref="F359" r:id="rId32" display="https://podminky.urs.cz/item/CS_URS_2022_01/877375221"/>
    <hyperlink ref="F364" r:id="rId33" display="https://podminky.urs.cz/item/CS_URS_2022_01/892312121"/>
    <hyperlink ref="F367" r:id="rId34" display="https://podminky.urs.cz/item/CS_URS_2022_01/892372121"/>
    <hyperlink ref="F376" r:id="rId35" display="https://podminky.urs.cz/item/CS_URS_2022_01/892392121"/>
    <hyperlink ref="F385" r:id="rId36" display="https://podminky.urs.cz/item/CS_URS_2022_01/892492121"/>
    <hyperlink ref="F390" r:id="rId37" display="https://podminky.urs.cz/item/CS_URS_2022_01/894812511"/>
    <hyperlink ref="F395" r:id="rId38" display="https://podminky.urs.cz/item/CS_URS_2022_01/894812522"/>
    <hyperlink ref="F398" r:id="rId39" display="https://podminky.urs.cz/item/CS_URS_2022_01/894812529"/>
    <hyperlink ref="F401" r:id="rId40" display="https://podminky.urs.cz/item/CS_URS_2022_01/894812553"/>
    <hyperlink ref="F404" r:id="rId41" display="https://podminky.urs.cz/item/CS_URS_2022_01/894812612"/>
    <hyperlink ref="F407" r:id="rId42" display="https://podminky.urs.cz/item/CS_URS_2022_01/899722113"/>
    <hyperlink ref="F428" r:id="rId43" display="https://podminky.urs.cz/item/CS_URS_2022_01/997013501"/>
    <hyperlink ref="F433" r:id="rId44" display="https://podminky.urs.cz/item/CS_URS_2022_01/997013509"/>
    <hyperlink ref="F437" r:id="rId45" display="https://podminky.urs.cz/item/CS_URS_2022_01/997013861"/>
    <hyperlink ref="F441" r:id="rId46" display="https://podminky.urs.cz/item/CS_URS_2022_01/99827610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4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92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Rekonstrukce silnice III/3556, III/3557 a chodníků Brčekoly</v>
      </c>
      <c r="F7" s="144"/>
      <c r="G7" s="144"/>
      <c r="H7" s="144"/>
      <c r="L7" s="22"/>
    </row>
    <row r="8" s="1" customFormat="1" ht="12" customHeight="1">
      <c r="B8" s="22"/>
      <c r="D8" s="144" t="s">
        <v>93</v>
      </c>
      <c r="L8" s="22"/>
    </row>
    <row r="9" s="2" customFormat="1" ht="16.5" customHeight="1">
      <c r="A9" s="40"/>
      <c r="B9" s="46"/>
      <c r="C9" s="40"/>
      <c r="D9" s="40"/>
      <c r="E9" s="145" t="s">
        <v>94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 ht="12" customHeight="1">
      <c r="A10" s="40"/>
      <c r="B10" s="46"/>
      <c r="C10" s="40"/>
      <c r="D10" s="144" t="s">
        <v>95</v>
      </c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6.5" customHeight="1">
      <c r="A11" s="40"/>
      <c r="B11" s="46"/>
      <c r="C11" s="40"/>
      <c r="D11" s="40"/>
      <c r="E11" s="147" t="s">
        <v>604</v>
      </c>
      <c r="F11" s="40"/>
      <c r="G11" s="40"/>
      <c r="H11" s="40"/>
      <c r="I11" s="40"/>
      <c r="J11" s="40"/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>
      <c r="A12" s="40"/>
      <c r="B12" s="46"/>
      <c r="C12" s="40"/>
      <c r="D12" s="40"/>
      <c r="E12" s="40"/>
      <c r="F12" s="40"/>
      <c r="G12" s="40"/>
      <c r="H12" s="40"/>
      <c r="I12" s="40"/>
      <c r="J12" s="40"/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2" customHeight="1">
      <c r="A13" s="40"/>
      <c r="B13" s="46"/>
      <c r="C13" s="40"/>
      <c r="D13" s="144" t="s">
        <v>18</v>
      </c>
      <c r="E13" s="40"/>
      <c r="F13" s="135" t="s">
        <v>19</v>
      </c>
      <c r="G13" s="40"/>
      <c r="H13" s="40"/>
      <c r="I13" s="144" t="s">
        <v>20</v>
      </c>
      <c r="J13" s="135" t="s">
        <v>19</v>
      </c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21</v>
      </c>
      <c r="E14" s="40"/>
      <c r="F14" s="135" t="s">
        <v>22</v>
      </c>
      <c r="G14" s="40"/>
      <c r="H14" s="40"/>
      <c r="I14" s="144" t="s">
        <v>23</v>
      </c>
      <c r="J14" s="148" t="str">
        <f>'Rekapitulace stavby'!AN8</f>
        <v>28. 3. 2022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0.8" customHeight="1">
      <c r="A15" s="40"/>
      <c r="B15" s="46"/>
      <c r="C15" s="40"/>
      <c r="D15" s="40"/>
      <c r="E15" s="40"/>
      <c r="F15" s="40"/>
      <c r="G15" s="40"/>
      <c r="H15" s="40"/>
      <c r="I15" s="40"/>
      <c r="J15" s="40"/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12" customHeight="1">
      <c r="A16" s="40"/>
      <c r="B16" s="46"/>
      <c r="C16" s="40"/>
      <c r="D16" s="144" t="s">
        <v>25</v>
      </c>
      <c r="E16" s="40"/>
      <c r="F16" s="40"/>
      <c r="G16" s="40"/>
      <c r="H16" s="40"/>
      <c r="I16" s="144" t="s">
        <v>26</v>
      </c>
      <c r="J16" s="135" t="s">
        <v>19</v>
      </c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8" customHeight="1">
      <c r="A17" s="40"/>
      <c r="B17" s="46"/>
      <c r="C17" s="40"/>
      <c r="D17" s="40"/>
      <c r="E17" s="135" t="s">
        <v>27</v>
      </c>
      <c r="F17" s="40"/>
      <c r="G17" s="40"/>
      <c r="H17" s="40"/>
      <c r="I17" s="144" t="s">
        <v>28</v>
      </c>
      <c r="J17" s="135" t="s">
        <v>19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6.96" customHeight="1">
      <c r="A18" s="40"/>
      <c r="B18" s="46"/>
      <c r="C18" s="40"/>
      <c r="D18" s="40"/>
      <c r="E18" s="40"/>
      <c r="F18" s="40"/>
      <c r="G18" s="40"/>
      <c r="H18" s="40"/>
      <c r="I18" s="40"/>
      <c r="J18" s="40"/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12" customHeight="1">
      <c r="A19" s="40"/>
      <c r="B19" s="46"/>
      <c r="C19" s="40"/>
      <c r="D19" s="144" t="s">
        <v>29</v>
      </c>
      <c r="E19" s="40"/>
      <c r="F19" s="40"/>
      <c r="G19" s="40"/>
      <c r="H19" s="40"/>
      <c r="I19" s="144" t="s">
        <v>26</v>
      </c>
      <c r="J19" s="35" t="str">
        <f>'Rekapitulace stavby'!AN13</f>
        <v>Vyplň údaj</v>
      </c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8" customHeight="1">
      <c r="A20" s="40"/>
      <c r="B20" s="46"/>
      <c r="C20" s="40"/>
      <c r="D20" s="40"/>
      <c r="E20" s="35" t="str">
        <f>'Rekapitulace stavby'!E14</f>
        <v>Vyplň údaj</v>
      </c>
      <c r="F20" s="135"/>
      <c r="G20" s="135"/>
      <c r="H20" s="135"/>
      <c r="I20" s="144" t="s">
        <v>28</v>
      </c>
      <c r="J20" s="35" t="str">
        <f>'Rekapitulace stavby'!AN14</f>
        <v>Vyplň údaj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6.96" customHeight="1">
      <c r="A21" s="40"/>
      <c r="B21" s="46"/>
      <c r="C21" s="40"/>
      <c r="D21" s="40"/>
      <c r="E21" s="40"/>
      <c r="F21" s="40"/>
      <c r="G21" s="40"/>
      <c r="H21" s="40"/>
      <c r="I21" s="40"/>
      <c r="J21" s="40"/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12" customHeight="1">
      <c r="A22" s="40"/>
      <c r="B22" s="46"/>
      <c r="C22" s="40"/>
      <c r="D22" s="144" t="s">
        <v>31</v>
      </c>
      <c r="E22" s="40"/>
      <c r="F22" s="40"/>
      <c r="G22" s="40"/>
      <c r="H22" s="40"/>
      <c r="I22" s="144" t="s">
        <v>26</v>
      </c>
      <c r="J22" s="135" t="s">
        <v>19</v>
      </c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8" customHeight="1">
      <c r="A23" s="40"/>
      <c r="B23" s="46"/>
      <c r="C23" s="40"/>
      <c r="D23" s="40"/>
      <c r="E23" s="135" t="s">
        <v>32</v>
      </c>
      <c r="F23" s="40"/>
      <c r="G23" s="40"/>
      <c r="H23" s="40"/>
      <c r="I23" s="144" t="s">
        <v>28</v>
      </c>
      <c r="J23" s="135" t="s">
        <v>19</v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6.96" customHeight="1">
      <c r="A24" s="40"/>
      <c r="B24" s="46"/>
      <c r="C24" s="40"/>
      <c r="D24" s="40"/>
      <c r="E24" s="40"/>
      <c r="F24" s="40"/>
      <c r="G24" s="40"/>
      <c r="H24" s="40"/>
      <c r="I24" s="40"/>
      <c r="J24" s="40"/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12" customHeight="1">
      <c r="A25" s="40"/>
      <c r="B25" s="46"/>
      <c r="C25" s="40"/>
      <c r="D25" s="144" t="s">
        <v>34</v>
      </c>
      <c r="E25" s="40"/>
      <c r="F25" s="40"/>
      <c r="G25" s="40"/>
      <c r="H25" s="40"/>
      <c r="I25" s="144" t="s">
        <v>26</v>
      </c>
      <c r="J25" s="135" t="str">
        <f>IF('Rekapitulace stavby'!AN19="","",'Rekapitulace stavby'!AN19)</f>
        <v/>
      </c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8" customHeight="1">
      <c r="A26" s="40"/>
      <c r="B26" s="46"/>
      <c r="C26" s="40"/>
      <c r="D26" s="40"/>
      <c r="E26" s="135" t="str">
        <f>IF('Rekapitulace stavby'!E20="","",'Rekapitulace stavby'!E20)</f>
        <v xml:space="preserve"> </v>
      </c>
      <c r="F26" s="40"/>
      <c r="G26" s="40"/>
      <c r="H26" s="40"/>
      <c r="I26" s="144" t="s">
        <v>28</v>
      </c>
      <c r="J26" s="135" t="str">
        <f>IF('Rekapitulace stavby'!AN20="","",'Rekapitulace stavby'!AN20)</f>
        <v/>
      </c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2" customFormat="1" ht="6.96" customHeight="1">
      <c r="A27" s="40"/>
      <c r="B27" s="46"/>
      <c r="C27" s="40"/>
      <c r="D27" s="40"/>
      <c r="E27" s="40"/>
      <c r="F27" s="40"/>
      <c r="G27" s="40"/>
      <c r="H27" s="40"/>
      <c r="I27" s="40"/>
      <c r="J27" s="40"/>
      <c r="K27" s="40"/>
      <c r="L27" s="146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="2" customFormat="1" ht="12" customHeight="1">
      <c r="A28" s="40"/>
      <c r="B28" s="46"/>
      <c r="C28" s="40"/>
      <c r="D28" s="144" t="s">
        <v>36</v>
      </c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8" customFormat="1" ht="16.5" customHeight="1">
      <c r="A29" s="149"/>
      <c r="B29" s="150"/>
      <c r="C29" s="149"/>
      <c r="D29" s="149"/>
      <c r="E29" s="151" t="s">
        <v>19</v>
      </c>
      <c r="F29" s="151"/>
      <c r="G29" s="151"/>
      <c r="H29" s="151"/>
      <c r="I29" s="149"/>
      <c r="J29" s="149"/>
      <c r="K29" s="149"/>
      <c r="L29" s="152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</row>
    <row r="30" s="2" customFormat="1" ht="6.96" customHeight="1">
      <c r="A30" s="40"/>
      <c r="B30" s="46"/>
      <c r="C30" s="40"/>
      <c r="D30" s="40"/>
      <c r="E30" s="40"/>
      <c r="F30" s="40"/>
      <c r="G30" s="40"/>
      <c r="H30" s="40"/>
      <c r="I30" s="40"/>
      <c r="J30" s="40"/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25.44" customHeight="1">
      <c r="A32" s="40"/>
      <c r="B32" s="46"/>
      <c r="C32" s="40"/>
      <c r="D32" s="154" t="s">
        <v>38</v>
      </c>
      <c r="E32" s="40"/>
      <c r="F32" s="40"/>
      <c r="G32" s="40"/>
      <c r="H32" s="40"/>
      <c r="I32" s="40"/>
      <c r="J32" s="155">
        <f>ROUND(J97, 2)</f>
        <v>0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6.96" customHeight="1">
      <c r="A33" s="40"/>
      <c r="B33" s="46"/>
      <c r="C33" s="40"/>
      <c r="D33" s="153"/>
      <c r="E33" s="153"/>
      <c r="F33" s="153"/>
      <c r="G33" s="153"/>
      <c r="H33" s="153"/>
      <c r="I33" s="153"/>
      <c r="J33" s="153"/>
      <c r="K33" s="153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40"/>
      <c r="F34" s="156" t="s">
        <v>40</v>
      </c>
      <c r="G34" s="40"/>
      <c r="H34" s="40"/>
      <c r="I34" s="156" t="s">
        <v>39</v>
      </c>
      <c r="J34" s="156" t="s">
        <v>41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="2" customFormat="1" ht="14.4" customHeight="1">
      <c r="A35" s="40"/>
      <c r="B35" s="46"/>
      <c r="C35" s="40"/>
      <c r="D35" s="157" t="s">
        <v>42</v>
      </c>
      <c r="E35" s="144" t="s">
        <v>43</v>
      </c>
      <c r="F35" s="158">
        <f>ROUND((SUM(BE97:BE545)),  2)</f>
        <v>0</v>
      </c>
      <c r="G35" s="40"/>
      <c r="H35" s="40"/>
      <c r="I35" s="159">
        <v>0.20999999999999999</v>
      </c>
      <c r="J35" s="158">
        <f>ROUND(((SUM(BE97:BE545))*I35),  2)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2" customFormat="1" ht="14.4" customHeight="1">
      <c r="A36" s="40"/>
      <c r="B36" s="46"/>
      <c r="C36" s="40"/>
      <c r="D36" s="40"/>
      <c r="E36" s="144" t="s">
        <v>44</v>
      </c>
      <c r="F36" s="158">
        <f>ROUND((SUM(BF97:BF545)),  2)</f>
        <v>0</v>
      </c>
      <c r="G36" s="40"/>
      <c r="H36" s="40"/>
      <c r="I36" s="159">
        <v>0.14999999999999999</v>
      </c>
      <c r="J36" s="158">
        <f>ROUND(((SUM(BF97:BF545))*I36),  2)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45</v>
      </c>
      <c r="F37" s="158">
        <f>ROUND((SUM(BG97:BG545)),  2)</f>
        <v>0</v>
      </c>
      <c r="G37" s="40"/>
      <c r="H37" s="40"/>
      <c r="I37" s="159">
        <v>0.20999999999999999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hidden="1" s="2" customFormat="1" ht="14.4" customHeight="1">
      <c r="A38" s="40"/>
      <c r="B38" s="46"/>
      <c r="C38" s="40"/>
      <c r="D38" s="40"/>
      <c r="E38" s="144" t="s">
        <v>46</v>
      </c>
      <c r="F38" s="158">
        <f>ROUND((SUM(BH97:BH545)),  2)</f>
        <v>0</v>
      </c>
      <c r="G38" s="40"/>
      <c r="H38" s="40"/>
      <c r="I38" s="159">
        <v>0.14999999999999999</v>
      </c>
      <c r="J38" s="158">
        <f>0</f>
        <v>0</v>
      </c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hidden="1" s="2" customFormat="1" ht="14.4" customHeight="1">
      <c r="A39" s="40"/>
      <c r="B39" s="46"/>
      <c r="C39" s="40"/>
      <c r="D39" s="40"/>
      <c r="E39" s="144" t="s">
        <v>47</v>
      </c>
      <c r="F39" s="158">
        <f>ROUND((SUM(BI97:BI545)),  2)</f>
        <v>0</v>
      </c>
      <c r="G39" s="40"/>
      <c r="H39" s="40"/>
      <c r="I39" s="159">
        <v>0</v>
      </c>
      <c r="J39" s="158">
        <f>0</f>
        <v>0</v>
      </c>
      <c r="K39" s="40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6.96" customHeight="1">
      <c r="A40" s="40"/>
      <c r="B40" s="46"/>
      <c r="C40" s="40"/>
      <c r="D40" s="40"/>
      <c r="E40" s="40"/>
      <c r="F40" s="40"/>
      <c r="G40" s="40"/>
      <c r="H40" s="40"/>
      <c r="I40" s="40"/>
      <c r="J40" s="40"/>
      <c r="K40" s="40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="2" customFormat="1" ht="25.44" customHeight="1">
      <c r="A41" s="40"/>
      <c r="B41" s="46"/>
      <c r="C41" s="160"/>
      <c r="D41" s="161" t="s">
        <v>48</v>
      </c>
      <c r="E41" s="162"/>
      <c r="F41" s="162"/>
      <c r="G41" s="163" t="s">
        <v>49</v>
      </c>
      <c r="H41" s="164" t="s">
        <v>50</v>
      </c>
      <c r="I41" s="162"/>
      <c r="J41" s="165">
        <f>SUM(J32:J39)</f>
        <v>0</v>
      </c>
      <c r="K41" s="166"/>
      <c r="L41" s="146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="2" customFormat="1" ht="14.4" customHeight="1">
      <c r="A42" s="40"/>
      <c r="B42" s="167"/>
      <c r="C42" s="168"/>
      <c r="D42" s="168"/>
      <c r="E42" s="168"/>
      <c r="F42" s="168"/>
      <c r="G42" s="168"/>
      <c r="H42" s="168"/>
      <c r="I42" s="168"/>
      <c r="J42" s="168"/>
      <c r="K42" s="168"/>
      <c r="L42" s="146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6" s="2" customFormat="1" ht="6.96" customHeight="1">
      <c r="A46" s="40"/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24.96" customHeight="1">
      <c r="A47" s="40"/>
      <c r="B47" s="41"/>
      <c r="C47" s="25" t="s">
        <v>97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16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171" t="str">
        <f>E7</f>
        <v>Rekonstrukce silnice III/3556, III/3557 a chodníků Brčekoly</v>
      </c>
      <c r="F50" s="34"/>
      <c r="G50" s="34"/>
      <c r="H50" s="34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1" customFormat="1" ht="12" customHeight="1">
      <c r="B51" s="23"/>
      <c r="C51" s="34" t="s">
        <v>93</v>
      </c>
      <c r="D51" s="24"/>
      <c r="E51" s="24"/>
      <c r="F51" s="24"/>
      <c r="G51" s="24"/>
      <c r="H51" s="24"/>
      <c r="I51" s="24"/>
      <c r="J51" s="24"/>
      <c r="K51" s="24"/>
      <c r="L51" s="22"/>
    </row>
    <row r="52" s="2" customFormat="1" ht="16.5" customHeight="1">
      <c r="A52" s="40"/>
      <c r="B52" s="41"/>
      <c r="C52" s="42"/>
      <c r="D52" s="42"/>
      <c r="E52" s="171" t="s">
        <v>94</v>
      </c>
      <c r="F52" s="42"/>
      <c r="G52" s="42"/>
      <c r="H52" s="42"/>
      <c r="I52" s="42"/>
      <c r="J52" s="42"/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12" customHeight="1">
      <c r="A53" s="40"/>
      <c r="B53" s="41"/>
      <c r="C53" s="34" t="s">
        <v>95</v>
      </c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6.5" customHeight="1">
      <c r="A54" s="40"/>
      <c r="B54" s="41"/>
      <c r="C54" s="42"/>
      <c r="D54" s="42"/>
      <c r="E54" s="71" t="str">
        <f>E11</f>
        <v>SO 301.2 - Retenční nádrž</v>
      </c>
      <c r="F54" s="42"/>
      <c r="G54" s="42"/>
      <c r="H54" s="42"/>
      <c r="I54" s="42"/>
      <c r="J54" s="42"/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6.96" customHeight="1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2" customHeight="1">
      <c r="A56" s="40"/>
      <c r="B56" s="41"/>
      <c r="C56" s="34" t="s">
        <v>21</v>
      </c>
      <c r="D56" s="42"/>
      <c r="E56" s="42"/>
      <c r="F56" s="29" t="str">
        <f>F14</f>
        <v>Obec Brčekoly</v>
      </c>
      <c r="G56" s="42"/>
      <c r="H56" s="42"/>
      <c r="I56" s="34" t="s">
        <v>23</v>
      </c>
      <c r="J56" s="74" t="str">
        <f>IF(J14="","",J14)</f>
        <v>28. 3. 2022</v>
      </c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6.96" customHeight="1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25.65" customHeight="1">
      <c r="A58" s="40"/>
      <c r="B58" s="41"/>
      <c r="C58" s="34" t="s">
        <v>25</v>
      </c>
      <c r="D58" s="42"/>
      <c r="E58" s="42"/>
      <c r="F58" s="29" t="str">
        <f>E17</f>
        <v>SÚS Pardubického kraje, Doubravice 98, Pardubice</v>
      </c>
      <c r="G58" s="42"/>
      <c r="H58" s="42"/>
      <c r="I58" s="34" t="s">
        <v>31</v>
      </c>
      <c r="J58" s="38" t="str">
        <f>E23</f>
        <v>Ing.Tomáš Klikar, Hradec Králové</v>
      </c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15.15" customHeight="1">
      <c r="A59" s="40"/>
      <c r="B59" s="41"/>
      <c r="C59" s="34" t="s">
        <v>29</v>
      </c>
      <c r="D59" s="42"/>
      <c r="E59" s="42"/>
      <c r="F59" s="29" t="str">
        <f>IF(E20="","",E20)</f>
        <v>Vyplň údaj</v>
      </c>
      <c r="G59" s="42"/>
      <c r="H59" s="42"/>
      <c r="I59" s="34" t="s">
        <v>34</v>
      </c>
      <c r="J59" s="38" t="str">
        <f>E26</f>
        <v xml:space="preserve"> 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</row>
    <row r="60" s="2" customFormat="1" ht="10.32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146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</row>
    <row r="61" s="2" customFormat="1" ht="29.28" customHeight="1">
      <c r="A61" s="40"/>
      <c r="B61" s="41"/>
      <c r="C61" s="172" t="s">
        <v>98</v>
      </c>
      <c r="D61" s="173"/>
      <c r="E61" s="173"/>
      <c r="F61" s="173"/>
      <c r="G61" s="173"/>
      <c r="H61" s="173"/>
      <c r="I61" s="173"/>
      <c r="J61" s="174" t="s">
        <v>99</v>
      </c>
      <c r="K61" s="173"/>
      <c r="L61" s="146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</row>
    <row r="62" s="2" customFormat="1" ht="10.32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146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</row>
    <row r="63" s="2" customFormat="1" ht="22.8" customHeight="1">
      <c r="A63" s="40"/>
      <c r="B63" s="41"/>
      <c r="C63" s="175" t="s">
        <v>70</v>
      </c>
      <c r="D63" s="42"/>
      <c r="E63" s="42"/>
      <c r="F63" s="42"/>
      <c r="G63" s="42"/>
      <c r="H63" s="42"/>
      <c r="I63" s="42"/>
      <c r="J63" s="104">
        <f>J97</f>
        <v>0</v>
      </c>
      <c r="K63" s="42"/>
      <c r="L63" s="146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U63" s="19" t="s">
        <v>100</v>
      </c>
    </row>
    <row r="64" s="9" customFormat="1" ht="24.96" customHeight="1">
      <c r="A64" s="9"/>
      <c r="B64" s="176"/>
      <c r="C64" s="177"/>
      <c r="D64" s="178" t="s">
        <v>101</v>
      </c>
      <c r="E64" s="179"/>
      <c r="F64" s="179"/>
      <c r="G64" s="179"/>
      <c r="H64" s="179"/>
      <c r="I64" s="179"/>
      <c r="J64" s="180">
        <f>J98</f>
        <v>0</v>
      </c>
      <c r="K64" s="177"/>
      <c r="L64" s="18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2"/>
      <c r="C65" s="127"/>
      <c r="D65" s="183" t="s">
        <v>102</v>
      </c>
      <c r="E65" s="184"/>
      <c r="F65" s="184"/>
      <c r="G65" s="184"/>
      <c r="H65" s="184"/>
      <c r="I65" s="184"/>
      <c r="J65" s="185">
        <f>J99</f>
        <v>0</v>
      </c>
      <c r="K65" s="127"/>
      <c r="L65" s="186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2"/>
      <c r="C66" s="127"/>
      <c r="D66" s="183" t="s">
        <v>103</v>
      </c>
      <c r="E66" s="184"/>
      <c r="F66" s="184"/>
      <c r="G66" s="184"/>
      <c r="H66" s="184"/>
      <c r="I66" s="184"/>
      <c r="J66" s="185">
        <f>J304</f>
        <v>0</v>
      </c>
      <c r="K66" s="127"/>
      <c r="L66" s="186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2"/>
      <c r="C67" s="127"/>
      <c r="D67" s="183" t="s">
        <v>104</v>
      </c>
      <c r="E67" s="184"/>
      <c r="F67" s="184"/>
      <c r="G67" s="184"/>
      <c r="H67" s="184"/>
      <c r="I67" s="184"/>
      <c r="J67" s="185">
        <f>J365</f>
        <v>0</v>
      </c>
      <c r="K67" s="127"/>
      <c r="L67" s="186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2"/>
      <c r="C68" s="127"/>
      <c r="D68" s="183" t="s">
        <v>105</v>
      </c>
      <c r="E68" s="184"/>
      <c r="F68" s="184"/>
      <c r="G68" s="184"/>
      <c r="H68" s="184"/>
      <c r="I68" s="184"/>
      <c r="J68" s="185">
        <f>J371</f>
        <v>0</v>
      </c>
      <c r="K68" s="127"/>
      <c r="L68" s="186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2"/>
      <c r="C69" s="127"/>
      <c r="D69" s="183" t="s">
        <v>106</v>
      </c>
      <c r="E69" s="184"/>
      <c r="F69" s="184"/>
      <c r="G69" s="184"/>
      <c r="H69" s="184"/>
      <c r="I69" s="184"/>
      <c r="J69" s="185">
        <f>J447</f>
        <v>0</v>
      </c>
      <c r="K69" s="127"/>
      <c r="L69" s="186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2"/>
      <c r="C70" s="127"/>
      <c r="D70" s="183" t="s">
        <v>605</v>
      </c>
      <c r="E70" s="184"/>
      <c r="F70" s="184"/>
      <c r="G70" s="184"/>
      <c r="H70" s="184"/>
      <c r="I70" s="184"/>
      <c r="J70" s="185">
        <f>J487</f>
        <v>0</v>
      </c>
      <c r="K70" s="127"/>
      <c r="L70" s="186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2"/>
      <c r="C71" s="127"/>
      <c r="D71" s="183" t="s">
        <v>107</v>
      </c>
      <c r="E71" s="184"/>
      <c r="F71" s="184"/>
      <c r="G71" s="184"/>
      <c r="H71" s="184"/>
      <c r="I71" s="184"/>
      <c r="J71" s="185">
        <f>J513</f>
        <v>0</v>
      </c>
      <c r="K71" s="127"/>
      <c r="L71" s="186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2"/>
      <c r="C72" s="127"/>
      <c r="D72" s="183" t="s">
        <v>108</v>
      </c>
      <c r="E72" s="184"/>
      <c r="F72" s="184"/>
      <c r="G72" s="184"/>
      <c r="H72" s="184"/>
      <c r="I72" s="184"/>
      <c r="J72" s="185">
        <f>J524</f>
        <v>0</v>
      </c>
      <c r="K72" s="127"/>
      <c r="L72" s="186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6"/>
      <c r="C73" s="177"/>
      <c r="D73" s="178" t="s">
        <v>606</v>
      </c>
      <c r="E73" s="179"/>
      <c r="F73" s="179"/>
      <c r="G73" s="179"/>
      <c r="H73" s="179"/>
      <c r="I73" s="179"/>
      <c r="J73" s="180">
        <f>J528</f>
        <v>0</v>
      </c>
      <c r="K73" s="177"/>
      <c r="L73" s="181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82"/>
      <c r="C74" s="127"/>
      <c r="D74" s="183" t="s">
        <v>607</v>
      </c>
      <c r="E74" s="184"/>
      <c r="F74" s="184"/>
      <c r="G74" s="184"/>
      <c r="H74" s="184"/>
      <c r="I74" s="184"/>
      <c r="J74" s="185">
        <f>J529</f>
        <v>0</v>
      </c>
      <c r="K74" s="127"/>
      <c r="L74" s="186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2"/>
      <c r="C75" s="127"/>
      <c r="D75" s="183" t="s">
        <v>608</v>
      </c>
      <c r="E75" s="184"/>
      <c r="F75" s="184"/>
      <c r="G75" s="184"/>
      <c r="H75" s="184"/>
      <c r="I75" s="184"/>
      <c r="J75" s="185">
        <f>J538</f>
        <v>0</v>
      </c>
      <c r="K75" s="127"/>
      <c r="L75" s="186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81" s="2" customFormat="1" ht="6.96" customHeight="1">
      <c r="A81" s="40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24.96" customHeight="1">
      <c r="A82" s="40"/>
      <c r="B82" s="41"/>
      <c r="C82" s="25" t="s">
        <v>109</v>
      </c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4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16</v>
      </c>
      <c r="D84" s="42"/>
      <c r="E84" s="42"/>
      <c r="F84" s="42"/>
      <c r="G84" s="42"/>
      <c r="H84" s="42"/>
      <c r="I84" s="42"/>
      <c r="J84" s="42"/>
      <c r="K84" s="42"/>
      <c r="L84" s="14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171" t="str">
        <f>E7</f>
        <v>Rekonstrukce silnice III/3556, III/3557 a chodníků Brčekoly</v>
      </c>
      <c r="F85" s="34"/>
      <c r="G85" s="34"/>
      <c r="H85" s="34"/>
      <c r="I85" s="42"/>
      <c r="J85" s="42"/>
      <c r="K85" s="42"/>
      <c r="L85" s="14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1" customFormat="1" ht="12" customHeight="1">
      <c r="B86" s="23"/>
      <c r="C86" s="34" t="s">
        <v>93</v>
      </c>
      <c r="D86" s="24"/>
      <c r="E86" s="24"/>
      <c r="F86" s="24"/>
      <c r="G86" s="24"/>
      <c r="H86" s="24"/>
      <c r="I86" s="24"/>
      <c r="J86" s="24"/>
      <c r="K86" s="24"/>
      <c r="L86" s="22"/>
    </row>
    <row r="87" s="2" customFormat="1" ht="16.5" customHeight="1">
      <c r="A87" s="40"/>
      <c r="B87" s="41"/>
      <c r="C87" s="42"/>
      <c r="D87" s="42"/>
      <c r="E87" s="171" t="s">
        <v>94</v>
      </c>
      <c r="F87" s="42"/>
      <c r="G87" s="42"/>
      <c r="H87" s="42"/>
      <c r="I87" s="42"/>
      <c r="J87" s="42"/>
      <c r="K87" s="42"/>
      <c r="L87" s="14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2" customHeight="1">
      <c r="A88" s="40"/>
      <c r="B88" s="41"/>
      <c r="C88" s="34" t="s">
        <v>95</v>
      </c>
      <c r="D88" s="42"/>
      <c r="E88" s="42"/>
      <c r="F88" s="42"/>
      <c r="G88" s="42"/>
      <c r="H88" s="42"/>
      <c r="I88" s="42"/>
      <c r="J88" s="42"/>
      <c r="K88" s="42"/>
      <c r="L88" s="14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6.5" customHeight="1">
      <c r="A89" s="40"/>
      <c r="B89" s="41"/>
      <c r="C89" s="42"/>
      <c r="D89" s="42"/>
      <c r="E89" s="71" t="str">
        <f>E11</f>
        <v>SO 301.2 - Retenční nádrž</v>
      </c>
      <c r="F89" s="42"/>
      <c r="G89" s="42"/>
      <c r="H89" s="42"/>
      <c r="I89" s="42"/>
      <c r="J89" s="42"/>
      <c r="K89" s="42"/>
      <c r="L89" s="14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6.96" customHeight="1">
      <c r="A90" s="40"/>
      <c r="B90" s="41"/>
      <c r="C90" s="42"/>
      <c r="D90" s="42"/>
      <c r="E90" s="42"/>
      <c r="F90" s="42"/>
      <c r="G90" s="42"/>
      <c r="H90" s="42"/>
      <c r="I90" s="42"/>
      <c r="J90" s="42"/>
      <c r="K90" s="42"/>
      <c r="L90" s="146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2" customHeight="1">
      <c r="A91" s="40"/>
      <c r="B91" s="41"/>
      <c r="C91" s="34" t="s">
        <v>21</v>
      </c>
      <c r="D91" s="42"/>
      <c r="E91" s="42"/>
      <c r="F91" s="29" t="str">
        <f>F14</f>
        <v>Obec Brčekoly</v>
      </c>
      <c r="G91" s="42"/>
      <c r="H91" s="42"/>
      <c r="I91" s="34" t="s">
        <v>23</v>
      </c>
      <c r="J91" s="74" t="str">
        <f>IF(J14="","",J14)</f>
        <v>28. 3. 2022</v>
      </c>
      <c r="K91" s="42"/>
      <c r="L91" s="146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2" customFormat="1" ht="6.96" customHeight="1">
      <c r="A92" s="40"/>
      <c r="B92" s="41"/>
      <c r="C92" s="42"/>
      <c r="D92" s="42"/>
      <c r="E92" s="42"/>
      <c r="F92" s="42"/>
      <c r="G92" s="42"/>
      <c r="H92" s="42"/>
      <c r="I92" s="42"/>
      <c r="J92" s="42"/>
      <c r="K92" s="42"/>
      <c r="L92" s="146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</row>
    <row r="93" s="2" customFormat="1" ht="25.65" customHeight="1">
      <c r="A93" s="40"/>
      <c r="B93" s="41"/>
      <c r="C93" s="34" t="s">
        <v>25</v>
      </c>
      <c r="D93" s="42"/>
      <c r="E93" s="42"/>
      <c r="F93" s="29" t="str">
        <f>E17</f>
        <v>SÚS Pardubického kraje, Doubravice 98, Pardubice</v>
      </c>
      <c r="G93" s="42"/>
      <c r="H93" s="42"/>
      <c r="I93" s="34" t="s">
        <v>31</v>
      </c>
      <c r="J93" s="38" t="str">
        <f>E23</f>
        <v>Ing.Tomáš Klikar, Hradec Králové</v>
      </c>
      <c r="K93" s="42"/>
      <c r="L93" s="146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</row>
    <row r="94" s="2" customFormat="1" ht="15.15" customHeight="1">
      <c r="A94" s="40"/>
      <c r="B94" s="41"/>
      <c r="C94" s="34" t="s">
        <v>29</v>
      </c>
      <c r="D94" s="42"/>
      <c r="E94" s="42"/>
      <c r="F94" s="29" t="str">
        <f>IF(E20="","",E20)</f>
        <v>Vyplň údaj</v>
      </c>
      <c r="G94" s="42"/>
      <c r="H94" s="42"/>
      <c r="I94" s="34" t="s">
        <v>34</v>
      </c>
      <c r="J94" s="38" t="str">
        <f>E26</f>
        <v xml:space="preserve"> </v>
      </c>
      <c r="K94" s="42"/>
      <c r="L94" s="146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</row>
    <row r="95" s="2" customFormat="1" ht="10.32" customHeight="1">
      <c r="A95" s="40"/>
      <c r="B95" s="41"/>
      <c r="C95" s="42"/>
      <c r="D95" s="42"/>
      <c r="E95" s="42"/>
      <c r="F95" s="42"/>
      <c r="G95" s="42"/>
      <c r="H95" s="42"/>
      <c r="I95" s="42"/>
      <c r="J95" s="42"/>
      <c r="K95" s="42"/>
      <c r="L95" s="146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</row>
    <row r="96" s="11" customFormat="1" ht="29.28" customHeight="1">
      <c r="A96" s="187"/>
      <c r="B96" s="188"/>
      <c r="C96" s="189" t="s">
        <v>110</v>
      </c>
      <c r="D96" s="190" t="s">
        <v>57</v>
      </c>
      <c r="E96" s="190" t="s">
        <v>53</v>
      </c>
      <c r="F96" s="190" t="s">
        <v>54</v>
      </c>
      <c r="G96" s="190" t="s">
        <v>111</v>
      </c>
      <c r="H96" s="190" t="s">
        <v>112</v>
      </c>
      <c r="I96" s="190" t="s">
        <v>113</v>
      </c>
      <c r="J96" s="190" t="s">
        <v>99</v>
      </c>
      <c r="K96" s="191" t="s">
        <v>114</v>
      </c>
      <c r="L96" s="192"/>
      <c r="M96" s="94" t="s">
        <v>19</v>
      </c>
      <c r="N96" s="95" t="s">
        <v>42</v>
      </c>
      <c r="O96" s="95" t="s">
        <v>115</v>
      </c>
      <c r="P96" s="95" t="s">
        <v>116</v>
      </c>
      <c r="Q96" s="95" t="s">
        <v>117</v>
      </c>
      <c r="R96" s="95" t="s">
        <v>118</v>
      </c>
      <c r="S96" s="95" t="s">
        <v>119</v>
      </c>
      <c r="T96" s="96" t="s">
        <v>120</v>
      </c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</row>
    <row r="97" s="2" customFormat="1" ht="22.8" customHeight="1">
      <c r="A97" s="40"/>
      <c r="B97" s="41"/>
      <c r="C97" s="101" t="s">
        <v>121</v>
      </c>
      <c r="D97" s="42"/>
      <c r="E97" s="42"/>
      <c r="F97" s="42"/>
      <c r="G97" s="42"/>
      <c r="H97" s="42"/>
      <c r="I97" s="42"/>
      <c r="J97" s="193">
        <f>BK97</f>
        <v>0</v>
      </c>
      <c r="K97" s="42"/>
      <c r="L97" s="46"/>
      <c r="M97" s="97"/>
      <c r="N97" s="194"/>
      <c r="O97" s="98"/>
      <c r="P97" s="195">
        <f>P98+P528</f>
        <v>0</v>
      </c>
      <c r="Q97" s="98"/>
      <c r="R97" s="195">
        <f>R98+R528</f>
        <v>91.145027510000006</v>
      </c>
      <c r="S97" s="98"/>
      <c r="T97" s="196">
        <f>T98+T528</f>
        <v>4.9799999999999995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T97" s="19" t="s">
        <v>71</v>
      </c>
      <c r="AU97" s="19" t="s">
        <v>100</v>
      </c>
      <c r="BK97" s="197">
        <f>BK98+BK528</f>
        <v>0</v>
      </c>
    </row>
    <row r="98" s="12" customFormat="1" ht="25.92" customHeight="1">
      <c r="A98" s="12"/>
      <c r="B98" s="198"/>
      <c r="C98" s="199"/>
      <c r="D98" s="200" t="s">
        <v>71</v>
      </c>
      <c r="E98" s="201" t="s">
        <v>122</v>
      </c>
      <c r="F98" s="201" t="s">
        <v>123</v>
      </c>
      <c r="G98" s="199"/>
      <c r="H98" s="199"/>
      <c r="I98" s="202"/>
      <c r="J98" s="203">
        <f>BK98</f>
        <v>0</v>
      </c>
      <c r="K98" s="199"/>
      <c r="L98" s="204"/>
      <c r="M98" s="205"/>
      <c r="N98" s="206"/>
      <c r="O98" s="206"/>
      <c r="P98" s="207">
        <f>P99+P304+P365+P371+P447+P487+P513+P524</f>
        <v>0</v>
      </c>
      <c r="Q98" s="206"/>
      <c r="R98" s="207">
        <f>R99+R304+R365+R371+R447+R487+R513+R524</f>
        <v>91.140852690000003</v>
      </c>
      <c r="S98" s="206"/>
      <c r="T98" s="208">
        <f>T99+T304+T365+T371+T447+T487+T513+T524</f>
        <v>4.9799999999999995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9" t="s">
        <v>79</v>
      </c>
      <c r="AT98" s="210" t="s">
        <v>71</v>
      </c>
      <c r="AU98" s="210" t="s">
        <v>72</v>
      </c>
      <c r="AY98" s="209" t="s">
        <v>124</v>
      </c>
      <c r="BK98" s="211">
        <f>BK99+BK304+BK365+BK371+BK447+BK487+BK513+BK524</f>
        <v>0</v>
      </c>
    </row>
    <row r="99" s="12" customFormat="1" ht="22.8" customHeight="1">
      <c r="A99" s="12"/>
      <c r="B99" s="198"/>
      <c r="C99" s="199"/>
      <c r="D99" s="200" t="s">
        <v>71</v>
      </c>
      <c r="E99" s="212" t="s">
        <v>79</v>
      </c>
      <c r="F99" s="212" t="s">
        <v>125</v>
      </c>
      <c r="G99" s="199"/>
      <c r="H99" s="199"/>
      <c r="I99" s="202"/>
      <c r="J99" s="213">
        <f>BK99</f>
        <v>0</v>
      </c>
      <c r="K99" s="199"/>
      <c r="L99" s="204"/>
      <c r="M99" s="205"/>
      <c r="N99" s="206"/>
      <c r="O99" s="206"/>
      <c r="P99" s="207">
        <f>SUM(P100:P303)</f>
        <v>0</v>
      </c>
      <c r="Q99" s="206"/>
      <c r="R99" s="207">
        <f>SUM(R100:R303)</f>
        <v>0.088500000000000009</v>
      </c>
      <c r="S99" s="206"/>
      <c r="T99" s="208">
        <f>SUM(T100:T303)</f>
        <v>0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R99" s="209" t="s">
        <v>79</v>
      </c>
      <c r="AT99" s="210" t="s">
        <v>71</v>
      </c>
      <c r="AU99" s="210" t="s">
        <v>79</v>
      </c>
      <c r="AY99" s="209" t="s">
        <v>124</v>
      </c>
      <c r="BK99" s="211">
        <f>SUM(BK100:BK303)</f>
        <v>0</v>
      </c>
    </row>
    <row r="100" s="2" customFormat="1" ht="21.75" customHeight="1">
      <c r="A100" s="40"/>
      <c r="B100" s="41"/>
      <c r="C100" s="214" t="s">
        <v>79</v>
      </c>
      <c r="D100" s="214" t="s">
        <v>126</v>
      </c>
      <c r="E100" s="215" t="s">
        <v>609</v>
      </c>
      <c r="F100" s="216" t="s">
        <v>610</v>
      </c>
      <c r="G100" s="217" t="s">
        <v>167</v>
      </c>
      <c r="H100" s="218">
        <v>20</v>
      </c>
      <c r="I100" s="219"/>
      <c r="J100" s="220">
        <f>ROUND(I100*H100,2)</f>
        <v>0</v>
      </c>
      <c r="K100" s="216" t="s">
        <v>130</v>
      </c>
      <c r="L100" s="46"/>
      <c r="M100" s="221" t="s">
        <v>19</v>
      </c>
      <c r="N100" s="222" t="s">
        <v>43</v>
      </c>
      <c r="O100" s="86"/>
      <c r="P100" s="223">
        <f>O100*H100</f>
        <v>0</v>
      </c>
      <c r="Q100" s="223">
        <v>0</v>
      </c>
      <c r="R100" s="223">
        <f>Q100*H100</f>
        <v>0</v>
      </c>
      <c r="S100" s="223">
        <v>0</v>
      </c>
      <c r="T100" s="224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25" t="s">
        <v>131</v>
      </c>
      <c r="AT100" s="225" t="s">
        <v>126</v>
      </c>
      <c r="AU100" s="225" t="s">
        <v>81</v>
      </c>
      <c r="AY100" s="19" t="s">
        <v>124</v>
      </c>
      <c r="BE100" s="226">
        <f>IF(N100="základní",J100,0)</f>
        <v>0</v>
      </c>
      <c r="BF100" s="226">
        <f>IF(N100="snížená",J100,0)</f>
        <v>0</v>
      </c>
      <c r="BG100" s="226">
        <f>IF(N100="zákl. přenesená",J100,0)</f>
        <v>0</v>
      </c>
      <c r="BH100" s="226">
        <f>IF(N100="sníž. přenesená",J100,0)</f>
        <v>0</v>
      </c>
      <c r="BI100" s="226">
        <f>IF(N100="nulová",J100,0)</f>
        <v>0</v>
      </c>
      <c r="BJ100" s="19" t="s">
        <v>79</v>
      </c>
      <c r="BK100" s="226">
        <f>ROUND(I100*H100,2)</f>
        <v>0</v>
      </c>
      <c r="BL100" s="19" t="s">
        <v>131</v>
      </c>
      <c r="BM100" s="225" t="s">
        <v>611</v>
      </c>
    </row>
    <row r="101" s="2" customFormat="1">
      <c r="A101" s="40"/>
      <c r="B101" s="41"/>
      <c r="C101" s="42"/>
      <c r="D101" s="227" t="s">
        <v>133</v>
      </c>
      <c r="E101" s="42"/>
      <c r="F101" s="228" t="s">
        <v>612</v>
      </c>
      <c r="G101" s="42"/>
      <c r="H101" s="42"/>
      <c r="I101" s="229"/>
      <c r="J101" s="42"/>
      <c r="K101" s="42"/>
      <c r="L101" s="46"/>
      <c r="M101" s="230"/>
      <c r="N101" s="231"/>
      <c r="O101" s="86"/>
      <c r="P101" s="86"/>
      <c r="Q101" s="86"/>
      <c r="R101" s="86"/>
      <c r="S101" s="86"/>
      <c r="T101" s="87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T101" s="19" t="s">
        <v>133</v>
      </c>
      <c r="AU101" s="19" t="s">
        <v>81</v>
      </c>
    </row>
    <row r="102" s="2" customFormat="1">
      <c r="A102" s="40"/>
      <c r="B102" s="41"/>
      <c r="C102" s="42"/>
      <c r="D102" s="232" t="s">
        <v>135</v>
      </c>
      <c r="E102" s="42"/>
      <c r="F102" s="233" t="s">
        <v>613</v>
      </c>
      <c r="G102" s="42"/>
      <c r="H102" s="42"/>
      <c r="I102" s="229"/>
      <c r="J102" s="42"/>
      <c r="K102" s="42"/>
      <c r="L102" s="46"/>
      <c r="M102" s="230"/>
      <c r="N102" s="231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135</v>
      </c>
      <c r="AU102" s="19" t="s">
        <v>81</v>
      </c>
    </row>
    <row r="103" s="13" customFormat="1">
      <c r="A103" s="13"/>
      <c r="B103" s="234"/>
      <c r="C103" s="235"/>
      <c r="D103" s="227" t="s">
        <v>137</v>
      </c>
      <c r="E103" s="236" t="s">
        <v>19</v>
      </c>
      <c r="F103" s="237" t="s">
        <v>614</v>
      </c>
      <c r="G103" s="235"/>
      <c r="H103" s="236" t="s">
        <v>19</v>
      </c>
      <c r="I103" s="238"/>
      <c r="J103" s="235"/>
      <c r="K103" s="235"/>
      <c r="L103" s="239"/>
      <c r="M103" s="240"/>
      <c r="N103" s="241"/>
      <c r="O103" s="241"/>
      <c r="P103" s="241"/>
      <c r="Q103" s="241"/>
      <c r="R103" s="241"/>
      <c r="S103" s="241"/>
      <c r="T103" s="24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3" t="s">
        <v>137</v>
      </c>
      <c r="AU103" s="243" t="s">
        <v>81</v>
      </c>
      <c r="AV103" s="13" t="s">
        <v>79</v>
      </c>
      <c r="AW103" s="13" t="s">
        <v>33</v>
      </c>
      <c r="AX103" s="13" t="s">
        <v>72</v>
      </c>
      <c r="AY103" s="243" t="s">
        <v>124</v>
      </c>
    </row>
    <row r="104" s="14" customFormat="1">
      <c r="A104" s="14"/>
      <c r="B104" s="244"/>
      <c r="C104" s="245"/>
      <c r="D104" s="227" t="s">
        <v>137</v>
      </c>
      <c r="E104" s="246" t="s">
        <v>19</v>
      </c>
      <c r="F104" s="247" t="s">
        <v>322</v>
      </c>
      <c r="G104" s="245"/>
      <c r="H104" s="248">
        <v>20</v>
      </c>
      <c r="I104" s="249"/>
      <c r="J104" s="245"/>
      <c r="K104" s="245"/>
      <c r="L104" s="250"/>
      <c r="M104" s="251"/>
      <c r="N104" s="252"/>
      <c r="O104" s="252"/>
      <c r="P104" s="252"/>
      <c r="Q104" s="252"/>
      <c r="R104" s="252"/>
      <c r="S104" s="252"/>
      <c r="T104" s="253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4" t="s">
        <v>137</v>
      </c>
      <c r="AU104" s="254" t="s">
        <v>81</v>
      </c>
      <c r="AV104" s="14" t="s">
        <v>81</v>
      </c>
      <c r="AW104" s="14" t="s">
        <v>33</v>
      </c>
      <c r="AX104" s="14" t="s">
        <v>79</v>
      </c>
      <c r="AY104" s="254" t="s">
        <v>124</v>
      </c>
    </row>
    <row r="105" s="2" customFormat="1" ht="16.5" customHeight="1">
      <c r="A105" s="40"/>
      <c r="B105" s="41"/>
      <c r="C105" s="214" t="s">
        <v>81</v>
      </c>
      <c r="D105" s="214" t="s">
        <v>126</v>
      </c>
      <c r="E105" s="215" t="s">
        <v>615</v>
      </c>
      <c r="F105" s="216" t="s">
        <v>616</v>
      </c>
      <c r="G105" s="217" t="s">
        <v>167</v>
      </c>
      <c r="H105" s="218">
        <v>20</v>
      </c>
      <c r="I105" s="219"/>
      <c r="J105" s="220">
        <f>ROUND(I105*H105,2)</f>
        <v>0</v>
      </c>
      <c r="K105" s="216" t="s">
        <v>130</v>
      </c>
      <c r="L105" s="46"/>
      <c r="M105" s="221" t="s">
        <v>19</v>
      </c>
      <c r="N105" s="222" t="s">
        <v>43</v>
      </c>
      <c r="O105" s="86"/>
      <c r="P105" s="223">
        <f>O105*H105</f>
        <v>0</v>
      </c>
      <c r="Q105" s="223">
        <v>0</v>
      </c>
      <c r="R105" s="223">
        <f>Q105*H105</f>
        <v>0</v>
      </c>
      <c r="S105" s="223">
        <v>0</v>
      </c>
      <c r="T105" s="224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25" t="s">
        <v>131</v>
      </c>
      <c r="AT105" s="225" t="s">
        <v>126</v>
      </c>
      <c r="AU105" s="225" t="s">
        <v>81</v>
      </c>
      <c r="AY105" s="19" t="s">
        <v>124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19" t="s">
        <v>79</v>
      </c>
      <c r="BK105" s="226">
        <f>ROUND(I105*H105,2)</f>
        <v>0</v>
      </c>
      <c r="BL105" s="19" t="s">
        <v>131</v>
      </c>
      <c r="BM105" s="225" t="s">
        <v>617</v>
      </c>
    </row>
    <row r="106" s="2" customFormat="1">
      <c r="A106" s="40"/>
      <c r="B106" s="41"/>
      <c r="C106" s="42"/>
      <c r="D106" s="227" t="s">
        <v>133</v>
      </c>
      <c r="E106" s="42"/>
      <c r="F106" s="228" t="s">
        <v>618</v>
      </c>
      <c r="G106" s="42"/>
      <c r="H106" s="42"/>
      <c r="I106" s="229"/>
      <c r="J106" s="42"/>
      <c r="K106" s="42"/>
      <c r="L106" s="46"/>
      <c r="M106" s="230"/>
      <c r="N106" s="231"/>
      <c r="O106" s="86"/>
      <c r="P106" s="86"/>
      <c r="Q106" s="86"/>
      <c r="R106" s="86"/>
      <c r="S106" s="86"/>
      <c r="T106" s="87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T106" s="19" t="s">
        <v>133</v>
      </c>
      <c r="AU106" s="19" t="s">
        <v>81</v>
      </c>
    </row>
    <row r="107" s="2" customFormat="1">
      <c r="A107" s="40"/>
      <c r="B107" s="41"/>
      <c r="C107" s="42"/>
      <c r="D107" s="232" t="s">
        <v>135</v>
      </c>
      <c r="E107" s="42"/>
      <c r="F107" s="233" t="s">
        <v>619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135</v>
      </c>
      <c r="AU107" s="19" t="s">
        <v>81</v>
      </c>
    </row>
    <row r="108" s="2" customFormat="1" ht="16.5" customHeight="1">
      <c r="A108" s="40"/>
      <c r="B108" s="41"/>
      <c r="C108" s="214" t="s">
        <v>147</v>
      </c>
      <c r="D108" s="214" t="s">
        <v>126</v>
      </c>
      <c r="E108" s="215" t="s">
        <v>620</v>
      </c>
      <c r="F108" s="216" t="s">
        <v>621</v>
      </c>
      <c r="G108" s="217" t="s">
        <v>167</v>
      </c>
      <c r="H108" s="218">
        <v>124</v>
      </c>
      <c r="I108" s="219"/>
      <c r="J108" s="220">
        <f>ROUND(I108*H108,2)</f>
        <v>0</v>
      </c>
      <c r="K108" s="216" t="s">
        <v>130</v>
      </c>
      <c r="L108" s="46"/>
      <c r="M108" s="221" t="s">
        <v>19</v>
      </c>
      <c r="N108" s="222" t="s">
        <v>43</v>
      </c>
      <c r="O108" s="86"/>
      <c r="P108" s="223">
        <f>O108*H108</f>
        <v>0</v>
      </c>
      <c r="Q108" s="223">
        <v>0</v>
      </c>
      <c r="R108" s="223">
        <f>Q108*H108</f>
        <v>0</v>
      </c>
      <c r="S108" s="223">
        <v>0</v>
      </c>
      <c r="T108" s="224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25" t="s">
        <v>131</v>
      </c>
      <c r="AT108" s="225" t="s">
        <v>126</v>
      </c>
      <c r="AU108" s="225" t="s">
        <v>81</v>
      </c>
      <c r="AY108" s="19" t="s">
        <v>124</v>
      </c>
      <c r="BE108" s="226">
        <f>IF(N108="základní",J108,0)</f>
        <v>0</v>
      </c>
      <c r="BF108" s="226">
        <f>IF(N108="snížená",J108,0)</f>
        <v>0</v>
      </c>
      <c r="BG108" s="226">
        <f>IF(N108="zákl. přenesená",J108,0)</f>
        <v>0</v>
      </c>
      <c r="BH108" s="226">
        <f>IF(N108="sníž. přenesená",J108,0)</f>
        <v>0</v>
      </c>
      <c r="BI108" s="226">
        <f>IF(N108="nulová",J108,0)</f>
        <v>0</v>
      </c>
      <c r="BJ108" s="19" t="s">
        <v>79</v>
      </c>
      <c r="BK108" s="226">
        <f>ROUND(I108*H108,2)</f>
        <v>0</v>
      </c>
      <c r="BL108" s="19" t="s">
        <v>131</v>
      </c>
      <c r="BM108" s="225" t="s">
        <v>622</v>
      </c>
    </row>
    <row r="109" s="2" customFormat="1">
      <c r="A109" s="40"/>
      <c r="B109" s="41"/>
      <c r="C109" s="42"/>
      <c r="D109" s="227" t="s">
        <v>133</v>
      </c>
      <c r="E109" s="42"/>
      <c r="F109" s="228" t="s">
        <v>623</v>
      </c>
      <c r="G109" s="42"/>
      <c r="H109" s="42"/>
      <c r="I109" s="229"/>
      <c r="J109" s="42"/>
      <c r="K109" s="42"/>
      <c r="L109" s="46"/>
      <c r="M109" s="230"/>
      <c r="N109" s="231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133</v>
      </c>
      <c r="AU109" s="19" t="s">
        <v>81</v>
      </c>
    </row>
    <row r="110" s="2" customFormat="1">
      <c r="A110" s="40"/>
      <c r="B110" s="41"/>
      <c r="C110" s="42"/>
      <c r="D110" s="232" t="s">
        <v>135</v>
      </c>
      <c r="E110" s="42"/>
      <c r="F110" s="233" t="s">
        <v>624</v>
      </c>
      <c r="G110" s="42"/>
      <c r="H110" s="42"/>
      <c r="I110" s="229"/>
      <c r="J110" s="42"/>
      <c r="K110" s="42"/>
      <c r="L110" s="46"/>
      <c r="M110" s="230"/>
      <c r="N110" s="231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135</v>
      </c>
      <c r="AU110" s="19" t="s">
        <v>81</v>
      </c>
    </row>
    <row r="111" s="13" customFormat="1">
      <c r="A111" s="13"/>
      <c r="B111" s="234"/>
      <c r="C111" s="235"/>
      <c r="D111" s="227" t="s">
        <v>137</v>
      </c>
      <c r="E111" s="236" t="s">
        <v>19</v>
      </c>
      <c r="F111" s="237" t="s">
        <v>625</v>
      </c>
      <c r="G111" s="235"/>
      <c r="H111" s="236" t="s">
        <v>19</v>
      </c>
      <c r="I111" s="238"/>
      <c r="J111" s="235"/>
      <c r="K111" s="235"/>
      <c r="L111" s="239"/>
      <c r="M111" s="240"/>
      <c r="N111" s="241"/>
      <c r="O111" s="241"/>
      <c r="P111" s="241"/>
      <c r="Q111" s="241"/>
      <c r="R111" s="241"/>
      <c r="S111" s="241"/>
      <c r="T111" s="24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3" t="s">
        <v>137</v>
      </c>
      <c r="AU111" s="243" t="s">
        <v>81</v>
      </c>
      <c r="AV111" s="13" t="s">
        <v>79</v>
      </c>
      <c r="AW111" s="13" t="s">
        <v>33</v>
      </c>
      <c r="AX111" s="13" t="s">
        <v>72</v>
      </c>
      <c r="AY111" s="243" t="s">
        <v>124</v>
      </c>
    </row>
    <row r="112" s="14" customFormat="1">
      <c r="A112" s="14"/>
      <c r="B112" s="244"/>
      <c r="C112" s="245"/>
      <c r="D112" s="227" t="s">
        <v>137</v>
      </c>
      <c r="E112" s="246" t="s">
        <v>19</v>
      </c>
      <c r="F112" s="247" t="s">
        <v>626</v>
      </c>
      <c r="G112" s="245"/>
      <c r="H112" s="248">
        <v>124</v>
      </c>
      <c r="I112" s="249"/>
      <c r="J112" s="245"/>
      <c r="K112" s="245"/>
      <c r="L112" s="250"/>
      <c r="M112" s="251"/>
      <c r="N112" s="252"/>
      <c r="O112" s="252"/>
      <c r="P112" s="252"/>
      <c r="Q112" s="252"/>
      <c r="R112" s="252"/>
      <c r="S112" s="252"/>
      <c r="T112" s="253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4" t="s">
        <v>137</v>
      </c>
      <c r="AU112" s="254" t="s">
        <v>81</v>
      </c>
      <c r="AV112" s="14" t="s">
        <v>81</v>
      </c>
      <c r="AW112" s="14" t="s">
        <v>33</v>
      </c>
      <c r="AX112" s="14" t="s">
        <v>79</v>
      </c>
      <c r="AY112" s="254" t="s">
        <v>124</v>
      </c>
    </row>
    <row r="113" s="2" customFormat="1" ht="21.75" customHeight="1">
      <c r="A113" s="40"/>
      <c r="B113" s="41"/>
      <c r="C113" s="214" t="s">
        <v>131</v>
      </c>
      <c r="D113" s="214" t="s">
        <v>126</v>
      </c>
      <c r="E113" s="215" t="s">
        <v>627</v>
      </c>
      <c r="F113" s="216" t="s">
        <v>628</v>
      </c>
      <c r="G113" s="217" t="s">
        <v>176</v>
      </c>
      <c r="H113" s="218">
        <v>40</v>
      </c>
      <c r="I113" s="219"/>
      <c r="J113" s="220">
        <f>ROUND(I113*H113,2)</f>
        <v>0</v>
      </c>
      <c r="K113" s="216" t="s">
        <v>130</v>
      </c>
      <c r="L113" s="46"/>
      <c r="M113" s="221" t="s">
        <v>19</v>
      </c>
      <c r="N113" s="222" t="s">
        <v>43</v>
      </c>
      <c r="O113" s="86"/>
      <c r="P113" s="223">
        <f>O113*H113</f>
        <v>0</v>
      </c>
      <c r="Q113" s="223">
        <v>0</v>
      </c>
      <c r="R113" s="223">
        <f>Q113*H113</f>
        <v>0</v>
      </c>
      <c r="S113" s="223">
        <v>0</v>
      </c>
      <c r="T113" s="224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25" t="s">
        <v>131</v>
      </c>
      <c r="AT113" s="225" t="s">
        <v>126</v>
      </c>
      <c r="AU113" s="225" t="s">
        <v>81</v>
      </c>
      <c r="AY113" s="19" t="s">
        <v>124</v>
      </c>
      <c r="BE113" s="226">
        <f>IF(N113="základní",J113,0)</f>
        <v>0</v>
      </c>
      <c r="BF113" s="226">
        <f>IF(N113="snížená",J113,0)</f>
        <v>0</v>
      </c>
      <c r="BG113" s="226">
        <f>IF(N113="zákl. přenesená",J113,0)</f>
        <v>0</v>
      </c>
      <c r="BH113" s="226">
        <f>IF(N113="sníž. přenesená",J113,0)</f>
        <v>0</v>
      </c>
      <c r="BI113" s="226">
        <f>IF(N113="nulová",J113,0)</f>
        <v>0</v>
      </c>
      <c r="BJ113" s="19" t="s">
        <v>79</v>
      </c>
      <c r="BK113" s="226">
        <f>ROUND(I113*H113,2)</f>
        <v>0</v>
      </c>
      <c r="BL113" s="19" t="s">
        <v>131</v>
      </c>
      <c r="BM113" s="225" t="s">
        <v>629</v>
      </c>
    </row>
    <row r="114" s="2" customFormat="1">
      <c r="A114" s="40"/>
      <c r="B114" s="41"/>
      <c r="C114" s="42"/>
      <c r="D114" s="227" t="s">
        <v>133</v>
      </c>
      <c r="E114" s="42"/>
      <c r="F114" s="228" t="s">
        <v>630</v>
      </c>
      <c r="G114" s="42"/>
      <c r="H114" s="42"/>
      <c r="I114" s="229"/>
      <c r="J114" s="42"/>
      <c r="K114" s="42"/>
      <c r="L114" s="46"/>
      <c r="M114" s="230"/>
      <c r="N114" s="231"/>
      <c r="O114" s="86"/>
      <c r="P114" s="86"/>
      <c r="Q114" s="86"/>
      <c r="R114" s="86"/>
      <c r="S114" s="86"/>
      <c r="T114" s="87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T114" s="19" t="s">
        <v>133</v>
      </c>
      <c r="AU114" s="19" t="s">
        <v>81</v>
      </c>
    </row>
    <row r="115" s="2" customFormat="1">
      <c r="A115" s="40"/>
      <c r="B115" s="41"/>
      <c r="C115" s="42"/>
      <c r="D115" s="232" t="s">
        <v>135</v>
      </c>
      <c r="E115" s="42"/>
      <c r="F115" s="233" t="s">
        <v>631</v>
      </c>
      <c r="G115" s="42"/>
      <c r="H115" s="42"/>
      <c r="I115" s="229"/>
      <c r="J115" s="42"/>
      <c r="K115" s="42"/>
      <c r="L115" s="46"/>
      <c r="M115" s="230"/>
      <c r="N115" s="231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135</v>
      </c>
      <c r="AU115" s="19" t="s">
        <v>81</v>
      </c>
    </row>
    <row r="116" s="13" customFormat="1">
      <c r="A116" s="13"/>
      <c r="B116" s="234"/>
      <c r="C116" s="235"/>
      <c r="D116" s="227" t="s">
        <v>137</v>
      </c>
      <c r="E116" s="236" t="s">
        <v>19</v>
      </c>
      <c r="F116" s="237" t="s">
        <v>632</v>
      </c>
      <c r="G116" s="235"/>
      <c r="H116" s="236" t="s">
        <v>19</v>
      </c>
      <c r="I116" s="238"/>
      <c r="J116" s="235"/>
      <c r="K116" s="235"/>
      <c r="L116" s="239"/>
      <c r="M116" s="240"/>
      <c r="N116" s="241"/>
      <c r="O116" s="241"/>
      <c r="P116" s="241"/>
      <c r="Q116" s="241"/>
      <c r="R116" s="241"/>
      <c r="S116" s="241"/>
      <c r="T116" s="24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3" t="s">
        <v>137</v>
      </c>
      <c r="AU116" s="243" t="s">
        <v>81</v>
      </c>
      <c r="AV116" s="13" t="s">
        <v>79</v>
      </c>
      <c r="AW116" s="13" t="s">
        <v>33</v>
      </c>
      <c r="AX116" s="13" t="s">
        <v>72</v>
      </c>
      <c r="AY116" s="243" t="s">
        <v>124</v>
      </c>
    </row>
    <row r="117" s="13" customFormat="1">
      <c r="A117" s="13"/>
      <c r="B117" s="234"/>
      <c r="C117" s="235"/>
      <c r="D117" s="227" t="s">
        <v>137</v>
      </c>
      <c r="E117" s="236" t="s">
        <v>19</v>
      </c>
      <c r="F117" s="237" t="s">
        <v>614</v>
      </c>
      <c r="G117" s="235"/>
      <c r="H117" s="236" t="s">
        <v>19</v>
      </c>
      <c r="I117" s="238"/>
      <c r="J117" s="235"/>
      <c r="K117" s="235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137</v>
      </c>
      <c r="AU117" s="243" t="s">
        <v>81</v>
      </c>
      <c r="AV117" s="13" t="s">
        <v>79</v>
      </c>
      <c r="AW117" s="13" t="s">
        <v>33</v>
      </c>
      <c r="AX117" s="13" t="s">
        <v>72</v>
      </c>
      <c r="AY117" s="243" t="s">
        <v>124</v>
      </c>
    </row>
    <row r="118" s="14" customFormat="1">
      <c r="A118" s="14"/>
      <c r="B118" s="244"/>
      <c r="C118" s="245"/>
      <c r="D118" s="227" t="s">
        <v>137</v>
      </c>
      <c r="E118" s="246" t="s">
        <v>19</v>
      </c>
      <c r="F118" s="247" t="s">
        <v>633</v>
      </c>
      <c r="G118" s="245"/>
      <c r="H118" s="248">
        <v>36.600000000000001</v>
      </c>
      <c r="I118" s="249"/>
      <c r="J118" s="245"/>
      <c r="K118" s="245"/>
      <c r="L118" s="250"/>
      <c r="M118" s="251"/>
      <c r="N118" s="252"/>
      <c r="O118" s="252"/>
      <c r="P118" s="252"/>
      <c r="Q118" s="252"/>
      <c r="R118" s="252"/>
      <c r="S118" s="252"/>
      <c r="T118" s="253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4" t="s">
        <v>137</v>
      </c>
      <c r="AU118" s="254" t="s">
        <v>81</v>
      </c>
      <c r="AV118" s="14" t="s">
        <v>81</v>
      </c>
      <c r="AW118" s="14" t="s">
        <v>33</v>
      </c>
      <c r="AX118" s="14" t="s">
        <v>72</v>
      </c>
      <c r="AY118" s="254" t="s">
        <v>124</v>
      </c>
    </row>
    <row r="119" s="13" customFormat="1">
      <c r="A119" s="13"/>
      <c r="B119" s="234"/>
      <c r="C119" s="235"/>
      <c r="D119" s="227" t="s">
        <v>137</v>
      </c>
      <c r="E119" s="236" t="s">
        <v>19</v>
      </c>
      <c r="F119" s="237" t="s">
        <v>634</v>
      </c>
      <c r="G119" s="235"/>
      <c r="H119" s="236" t="s">
        <v>19</v>
      </c>
      <c r="I119" s="238"/>
      <c r="J119" s="235"/>
      <c r="K119" s="235"/>
      <c r="L119" s="239"/>
      <c r="M119" s="240"/>
      <c r="N119" s="241"/>
      <c r="O119" s="241"/>
      <c r="P119" s="241"/>
      <c r="Q119" s="241"/>
      <c r="R119" s="241"/>
      <c r="S119" s="241"/>
      <c r="T119" s="24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3" t="s">
        <v>137</v>
      </c>
      <c r="AU119" s="243" t="s">
        <v>81</v>
      </c>
      <c r="AV119" s="13" t="s">
        <v>79</v>
      </c>
      <c r="AW119" s="13" t="s">
        <v>33</v>
      </c>
      <c r="AX119" s="13" t="s">
        <v>72</v>
      </c>
      <c r="AY119" s="243" t="s">
        <v>124</v>
      </c>
    </row>
    <row r="120" s="14" customFormat="1">
      <c r="A120" s="14"/>
      <c r="B120" s="244"/>
      <c r="C120" s="245"/>
      <c r="D120" s="227" t="s">
        <v>137</v>
      </c>
      <c r="E120" s="246" t="s">
        <v>19</v>
      </c>
      <c r="F120" s="247" t="s">
        <v>635</v>
      </c>
      <c r="G120" s="245"/>
      <c r="H120" s="248">
        <v>3.3999999999999999</v>
      </c>
      <c r="I120" s="249"/>
      <c r="J120" s="245"/>
      <c r="K120" s="245"/>
      <c r="L120" s="250"/>
      <c r="M120" s="251"/>
      <c r="N120" s="252"/>
      <c r="O120" s="252"/>
      <c r="P120" s="252"/>
      <c r="Q120" s="252"/>
      <c r="R120" s="252"/>
      <c r="S120" s="252"/>
      <c r="T120" s="25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4" t="s">
        <v>137</v>
      </c>
      <c r="AU120" s="254" t="s">
        <v>81</v>
      </c>
      <c r="AV120" s="14" t="s">
        <v>81</v>
      </c>
      <c r="AW120" s="14" t="s">
        <v>33</v>
      </c>
      <c r="AX120" s="14" t="s">
        <v>72</v>
      </c>
      <c r="AY120" s="254" t="s">
        <v>124</v>
      </c>
    </row>
    <row r="121" s="15" customFormat="1">
      <c r="A121" s="15"/>
      <c r="B121" s="255"/>
      <c r="C121" s="256"/>
      <c r="D121" s="227" t="s">
        <v>137</v>
      </c>
      <c r="E121" s="257" t="s">
        <v>19</v>
      </c>
      <c r="F121" s="258" t="s">
        <v>156</v>
      </c>
      <c r="G121" s="256"/>
      <c r="H121" s="259">
        <v>40</v>
      </c>
      <c r="I121" s="260"/>
      <c r="J121" s="256"/>
      <c r="K121" s="256"/>
      <c r="L121" s="261"/>
      <c r="M121" s="262"/>
      <c r="N121" s="263"/>
      <c r="O121" s="263"/>
      <c r="P121" s="263"/>
      <c r="Q121" s="263"/>
      <c r="R121" s="263"/>
      <c r="S121" s="263"/>
      <c r="T121" s="264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5" t="s">
        <v>137</v>
      </c>
      <c r="AU121" s="265" t="s">
        <v>81</v>
      </c>
      <c r="AV121" s="15" t="s">
        <v>131</v>
      </c>
      <c r="AW121" s="15" t="s">
        <v>33</v>
      </c>
      <c r="AX121" s="15" t="s">
        <v>79</v>
      </c>
      <c r="AY121" s="265" t="s">
        <v>124</v>
      </c>
    </row>
    <row r="122" s="2" customFormat="1" ht="16.5" customHeight="1">
      <c r="A122" s="40"/>
      <c r="B122" s="41"/>
      <c r="C122" s="214" t="s">
        <v>164</v>
      </c>
      <c r="D122" s="214" t="s">
        <v>126</v>
      </c>
      <c r="E122" s="215" t="s">
        <v>636</v>
      </c>
      <c r="F122" s="216" t="s">
        <v>637</v>
      </c>
      <c r="G122" s="217" t="s">
        <v>176</v>
      </c>
      <c r="H122" s="218">
        <v>123</v>
      </c>
      <c r="I122" s="219"/>
      <c r="J122" s="220">
        <f>ROUND(I122*H122,2)</f>
        <v>0</v>
      </c>
      <c r="K122" s="216" t="s">
        <v>130</v>
      </c>
      <c r="L122" s="46"/>
      <c r="M122" s="221" t="s">
        <v>19</v>
      </c>
      <c r="N122" s="222" t="s">
        <v>43</v>
      </c>
      <c r="O122" s="86"/>
      <c r="P122" s="223">
        <f>O122*H122</f>
        <v>0</v>
      </c>
      <c r="Q122" s="223">
        <v>0</v>
      </c>
      <c r="R122" s="223">
        <f>Q122*H122</f>
        <v>0</v>
      </c>
      <c r="S122" s="223">
        <v>0</v>
      </c>
      <c r="T122" s="224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25" t="s">
        <v>131</v>
      </c>
      <c r="AT122" s="225" t="s">
        <v>126</v>
      </c>
      <c r="AU122" s="225" t="s">
        <v>81</v>
      </c>
      <c r="AY122" s="19" t="s">
        <v>124</v>
      </c>
      <c r="BE122" s="226">
        <f>IF(N122="základní",J122,0)</f>
        <v>0</v>
      </c>
      <c r="BF122" s="226">
        <f>IF(N122="snížená",J122,0)</f>
        <v>0</v>
      </c>
      <c r="BG122" s="226">
        <f>IF(N122="zákl. přenesená",J122,0)</f>
        <v>0</v>
      </c>
      <c r="BH122" s="226">
        <f>IF(N122="sníž. přenesená",J122,0)</f>
        <v>0</v>
      </c>
      <c r="BI122" s="226">
        <f>IF(N122="nulová",J122,0)</f>
        <v>0</v>
      </c>
      <c r="BJ122" s="19" t="s">
        <v>79</v>
      </c>
      <c r="BK122" s="226">
        <f>ROUND(I122*H122,2)</f>
        <v>0</v>
      </c>
      <c r="BL122" s="19" t="s">
        <v>131</v>
      </c>
      <c r="BM122" s="225" t="s">
        <v>638</v>
      </c>
    </row>
    <row r="123" s="2" customFormat="1">
      <c r="A123" s="40"/>
      <c r="B123" s="41"/>
      <c r="C123" s="42"/>
      <c r="D123" s="227" t="s">
        <v>133</v>
      </c>
      <c r="E123" s="42"/>
      <c r="F123" s="228" t="s">
        <v>639</v>
      </c>
      <c r="G123" s="42"/>
      <c r="H123" s="42"/>
      <c r="I123" s="229"/>
      <c r="J123" s="42"/>
      <c r="K123" s="42"/>
      <c r="L123" s="46"/>
      <c r="M123" s="230"/>
      <c r="N123" s="231"/>
      <c r="O123" s="86"/>
      <c r="P123" s="86"/>
      <c r="Q123" s="86"/>
      <c r="R123" s="86"/>
      <c r="S123" s="86"/>
      <c r="T123" s="87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T123" s="19" t="s">
        <v>133</v>
      </c>
      <c r="AU123" s="19" t="s">
        <v>81</v>
      </c>
    </row>
    <row r="124" s="2" customFormat="1">
      <c r="A124" s="40"/>
      <c r="B124" s="41"/>
      <c r="C124" s="42"/>
      <c r="D124" s="232" t="s">
        <v>135</v>
      </c>
      <c r="E124" s="42"/>
      <c r="F124" s="233" t="s">
        <v>640</v>
      </c>
      <c r="G124" s="42"/>
      <c r="H124" s="42"/>
      <c r="I124" s="229"/>
      <c r="J124" s="42"/>
      <c r="K124" s="42"/>
      <c r="L124" s="46"/>
      <c r="M124" s="230"/>
      <c r="N124" s="231"/>
      <c r="O124" s="86"/>
      <c r="P124" s="86"/>
      <c r="Q124" s="86"/>
      <c r="R124" s="86"/>
      <c r="S124" s="86"/>
      <c r="T124" s="87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T124" s="19" t="s">
        <v>135</v>
      </c>
      <c r="AU124" s="19" t="s">
        <v>81</v>
      </c>
    </row>
    <row r="125" s="13" customFormat="1">
      <c r="A125" s="13"/>
      <c r="B125" s="234"/>
      <c r="C125" s="235"/>
      <c r="D125" s="227" t="s">
        <v>137</v>
      </c>
      <c r="E125" s="236" t="s">
        <v>19</v>
      </c>
      <c r="F125" s="237" t="s">
        <v>614</v>
      </c>
      <c r="G125" s="235"/>
      <c r="H125" s="236" t="s">
        <v>19</v>
      </c>
      <c r="I125" s="238"/>
      <c r="J125" s="235"/>
      <c r="K125" s="235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137</v>
      </c>
      <c r="AU125" s="243" t="s">
        <v>81</v>
      </c>
      <c r="AV125" s="13" t="s">
        <v>79</v>
      </c>
      <c r="AW125" s="13" t="s">
        <v>33</v>
      </c>
      <c r="AX125" s="13" t="s">
        <v>72</v>
      </c>
      <c r="AY125" s="243" t="s">
        <v>124</v>
      </c>
    </row>
    <row r="126" s="14" customFormat="1">
      <c r="A126" s="14"/>
      <c r="B126" s="244"/>
      <c r="C126" s="245"/>
      <c r="D126" s="227" t="s">
        <v>137</v>
      </c>
      <c r="E126" s="246" t="s">
        <v>19</v>
      </c>
      <c r="F126" s="247" t="s">
        <v>641</v>
      </c>
      <c r="G126" s="245"/>
      <c r="H126" s="248">
        <v>123</v>
      </c>
      <c r="I126" s="249"/>
      <c r="J126" s="245"/>
      <c r="K126" s="245"/>
      <c r="L126" s="250"/>
      <c r="M126" s="251"/>
      <c r="N126" s="252"/>
      <c r="O126" s="252"/>
      <c r="P126" s="252"/>
      <c r="Q126" s="252"/>
      <c r="R126" s="252"/>
      <c r="S126" s="252"/>
      <c r="T126" s="253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4" t="s">
        <v>137</v>
      </c>
      <c r="AU126" s="254" t="s">
        <v>81</v>
      </c>
      <c r="AV126" s="14" t="s">
        <v>81</v>
      </c>
      <c r="AW126" s="14" t="s">
        <v>33</v>
      </c>
      <c r="AX126" s="14" t="s">
        <v>79</v>
      </c>
      <c r="AY126" s="254" t="s">
        <v>124</v>
      </c>
    </row>
    <row r="127" s="2" customFormat="1" ht="16.5" customHeight="1">
      <c r="A127" s="40"/>
      <c r="B127" s="41"/>
      <c r="C127" s="214" t="s">
        <v>173</v>
      </c>
      <c r="D127" s="214" t="s">
        <v>126</v>
      </c>
      <c r="E127" s="215" t="s">
        <v>642</v>
      </c>
      <c r="F127" s="216" t="s">
        <v>643</v>
      </c>
      <c r="G127" s="217" t="s">
        <v>176</v>
      </c>
      <c r="H127" s="218">
        <v>123</v>
      </c>
      <c r="I127" s="219"/>
      <c r="J127" s="220">
        <f>ROUND(I127*H127,2)</f>
        <v>0</v>
      </c>
      <c r="K127" s="216" t="s">
        <v>130</v>
      </c>
      <c r="L127" s="46"/>
      <c r="M127" s="221" t="s">
        <v>19</v>
      </c>
      <c r="N127" s="222" t="s">
        <v>43</v>
      </c>
      <c r="O127" s="86"/>
      <c r="P127" s="223">
        <f>O127*H127</f>
        <v>0</v>
      </c>
      <c r="Q127" s="223">
        <v>0</v>
      </c>
      <c r="R127" s="223">
        <f>Q127*H127</f>
        <v>0</v>
      </c>
      <c r="S127" s="223">
        <v>0</v>
      </c>
      <c r="T127" s="224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25" t="s">
        <v>131</v>
      </c>
      <c r="AT127" s="225" t="s">
        <v>126</v>
      </c>
      <c r="AU127" s="225" t="s">
        <v>81</v>
      </c>
      <c r="AY127" s="19" t="s">
        <v>124</v>
      </c>
      <c r="BE127" s="226">
        <f>IF(N127="základní",J127,0)</f>
        <v>0</v>
      </c>
      <c r="BF127" s="226">
        <f>IF(N127="snížená",J127,0)</f>
        <v>0</v>
      </c>
      <c r="BG127" s="226">
        <f>IF(N127="zákl. přenesená",J127,0)</f>
        <v>0</v>
      </c>
      <c r="BH127" s="226">
        <f>IF(N127="sníž. přenesená",J127,0)</f>
        <v>0</v>
      </c>
      <c r="BI127" s="226">
        <f>IF(N127="nulová",J127,0)</f>
        <v>0</v>
      </c>
      <c r="BJ127" s="19" t="s">
        <v>79</v>
      </c>
      <c r="BK127" s="226">
        <f>ROUND(I127*H127,2)</f>
        <v>0</v>
      </c>
      <c r="BL127" s="19" t="s">
        <v>131</v>
      </c>
      <c r="BM127" s="225" t="s">
        <v>644</v>
      </c>
    </row>
    <row r="128" s="2" customFormat="1">
      <c r="A128" s="40"/>
      <c r="B128" s="41"/>
      <c r="C128" s="42"/>
      <c r="D128" s="227" t="s">
        <v>133</v>
      </c>
      <c r="E128" s="42"/>
      <c r="F128" s="228" t="s">
        <v>645</v>
      </c>
      <c r="G128" s="42"/>
      <c r="H128" s="42"/>
      <c r="I128" s="229"/>
      <c r="J128" s="42"/>
      <c r="K128" s="42"/>
      <c r="L128" s="46"/>
      <c r="M128" s="230"/>
      <c r="N128" s="231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133</v>
      </c>
      <c r="AU128" s="19" t="s">
        <v>81</v>
      </c>
    </row>
    <row r="129" s="2" customFormat="1">
      <c r="A129" s="40"/>
      <c r="B129" s="41"/>
      <c r="C129" s="42"/>
      <c r="D129" s="232" t="s">
        <v>135</v>
      </c>
      <c r="E129" s="42"/>
      <c r="F129" s="233" t="s">
        <v>646</v>
      </c>
      <c r="G129" s="42"/>
      <c r="H129" s="42"/>
      <c r="I129" s="229"/>
      <c r="J129" s="42"/>
      <c r="K129" s="42"/>
      <c r="L129" s="46"/>
      <c r="M129" s="230"/>
      <c r="N129" s="231"/>
      <c r="O129" s="86"/>
      <c r="P129" s="86"/>
      <c r="Q129" s="86"/>
      <c r="R129" s="86"/>
      <c r="S129" s="86"/>
      <c r="T129" s="87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T129" s="19" t="s">
        <v>135</v>
      </c>
      <c r="AU129" s="19" t="s">
        <v>81</v>
      </c>
    </row>
    <row r="130" s="2" customFormat="1" ht="21.75" customHeight="1">
      <c r="A130" s="40"/>
      <c r="B130" s="41"/>
      <c r="C130" s="214" t="s">
        <v>181</v>
      </c>
      <c r="D130" s="214" t="s">
        <v>126</v>
      </c>
      <c r="E130" s="215" t="s">
        <v>647</v>
      </c>
      <c r="F130" s="216" t="s">
        <v>648</v>
      </c>
      <c r="G130" s="217" t="s">
        <v>176</v>
      </c>
      <c r="H130" s="218">
        <v>24.800000000000001</v>
      </c>
      <c r="I130" s="219"/>
      <c r="J130" s="220">
        <f>ROUND(I130*H130,2)</f>
        <v>0</v>
      </c>
      <c r="K130" s="216" t="s">
        <v>130</v>
      </c>
      <c r="L130" s="46"/>
      <c r="M130" s="221" t="s">
        <v>19</v>
      </c>
      <c r="N130" s="222" t="s">
        <v>43</v>
      </c>
      <c r="O130" s="86"/>
      <c r="P130" s="223">
        <f>O130*H130</f>
        <v>0</v>
      </c>
      <c r="Q130" s="223">
        <v>0</v>
      </c>
      <c r="R130" s="223">
        <f>Q130*H130</f>
        <v>0</v>
      </c>
      <c r="S130" s="223">
        <v>0</v>
      </c>
      <c r="T130" s="224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25" t="s">
        <v>131</v>
      </c>
      <c r="AT130" s="225" t="s">
        <v>126</v>
      </c>
      <c r="AU130" s="225" t="s">
        <v>81</v>
      </c>
      <c r="AY130" s="19" t="s">
        <v>124</v>
      </c>
      <c r="BE130" s="226">
        <f>IF(N130="základní",J130,0)</f>
        <v>0</v>
      </c>
      <c r="BF130" s="226">
        <f>IF(N130="snížená",J130,0)</f>
        <v>0</v>
      </c>
      <c r="BG130" s="226">
        <f>IF(N130="zákl. přenesená",J130,0)</f>
        <v>0</v>
      </c>
      <c r="BH130" s="226">
        <f>IF(N130="sníž. přenesená",J130,0)</f>
        <v>0</v>
      </c>
      <c r="BI130" s="226">
        <f>IF(N130="nulová",J130,0)</f>
        <v>0</v>
      </c>
      <c r="BJ130" s="19" t="s">
        <v>79</v>
      </c>
      <c r="BK130" s="226">
        <f>ROUND(I130*H130,2)</f>
        <v>0</v>
      </c>
      <c r="BL130" s="19" t="s">
        <v>131</v>
      </c>
      <c r="BM130" s="225" t="s">
        <v>649</v>
      </c>
    </row>
    <row r="131" s="2" customFormat="1">
      <c r="A131" s="40"/>
      <c r="B131" s="41"/>
      <c r="C131" s="42"/>
      <c r="D131" s="227" t="s">
        <v>133</v>
      </c>
      <c r="E131" s="42"/>
      <c r="F131" s="228" t="s">
        <v>650</v>
      </c>
      <c r="G131" s="42"/>
      <c r="H131" s="42"/>
      <c r="I131" s="229"/>
      <c r="J131" s="42"/>
      <c r="K131" s="42"/>
      <c r="L131" s="46"/>
      <c r="M131" s="230"/>
      <c r="N131" s="231"/>
      <c r="O131" s="86"/>
      <c r="P131" s="86"/>
      <c r="Q131" s="86"/>
      <c r="R131" s="86"/>
      <c r="S131" s="86"/>
      <c r="T131" s="87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T131" s="19" t="s">
        <v>133</v>
      </c>
      <c r="AU131" s="19" t="s">
        <v>81</v>
      </c>
    </row>
    <row r="132" s="2" customFormat="1">
      <c r="A132" s="40"/>
      <c r="B132" s="41"/>
      <c r="C132" s="42"/>
      <c r="D132" s="232" t="s">
        <v>135</v>
      </c>
      <c r="E132" s="42"/>
      <c r="F132" s="233" t="s">
        <v>651</v>
      </c>
      <c r="G132" s="42"/>
      <c r="H132" s="42"/>
      <c r="I132" s="229"/>
      <c r="J132" s="42"/>
      <c r="K132" s="42"/>
      <c r="L132" s="46"/>
      <c r="M132" s="230"/>
      <c r="N132" s="231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135</v>
      </c>
      <c r="AU132" s="19" t="s">
        <v>81</v>
      </c>
    </row>
    <row r="133" s="13" customFormat="1">
      <c r="A133" s="13"/>
      <c r="B133" s="234"/>
      <c r="C133" s="235"/>
      <c r="D133" s="227" t="s">
        <v>137</v>
      </c>
      <c r="E133" s="236" t="s">
        <v>19</v>
      </c>
      <c r="F133" s="237" t="s">
        <v>652</v>
      </c>
      <c r="G133" s="235"/>
      <c r="H133" s="236" t="s">
        <v>19</v>
      </c>
      <c r="I133" s="238"/>
      <c r="J133" s="235"/>
      <c r="K133" s="235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137</v>
      </c>
      <c r="AU133" s="243" t="s">
        <v>81</v>
      </c>
      <c r="AV133" s="13" t="s">
        <v>79</v>
      </c>
      <c r="AW133" s="13" t="s">
        <v>33</v>
      </c>
      <c r="AX133" s="13" t="s">
        <v>72</v>
      </c>
      <c r="AY133" s="243" t="s">
        <v>124</v>
      </c>
    </row>
    <row r="134" s="14" customFormat="1">
      <c r="A134" s="14"/>
      <c r="B134" s="244"/>
      <c r="C134" s="245"/>
      <c r="D134" s="227" t="s">
        <v>137</v>
      </c>
      <c r="E134" s="246" t="s">
        <v>19</v>
      </c>
      <c r="F134" s="247" t="s">
        <v>653</v>
      </c>
      <c r="G134" s="245"/>
      <c r="H134" s="248">
        <v>24.800000000000001</v>
      </c>
      <c r="I134" s="249"/>
      <c r="J134" s="245"/>
      <c r="K134" s="245"/>
      <c r="L134" s="250"/>
      <c r="M134" s="251"/>
      <c r="N134" s="252"/>
      <c r="O134" s="252"/>
      <c r="P134" s="252"/>
      <c r="Q134" s="252"/>
      <c r="R134" s="252"/>
      <c r="S134" s="252"/>
      <c r="T134" s="253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4" t="s">
        <v>137</v>
      </c>
      <c r="AU134" s="254" t="s">
        <v>81</v>
      </c>
      <c r="AV134" s="14" t="s">
        <v>81</v>
      </c>
      <c r="AW134" s="14" t="s">
        <v>33</v>
      </c>
      <c r="AX134" s="14" t="s">
        <v>79</v>
      </c>
      <c r="AY134" s="254" t="s">
        <v>124</v>
      </c>
    </row>
    <row r="135" s="2" customFormat="1" ht="21.75" customHeight="1">
      <c r="A135" s="40"/>
      <c r="B135" s="41"/>
      <c r="C135" s="214" t="s">
        <v>190</v>
      </c>
      <c r="D135" s="214" t="s">
        <v>126</v>
      </c>
      <c r="E135" s="215" t="s">
        <v>235</v>
      </c>
      <c r="F135" s="216" t="s">
        <v>236</v>
      </c>
      <c r="G135" s="217" t="s">
        <v>176</v>
      </c>
      <c r="H135" s="218">
        <v>94.5</v>
      </c>
      <c r="I135" s="219"/>
      <c r="J135" s="220">
        <f>ROUND(I135*H135,2)</f>
        <v>0</v>
      </c>
      <c r="K135" s="216" t="s">
        <v>130</v>
      </c>
      <c r="L135" s="46"/>
      <c r="M135" s="221" t="s">
        <v>19</v>
      </c>
      <c r="N135" s="222" t="s">
        <v>43</v>
      </c>
      <c r="O135" s="86"/>
      <c r="P135" s="223">
        <f>O135*H135</f>
        <v>0</v>
      </c>
      <c r="Q135" s="223">
        <v>0</v>
      </c>
      <c r="R135" s="223">
        <f>Q135*H135</f>
        <v>0</v>
      </c>
      <c r="S135" s="223">
        <v>0</v>
      </c>
      <c r="T135" s="224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25" t="s">
        <v>131</v>
      </c>
      <c r="AT135" s="225" t="s">
        <v>126</v>
      </c>
      <c r="AU135" s="225" t="s">
        <v>81</v>
      </c>
      <c r="AY135" s="19" t="s">
        <v>124</v>
      </c>
      <c r="BE135" s="226">
        <f>IF(N135="základní",J135,0)</f>
        <v>0</v>
      </c>
      <c r="BF135" s="226">
        <f>IF(N135="snížená",J135,0)</f>
        <v>0</v>
      </c>
      <c r="BG135" s="226">
        <f>IF(N135="zákl. přenesená",J135,0)</f>
        <v>0</v>
      </c>
      <c r="BH135" s="226">
        <f>IF(N135="sníž. přenesená",J135,0)</f>
        <v>0</v>
      </c>
      <c r="BI135" s="226">
        <f>IF(N135="nulová",J135,0)</f>
        <v>0</v>
      </c>
      <c r="BJ135" s="19" t="s">
        <v>79</v>
      </c>
      <c r="BK135" s="226">
        <f>ROUND(I135*H135,2)</f>
        <v>0</v>
      </c>
      <c r="BL135" s="19" t="s">
        <v>131</v>
      </c>
      <c r="BM135" s="225" t="s">
        <v>654</v>
      </c>
    </row>
    <row r="136" s="2" customFormat="1">
      <c r="A136" s="40"/>
      <c r="B136" s="41"/>
      <c r="C136" s="42"/>
      <c r="D136" s="227" t="s">
        <v>133</v>
      </c>
      <c r="E136" s="42"/>
      <c r="F136" s="228" t="s">
        <v>238</v>
      </c>
      <c r="G136" s="42"/>
      <c r="H136" s="42"/>
      <c r="I136" s="229"/>
      <c r="J136" s="42"/>
      <c r="K136" s="42"/>
      <c r="L136" s="46"/>
      <c r="M136" s="230"/>
      <c r="N136" s="231"/>
      <c r="O136" s="86"/>
      <c r="P136" s="86"/>
      <c r="Q136" s="86"/>
      <c r="R136" s="86"/>
      <c r="S136" s="86"/>
      <c r="T136" s="87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T136" s="19" t="s">
        <v>133</v>
      </c>
      <c r="AU136" s="19" t="s">
        <v>81</v>
      </c>
    </row>
    <row r="137" s="2" customFormat="1">
      <c r="A137" s="40"/>
      <c r="B137" s="41"/>
      <c r="C137" s="42"/>
      <c r="D137" s="232" t="s">
        <v>135</v>
      </c>
      <c r="E137" s="42"/>
      <c r="F137" s="233" t="s">
        <v>239</v>
      </c>
      <c r="G137" s="42"/>
      <c r="H137" s="42"/>
      <c r="I137" s="229"/>
      <c r="J137" s="42"/>
      <c r="K137" s="42"/>
      <c r="L137" s="46"/>
      <c r="M137" s="230"/>
      <c r="N137" s="231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135</v>
      </c>
      <c r="AU137" s="19" t="s">
        <v>81</v>
      </c>
    </row>
    <row r="138" s="13" customFormat="1">
      <c r="A138" s="13"/>
      <c r="B138" s="234"/>
      <c r="C138" s="235"/>
      <c r="D138" s="227" t="s">
        <v>137</v>
      </c>
      <c r="E138" s="236" t="s">
        <v>19</v>
      </c>
      <c r="F138" s="237" t="s">
        <v>655</v>
      </c>
      <c r="G138" s="235"/>
      <c r="H138" s="236" t="s">
        <v>19</v>
      </c>
      <c r="I138" s="238"/>
      <c r="J138" s="235"/>
      <c r="K138" s="235"/>
      <c r="L138" s="239"/>
      <c r="M138" s="240"/>
      <c r="N138" s="241"/>
      <c r="O138" s="241"/>
      <c r="P138" s="241"/>
      <c r="Q138" s="241"/>
      <c r="R138" s="241"/>
      <c r="S138" s="241"/>
      <c r="T138" s="24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3" t="s">
        <v>137</v>
      </c>
      <c r="AU138" s="243" t="s">
        <v>81</v>
      </c>
      <c r="AV138" s="13" t="s">
        <v>79</v>
      </c>
      <c r="AW138" s="13" t="s">
        <v>33</v>
      </c>
      <c r="AX138" s="13" t="s">
        <v>72</v>
      </c>
      <c r="AY138" s="243" t="s">
        <v>124</v>
      </c>
    </row>
    <row r="139" s="13" customFormat="1">
      <c r="A139" s="13"/>
      <c r="B139" s="234"/>
      <c r="C139" s="235"/>
      <c r="D139" s="227" t="s">
        <v>137</v>
      </c>
      <c r="E139" s="236" t="s">
        <v>19</v>
      </c>
      <c r="F139" s="237" t="s">
        <v>656</v>
      </c>
      <c r="G139" s="235"/>
      <c r="H139" s="236" t="s">
        <v>19</v>
      </c>
      <c r="I139" s="238"/>
      <c r="J139" s="235"/>
      <c r="K139" s="235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137</v>
      </c>
      <c r="AU139" s="243" t="s">
        <v>81</v>
      </c>
      <c r="AV139" s="13" t="s">
        <v>79</v>
      </c>
      <c r="AW139" s="13" t="s">
        <v>33</v>
      </c>
      <c r="AX139" s="13" t="s">
        <v>72</v>
      </c>
      <c r="AY139" s="243" t="s">
        <v>124</v>
      </c>
    </row>
    <row r="140" s="14" customFormat="1">
      <c r="A140" s="14"/>
      <c r="B140" s="244"/>
      <c r="C140" s="245"/>
      <c r="D140" s="227" t="s">
        <v>137</v>
      </c>
      <c r="E140" s="246" t="s">
        <v>19</v>
      </c>
      <c r="F140" s="247" t="s">
        <v>241</v>
      </c>
      <c r="G140" s="245"/>
      <c r="H140" s="248">
        <v>77</v>
      </c>
      <c r="I140" s="249"/>
      <c r="J140" s="245"/>
      <c r="K140" s="245"/>
      <c r="L140" s="250"/>
      <c r="M140" s="251"/>
      <c r="N140" s="252"/>
      <c r="O140" s="252"/>
      <c r="P140" s="252"/>
      <c r="Q140" s="252"/>
      <c r="R140" s="252"/>
      <c r="S140" s="252"/>
      <c r="T140" s="25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4" t="s">
        <v>137</v>
      </c>
      <c r="AU140" s="254" t="s">
        <v>81</v>
      </c>
      <c r="AV140" s="14" t="s">
        <v>81</v>
      </c>
      <c r="AW140" s="14" t="s">
        <v>33</v>
      </c>
      <c r="AX140" s="14" t="s">
        <v>72</v>
      </c>
      <c r="AY140" s="254" t="s">
        <v>124</v>
      </c>
    </row>
    <row r="141" s="13" customFormat="1">
      <c r="A141" s="13"/>
      <c r="B141" s="234"/>
      <c r="C141" s="235"/>
      <c r="D141" s="227" t="s">
        <v>137</v>
      </c>
      <c r="E141" s="236" t="s">
        <v>19</v>
      </c>
      <c r="F141" s="237" t="s">
        <v>657</v>
      </c>
      <c r="G141" s="235"/>
      <c r="H141" s="236" t="s">
        <v>19</v>
      </c>
      <c r="I141" s="238"/>
      <c r="J141" s="235"/>
      <c r="K141" s="235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137</v>
      </c>
      <c r="AU141" s="243" t="s">
        <v>81</v>
      </c>
      <c r="AV141" s="13" t="s">
        <v>79</v>
      </c>
      <c r="AW141" s="13" t="s">
        <v>33</v>
      </c>
      <c r="AX141" s="13" t="s">
        <v>72</v>
      </c>
      <c r="AY141" s="243" t="s">
        <v>124</v>
      </c>
    </row>
    <row r="142" s="14" customFormat="1">
      <c r="A142" s="14"/>
      <c r="B142" s="244"/>
      <c r="C142" s="245"/>
      <c r="D142" s="227" t="s">
        <v>137</v>
      </c>
      <c r="E142" s="246" t="s">
        <v>19</v>
      </c>
      <c r="F142" s="247" t="s">
        <v>658</v>
      </c>
      <c r="G142" s="245"/>
      <c r="H142" s="248">
        <v>17.5</v>
      </c>
      <c r="I142" s="249"/>
      <c r="J142" s="245"/>
      <c r="K142" s="245"/>
      <c r="L142" s="250"/>
      <c r="M142" s="251"/>
      <c r="N142" s="252"/>
      <c r="O142" s="252"/>
      <c r="P142" s="252"/>
      <c r="Q142" s="252"/>
      <c r="R142" s="252"/>
      <c r="S142" s="252"/>
      <c r="T142" s="253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4" t="s">
        <v>137</v>
      </c>
      <c r="AU142" s="254" t="s">
        <v>81</v>
      </c>
      <c r="AV142" s="14" t="s">
        <v>81</v>
      </c>
      <c r="AW142" s="14" t="s">
        <v>33</v>
      </c>
      <c r="AX142" s="14" t="s">
        <v>72</v>
      </c>
      <c r="AY142" s="254" t="s">
        <v>124</v>
      </c>
    </row>
    <row r="143" s="15" customFormat="1">
      <c r="A143" s="15"/>
      <c r="B143" s="255"/>
      <c r="C143" s="256"/>
      <c r="D143" s="227" t="s">
        <v>137</v>
      </c>
      <c r="E143" s="257" t="s">
        <v>19</v>
      </c>
      <c r="F143" s="258" t="s">
        <v>156</v>
      </c>
      <c r="G143" s="256"/>
      <c r="H143" s="259">
        <v>94.5</v>
      </c>
      <c r="I143" s="260"/>
      <c r="J143" s="256"/>
      <c r="K143" s="256"/>
      <c r="L143" s="261"/>
      <c r="M143" s="262"/>
      <c r="N143" s="263"/>
      <c r="O143" s="263"/>
      <c r="P143" s="263"/>
      <c r="Q143" s="263"/>
      <c r="R143" s="263"/>
      <c r="S143" s="263"/>
      <c r="T143" s="264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5" t="s">
        <v>137</v>
      </c>
      <c r="AU143" s="265" t="s">
        <v>81</v>
      </c>
      <c r="AV143" s="15" t="s">
        <v>131</v>
      </c>
      <c r="AW143" s="15" t="s">
        <v>33</v>
      </c>
      <c r="AX143" s="15" t="s">
        <v>79</v>
      </c>
      <c r="AY143" s="265" t="s">
        <v>124</v>
      </c>
    </row>
    <row r="144" s="2" customFormat="1" ht="21.75" customHeight="1">
      <c r="A144" s="40"/>
      <c r="B144" s="41"/>
      <c r="C144" s="214" t="s">
        <v>210</v>
      </c>
      <c r="D144" s="214" t="s">
        <v>126</v>
      </c>
      <c r="E144" s="215" t="s">
        <v>244</v>
      </c>
      <c r="F144" s="216" t="s">
        <v>245</v>
      </c>
      <c r="G144" s="217" t="s">
        <v>176</v>
      </c>
      <c r="H144" s="218">
        <v>163</v>
      </c>
      <c r="I144" s="219"/>
      <c r="J144" s="220">
        <f>ROUND(I144*H144,2)</f>
        <v>0</v>
      </c>
      <c r="K144" s="216" t="s">
        <v>130</v>
      </c>
      <c r="L144" s="46"/>
      <c r="M144" s="221" t="s">
        <v>19</v>
      </c>
      <c r="N144" s="222" t="s">
        <v>43</v>
      </c>
      <c r="O144" s="86"/>
      <c r="P144" s="223">
        <f>O144*H144</f>
        <v>0</v>
      </c>
      <c r="Q144" s="223">
        <v>0</v>
      </c>
      <c r="R144" s="223">
        <f>Q144*H144</f>
        <v>0</v>
      </c>
      <c r="S144" s="223">
        <v>0</v>
      </c>
      <c r="T144" s="224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25" t="s">
        <v>131</v>
      </c>
      <c r="AT144" s="225" t="s">
        <v>126</v>
      </c>
      <c r="AU144" s="225" t="s">
        <v>81</v>
      </c>
      <c r="AY144" s="19" t="s">
        <v>124</v>
      </c>
      <c r="BE144" s="226">
        <f>IF(N144="základní",J144,0)</f>
        <v>0</v>
      </c>
      <c r="BF144" s="226">
        <f>IF(N144="snížená",J144,0)</f>
        <v>0</v>
      </c>
      <c r="BG144" s="226">
        <f>IF(N144="zákl. přenesená",J144,0)</f>
        <v>0</v>
      </c>
      <c r="BH144" s="226">
        <f>IF(N144="sníž. přenesená",J144,0)</f>
        <v>0</v>
      </c>
      <c r="BI144" s="226">
        <f>IF(N144="nulová",J144,0)</f>
        <v>0</v>
      </c>
      <c r="BJ144" s="19" t="s">
        <v>79</v>
      </c>
      <c r="BK144" s="226">
        <f>ROUND(I144*H144,2)</f>
        <v>0</v>
      </c>
      <c r="BL144" s="19" t="s">
        <v>131</v>
      </c>
      <c r="BM144" s="225" t="s">
        <v>659</v>
      </c>
    </row>
    <row r="145" s="2" customFormat="1">
      <c r="A145" s="40"/>
      <c r="B145" s="41"/>
      <c r="C145" s="42"/>
      <c r="D145" s="227" t="s">
        <v>133</v>
      </c>
      <c r="E145" s="42"/>
      <c r="F145" s="228" t="s">
        <v>247</v>
      </c>
      <c r="G145" s="42"/>
      <c r="H145" s="42"/>
      <c r="I145" s="229"/>
      <c r="J145" s="42"/>
      <c r="K145" s="42"/>
      <c r="L145" s="46"/>
      <c r="M145" s="230"/>
      <c r="N145" s="231"/>
      <c r="O145" s="86"/>
      <c r="P145" s="86"/>
      <c r="Q145" s="86"/>
      <c r="R145" s="86"/>
      <c r="S145" s="86"/>
      <c r="T145" s="87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T145" s="19" t="s">
        <v>133</v>
      </c>
      <c r="AU145" s="19" t="s">
        <v>81</v>
      </c>
    </row>
    <row r="146" s="2" customFormat="1">
      <c r="A146" s="40"/>
      <c r="B146" s="41"/>
      <c r="C146" s="42"/>
      <c r="D146" s="232" t="s">
        <v>135</v>
      </c>
      <c r="E146" s="42"/>
      <c r="F146" s="233" t="s">
        <v>248</v>
      </c>
      <c r="G146" s="42"/>
      <c r="H146" s="42"/>
      <c r="I146" s="229"/>
      <c r="J146" s="42"/>
      <c r="K146" s="42"/>
      <c r="L146" s="46"/>
      <c r="M146" s="230"/>
      <c r="N146" s="231"/>
      <c r="O146" s="86"/>
      <c r="P146" s="86"/>
      <c r="Q146" s="86"/>
      <c r="R146" s="86"/>
      <c r="S146" s="86"/>
      <c r="T146" s="87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T146" s="19" t="s">
        <v>135</v>
      </c>
      <c r="AU146" s="19" t="s">
        <v>81</v>
      </c>
    </row>
    <row r="147" s="13" customFormat="1">
      <c r="A147" s="13"/>
      <c r="B147" s="234"/>
      <c r="C147" s="235"/>
      <c r="D147" s="227" t="s">
        <v>137</v>
      </c>
      <c r="E147" s="236" t="s">
        <v>19</v>
      </c>
      <c r="F147" s="237" t="s">
        <v>660</v>
      </c>
      <c r="G147" s="235"/>
      <c r="H147" s="236" t="s">
        <v>19</v>
      </c>
      <c r="I147" s="238"/>
      <c r="J147" s="235"/>
      <c r="K147" s="235"/>
      <c r="L147" s="239"/>
      <c r="M147" s="240"/>
      <c r="N147" s="241"/>
      <c r="O147" s="241"/>
      <c r="P147" s="241"/>
      <c r="Q147" s="241"/>
      <c r="R147" s="241"/>
      <c r="S147" s="241"/>
      <c r="T147" s="24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3" t="s">
        <v>137</v>
      </c>
      <c r="AU147" s="243" t="s">
        <v>81</v>
      </c>
      <c r="AV147" s="13" t="s">
        <v>79</v>
      </c>
      <c r="AW147" s="13" t="s">
        <v>33</v>
      </c>
      <c r="AX147" s="13" t="s">
        <v>72</v>
      </c>
      <c r="AY147" s="243" t="s">
        <v>124</v>
      </c>
    </row>
    <row r="148" s="13" customFormat="1">
      <c r="A148" s="13"/>
      <c r="B148" s="234"/>
      <c r="C148" s="235"/>
      <c r="D148" s="227" t="s">
        <v>137</v>
      </c>
      <c r="E148" s="236" t="s">
        <v>19</v>
      </c>
      <c r="F148" s="237" t="s">
        <v>632</v>
      </c>
      <c r="G148" s="235"/>
      <c r="H148" s="236" t="s">
        <v>19</v>
      </c>
      <c r="I148" s="238"/>
      <c r="J148" s="235"/>
      <c r="K148" s="235"/>
      <c r="L148" s="239"/>
      <c r="M148" s="240"/>
      <c r="N148" s="241"/>
      <c r="O148" s="241"/>
      <c r="P148" s="241"/>
      <c r="Q148" s="241"/>
      <c r="R148" s="241"/>
      <c r="S148" s="241"/>
      <c r="T148" s="242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3" t="s">
        <v>137</v>
      </c>
      <c r="AU148" s="243" t="s">
        <v>81</v>
      </c>
      <c r="AV148" s="13" t="s">
        <v>79</v>
      </c>
      <c r="AW148" s="13" t="s">
        <v>33</v>
      </c>
      <c r="AX148" s="13" t="s">
        <v>72</v>
      </c>
      <c r="AY148" s="243" t="s">
        <v>124</v>
      </c>
    </row>
    <row r="149" s="13" customFormat="1">
      <c r="A149" s="13"/>
      <c r="B149" s="234"/>
      <c r="C149" s="235"/>
      <c r="D149" s="227" t="s">
        <v>137</v>
      </c>
      <c r="E149" s="236" t="s">
        <v>19</v>
      </c>
      <c r="F149" s="237" t="s">
        <v>614</v>
      </c>
      <c r="G149" s="235"/>
      <c r="H149" s="236" t="s">
        <v>19</v>
      </c>
      <c r="I149" s="238"/>
      <c r="J149" s="235"/>
      <c r="K149" s="235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137</v>
      </c>
      <c r="AU149" s="243" t="s">
        <v>81</v>
      </c>
      <c r="AV149" s="13" t="s">
        <v>79</v>
      </c>
      <c r="AW149" s="13" t="s">
        <v>33</v>
      </c>
      <c r="AX149" s="13" t="s">
        <v>72</v>
      </c>
      <c r="AY149" s="243" t="s">
        <v>124</v>
      </c>
    </row>
    <row r="150" s="14" customFormat="1">
      <c r="A150" s="14"/>
      <c r="B150" s="244"/>
      <c r="C150" s="245"/>
      <c r="D150" s="227" t="s">
        <v>137</v>
      </c>
      <c r="E150" s="246" t="s">
        <v>19</v>
      </c>
      <c r="F150" s="247" t="s">
        <v>526</v>
      </c>
      <c r="G150" s="245"/>
      <c r="H150" s="248">
        <v>49</v>
      </c>
      <c r="I150" s="249"/>
      <c r="J150" s="245"/>
      <c r="K150" s="245"/>
      <c r="L150" s="250"/>
      <c r="M150" s="251"/>
      <c r="N150" s="252"/>
      <c r="O150" s="252"/>
      <c r="P150" s="252"/>
      <c r="Q150" s="252"/>
      <c r="R150" s="252"/>
      <c r="S150" s="252"/>
      <c r="T150" s="253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4" t="s">
        <v>137</v>
      </c>
      <c r="AU150" s="254" t="s">
        <v>81</v>
      </c>
      <c r="AV150" s="14" t="s">
        <v>81</v>
      </c>
      <c r="AW150" s="14" t="s">
        <v>33</v>
      </c>
      <c r="AX150" s="14" t="s">
        <v>72</v>
      </c>
      <c r="AY150" s="254" t="s">
        <v>124</v>
      </c>
    </row>
    <row r="151" s="13" customFormat="1">
      <c r="A151" s="13"/>
      <c r="B151" s="234"/>
      <c r="C151" s="235"/>
      <c r="D151" s="227" t="s">
        <v>137</v>
      </c>
      <c r="E151" s="236" t="s">
        <v>19</v>
      </c>
      <c r="F151" s="237" t="s">
        <v>634</v>
      </c>
      <c r="G151" s="235"/>
      <c r="H151" s="236" t="s">
        <v>19</v>
      </c>
      <c r="I151" s="238"/>
      <c r="J151" s="235"/>
      <c r="K151" s="235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137</v>
      </c>
      <c r="AU151" s="243" t="s">
        <v>81</v>
      </c>
      <c r="AV151" s="13" t="s">
        <v>79</v>
      </c>
      <c r="AW151" s="13" t="s">
        <v>33</v>
      </c>
      <c r="AX151" s="13" t="s">
        <v>72</v>
      </c>
      <c r="AY151" s="243" t="s">
        <v>124</v>
      </c>
    </row>
    <row r="152" s="14" customFormat="1">
      <c r="A152" s="14"/>
      <c r="B152" s="244"/>
      <c r="C152" s="245"/>
      <c r="D152" s="227" t="s">
        <v>137</v>
      </c>
      <c r="E152" s="246" t="s">
        <v>19</v>
      </c>
      <c r="F152" s="247" t="s">
        <v>635</v>
      </c>
      <c r="G152" s="245"/>
      <c r="H152" s="248">
        <v>3.3999999999999999</v>
      </c>
      <c r="I152" s="249"/>
      <c r="J152" s="245"/>
      <c r="K152" s="245"/>
      <c r="L152" s="250"/>
      <c r="M152" s="251"/>
      <c r="N152" s="252"/>
      <c r="O152" s="252"/>
      <c r="P152" s="252"/>
      <c r="Q152" s="252"/>
      <c r="R152" s="252"/>
      <c r="S152" s="252"/>
      <c r="T152" s="25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4" t="s">
        <v>137</v>
      </c>
      <c r="AU152" s="254" t="s">
        <v>81</v>
      </c>
      <c r="AV152" s="14" t="s">
        <v>81</v>
      </c>
      <c r="AW152" s="14" t="s">
        <v>33</v>
      </c>
      <c r="AX152" s="14" t="s">
        <v>72</v>
      </c>
      <c r="AY152" s="254" t="s">
        <v>124</v>
      </c>
    </row>
    <row r="153" s="13" customFormat="1">
      <c r="A153" s="13"/>
      <c r="B153" s="234"/>
      <c r="C153" s="235"/>
      <c r="D153" s="227" t="s">
        <v>137</v>
      </c>
      <c r="E153" s="236" t="s">
        <v>19</v>
      </c>
      <c r="F153" s="237" t="s">
        <v>661</v>
      </c>
      <c r="G153" s="235"/>
      <c r="H153" s="236" t="s">
        <v>19</v>
      </c>
      <c r="I153" s="238"/>
      <c r="J153" s="235"/>
      <c r="K153" s="235"/>
      <c r="L153" s="239"/>
      <c r="M153" s="240"/>
      <c r="N153" s="241"/>
      <c r="O153" s="241"/>
      <c r="P153" s="241"/>
      <c r="Q153" s="241"/>
      <c r="R153" s="241"/>
      <c r="S153" s="241"/>
      <c r="T153" s="242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3" t="s">
        <v>137</v>
      </c>
      <c r="AU153" s="243" t="s">
        <v>81</v>
      </c>
      <c r="AV153" s="13" t="s">
        <v>79</v>
      </c>
      <c r="AW153" s="13" t="s">
        <v>33</v>
      </c>
      <c r="AX153" s="13" t="s">
        <v>72</v>
      </c>
      <c r="AY153" s="243" t="s">
        <v>124</v>
      </c>
    </row>
    <row r="154" s="14" customFormat="1">
      <c r="A154" s="14"/>
      <c r="B154" s="244"/>
      <c r="C154" s="245"/>
      <c r="D154" s="227" t="s">
        <v>137</v>
      </c>
      <c r="E154" s="246" t="s">
        <v>19</v>
      </c>
      <c r="F154" s="247" t="s">
        <v>662</v>
      </c>
      <c r="G154" s="245"/>
      <c r="H154" s="248">
        <v>-12.4</v>
      </c>
      <c r="I154" s="249"/>
      <c r="J154" s="245"/>
      <c r="K154" s="245"/>
      <c r="L154" s="250"/>
      <c r="M154" s="251"/>
      <c r="N154" s="252"/>
      <c r="O154" s="252"/>
      <c r="P154" s="252"/>
      <c r="Q154" s="252"/>
      <c r="R154" s="252"/>
      <c r="S154" s="252"/>
      <c r="T154" s="253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4" t="s">
        <v>137</v>
      </c>
      <c r="AU154" s="254" t="s">
        <v>81</v>
      </c>
      <c r="AV154" s="14" t="s">
        <v>81</v>
      </c>
      <c r="AW154" s="14" t="s">
        <v>33</v>
      </c>
      <c r="AX154" s="14" t="s">
        <v>72</v>
      </c>
      <c r="AY154" s="254" t="s">
        <v>124</v>
      </c>
    </row>
    <row r="155" s="16" customFormat="1">
      <c r="A155" s="16"/>
      <c r="B155" s="266"/>
      <c r="C155" s="267"/>
      <c r="D155" s="227" t="s">
        <v>137</v>
      </c>
      <c r="E155" s="268" t="s">
        <v>19</v>
      </c>
      <c r="F155" s="269" t="s">
        <v>283</v>
      </c>
      <c r="G155" s="267"/>
      <c r="H155" s="270">
        <v>40</v>
      </c>
      <c r="I155" s="271"/>
      <c r="J155" s="267"/>
      <c r="K155" s="267"/>
      <c r="L155" s="272"/>
      <c r="M155" s="273"/>
      <c r="N155" s="274"/>
      <c r="O155" s="274"/>
      <c r="P155" s="274"/>
      <c r="Q155" s="274"/>
      <c r="R155" s="274"/>
      <c r="S155" s="274"/>
      <c r="T155" s="275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276" t="s">
        <v>137</v>
      </c>
      <c r="AU155" s="276" t="s">
        <v>81</v>
      </c>
      <c r="AV155" s="16" t="s">
        <v>147</v>
      </c>
      <c r="AW155" s="16" t="s">
        <v>33</v>
      </c>
      <c r="AX155" s="16" t="s">
        <v>72</v>
      </c>
      <c r="AY155" s="276" t="s">
        <v>124</v>
      </c>
    </row>
    <row r="156" s="13" customFormat="1">
      <c r="A156" s="13"/>
      <c r="B156" s="234"/>
      <c r="C156" s="235"/>
      <c r="D156" s="227" t="s">
        <v>137</v>
      </c>
      <c r="E156" s="236" t="s">
        <v>19</v>
      </c>
      <c r="F156" s="237" t="s">
        <v>663</v>
      </c>
      <c r="G156" s="235"/>
      <c r="H156" s="236" t="s">
        <v>19</v>
      </c>
      <c r="I156" s="238"/>
      <c r="J156" s="235"/>
      <c r="K156" s="235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137</v>
      </c>
      <c r="AU156" s="243" t="s">
        <v>81</v>
      </c>
      <c r="AV156" s="13" t="s">
        <v>79</v>
      </c>
      <c r="AW156" s="13" t="s">
        <v>33</v>
      </c>
      <c r="AX156" s="13" t="s">
        <v>72</v>
      </c>
      <c r="AY156" s="243" t="s">
        <v>124</v>
      </c>
    </row>
    <row r="157" s="14" customFormat="1">
      <c r="A157" s="14"/>
      <c r="B157" s="244"/>
      <c r="C157" s="245"/>
      <c r="D157" s="227" t="s">
        <v>137</v>
      </c>
      <c r="E157" s="246" t="s">
        <v>19</v>
      </c>
      <c r="F157" s="247" t="s">
        <v>641</v>
      </c>
      <c r="G157" s="245"/>
      <c r="H157" s="248">
        <v>123</v>
      </c>
      <c r="I157" s="249"/>
      <c r="J157" s="245"/>
      <c r="K157" s="245"/>
      <c r="L157" s="250"/>
      <c r="M157" s="251"/>
      <c r="N157" s="252"/>
      <c r="O157" s="252"/>
      <c r="P157" s="252"/>
      <c r="Q157" s="252"/>
      <c r="R157" s="252"/>
      <c r="S157" s="252"/>
      <c r="T157" s="25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4" t="s">
        <v>137</v>
      </c>
      <c r="AU157" s="254" t="s">
        <v>81</v>
      </c>
      <c r="AV157" s="14" t="s">
        <v>81</v>
      </c>
      <c r="AW157" s="14" t="s">
        <v>33</v>
      </c>
      <c r="AX157" s="14" t="s">
        <v>72</v>
      </c>
      <c r="AY157" s="254" t="s">
        <v>124</v>
      </c>
    </row>
    <row r="158" s="16" customFormat="1">
      <c r="A158" s="16"/>
      <c r="B158" s="266"/>
      <c r="C158" s="267"/>
      <c r="D158" s="227" t="s">
        <v>137</v>
      </c>
      <c r="E158" s="268" t="s">
        <v>19</v>
      </c>
      <c r="F158" s="269" t="s">
        <v>283</v>
      </c>
      <c r="G158" s="267"/>
      <c r="H158" s="270">
        <v>123</v>
      </c>
      <c r="I158" s="271"/>
      <c r="J158" s="267"/>
      <c r="K158" s="267"/>
      <c r="L158" s="272"/>
      <c r="M158" s="273"/>
      <c r="N158" s="274"/>
      <c r="O158" s="274"/>
      <c r="P158" s="274"/>
      <c r="Q158" s="274"/>
      <c r="R158" s="274"/>
      <c r="S158" s="274"/>
      <c r="T158" s="275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T158" s="276" t="s">
        <v>137</v>
      </c>
      <c r="AU158" s="276" t="s">
        <v>81</v>
      </c>
      <c r="AV158" s="16" t="s">
        <v>147</v>
      </c>
      <c r="AW158" s="16" t="s">
        <v>33</v>
      </c>
      <c r="AX158" s="16" t="s">
        <v>72</v>
      </c>
      <c r="AY158" s="276" t="s">
        <v>124</v>
      </c>
    </row>
    <row r="159" s="15" customFormat="1">
      <c r="A159" s="15"/>
      <c r="B159" s="255"/>
      <c r="C159" s="256"/>
      <c r="D159" s="227" t="s">
        <v>137</v>
      </c>
      <c r="E159" s="257" t="s">
        <v>19</v>
      </c>
      <c r="F159" s="258" t="s">
        <v>156</v>
      </c>
      <c r="G159" s="256"/>
      <c r="H159" s="259">
        <v>163</v>
      </c>
      <c r="I159" s="260"/>
      <c r="J159" s="256"/>
      <c r="K159" s="256"/>
      <c r="L159" s="261"/>
      <c r="M159" s="262"/>
      <c r="N159" s="263"/>
      <c r="O159" s="263"/>
      <c r="P159" s="263"/>
      <c r="Q159" s="263"/>
      <c r="R159" s="263"/>
      <c r="S159" s="263"/>
      <c r="T159" s="264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65" t="s">
        <v>137</v>
      </c>
      <c r="AU159" s="265" t="s">
        <v>81</v>
      </c>
      <c r="AV159" s="15" t="s">
        <v>131</v>
      </c>
      <c r="AW159" s="15" t="s">
        <v>33</v>
      </c>
      <c r="AX159" s="15" t="s">
        <v>79</v>
      </c>
      <c r="AY159" s="265" t="s">
        <v>124</v>
      </c>
    </row>
    <row r="160" s="2" customFormat="1" ht="24.15" customHeight="1">
      <c r="A160" s="40"/>
      <c r="B160" s="41"/>
      <c r="C160" s="214" t="s">
        <v>218</v>
      </c>
      <c r="D160" s="214" t="s">
        <v>126</v>
      </c>
      <c r="E160" s="215" t="s">
        <v>254</v>
      </c>
      <c r="F160" s="216" t="s">
        <v>255</v>
      </c>
      <c r="G160" s="217" t="s">
        <v>176</v>
      </c>
      <c r="H160" s="218">
        <v>2660</v>
      </c>
      <c r="I160" s="219"/>
      <c r="J160" s="220">
        <f>ROUND(I160*H160,2)</f>
        <v>0</v>
      </c>
      <c r="K160" s="216" t="s">
        <v>130</v>
      </c>
      <c r="L160" s="46"/>
      <c r="M160" s="221" t="s">
        <v>19</v>
      </c>
      <c r="N160" s="222" t="s">
        <v>43</v>
      </c>
      <c r="O160" s="86"/>
      <c r="P160" s="223">
        <f>O160*H160</f>
        <v>0</v>
      </c>
      <c r="Q160" s="223">
        <v>0</v>
      </c>
      <c r="R160" s="223">
        <f>Q160*H160</f>
        <v>0</v>
      </c>
      <c r="S160" s="223">
        <v>0</v>
      </c>
      <c r="T160" s="224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25" t="s">
        <v>131</v>
      </c>
      <c r="AT160" s="225" t="s">
        <v>126</v>
      </c>
      <c r="AU160" s="225" t="s">
        <v>81</v>
      </c>
      <c r="AY160" s="19" t="s">
        <v>124</v>
      </c>
      <c r="BE160" s="226">
        <f>IF(N160="základní",J160,0)</f>
        <v>0</v>
      </c>
      <c r="BF160" s="226">
        <f>IF(N160="snížená",J160,0)</f>
        <v>0</v>
      </c>
      <c r="BG160" s="226">
        <f>IF(N160="zákl. přenesená",J160,0)</f>
        <v>0</v>
      </c>
      <c r="BH160" s="226">
        <f>IF(N160="sníž. přenesená",J160,0)</f>
        <v>0</v>
      </c>
      <c r="BI160" s="226">
        <f>IF(N160="nulová",J160,0)</f>
        <v>0</v>
      </c>
      <c r="BJ160" s="19" t="s">
        <v>79</v>
      </c>
      <c r="BK160" s="226">
        <f>ROUND(I160*H160,2)</f>
        <v>0</v>
      </c>
      <c r="BL160" s="19" t="s">
        <v>131</v>
      </c>
      <c r="BM160" s="225" t="s">
        <v>664</v>
      </c>
    </row>
    <row r="161" s="2" customFormat="1">
      <c r="A161" s="40"/>
      <c r="B161" s="41"/>
      <c r="C161" s="42"/>
      <c r="D161" s="227" t="s">
        <v>133</v>
      </c>
      <c r="E161" s="42"/>
      <c r="F161" s="228" t="s">
        <v>257</v>
      </c>
      <c r="G161" s="42"/>
      <c r="H161" s="42"/>
      <c r="I161" s="229"/>
      <c r="J161" s="42"/>
      <c r="K161" s="42"/>
      <c r="L161" s="46"/>
      <c r="M161" s="230"/>
      <c r="N161" s="231"/>
      <c r="O161" s="86"/>
      <c r="P161" s="86"/>
      <c r="Q161" s="86"/>
      <c r="R161" s="86"/>
      <c r="S161" s="86"/>
      <c r="T161" s="87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T161" s="19" t="s">
        <v>133</v>
      </c>
      <c r="AU161" s="19" t="s">
        <v>81</v>
      </c>
    </row>
    <row r="162" s="2" customFormat="1">
      <c r="A162" s="40"/>
      <c r="B162" s="41"/>
      <c r="C162" s="42"/>
      <c r="D162" s="232" t="s">
        <v>135</v>
      </c>
      <c r="E162" s="42"/>
      <c r="F162" s="233" t="s">
        <v>258</v>
      </c>
      <c r="G162" s="42"/>
      <c r="H162" s="42"/>
      <c r="I162" s="229"/>
      <c r="J162" s="42"/>
      <c r="K162" s="42"/>
      <c r="L162" s="46"/>
      <c r="M162" s="230"/>
      <c r="N162" s="231"/>
      <c r="O162" s="86"/>
      <c r="P162" s="86"/>
      <c r="Q162" s="86"/>
      <c r="R162" s="86"/>
      <c r="S162" s="86"/>
      <c r="T162" s="87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T162" s="19" t="s">
        <v>135</v>
      </c>
      <c r="AU162" s="19" t="s">
        <v>81</v>
      </c>
    </row>
    <row r="163" s="13" customFormat="1">
      <c r="A163" s="13"/>
      <c r="B163" s="234"/>
      <c r="C163" s="235"/>
      <c r="D163" s="227" t="s">
        <v>137</v>
      </c>
      <c r="E163" s="236" t="s">
        <v>19</v>
      </c>
      <c r="F163" s="237" t="s">
        <v>665</v>
      </c>
      <c r="G163" s="235"/>
      <c r="H163" s="236" t="s">
        <v>19</v>
      </c>
      <c r="I163" s="238"/>
      <c r="J163" s="235"/>
      <c r="K163" s="235"/>
      <c r="L163" s="239"/>
      <c r="M163" s="240"/>
      <c r="N163" s="241"/>
      <c r="O163" s="241"/>
      <c r="P163" s="241"/>
      <c r="Q163" s="241"/>
      <c r="R163" s="241"/>
      <c r="S163" s="241"/>
      <c r="T163" s="242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3" t="s">
        <v>137</v>
      </c>
      <c r="AU163" s="243" t="s">
        <v>81</v>
      </c>
      <c r="AV163" s="13" t="s">
        <v>79</v>
      </c>
      <c r="AW163" s="13" t="s">
        <v>33</v>
      </c>
      <c r="AX163" s="13" t="s">
        <v>72</v>
      </c>
      <c r="AY163" s="243" t="s">
        <v>124</v>
      </c>
    </row>
    <row r="164" s="14" customFormat="1">
      <c r="A164" s="14"/>
      <c r="B164" s="244"/>
      <c r="C164" s="245"/>
      <c r="D164" s="227" t="s">
        <v>137</v>
      </c>
      <c r="E164" s="246" t="s">
        <v>19</v>
      </c>
      <c r="F164" s="247" t="s">
        <v>666</v>
      </c>
      <c r="G164" s="245"/>
      <c r="H164" s="248">
        <v>200</v>
      </c>
      <c r="I164" s="249"/>
      <c r="J164" s="245"/>
      <c r="K164" s="245"/>
      <c r="L164" s="250"/>
      <c r="M164" s="251"/>
      <c r="N164" s="252"/>
      <c r="O164" s="252"/>
      <c r="P164" s="252"/>
      <c r="Q164" s="252"/>
      <c r="R164" s="252"/>
      <c r="S164" s="252"/>
      <c r="T164" s="253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4" t="s">
        <v>137</v>
      </c>
      <c r="AU164" s="254" t="s">
        <v>81</v>
      </c>
      <c r="AV164" s="14" t="s">
        <v>81</v>
      </c>
      <c r="AW164" s="14" t="s">
        <v>33</v>
      </c>
      <c r="AX164" s="14" t="s">
        <v>72</v>
      </c>
      <c r="AY164" s="254" t="s">
        <v>124</v>
      </c>
    </row>
    <row r="165" s="13" customFormat="1">
      <c r="A165" s="13"/>
      <c r="B165" s="234"/>
      <c r="C165" s="235"/>
      <c r="D165" s="227" t="s">
        <v>137</v>
      </c>
      <c r="E165" s="236" t="s">
        <v>19</v>
      </c>
      <c r="F165" s="237" t="s">
        <v>667</v>
      </c>
      <c r="G165" s="235"/>
      <c r="H165" s="236" t="s">
        <v>19</v>
      </c>
      <c r="I165" s="238"/>
      <c r="J165" s="235"/>
      <c r="K165" s="235"/>
      <c r="L165" s="239"/>
      <c r="M165" s="240"/>
      <c r="N165" s="241"/>
      <c r="O165" s="241"/>
      <c r="P165" s="241"/>
      <c r="Q165" s="241"/>
      <c r="R165" s="241"/>
      <c r="S165" s="241"/>
      <c r="T165" s="24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3" t="s">
        <v>137</v>
      </c>
      <c r="AU165" s="243" t="s">
        <v>81</v>
      </c>
      <c r="AV165" s="13" t="s">
        <v>79</v>
      </c>
      <c r="AW165" s="13" t="s">
        <v>33</v>
      </c>
      <c r="AX165" s="13" t="s">
        <v>72</v>
      </c>
      <c r="AY165" s="243" t="s">
        <v>124</v>
      </c>
    </row>
    <row r="166" s="14" customFormat="1">
      <c r="A166" s="14"/>
      <c r="B166" s="244"/>
      <c r="C166" s="245"/>
      <c r="D166" s="227" t="s">
        <v>137</v>
      </c>
      <c r="E166" s="246" t="s">
        <v>19</v>
      </c>
      <c r="F166" s="247" t="s">
        <v>668</v>
      </c>
      <c r="G166" s="245"/>
      <c r="H166" s="248">
        <v>2460</v>
      </c>
      <c r="I166" s="249"/>
      <c r="J166" s="245"/>
      <c r="K166" s="245"/>
      <c r="L166" s="250"/>
      <c r="M166" s="251"/>
      <c r="N166" s="252"/>
      <c r="O166" s="252"/>
      <c r="P166" s="252"/>
      <c r="Q166" s="252"/>
      <c r="R166" s="252"/>
      <c r="S166" s="252"/>
      <c r="T166" s="253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4" t="s">
        <v>137</v>
      </c>
      <c r="AU166" s="254" t="s">
        <v>81</v>
      </c>
      <c r="AV166" s="14" t="s">
        <v>81</v>
      </c>
      <c r="AW166" s="14" t="s">
        <v>33</v>
      </c>
      <c r="AX166" s="14" t="s">
        <v>72</v>
      </c>
      <c r="AY166" s="254" t="s">
        <v>124</v>
      </c>
    </row>
    <row r="167" s="15" customFormat="1">
      <c r="A167" s="15"/>
      <c r="B167" s="255"/>
      <c r="C167" s="256"/>
      <c r="D167" s="227" t="s">
        <v>137</v>
      </c>
      <c r="E167" s="257" t="s">
        <v>19</v>
      </c>
      <c r="F167" s="258" t="s">
        <v>156</v>
      </c>
      <c r="G167" s="256"/>
      <c r="H167" s="259">
        <v>2660</v>
      </c>
      <c r="I167" s="260"/>
      <c r="J167" s="256"/>
      <c r="K167" s="256"/>
      <c r="L167" s="261"/>
      <c r="M167" s="262"/>
      <c r="N167" s="263"/>
      <c r="O167" s="263"/>
      <c r="P167" s="263"/>
      <c r="Q167" s="263"/>
      <c r="R167" s="263"/>
      <c r="S167" s="263"/>
      <c r="T167" s="264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65" t="s">
        <v>137</v>
      </c>
      <c r="AU167" s="265" t="s">
        <v>81</v>
      </c>
      <c r="AV167" s="15" t="s">
        <v>131</v>
      </c>
      <c r="AW167" s="15" t="s">
        <v>33</v>
      </c>
      <c r="AX167" s="15" t="s">
        <v>79</v>
      </c>
      <c r="AY167" s="265" t="s">
        <v>124</v>
      </c>
    </row>
    <row r="168" s="2" customFormat="1" ht="16.5" customHeight="1">
      <c r="A168" s="40"/>
      <c r="B168" s="41"/>
      <c r="C168" s="214" t="s">
        <v>228</v>
      </c>
      <c r="D168" s="214" t="s">
        <v>126</v>
      </c>
      <c r="E168" s="215" t="s">
        <v>669</v>
      </c>
      <c r="F168" s="216" t="s">
        <v>670</v>
      </c>
      <c r="G168" s="217" t="s">
        <v>176</v>
      </c>
      <c r="H168" s="218">
        <v>229.90000000000001</v>
      </c>
      <c r="I168" s="219"/>
      <c r="J168" s="220">
        <f>ROUND(I168*H168,2)</f>
        <v>0</v>
      </c>
      <c r="K168" s="216" t="s">
        <v>130</v>
      </c>
      <c r="L168" s="46"/>
      <c r="M168" s="221" t="s">
        <v>19</v>
      </c>
      <c r="N168" s="222" t="s">
        <v>43</v>
      </c>
      <c r="O168" s="86"/>
      <c r="P168" s="223">
        <f>O168*H168</f>
        <v>0</v>
      </c>
      <c r="Q168" s="223">
        <v>0</v>
      </c>
      <c r="R168" s="223">
        <f>Q168*H168</f>
        <v>0</v>
      </c>
      <c r="S168" s="223">
        <v>0</v>
      </c>
      <c r="T168" s="224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25" t="s">
        <v>131</v>
      </c>
      <c r="AT168" s="225" t="s">
        <v>126</v>
      </c>
      <c r="AU168" s="225" t="s">
        <v>81</v>
      </c>
      <c r="AY168" s="19" t="s">
        <v>124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19" t="s">
        <v>79</v>
      </c>
      <c r="BK168" s="226">
        <f>ROUND(I168*H168,2)</f>
        <v>0</v>
      </c>
      <c r="BL168" s="19" t="s">
        <v>131</v>
      </c>
      <c r="BM168" s="225" t="s">
        <v>671</v>
      </c>
    </row>
    <row r="169" s="2" customFormat="1">
      <c r="A169" s="40"/>
      <c r="B169" s="41"/>
      <c r="C169" s="42"/>
      <c r="D169" s="227" t="s">
        <v>133</v>
      </c>
      <c r="E169" s="42"/>
      <c r="F169" s="228" t="s">
        <v>672</v>
      </c>
      <c r="G169" s="42"/>
      <c r="H169" s="42"/>
      <c r="I169" s="229"/>
      <c r="J169" s="42"/>
      <c r="K169" s="42"/>
      <c r="L169" s="46"/>
      <c r="M169" s="230"/>
      <c r="N169" s="231"/>
      <c r="O169" s="86"/>
      <c r="P169" s="86"/>
      <c r="Q169" s="86"/>
      <c r="R169" s="86"/>
      <c r="S169" s="86"/>
      <c r="T169" s="87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T169" s="19" t="s">
        <v>133</v>
      </c>
      <c r="AU169" s="19" t="s">
        <v>81</v>
      </c>
    </row>
    <row r="170" s="2" customFormat="1">
      <c r="A170" s="40"/>
      <c r="B170" s="41"/>
      <c r="C170" s="42"/>
      <c r="D170" s="232" t="s">
        <v>135</v>
      </c>
      <c r="E170" s="42"/>
      <c r="F170" s="233" t="s">
        <v>673</v>
      </c>
      <c r="G170" s="42"/>
      <c r="H170" s="42"/>
      <c r="I170" s="229"/>
      <c r="J170" s="42"/>
      <c r="K170" s="42"/>
      <c r="L170" s="46"/>
      <c r="M170" s="230"/>
      <c r="N170" s="231"/>
      <c r="O170" s="86"/>
      <c r="P170" s="86"/>
      <c r="Q170" s="86"/>
      <c r="R170" s="86"/>
      <c r="S170" s="86"/>
      <c r="T170" s="87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T170" s="19" t="s">
        <v>135</v>
      </c>
      <c r="AU170" s="19" t="s">
        <v>81</v>
      </c>
    </row>
    <row r="171" s="13" customFormat="1">
      <c r="A171" s="13"/>
      <c r="B171" s="234"/>
      <c r="C171" s="235"/>
      <c r="D171" s="227" t="s">
        <v>137</v>
      </c>
      <c r="E171" s="236" t="s">
        <v>19</v>
      </c>
      <c r="F171" s="237" t="s">
        <v>674</v>
      </c>
      <c r="G171" s="235"/>
      <c r="H171" s="236" t="s">
        <v>19</v>
      </c>
      <c r="I171" s="238"/>
      <c r="J171" s="235"/>
      <c r="K171" s="235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137</v>
      </c>
      <c r="AU171" s="243" t="s">
        <v>81</v>
      </c>
      <c r="AV171" s="13" t="s">
        <v>79</v>
      </c>
      <c r="AW171" s="13" t="s">
        <v>33</v>
      </c>
      <c r="AX171" s="13" t="s">
        <v>72</v>
      </c>
      <c r="AY171" s="243" t="s">
        <v>124</v>
      </c>
    </row>
    <row r="172" s="14" customFormat="1">
      <c r="A172" s="14"/>
      <c r="B172" s="244"/>
      <c r="C172" s="245"/>
      <c r="D172" s="227" t="s">
        <v>137</v>
      </c>
      <c r="E172" s="246" t="s">
        <v>19</v>
      </c>
      <c r="F172" s="247" t="s">
        <v>641</v>
      </c>
      <c r="G172" s="245"/>
      <c r="H172" s="248">
        <v>123</v>
      </c>
      <c r="I172" s="249"/>
      <c r="J172" s="245"/>
      <c r="K172" s="245"/>
      <c r="L172" s="250"/>
      <c r="M172" s="251"/>
      <c r="N172" s="252"/>
      <c r="O172" s="252"/>
      <c r="P172" s="252"/>
      <c r="Q172" s="252"/>
      <c r="R172" s="252"/>
      <c r="S172" s="252"/>
      <c r="T172" s="253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4" t="s">
        <v>137</v>
      </c>
      <c r="AU172" s="254" t="s">
        <v>81</v>
      </c>
      <c r="AV172" s="14" t="s">
        <v>81</v>
      </c>
      <c r="AW172" s="14" t="s">
        <v>33</v>
      </c>
      <c r="AX172" s="14" t="s">
        <v>72</v>
      </c>
      <c r="AY172" s="254" t="s">
        <v>124</v>
      </c>
    </row>
    <row r="173" s="13" customFormat="1">
      <c r="A173" s="13"/>
      <c r="B173" s="234"/>
      <c r="C173" s="235"/>
      <c r="D173" s="227" t="s">
        <v>137</v>
      </c>
      <c r="E173" s="236" t="s">
        <v>19</v>
      </c>
      <c r="F173" s="237" t="s">
        <v>675</v>
      </c>
      <c r="G173" s="235"/>
      <c r="H173" s="236" t="s">
        <v>19</v>
      </c>
      <c r="I173" s="238"/>
      <c r="J173" s="235"/>
      <c r="K173" s="235"/>
      <c r="L173" s="239"/>
      <c r="M173" s="240"/>
      <c r="N173" s="241"/>
      <c r="O173" s="241"/>
      <c r="P173" s="241"/>
      <c r="Q173" s="241"/>
      <c r="R173" s="241"/>
      <c r="S173" s="241"/>
      <c r="T173" s="24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3" t="s">
        <v>137</v>
      </c>
      <c r="AU173" s="243" t="s">
        <v>81</v>
      </c>
      <c r="AV173" s="13" t="s">
        <v>79</v>
      </c>
      <c r="AW173" s="13" t="s">
        <v>33</v>
      </c>
      <c r="AX173" s="13" t="s">
        <v>72</v>
      </c>
      <c r="AY173" s="243" t="s">
        <v>124</v>
      </c>
    </row>
    <row r="174" s="14" customFormat="1">
      <c r="A174" s="14"/>
      <c r="B174" s="244"/>
      <c r="C174" s="245"/>
      <c r="D174" s="227" t="s">
        <v>137</v>
      </c>
      <c r="E174" s="246" t="s">
        <v>19</v>
      </c>
      <c r="F174" s="247" t="s">
        <v>241</v>
      </c>
      <c r="G174" s="245"/>
      <c r="H174" s="248">
        <v>77</v>
      </c>
      <c r="I174" s="249"/>
      <c r="J174" s="245"/>
      <c r="K174" s="245"/>
      <c r="L174" s="250"/>
      <c r="M174" s="251"/>
      <c r="N174" s="252"/>
      <c r="O174" s="252"/>
      <c r="P174" s="252"/>
      <c r="Q174" s="252"/>
      <c r="R174" s="252"/>
      <c r="S174" s="252"/>
      <c r="T174" s="253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4" t="s">
        <v>137</v>
      </c>
      <c r="AU174" s="254" t="s">
        <v>81</v>
      </c>
      <c r="AV174" s="14" t="s">
        <v>81</v>
      </c>
      <c r="AW174" s="14" t="s">
        <v>33</v>
      </c>
      <c r="AX174" s="14" t="s">
        <v>72</v>
      </c>
      <c r="AY174" s="254" t="s">
        <v>124</v>
      </c>
    </row>
    <row r="175" s="14" customFormat="1">
      <c r="A175" s="14"/>
      <c r="B175" s="244"/>
      <c r="C175" s="245"/>
      <c r="D175" s="227" t="s">
        <v>137</v>
      </c>
      <c r="E175" s="246" t="s">
        <v>19</v>
      </c>
      <c r="F175" s="247" t="s">
        <v>658</v>
      </c>
      <c r="G175" s="245"/>
      <c r="H175" s="248">
        <v>17.5</v>
      </c>
      <c r="I175" s="249"/>
      <c r="J175" s="245"/>
      <c r="K175" s="245"/>
      <c r="L175" s="250"/>
      <c r="M175" s="251"/>
      <c r="N175" s="252"/>
      <c r="O175" s="252"/>
      <c r="P175" s="252"/>
      <c r="Q175" s="252"/>
      <c r="R175" s="252"/>
      <c r="S175" s="252"/>
      <c r="T175" s="253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4" t="s">
        <v>137</v>
      </c>
      <c r="AU175" s="254" t="s">
        <v>81</v>
      </c>
      <c r="AV175" s="14" t="s">
        <v>81</v>
      </c>
      <c r="AW175" s="14" t="s">
        <v>33</v>
      </c>
      <c r="AX175" s="14" t="s">
        <v>72</v>
      </c>
      <c r="AY175" s="254" t="s">
        <v>124</v>
      </c>
    </row>
    <row r="176" s="13" customFormat="1">
      <c r="A176" s="13"/>
      <c r="B176" s="234"/>
      <c r="C176" s="235"/>
      <c r="D176" s="227" t="s">
        <v>137</v>
      </c>
      <c r="E176" s="236" t="s">
        <v>19</v>
      </c>
      <c r="F176" s="237" t="s">
        <v>676</v>
      </c>
      <c r="G176" s="235"/>
      <c r="H176" s="236" t="s">
        <v>19</v>
      </c>
      <c r="I176" s="238"/>
      <c r="J176" s="235"/>
      <c r="K176" s="235"/>
      <c r="L176" s="239"/>
      <c r="M176" s="240"/>
      <c r="N176" s="241"/>
      <c r="O176" s="241"/>
      <c r="P176" s="241"/>
      <c r="Q176" s="241"/>
      <c r="R176" s="241"/>
      <c r="S176" s="241"/>
      <c r="T176" s="24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3" t="s">
        <v>137</v>
      </c>
      <c r="AU176" s="243" t="s">
        <v>81</v>
      </c>
      <c r="AV176" s="13" t="s">
        <v>79</v>
      </c>
      <c r="AW176" s="13" t="s">
        <v>33</v>
      </c>
      <c r="AX176" s="13" t="s">
        <v>72</v>
      </c>
      <c r="AY176" s="243" t="s">
        <v>124</v>
      </c>
    </row>
    <row r="177" s="14" customFormat="1">
      <c r="A177" s="14"/>
      <c r="B177" s="244"/>
      <c r="C177" s="245"/>
      <c r="D177" s="227" t="s">
        <v>137</v>
      </c>
      <c r="E177" s="246" t="s">
        <v>19</v>
      </c>
      <c r="F177" s="247" t="s">
        <v>677</v>
      </c>
      <c r="G177" s="245"/>
      <c r="H177" s="248">
        <v>12.4</v>
      </c>
      <c r="I177" s="249"/>
      <c r="J177" s="245"/>
      <c r="K177" s="245"/>
      <c r="L177" s="250"/>
      <c r="M177" s="251"/>
      <c r="N177" s="252"/>
      <c r="O177" s="252"/>
      <c r="P177" s="252"/>
      <c r="Q177" s="252"/>
      <c r="R177" s="252"/>
      <c r="S177" s="252"/>
      <c r="T177" s="253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4" t="s">
        <v>137</v>
      </c>
      <c r="AU177" s="254" t="s">
        <v>81</v>
      </c>
      <c r="AV177" s="14" t="s">
        <v>81</v>
      </c>
      <c r="AW177" s="14" t="s">
        <v>33</v>
      </c>
      <c r="AX177" s="14" t="s">
        <v>72</v>
      </c>
      <c r="AY177" s="254" t="s">
        <v>124</v>
      </c>
    </row>
    <row r="178" s="15" customFormat="1">
      <c r="A178" s="15"/>
      <c r="B178" s="255"/>
      <c r="C178" s="256"/>
      <c r="D178" s="227" t="s">
        <v>137</v>
      </c>
      <c r="E178" s="257" t="s">
        <v>19</v>
      </c>
      <c r="F178" s="258" t="s">
        <v>156</v>
      </c>
      <c r="G178" s="256"/>
      <c r="H178" s="259">
        <v>229.90000000000001</v>
      </c>
      <c r="I178" s="260"/>
      <c r="J178" s="256"/>
      <c r="K178" s="256"/>
      <c r="L178" s="261"/>
      <c r="M178" s="262"/>
      <c r="N178" s="263"/>
      <c r="O178" s="263"/>
      <c r="P178" s="263"/>
      <c r="Q178" s="263"/>
      <c r="R178" s="263"/>
      <c r="S178" s="263"/>
      <c r="T178" s="26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5" t="s">
        <v>137</v>
      </c>
      <c r="AU178" s="265" t="s">
        <v>81</v>
      </c>
      <c r="AV178" s="15" t="s">
        <v>131</v>
      </c>
      <c r="AW178" s="15" t="s">
        <v>33</v>
      </c>
      <c r="AX178" s="15" t="s">
        <v>79</v>
      </c>
      <c r="AY178" s="265" t="s">
        <v>124</v>
      </c>
    </row>
    <row r="179" s="2" customFormat="1" ht="16.5" customHeight="1">
      <c r="A179" s="40"/>
      <c r="B179" s="41"/>
      <c r="C179" s="214" t="s">
        <v>234</v>
      </c>
      <c r="D179" s="214" t="s">
        <v>126</v>
      </c>
      <c r="E179" s="215" t="s">
        <v>678</v>
      </c>
      <c r="F179" s="216" t="s">
        <v>679</v>
      </c>
      <c r="G179" s="217" t="s">
        <v>176</v>
      </c>
      <c r="H179" s="218">
        <v>77</v>
      </c>
      <c r="I179" s="219"/>
      <c r="J179" s="220">
        <f>ROUND(I179*H179,2)</f>
        <v>0</v>
      </c>
      <c r="K179" s="216" t="s">
        <v>130</v>
      </c>
      <c r="L179" s="46"/>
      <c r="M179" s="221" t="s">
        <v>19</v>
      </c>
      <c r="N179" s="222" t="s">
        <v>43</v>
      </c>
      <c r="O179" s="86"/>
      <c r="P179" s="223">
        <f>O179*H179</f>
        <v>0</v>
      </c>
      <c r="Q179" s="223">
        <v>0</v>
      </c>
      <c r="R179" s="223">
        <f>Q179*H179</f>
        <v>0</v>
      </c>
      <c r="S179" s="223">
        <v>0</v>
      </c>
      <c r="T179" s="224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25" t="s">
        <v>131</v>
      </c>
      <c r="AT179" s="225" t="s">
        <v>126</v>
      </c>
      <c r="AU179" s="225" t="s">
        <v>81</v>
      </c>
      <c r="AY179" s="19" t="s">
        <v>124</v>
      </c>
      <c r="BE179" s="226">
        <f>IF(N179="základní",J179,0)</f>
        <v>0</v>
      </c>
      <c r="BF179" s="226">
        <f>IF(N179="snížená",J179,0)</f>
        <v>0</v>
      </c>
      <c r="BG179" s="226">
        <f>IF(N179="zákl. přenesená",J179,0)</f>
        <v>0</v>
      </c>
      <c r="BH179" s="226">
        <f>IF(N179="sníž. přenesená",J179,0)</f>
        <v>0</v>
      </c>
      <c r="BI179" s="226">
        <f>IF(N179="nulová",J179,0)</f>
        <v>0</v>
      </c>
      <c r="BJ179" s="19" t="s">
        <v>79</v>
      </c>
      <c r="BK179" s="226">
        <f>ROUND(I179*H179,2)</f>
        <v>0</v>
      </c>
      <c r="BL179" s="19" t="s">
        <v>131</v>
      </c>
      <c r="BM179" s="225" t="s">
        <v>680</v>
      </c>
    </row>
    <row r="180" s="2" customFormat="1">
      <c r="A180" s="40"/>
      <c r="B180" s="41"/>
      <c r="C180" s="42"/>
      <c r="D180" s="227" t="s">
        <v>133</v>
      </c>
      <c r="E180" s="42"/>
      <c r="F180" s="228" t="s">
        <v>681</v>
      </c>
      <c r="G180" s="42"/>
      <c r="H180" s="42"/>
      <c r="I180" s="229"/>
      <c r="J180" s="42"/>
      <c r="K180" s="42"/>
      <c r="L180" s="46"/>
      <c r="M180" s="230"/>
      <c r="N180" s="231"/>
      <c r="O180" s="86"/>
      <c r="P180" s="86"/>
      <c r="Q180" s="86"/>
      <c r="R180" s="86"/>
      <c r="S180" s="86"/>
      <c r="T180" s="87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T180" s="19" t="s">
        <v>133</v>
      </c>
      <c r="AU180" s="19" t="s">
        <v>81</v>
      </c>
    </row>
    <row r="181" s="2" customFormat="1">
      <c r="A181" s="40"/>
      <c r="B181" s="41"/>
      <c r="C181" s="42"/>
      <c r="D181" s="232" t="s">
        <v>135</v>
      </c>
      <c r="E181" s="42"/>
      <c r="F181" s="233" t="s">
        <v>682</v>
      </c>
      <c r="G181" s="42"/>
      <c r="H181" s="42"/>
      <c r="I181" s="229"/>
      <c r="J181" s="42"/>
      <c r="K181" s="42"/>
      <c r="L181" s="46"/>
      <c r="M181" s="230"/>
      <c r="N181" s="231"/>
      <c r="O181" s="86"/>
      <c r="P181" s="86"/>
      <c r="Q181" s="86"/>
      <c r="R181" s="86"/>
      <c r="S181" s="86"/>
      <c r="T181" s="87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T181" s="19" t="s">
        <v>135</v>
      </c>
      <c r="AU181" s="19" t="s">
        <v>81</v>
      </c>
    </row>
    <row r="182" s="13" customFormat="1">
      <c r="A182" s="13"/>
      <c r="B182" s="234"/>
      <c r="C182" s="235"/>
      <c r="D182" s="227" t="s">
        <v>137</v>
      </c>
      <c r="E182" s="236" t="s">
        <v>19</v>
      </c>
      <c r="F182" s="237" t="s">
        <v>683</v>
      </c>
      <c r="G182" s="235"/>
      <c r="H182" s="236" t="s">
        <v>19</v>
      </c>
      <c r="I182" s="238"/>
      <c r="J182" s="235"/>
      <c r="K182" s="235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137</v>
      </c>
      <c r="AU182" s="243" t="s">
        <v>81</v>
      </c>
      <c r="AV182" s="13" t="s">
        <v>79</v>
      </c>
      <c r="AW182" s="13" t="s">
        <v>33</v>
      </c>
      <c r="AX182" s="13" t="s">
        <v>72</v>
      </c>
      <c r="AY182" s="243" t="s">
        <v>124</v>
      </c>
    </row>
    <row r="183" s="13" customFormat="1">
      <c r="A183" s="13"/>
      <c r="B183" s="234"/>
      <c r="C183" s="235"/>
      <c r="D183" s="227" t="s">
        <v>137</v>
      </c>
      <c r="E183" s="236" t="s">
        <v>19</v>
      </c>
      <c r="F183" s="237" t="s">
        <v>614</v>
      </c>
      <c r="G183" s="235"/>
      <c r="H183" s="236" t="s">
        <v>19</v>
      </c>
      <c r="I183" s="238"/>
      <c r="J183" s="235"/>
      <c r="K183" s="235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137</v>
      </c>
      <c r="AU183" s="243" t="s">
        <v>81</v>
      </c>
      <c r="AV183" s="13" t="s">
        <v>79</v>
      </c>
      <c r="AW183" s="13" t="s">
        <v>33</v>
      </c>
      <c r="AX183" s="13" t="s">
        <v>72</v>
      </c>
      <c r="AY183" s="243" t="s">
        <v>124</v>
      </c>
    </row>
    <row r="184" s="14" customFormat="1">
      <c r="A184" s="14"/>
      <c r="B184" s="244"/>
      <c r="C184" s="245"/>
      <c r="D184" s="227" t="s">
        <v>137</v>
      </c>
      <c r="E184" s="246" t="s">
        <v>19</v>
      </c>
      <c r="F184" s="247" t="s">
        <v>241</v>
      </c>
      <c r="G184" s="245"/>
      <c r="H184" s="248">
        <v>77</v>
      </c>
      <c r="I184" s="249"/>
      <c r="J184" s="245"/>
      <c r="K184" s="245"/>
      <c r="L184" s="250"/>
      <c r="M184" s="251"/>
      <c r="N184" s="252"/>
      <c r="O184" s="252"/>
      <c r="P184" s="252"/>
      <c r="Q184" s="252"/>
      <c r="R184" s="252"/>
      <c r="S184" s="252"/>
      <c r="T184" s="253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4" t="s">
        <v>137</v>
      </c>
      <c r="AU184" s="254" t="s">
        <v>81</v>
      </c>
      <c r="AV184" s="14" t="s">
        <v>81</v>
      </c>
      <c r="AW184" s="14" t="s">
        <v>33</v>
      </c>
      <c r="AX184" s="14" t="s">
        <v>79</v>
      </c>
      <c r="AY184" s="254" t="s">
        <v>124</v>
      </c>
    </row>
    <row r="185" s="2" customFormat="1" ht="16.5" customHeight="1">
      <c r="A185" s="40"/>
      <c r="B185" s="41"/>
      <c r="C185" s="214" t="s">
        <v>243</v>
      </c>
      <c r="D185" s="214" t="s">
        <v>126</v>
      </c>
      <c r="E185" s="215" t="s">
        <v>684</v>
      </c>
      <c r="F185" s="216" t="s">
        <v>685</v>
      </c>
      <c r="G185" s="217" t="s">
        <v>262</v>
      </c>
      <c r="H185" s="218">
        <v>221.40000000000001</v>
      </c>
      <c r="I185" s="219"/>
      <c r="J185" s="220">
        <f>ROUND(I185*H185,2)</f>
        <v>0</v>
      </c>
      <c r="K185" s="216" t="s">
        <v>19</v>
      </c>
      <c r="L185" s="46"/>
      <c r="M185" s="221" t="s">
        <v>19</v>
      </c>
      <c r="N185" s="222" t="s">
        <v>43</v>
      </c>
      <c r="O185" s="86"/>
      <c r="P185" s="223">
        <f>O185*H185</f>
        <v>0</v>
      </c>
      <c r="Q185" s="223">
        <v>0</v>
      </c>
      <c r="R185" s="223">
        <f>Q185*H185</f>
        <v>0</v>
      </c>
      <c r="S185" s="223">
        <v>0</v>
      </c>
      <c r="T185" s="224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25" t="s">
        <v>131</v>
      </c>
      <c r="AT185" s="225" t="s">
        <v>126</v>
      </c>
      <c r="AU185" s="225" t="s">
        <v>81</v>
      </c>
      <c r="AY185" s="19" t="s">
        <v>124</v>
      </c>
      <c r="BE185" s="226">
        <f>IF(N185="základní",J185,0)</f>
        <v>0</v>
      </c>
      <c r="BF185" s="226">
        <f>IF(N185="snížená",J185,0)</f>
        <v>0</v>
      </c>
      <c r="BG185" s="226">
        <f>IF(N185="zákl. přenesená",J185,0)</f>
        <v>0</v>
      </c>
      <c r="BH185" s="226">
        <f>IF(N185="sníž. přenesená",J185,0)</f>
        <v>0</v>
      </c>
      <c r="BI185" s="226">
        <f>IF(N185="nulová",J185,0)</f>
        <v>0</v>
      </c>
      <c r="BJ185" s="19" t="s">
        <v>79</v>
      </c>
      <c r="BK185" s="226">
        <f>ROUND(I185*H185,2)</f>
        <v>0</v>
      </c>
      <c r="BL185" s="19" t="s">
        <v>131</v>
      </c>
      <c r="BM185" s="225" t="s">
        <v>686</v>
      </c>
    </row>
    <row r="186" s="2" customFormat="1">
      <c r="A186" s="40"/>
      <c r="B186" s="41"/>
      <c r="C186" s="42"/>
      <c r="D186" s="227" t="s">
        <v>133</v>
      </c>
      <c r="E186" s="42"/>
      <c r="F186" s="228" t="s">
        <v>685</v>
      </c>
      <c r="G186" s="42"/>
      <c r="H186" s="42"/>
      <c r="I186" s="229"/>
      <c r="J186" s="42"/>
      <c r="K186" s="42"/>
      <c r="L186" s="46"/>
      <c r="M186" s="230"/>
      <c r="N186" s="231"/>
      <c r="O186" s="86"/>
      <c r="P186" s="86"/>
      <c r="Q186" s="86"/>
      <c r="R186" s="86"/>
      <c r="S186" s="86"/>
      <c r="T186" s="87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T186" s="19" t="s">
        <v>133</v>
      </c>
      <c r="AU186" s="19" t="s">
        <v>81</v>
      </c>
    </row>
    <row r="187" s="13" customFormat="1">
      <c r="A187" s="13"/>
      <c r="B187" s="234"/>
      <c r="C187" s="235"/>
      <c r="D187" s="227" t="s">
        <v>137</v>
      </c>
      <c r="E187" s="236" t="s">
        <v>19</v>
      </c>
      <c r="F187" s="237" t="s">
        <v>667</v>
      </c>
      <c r="G187" s="235"/>
      <c r="H187" s="236" t="s">
        <v>19</v>
      </c>
      <c r="I187" s="238"/>
      <c r="J187" s="235"/>
      <c r="K187" s="235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137</v>
      </c>
      <c r="AU187" s="243" t="s">
        <v>81</v>
      </c>
      <c r="AV187" s="13" t="s">
        <v>79</v>
      </c>
      <c r="AW187" s="13" t="s">
        <v>33</v>
      </c>
      <c r="AX187" s="13" t="s">
        <v>72</v>
      </c>
      <c r="AY187" s="243" t="s">
        <v>124</v>
      </c>
    </row>
    <row r="188" s="14" customFormat="1">
      <c r="A188" s="14"/>
      <c r="B188" s="244"/>
      <c r="C188" s="245"/>
      <c r="D188" s="227" t="s">
        <v>137</v>
      </c>
      <c r="E188" s="246" t="s">
        <v>19</v>
      </c>
      <c r="F188" s="247" t="s">
        <v>641</v>
      </c>
      <c r="G188" s="245"/>
      <c r="H188" s="248">
        <v>123</v>
      </c>
      <c r="I188" s="249"/>
      <c r="J188" s="245"/>
      <c r="K188" s="245"/>
      <c r="L188" s="250"/>
      <c r="M188" s="251"/>
      <c r="N188" s="252"/>
      <c r="O188" s="252"/>
      <c r="P188" s="252"/>
      <c r="Q188" s="252"/>
      <c r="R188" s="252"/>
      <c r="S188" s="252"/>
      <c r="T188" s="253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4" t="s">
        <v>137</v>
      </c>
      <c r="AU188" s="254" t="s">
        <v>81</v>
      </c>
      <c r="AV188" s="14" t="s">
        <v>81</v>
      </c>
      <c r="AW188" s="14" t="s">
        <v>33</v>
      </c>
      <c r="AX188" s="14" t="s">
        <v>79</v>
      </c>
      <c r="AY188" s="254" t="s">
        <v>124</v>
      </c>
    </row>
    <row r="189" s="14" customFormat="1">
      <c r="A189" s="14"/>
      <c r="B189" s="244"/>
      <c r="C189" s="245"/>
      <c r="D189" s="227" t="s">
        <v>137</v>
      </c>
      <c r="E189" s="245"/>
      <c r="F189" s="247" t="s">
        <v>687</v>
      </c>
      <c r="G189" s="245"/>
      <c r="H189" s="248">
        <v>221.40000000000001</v>
      </c>
      <c r="I189" s="249"/>
      <c r="J189" s="245"/>
      <c r="K189" s="245"/>
      <c r="L189" s="250"/>
      <c r="M189" s="251"/>
      <c r="N189" s="252"/>
      <c r="O189" s="252"/>
      <c r="P189" s="252"/>
      <c r="Q189" s="252"/>
      <c r="R189" s="252"/>
      <c r="S189" s="252"/>
      <c r="T189" s="25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4" t="s">
        <v>137</v>
      </c>
      <c r="AU189" s="254" t="s">
        <v>81</v>
      </c>
      <c r="AV189" s="14" t="s">
        <v>81</v>
      </c>
      <c r="AW189" s="14" t="s">
        <v>4</v>
      </c>
      <c r="AX189" s="14" t="s">
        <v>79</v>
      </c>
      <c r="AY189" s="254" t="s">
        <v>124</v>
      </c>
    </row>
    <row r="190" s="2" customFormat="1" ht="16.5" customHeight="1">
      <c r="A190" s="40"/>
      <c r="B190" s="41"/>
      <c r="C190" s="214" t="s">
        <v>253</v>
      </c>
      <c r="D190" s="214" t="s">
        <v>126</v>
      </c>
      <c r="E190" s="215" t="s">
        <v>688</v>
      </c>
      <c r="F190" s="216" t="s">
        <v>261</v>
      </c>
      <c r="G190" s="217" t="s">
        <v>262</v>
      </c>
      <c r="H190" s="218">
        <v>64</v>
      </c>
      <c r="I190" s="219"/>
      <c r="J190" s="220">
        <f>ROUND(I190*H190,2)</f>
        <v>0</v>
      </c>
      <c r="K190" s="216" t="s">
        <v>19</v>
      </c>
      <c r="L190" s="46"/>
      <c r="M190" s="221" t="s">
        <v>19</v>
      </c>
      <c r="N190" s="222" t="s">
        <v>43</v>
      </c>
      <c r="O190" s="86"/>
      <c r="P190" s="223">
        <f>O190*H190</f>
        <v>0</v>
      </c>
      <c r="Q190" s="223">
        <v>0</v>
      </c>
      <c r="R190" s="223">
        <f>Q190*H190</f>
        <v>0</v>
      </c>
      <c r="S190" s="223">
        <v>0</v>
      </c>
      <c r="T190" s="224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25" t="s">
        <v>131</v>
      </c>
      <c r="AT190" s="225" t="s">
        <v>126</v>
      </c>
      <c r="AU190" s="225" t="s">
        <v>81</v>
      </c>
      <c r="AY190" s="19" t="s">
        <v>124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19" t="s">
        <v>79</v>
      </c>
      <c r="BK190" s="226">
        <f>ROUND(I190*H190,2)</f>
        <v>0</v>
      </c>
      <c r="BL190" s="19" t="s">
        <v>131</v>
      </c>
      <c r="BM190" s="225" t="s">
        <v>689</v>
      </c>
    </row>
    <row r="191" s="2" customFormat="1">
      <c r="A191" s="40"/>
      <c r="B191" s="41"/>
      <c r="C191" s="42"/>
      <c r="D191" s="227" t="s">
        <v>133</v>
      </c>
      <c r="E191" s="42"/>
      <c r="F191" s="228" t="s">
        <v>264</v>
      </c>
      <c r="G191" s="42"/>
      <c r="H191" s="42"/>
      <c r="I191" s="229"/>
      <c r="J191" s="42"/>
      <c r="K191" s="42"/>
      <c r="L191" s="46"/>
      <c r="M191" s="230"/>
      <c r="N191" s="231"/>
      <c r="O191" s="86"/>
      <c r="P191" s="86"/>
      <c r="Q191" s="86"/>
      <c r="R191" s="86"/>
      <c r="S191" s="86"/>
      <c r="T191" s="87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T191" s="19" t="s">
        <v>133</v>
      </c>
      <c r="AU191" s="19" t="s">
        <v>81</v>
      </c>
    </row>
    <row r="192" s="14" customFormat="1">
      <c r="A192" s="14"/>
      <c r="B192" s="244"/>
      <c r="C192" s="245"/>
      <c r="D192" s="227" t="s">
        <v>137</v>
      </c>
      <c r="E192" s="245"/>
      <c r="F192" s="247" t="s">
        <v>690</v>
      </c>
      <c r="G192" s="245"/>
      <c r="H192" s="248">
        <v>64</v>
      </c>
      <c r="I192" s="249"/>
      <c r="J192" s="245"/>
      <c r="K192" s="245"/>
      <c r="L192" s="250"/>
      <c r="M192" s="251"/>
      <c r="N192" s="252"/>
      <c r="O192" s="252"/>
      <c r="P192" s="252"/>
      <c r="Q192" s="252"/>
      <c r="R192" s="252"/>
      <c r="S192" s="252"/>
      <c r="T192" s="253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4" t="s">
        <v>137</v>
      </c>
      <c r="AU192" s="254" t="s">
        <v>81</v>
      </c>
      <c r="AV192" s="14" t="s">
        <v>81</v>
      </c>
      <c r="AW192" s="14" t="s">
        <v>4</v>
      </c>
      <c r="AX192" s="14" t="s">
        <v>79</v>
      </c>
      <c r="AY192" s="254" t="s">
        <v>124</v>
      </c>
    </row>
    <row r="193" s="2" customFormat="1" ht="16.5" customHeight="1">
      <c r="A193" s="40"/>
      <c r="B193" s="41"/>
      <c r="C193" s="214" t="s">
        <v>8</v>
      </c>
      <c r="D193" s="214" t="s">
        <v>126</v>
      </c>
      <c r="E193" s="215" t="s">
        <v>267</v>
      </c>
      <c r="F193" s="216" t="s">
        <v>268</v>
      </c>
      <c r="G193" s="217" t="s">
        <v>176</v>
      </c>
      <c r="H193" s="218">
        <v>40</v>
      </c>
      <c r="I193" s="219"/>
      <c r="J193" s="220">
        <f>ROUND(I193*H193,2)</f>
        <v>0</v>
      </c>
      <c r="K193" s="216" t="s">
        <v>130</v>
      </c>
      <c r="L193" s="46"/>
      <c r="M193" s="221" t="s">
        <v>19</v>
      </c>
      <c r="N193" s="222" t="s">
        <v>43</v>
      </c>
      <c r="O193" s="86"/>
      <c r="P193" s="223">
        <f>O193*H193</f>
        <v>0</v>
      </c>
      <c r="Q193" s="223">
        <v>0</v>
      </c>
      <c r="R193" s="223">
        <f>Q193*H193</f>
        <v>0</v>
      </c>
      <c r="S193" s="223">
        <v>0</v>
      </c>
      <c r="T193" s="224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25" t="s">
        <v>131</v>
      </c>
      <c r="AT193" s="225" t="s">
        <v>126</v>
      </c>
      <c r="AU193" s="225" t="s">
        <v>81</v>
      </c>
      <c r="AY193" s="19" t="s">
        <v>124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19" t="s">
        <v>79</v>
      </c>
      <c r="BK193" s="226">
        <f>ROUND(I193*H193,2)</f>
        <v>0</v>
      </c>
      <c r="BL193" s="19" t="s">
        <v>131</v>
      </c>
      <c r="BM193" s="225" t="s">
        <v>691</v>
      </c>
    </row>
    <row r="194" s="2" customFormat="1">
      <c r="A194" s="40"/>
      <c r="B194" s="41"/>
      <c r="C194" s="42"/>
      <c r="D194" s="227" t="s">
        <v>133</v>
      </c>
      <c r="E194" s="42"/>
      <c r="F194" s="228" t="s">
        <v>270</v>
      </c>
      <c r="G194" s="42"/>
      <c r="H194" s="42"/>
      <c r="I194" s="229"/>
      <c r="J194" s="42"/>
      <c r="K194" s="42"/>
      <c r="L194" s="46"/>
      <c r="M194" s="230"/>
      <c r="N194" s="231"/>
      <c r="O194" s="86"/>
      <c r="P194" s="86"/>
      <c r="Q194" s="86"/>
      <c r="R194" s="86"/>
      <c r="S194" s="86"/>
      <c r="T194" s="87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T194" s="19" t="s">
        <v>133</v>
      </c>
      <c r="AU194" s="19" t="s">
        <v>81</v>
      </c>
    </row>
    <row r="195" s="2" customFormat="1">
      <c r="A195" s="40"/>
      <c r="B195" s="41"/>
      <c r="C195" s="42"/>
      <c r="D195" s="232" t="s">
        <v>135</v>
      </c>
      <c r="E195" s="42"/>
      <c r="F195" s="233" t="s">
        <v>271</v>
      </c>
      <c r="G195" s="42"/>
      <c r="H195" s="42"/>
      <c r="I195" s="229"/>
      <c r="J195" s="42"/>
      <c r="K195" s="42"/>
      <c r="L195" s="46"/>
      <c r="M195" s="230"/>
      <c r="N195" s="231"/>
      <c r="O195" s="86"/>
      <c r="P195" s="86"/>
      <c r="Q195" s="86"/>
      <c r="R195" s="86"/>
      <c r="S195" s="86"/>
      <c r="T195" s="87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T195" s="19" t="s">
        <v>135</v>
      </c>
      <c r="AU195" s="19" t="s">
        <v>81</v>
      </c>
    </row>
    <row r="196" s="2" customFormat="1" ht="16.5" customHeight="1">
      <c r="A196" s="40"/>
      <c r="B196" s="41"/>
      <c r="C196" s="214" t="s">
        <v>266</v>
      </c>
      <c r="D196" s="214" t="s">
        <v>126</v>
      </c>
      <c r="E196" s="215" t="s">
        <v>273</v>
      </c>
      <c r="F196" s="216" t="s">
        <v>274</v>
      </c>
      <c r="G196" s="217" t="s">
        <v>176</v>
      </c>
      <c r="H196" s="218">
        <v>17.5</v>
      </c>
      <c r="I196" s="219"/>
      <c r="J196" s="220">
        <f>ROUND(I196*H196,2)</f>
        <v>0</v>
      </c>
      <c r="K196" s="216" t="s">
        <v>130</v>
      </c>
      <c r="L196" s="46"/>
      <c r="M196" s="221" t="s">
        <v>19</v>
      </c>
      <c r="N196" s="222" t="s">
        <v>43</v>
      </c>
      <c r="O196" s="86"/>
      <c r="P196" s="223">
        <f>O196*H196</f>
        <v>0</v>
      </c>
      <c r="Q196" s="223">
        <v>0</v>
      </c>
      <c r="R196" s="223">
        <f>Q196*H196</f>
        <v>0</v>
      </c>
      <c r="S196" s="223">
        <v>0</v>
      </c>
      <c r="T196" s="224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25" t="s">
        <v>131</v>
      </c>
      <c r="AT196" s="225" t="s">
        <v>126</v>
      </c>
      <c r="AU196" s="225" t="s">
        <v>81</v>
      </c>
      <c r="AY196" s="19" t="s">
        <v>124</v>
      </c>
      <c r="BE196" s="226">
        <f>IF(N196="základní",J196,0)</f>
        <v>0</v>
      </c>
      <c r="BF196" s="226">
        <f>IF(N196="snížená",J196,0)</f>
        <v>0</v>
      </c>
      <c r="BG196" s="226">
        <f>IF(N196="zákl. přenesená",J196,0)</f>
        <v>0</v>
      </c>
      <c r="BH196" s="226">
        <f>IF(N196="sníž. přenesená",J196,0)</f>
        <v>0</v>
      </c>
      <c r="BI196" s="226">
        <f>IF(N196="nulová",J196,0)</f>
        <v>0</v>
      </c>
      <c r="BJ196" s="19" t="s">
        <v>79</v>
      </c>
      <c r="BK196" s="226">
        <f>ROUND(I196*H196,2)</f>
        <v>0</v>
      </c>
      <c r="BL196" s="19" t="s">
        <v>131</v>
      </c>
      <c r="BM196" s="225" t="s">
        <v>692</v>
      </c>
    </row>
    <row r="197" s="2" customFormat="1">
      <c r="A197" s="40"/>
      <c r="B197" s="41"/>
      <c r="C197" s="42"/>
      <c r="D197" s="227" t="s">
        <v>133</v>
      </c>
      <c r="E197" s="42"/>
      <c r="F197" s="228" t="s">
        <v>276</v>
      </c>
      <c r="G197" s="42"/>
      <c r="H197" s="42"/>
      <c r="I197" s="229"/>
      <c r="J197" s="42"/>
      <c r="K197" s="42"/>
      <c r="L197" s="46"/>
      <c r="M197" s="230"/>
      <c r="N197" s="231"/>
      <c r="O197" s="86"/>
      <c r="P197" s="86"/>
      <c r="Q197" s="86"/>
      <c r="R197" s="86"/>
      <c r="S197" s="86"/>
      <c r="T197" s="87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T197" s="19" t="s">
        <v>133</v>
      </c>
      <c r="AU197" s="19" t="s">
        <v>81</v>
      </c>
    </row>
    <row r="198" s="2" customFormat="1">
      <c r="A198" s="40"/>
      <c r="B198" s="41"/>
      <c r="C198" s="42"/>
      <c r="D198" s="232" t="s">
        <v>135</v>
      </c>
      <c r="E198" s="42"/>
      <c r="F198" s="233" t="s">
        <v>277</v>
      </c>
      <c r="G198" s="42"/>
      <c r="H198" s="42"/>
      <c r="I198" s="229"/>
      <c r="J198" s="42"/>
      <c r="K198" s="42"/>
      <c r="L198" s="46"/>
      <c r="M198" s="230"/>
      <c r="N198" s="231"/>
      <c r="O198" s="86"/>
      <c r="P198" s="86"/>
      <c r="Q198" s="86"/>
      <c r="R198" s="86"/>
      <c r="S198" s="86"/>
      <c r="T198" s="87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T198" s="19" t="s">
        <v>135</v>
      </c>
      <c r="AU198" s="19" t="s">
        <v>81</v>
      </c>
    </row>
    <row r="199" s="13" customFormat="1">
      <c r="A199" s="13"/>
      <c r="B199" s="234"/>
      <c r="C199" s="235"/>
      <c r="D199" s="227" t="s">
        <v>137</v>
      </c>
      <c r="E199" s="236" t="s">
        <v>19</v>
      </c>
      <c r="F199" s="237" t="s">
        <v>693</v>
      </c>
      <c r="G199" s="235"/>
      <c r="H199" s="236" t="s">
        <v>19</v>
      </c>
      <c r="I199" s="238"/>
      <c r="J199" s="235"/>
      <c r="K199" s="235"/>
      <c r="L199" s="239"/>
      <c r="M199" s="240"/>
      <c r="N199" s="241"/>
      <c r="O199" s="241"/>
      <c r="P199" s="241"/>
      <c r="Q199" s="241"/>
      <c r="R199" s="241"/>
      <c r="S199" s="241"/>
      <c r="T199" s="24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3" t="s">
        <v>137</v>
      </c>
      <c r="AU199" s="243" t="s">
        <v>81</v>
      </c>
      <c r="AV199" s="13" t="s">
        <v>79</v>
      </c>
      <c r="AW199" s="13" t="s">
        <v>33</v>
      </c>
      <c r="AX199" s="13" t="s">
        <v>72</v>
      </c>
      <c r="AY199" s="243" t="s">
        <v>124</v>
      </c>
    </row>
    <row r="200" s="13" customFormat="1">
      <c r="A200" s="13"/>
      <c r="B200" s="234"/>
      <c r="C200" s="235"/>
      <c r="D200" s="227" t="s">
        <v>137</v>
      </c>
      <c r="E200" s="236" t="s">
        <v>19</v>
      </c>
      <c r="F200" s="237" t="s">
        <v>614</v>
      </c>
      <c r="G200" s="235"/>
      <c r="H200" s="236" t="s">
        <v>19</v>
      </c>
      <c r="I200" s="238"/>
      <c r="J200" s="235"/>
      <c r="K200" s="235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137</v>
      </c>
      <c r="AU200" s="243" t="s">
        <v>81</v>
      </c>
      <c r="AV200" s="13" t="s">
        <v>79</v>
      </c>
      <c r="AW200" s="13" t="s">
        <v>33</v>
      </c>
      <c r="AX200" s="13" t="s">
        <v>72</v>
      </c>
      <c r="AY200" s="243" t="s">
        <v>124</v>
      </c>
    </row>
    <row r="201" s="14" customFormat="1">
      <c r="A201" s="14"/>
      <c r="B201" s="244"/>
      <c r="C201" s="245"/>
      <c r="D201" s="227" t="s">
        <v>137</v>
      </c>
      <c r="E201" s="246" t="s">
        <v>19</v>
      </c>
      <c r="F201" s="247" t="s">
        <v>658</v>
      </c>
      <c r="G201" s="245"/>
      <c r="H201" s="248">
        <v>17.5</v>
      </c>
      <c r="I201" s="249"/>
      <c r="J201" s="245"/>
      <c r="K201" s="245"/>
      <c r="L201" s="250"/>
      <c r="M201" s="251"/>
      <c r="N201" s="252"/>
      <c r="O201" s="252"/>
      <c r="P201" s="252"/>
      <c r="Q201" s="252"/>
      <c r="R201" s="252"/>
      <c r="S201" s="252"/>
      <c r="T201" s="25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4" t="s">
        <v>137</v>
      </c>
      <c r="AU201" s="254" t="s">
        <v>81</v>
      </c>
      <c r="AV201" s="14" t="s">
        <v>81</v>
      </c>
      <c r="AW201" s="14" t="s">
        <v>33</v>
      </c>
      <c r="AX201" s="14" t="s">
        <v>79</v>
      </c>
      <c r="AY201" s="254" t="s">
        <v>124</v>
      </c>
    </row>
    <row r="202" s="2" customFormat="1" ht="16.5" customHeight="1">
      <c r="A202" s="40"/>
      <c r="B202" s="41"/>
      <c r="C202" s="214" t="s">
        <v>272</v>
      </c>
      <c r="D202" s="214" t="s">
        <v>126</v>
      </c>
      <c r="E202" s="215" t="s">
        <v>694</v>
      </c>
      <c r="F202" s="216" t="s">
        <v>695</v>
      </c>
      <c r="G202" s="217" t="s">
        <v>167</v>
      </c>
      <c r="H202" s="218">
        <v>66</v>
      </c>
      <c r="I202" s="219"/>
      <c r="J202" s="220">
        <f>ROUND(I202*H202,2)</f>
        <v>0</v>
      </c>
      <c r="K202" s="216" t="s">
        <v>130</v>
      </c>
      <c r="L202" s="46"/>
      <c r="M202" s="221" t="s">
        <v>19</v>
      </c>
      <c r="N202" s="222" t="s">
        <v>43</v>
      </c>
      <c r="O202" s="86"/>
      <c r="P202" s="223">
        <f>O202*H202</f>
        <v>0</v>
      </c>
      <c r="Q202" s="223">
        <v>0</v>
      </c>
      <c r="R202" s="223">
        <f>Q202*H202</f>
        <v>0</v>
      </c>
      <c r="S202" s="223">
        <v>0</v>
      </c>
      <c r="T202" s="224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25" t="s">
        <v>131</v>
      </c>
      <c r="AT202" s="225" t="s">
        <v>126</v>
      </c>
      <c r="AU202" s="225" t="s">
        <v>81</v>
      </c>
      <c r="AY202" s="19" t="s">
        <v>124</v>
      </c>
      <c r="BE202" s="226">
        <f>IF(N202="základní",J202,0)</f>
        <v>0</v>
      </c>
      <c r="BF202" s="226">
        <f>IF(N202="snížená",J202,0)</f>
        <v>0</v>
      </c>
      <c r="BG202" s="226">
        <f>IF(N202="zákl. přenesená",J202,0)</f>
        <v>0</v>
      </c>
      <c r="BH202" s="226">
        <f>IF(N202="sníž. přenesená",J202,0)</f>
        <v>0</v>
      </c>
      <c r="BI202" s="226">
        <f>IF(N202="nulová",J202,0)</f>
        <v>0</v>
      </c>
      <c r="BJ202" s="19" t="s">
        <v>79</v>
      </c>
      <c r="BK202" s="226">
        <f>ROUND(I202*H202,2)</f>
        <v>0</v>
      </c>
      <c r="BL202" s="19" t="s">
        <v>131</v>
      </c>
      <c r="BM202" s="225" t="s">
        <v>696</v>
      </c>
    </row>
    <row r="203" s="2" customFormat="1">
      <c r="A203" s="40"/>
      <c r="B203" s="41"/>
      <c r="C203" s="42"/>
      <c r="D203" s="227" t="s">
        <v>133</v>
      </c>
      <c r="E203" s="42"/>
      <c r="F203" s="228" t="s">
        <v>697</v>
      </c>
      <c r="G203" s="42"/>
      <c r="H203" s="42"/>
      <c r="I203" s="229"/>
      <c r="J203" s="42"/>
      <c r="K203" s="42"/>
      <c r="L203" s="46"/>
      <c r="M203" s="230"/>
      <c r="N203" s="231"/>
      <c r="O203" s="86"/>
      <c r="P203" s="86"/>
      <c r="Q203" s="86"/>
      <c r="R203" s="86"/>
      <c r="S203" s="86"/>
      <c r="T203" s="87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T203" s="19" t="s">
        <v>133</v>
      </c>
      <c r="AU203" s="19" t="s">
        <v>81</v>
      </c>
    </row>
    <row r="204" s="2" customFormat="1">
      <c r="A204" s="40"/>
      <c r="B204" s="41"/>
      <c r="C204" s="42"/>
      <c r="D204" s="232" t="s">
        <v>135</v>
      </c>
      <c r="E204" s="42"/>
      <c r="F204" s="233" t="s">
        <v>698</v>
      </c>
      <c r="G204" s="42"/>
      <c r="H204" s="42"/>
      <c r="I204" s="229"/>
      <c r="J204" s="42"/>
      <c r="K204" s="42"/>
      <c r="L204" s="46"/>
      <c r="M204" s="230"/>
      <c r="N204" s="231"/>
      <c r="O204" s="86"/>
      <c r="P204" s="86"/>
      <c r="Q204" s="86"/>
      <c r="R204" s="86"/>
      <c r="S204" s="86"/>
      <c r="T204" s="87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T204" s="19" t="s">
        <v>135</v>
      </c>
      <c r="AU204" s="19" t="s">
        <v>81</v>
      </c>
    </row>
    <row r="205" s="13" customFormat="1">
      <c r="A205" s="13"/>
      <c r="B205" s="234"/>
      <c r="C205" s="235"/>
      <c r="D205" s="227" t="s">
        <v>137</v>
      </c>
      <c r="E205" s="236" t="s">
        <v>19</v>
      </c>
      <c r="F205" s="237" t="s">
        <v>625</v>
      </c>
      <c r="G205" s="235"/>
      <c r="H205" s="236" t="s">
        <v>19</v>
      </c>
      <c r="I205" s="238"/>
      <c r="J205" s="235"/>
      <c r="K205" s="235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137</v>
      </c>
      <c r="AU205" s="243" t="s">
        <v>81</v>
      </c>
      <c r="AV205" s="13" t="s">
        <v>79</v>
      </c>
      <c r="AW205" s="13" t="s">
        <v>33</v>
      </c>
      <c r="AX205" s="13" t="s">
        <v>72</v>
      </c>
      <c r="AY205" s="243" t="s">
        <v>124</v>
      </c>
    </row>
    <row r="206" s="13" customFormat="1">
      <c r="A206" s="13"/>
      <c r="B206" s="234"/>
      <c r="C206" s="235"/>
      <c r="D206" s="227" t="s">
        <v>137</v>
      </c>
      <c r="E206" s="236" t="s">
        <v>19</v>
      </c>
      <c r="F206" s="237" t="s">
        <v>699</v>
      </c>
      <c r="G206" s="235"/>
      <c r="H206" s="236" t="s">
        <v>19</v>
      </c>
      <c r="I206" s="238"/>
      <c r="J206" s="235"/>
      <c r="K206" s="235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137</v>
      </c>
      <c r="AU206" s="243" t="s">
        <v>81</v>
      </c>
      <c r="AV206" s="13" t="s">
        <v>79</v>
      </c>
      <c r="AW206" s="13" t="s">
        <v>33</v>
      </c>
      <c r="AX206" s="13" t="s">
        <v>72</v>
      </c>
      <c r="AY206" s="243" t="s">
        <v>124</v>
      </c>
    </row>
    <row r="207" s="14" customFormat="1">
      <c r="A207" s="14"/>
      <c r="B207" s="244"/>
      <c r="C207" s="245"/>
      <c r="D207" s="227" t="s">
        <v>137</v>
      </c>
      <c r="E207" s="246" t="s">
        <v>19</v>
      </c>
      <c r="F207" s="247" t="s">
        <v>700</v>
      </c>
      <c r="G207" s="245"/>
      <c r="H207" s="248">
        <v>66</v>
      </c>
      <c r="I207" s="249"/>
      <c r="J207" s="245"/>
      <c r="K207" s="245"/>
      <c r="L207" s="250"/>
      <c r="M207" s="251"/>
      <c r="N207" s="252"/>
      <c r="O207" s="252"/>
      <c r="P207" s="252"/>
      <c r="Q207" s="252"/>
      <c r="R207" s="252"/>
      <c r="S207" s="252"/>
      <c r="T207" s="253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4" t="s">
        <v>137</v>
      </c>
      <c r="AU207" s="254" t="s">
        <v>81</v>
      </c>
      <c r="AV207" s="14" t="s">
        <v>81</v>
      </c>
      <c r="AW207" s="14" t="s">
        <v>33</v>
      </c>
      <c r="AX207" s="14" t="s">
        <v>79</v>
      </c>
      <c r="AY207" s="254" t="s">
        <v>124</v>
      </c>
    </row>
    <row r="208" s="2" customFormat="1" ht="16.5" customHeight="1">
      <c r="A208" s="40"/>
      <c r="B208" s="41"/>
      <c r="C208" s="214" t="s">
        <v>295</v>
      </c>
      <c r="D208" s="214" t="s">
        <v>126</v>
      </c>
      <c r="E208" s="215" t="s">
        <v>701</v>
      </c>
      <c r="F208" s="216" t="s">
        <v>702</v>
      </c>
      <c r="G208" s="217" t="s">
        <v>167</v>
      </c>
      <c r="H208" s="218">
        <v>66</v>
      </c>
      <c r="I208" s="219"/>
      <c r="J208" s="220">
        <f>ROUND(I208*H208,2)</f>
        <v>0</v>
      </c>
      <c r="K208" s="216" t="s">
        <v>130</v>
      </c>
      <c r="L208" s="46"/>
      <c r="M208" s="221" t="s">
        <v>19</v>
      </c>
      <c r="N208" s="222" t="s">
        <v>43</v>
      </c>
      <c r="O208" s="86"/>
      <c r="P208" s="223">
        <f>O208*H208</f>
        <v>0</v>
      </c>
      <c r="Q208" s="223">
        <v>0</v>
      </c>
      <c r="R208" s="223">
        <f>Q208*H208</f>
        <v>0</v>
      </c>
      <c r="S208" s="223">
        <v>0</v>
      </c>
      <c r="T208" s="224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25" t="s">
        <v>131</v>
      </c>
      <c r="AT208" s="225" t="s">
        <v>126</v>
      </c>
      <c r="AU208" s="225" t="s">
        <v>81</v>
      </c>
      <c r="AY208" s="19" t="s">
        <v>124</v>
      </c>
      <c r="BE208" s="226">
        <f>IF(N208="základní",J208,0)</f>
        <v>0</v>
      </c>
      <c r="BF208" s="226">
        <f>IF(N208="snížená",J208,0)</f>
        <v>0</v>
      </c>
      <c r="BG208" s="226">
        <f>IF(N208="zákl. přenesená",J208,0)</f>
        <v>0</v>
      </c>
      <c r="BH208" s="226">
        <f>IF(N208="sníž. přenesená",J208,0)</f>
        <v>0</v>
      </c>
      <c r="BI208" s="226">
        <f>IF(N208="nulová",J208,0)</f>
        <v>0</v>
      </c>
      <c r="BJ208" s="19" t="s">
        <v>79</v>
      </c>
      <c r="BK208" s="226">
        <f>ROUND(I208*H208,2)</f>
        <v>0</v>
      </c>
      <c r="BL208" s="19" t="s">
        <v>131</v>
      </c>
      <c r="BM208" s="225" t="s">
        <v>703</v>
      </c>
    </row>
    <row r="209" s="2" customFormat="1">
      <c r="A209" s="40"/>
      <c r="B209" s="41"/>
      <c r="C209" s="42"/>
      <c r="D209" s="227" t="s">
        <v>133</v>
      </c>
      <c r="E209" s="42"/>
      <c r="F209" s="228" t="s">
        <v>704</v>
      </c>
      <c r="G209" s="42"/>
      <c r="H209" s="42"/>
      <c r="I209" s="229"/>
      <c r="J209" s="42"/>
      <c r="K209" s="42"/>
      <c r="L209" s="46"/>
      <c r="M209" s="230"/>
      <c r="N209" s="231"/>
      <c r="O209" s="86"/>
      <c r="P209" s="86"/>
      <c r="Q209" s="86"/>
      <c r="R209" s="86"/>
      <c r="S209" s="86"/>
      <c r="T209" s="87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T209" s="19" t="s">
        <v>133</v>
      </c>
      <c r="AU209" s="19" t="s">
        <v>81</v>
      </c>
    </row>
    <row r="210" s="2" customFormat="1">
      <c r="A210" s="40"/>
      <c r="B210" s="41"/>
      <c r="C210" s="42"/>
      <c r="D210" s="232" t="s">
        <v>135</v>
      </c>
      <c r="E210" s="42"/>
      <c r="F210" s="233" t="s">
        <v>705</v>
      </c>
      <c r="G210" s="42"/>
      <c r="H210" s="42"/>
      <c r="I210" s="229"/>
      <c r="J210" s="42"/>
      <c r="K210" s="42"/>
      <c r="L210" s="46"/>
      <c r="M210" s="230"/>
      <c r="N210" s="231"/>
      <c r="O210" s="86"/>
      <c r="P210" s="86"/>
      <c r="Q210" s="86"/>
      <c r="R210" s="86"/>
      <c r="S210" s="86"/>
      <c r="T210" s="87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T210" s="19" t="s">
        <v>135</v>
      </c>
      <c r="AU210" s="19" t="s">
        <v>81</v>
      </c>
    </row>
    <row r="211" s="13" customFormat="1">
      <c r="A211" s="13"/>
      <c r="B211" s="234"/>
      <c r="C211" s="235"/>
      <c r="D211" s="227" t="s">
        <v>137</v>
      </c>
      <c r="E211" s="236" t="s">
        <v>19</v>
      </c>
      <c r="F211" s="237" t="s">
        <v>699</v>
      </c>
      <c r="G211" s="235"/>
      <c r="H211" s="236" t="s">
        <v>19</v>
      </c>
      <c r="I211" s="238"/>
      <c r="J211" s="235"/>
      <c r="K211" s="235"/>
      <c r="L211" s="239"/>
      <c r="M211" s="240"/>
      <c r="N211" s="241"/>
      <c r="O211" s="241"/>
      <c r="P211" s="241"/>
      <c r="Q211" s="241"/>
      <c r="R211" s="241"/>
      <c r="S211" s="241"/>
      <c r="T211" s="242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3" t="s">
        <v>137</v>
      </c>
      <c r="AU211" s="243" t="s">
        <v>81</v>
      </c>
      <c r="AV211" s="13" t="s">
        <v>79</v>
      </c>
      <c r="AW211" s="13" t="s">
        <v>33</v>
      </c>
      <c r="AX211" s="13" t="s">
        <v>72</v>
      </c>
      <c r="AY211" s="243" t="s">
        <v>124</v>
      </c>
    </row>
    <row r="212" s="14" customFormat="1">
      <c r="A212" s="14"/>
      <c r="B212" s="244"/>
      <c r="C212" s="245"/>
      <c r="D212" s="227" t="s">
        <v>137</v>
      </c>
      <c r="E212" s="246" t="s">
        <v>19</v>
      </c>
      <c r="F212" s="247" t="s">
        <v>700</v>
      </c>
      <c r="G212" s="245"/>
      <c r="H212" s="248">
        <v>66</v>
      </c>
      <c r="I212" s="249"/>
      <c r="J212" s="245"/>
      <c r="K212" s="245"/>
      <c r="L212" s="250"/>
      <c r="M212" s="251"/>
      <c r="N212" s="252"/>
      <c r="O212" s="252"/>
      <c r="P212" s="252"/>
      <c r="Q212" s="252"/>
      <c r="R212" s="252"/>
      <c r="S212" s="252"/>
      <c r="T212" s="25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4" t="s">
        <v>137</v>
      </c>
      <c r="AU212" s="254" t="s">
        <v>81</v>
      </c>
      <c r="AV212" s="14" t="s">
        <v>81</v>
      </c>
      <c r="AW212" s="14" t="s">
        <v>33</v>
      </c>
      <c r="AX212" s="14" t="s">
        <v>79</v>
      </c>
      <c r="AY212" s="254" t="s">
        <v>124</v>
      </c>
    </row>
    <row r="213" s="2" customFormat="1" ht="16.5" customHeight="1">
      <c r="A213" s="40"/>
      <c r="B213" s="41"/>
      <c r="C213" s="214" t="s">
        <v>306</v>
      </c>
      <c r="D213" s="214" t="s">
        <v>126</v>
      </c>
      <c r="E213" s="215" t="s">
        <v>706</v>
      </c>
      <c r="F213" s="216" t="s">
        <v>707</v>
      </c>
      <c r="G213" s="217" t="s">
        <v>167</v>
      </c>
      <c r="H213" s="218">
        <v>58</v>
      </c>
      <c r="I213" s="219"/>
      <c r="J213" s="220">
        <f>ROUND(I213*H213,2)</f>
        <v>0</v>
      </c>
      <c r="K213" s="216" t="s">
        <v>130</v>
      </c>
      <c r="L213" s="46"/>
      <c r="M213" s="221" t="s">
        <v>19</v>
      </c>
      <c r="N213" s="222" t="s">
        <v>43</v>
      </c>
      <c r="O213" s="86"/>
      <c r="P213" s="223">
        <f>O213*H213</f>
        <v>0</v>
      </c>
      <c r="Q213" s="223">
        <v>0</v>
      </c>
      <c r="R213" s="223">
        <f>Q213*H213</f>
        <v>0</v>
      </c>
      <c r="S213" s="223">
        <v>0</v>
      </c>
      <c r="T213" s="224">
        <f>S213*H213</f>
        <v>0</v>
      </c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R213" s="225" t="s">
        <v>131</v>
      </c>
      <c r="AT213" s="225" t="s">
        <v>126</v>
      </c>
      <c r="AU213" s="225" t="s">
        <v>81</v>
      </c>
      <c r="AY213" s="19" t="s">
        <v>124</v>
      </c>
      <c r="BE213" s="226">
        <f>IF(N213="základní",J213,0)</f>
        <v>0</v>
      </c>
      <c r="BF213" s="226">
        <f>IF(N213="snížená",J213,0)</f>
        <v>0</v>
      </c>
      <c r="BG213" s="226">
        <f>IF(N213="zákl. přenesená",J213,0)</f>
        <v>0</v>
      </c>
      <c r="BH213" s="226">
        <f>IF(N213="sníž. přenesená",J213,0)</f>
        <v>0</v>
      </c>
      <c r="BI213" s="226">
        <f>IF(N213="nulová",J213,0)</f>
        <v>0</v>
      </c>
      <c r="BJ213" s="19" t="s">
        <v>79</v>
      </c>
      <c r="BK213" s="226">
        <f>ROUND(I213*H213,2)</f>
        <v>0</v>
      </c>
      <c r="BL213" s="19" t="s">
        <v>131</v>
      </c>
      <c r="BM213" s="225" t="s">
        <v>708</v>
      </c>
    </row>
    <row r="214" s="2" customFormat="1">
      <c r="A214" s="40"/>
      <c r="B214" s="41"/>
      <c r="C214" s="42"/>
      <c r="D214" s="227" t="s">
        <v>133</v>
      </c>
      <c r="E214" s="42"/>
      <c r="F214" s="228" t="s">
        <v>709</v>
      </c>
      <c r="G214" s="42"/>
      <c r="H214" s="42"/>
      <c r="I214" s="229"/>
      <c r="J214" s="42"/>
      <c r="K214" s="42"/>
      <c r="L214" s="46"/>
      <c r="M214" s="230"/>
      <c r="N214" s="231"/>
      <c r="O214" s="86"/>
      <c r="P214" s="86"/>
      <c r="Q214" s="86"/>
      <c r="R214" s="86"/>
      <c r="S214" s="86"/>
      <c r="T214" s="87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T214" s="19" t="s">
        <v>133</v>
      </c>
      <c r="AU214" s="19" t="s">
        <v>81</v>
      </c>
    </row>
    <row r="215" s="2" customFormat="1">
      <c r="A215" s="40"/>
      <c r="B215" s="41"/>
      <c r="C215" s="42"/>
      <c r="D215" s="232" t="s">
        <v>135</v>
      </c>
      <c r="E215" s="42"/>
      <c r="F215" s="233" t="s">
        <v>710</v>
      </c>
      <c r="G215" s="42"/>
      <c r="H215" s="42"/>
      <c r="I215" s="229"/>
      <c r="J215" s="42"/>
      <c r="K215" s="42"/>
      <c r="L215" s="46"/>
      <c r="M215" s="230"/>
      <c r="N215" s="231"/>
      <c r="O215" s="86"/>
      <c r="P215" s="86"/>
      <c r="Q215" s="86"/>
      <c r="R215" s="86"/>
      <c r="S215" s="86"/>
      <c r="T215" s="87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T215" s="19" t="s">
        <v>135</v>
      </c>
      <c r="AU215" s="19" t="s">
        <v>81</v>
      </c>
    </row>
    <row r="216" s="13" customFormat="1">
      <c r="A216" s="13"/>
      <c r="B216" s="234"/>
      <c r="C216" s="235"/>
      <c r="D216" s="227" t="s">
        <v>137</v>
      </c>
      <c r="E216" s="236" t="s">
        <v>19</v>
      </c>
      <c r="F216" s="237" t="s">
        <v>711</v>
      </c>
      <c r="G216" s="235"/>
      <c r="H216" s="236" t="s">
        <v>19</v>
      </c>
      <c r="I216" s="238"/>
      <c r="J216" s="235"/>
      <c r="K216" s="235"/>
      <c r="L216" s="239"/>
      <c r="M216" s="240"/>
      <c r="N216" s="241"/>
      <c r="O216" s="241"/>
      <c r="P216" s="241"/>
      <c r="Q216" s="241"/>
      <c r="R216" s="241"/>
      <c r="S216" s="241"/>
      <c r="T216" s="242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3" t="s">
        <v>137</v>
      </c>
      <c r="AU216" s="243" t="s">
        <v>81</v>
      </c>
      <c r="AV216" s="13" t="s">
        <v>79</v>
      </c>
      <c r="AW216" s="13" t="s">
        <v>33</v>
      </c>
      <c r="AX216" s="13" t="s">
        <v>72</v>
      </c>
      <c r="AY216" s="243" t="s">
        <v>124</v>
      </c>
    </row>
    <row r="217" s="14" customFormat="1">
      <c r="A217" s="14"/>
      <c r="B217" s="244"/>
      <c r="C217" s="245"/>
      <c r="D217" s="227" t="s">
        <v>137</v>
      </c>
      <c r="E217" s="246" t="s">
        <v>19</v>
      </c>
      <c r="F217" s="247" t="s">
        <v>583</v>
      </c>
      <c r="G217" s="245"/>
      <c r="H217" s="248">
        <v>58</v>
      </c>
      <c r="I217" s="249"/>
      <c r="J217" s="245"/>
      <c r="K217" s="245"/>
      <c r="L217" s="250"/>
      <c r="M217" s="251"/>
      <c r="N217" s="252"/>
      <c r="O217" s="252"/>
      <c r="P217" s="252"/>
      <c r="Q217" s="252"/>
      <c r="R217" s="252"/>
      <c r="S217" s="252"/>
      <c r="T217" s="25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4" t="s">
        <v>137</v>
      </c>
      <c r="AU217" s="254" t="s">
        <v>81</v>
      </c>
      <c r="AV217" s="14" t="s">
        <v>81</v>
      </c>
      <c r="AW217" s="14" t="s">
        <v>33</v>
      </c>
      <c r="AX217" s="14" t="s">
        <v>79</v>
      </c>
      <c r="AY217" s="254" t="s">
        <v>124</v>
      </c>
    </row>
    <row r="218" s="2" customFormat="1" ht="16.5" customHeight="1">
      <c r="A218" s="40"/>
      <c r="B218" s="41"/>
      <c r="C218" s="277" t="s">
        <v>322</v>
      </c>
      <c r="D218" s="277" t="s">
        <v>296</v>
      </c>
      <c r="E218" s="278" t="s">
        <v>712</v>
      </c>
      <c r="F218" s="279" t="s">
        <v>713</v>
      </c>
      <c r="G218" s="280" t="s">
        <v>341</v>
      </c>
      <c r="H218" s="281">
        <v>3.1000000000000001</v>
      </c>
      <c r="I218" s="282"/>
      <c r="J218" s="283">
        <f>ROUND(I218*H218,2)</f>
        <v>0</v>
      </c>
      <c r="K218" s="279" t="s">
        <v>130</v>
      </c>
      <c r="L218" s="284"/>
      <c r="M218" s="285" t="s">
        <v>19</v>
      </c>
      <c r="N218" s="286" t="s">
        <v>43</v>
      </c>
      <c r="O218" s="86"/>
      <c r="P218" s="223">
        <f>O218*H218</f>
        <v>0</v>
      </c>
      <c r="Q218" s="223">
        <v>0.001</v>
      </c>
      <c r="R218" s="223">
        <f>Q218*H218</f>
        <v>0.0031000000000000003</v>
      </c>
      <c r="S218" s="223">
        <v>0</v>
      </c>
      <c r="T218" s="224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25" t="s">
        <v>190</v>
      </c>
      <c r="AT218" s="225" t="s">
        <v>296</v>
      </c>
      <c r="AU218" s="225" t="s">
        <v>81</v>
      </c>
      <c r="AY218" s="19" t="s">
        <v>124</v>
      </c>
      <c r="BE218" s="226">
        <f>IF(N218="základní",J218,0)</f>
        <v>0</v>
      </c>
      <c r="BF218" s="226">
        <f>IF(N218="snížená",J218,0)</f>
        <v>0</v>
      </c>
      <c r="BG218" s="226">
        <f>IF(N218="zákl. přenesená",J218,0)</f>
        <v>0</v>
      </c>
      <c r="BH218" s="226">
        <f>IF(N218="sníž. přenesená",J218,0)</f>
        <v>0</v>
      </c>
      <c r="BI218" s="226">
        <f>IF(N218="nulová",J218,0)</f>
        <v>0</v>
      </c>
      <c r="BJ218" s="19" t="s">
        <v>79</v>
      </c>
      <c r="BK218" s="226">
        <f>ROUND(I218*H218,2)</f>
        <v>0</v>
      </c>
      <c r="BL218" s="19" t="s">
        <v>131</v>
      </c>
      <c r="BM218" s="225" t="s">
        <v>714</v>
      </c>
    </row>
    <row r="219" s="2" customFormat="1">
      <c r="A219" s="40"/>
      <c r="B219" s="41"/>
      <c r="C219" s="42"/>
      <c r="D219" s="227" t="s">
        <v>133</v>
      </c>
      <c r="E219" s="42"/>
      <c r="F219" s="228" t="s">
        <v>713</v>
      </c>
      <c r="G219" s="42"/>
      <c r="H219" s="42"/>
      <c r="I219" s="229"/>
      <c r="J219" s="42"/>
      <c r="K219" s="42"/>
      <c r="L219" s="46"/>
      <c r="M219" s="230"/>
      <c r="N219" s="231"/>
      <c r="O219" s="86"/>
      <c r="P219" s="86"/>
      <c r="Q219" s="86"/>
      <c r="R219" s="86"/>
      <c r="S219" s="86"/>
      <c r="T219" s="87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T219" s="19" t="s">
        <v>133</v>
      </c>
      <c r="AU219" s="19" t="s">
        <v>81</v>
      </c>
    </row>
    <row r="220" s="14" customFormat="1">
      <c r="A220" s="14"/>
      <c r="B220" s="244"/>
      <c r="C220" s="245"/>
      <c r="D220" s="227" t="s">
        <v>137</v>
      </c>
      <c r="E220" s="245"/>
      <c r="F220" s="247" t="s">
        <v>715</v>
      </c>
      <c r="G220" s="245"/>
      <c r="H220" s="248">
        <v>3.1000000000000001</v>
      </c>
      <c r="I220" s="249"/>
      <c r="J220" s="245"/>
      <c r="K220" s="245"/>
      <c r="L220" s="250"/>
      <c r="M220" s="251"/>
      <c r="N220" s="252"/>
      <c r="O220" s="252"/>
      <c r="P220" s="252"/>
      <c r="Q220" s="252"/>
      <c r="R220" s="252"/>
      <c r="S220" s="252"/>
      <c r="T220" s="253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4" t="s">
        <v>137</v>
      </c>
      <c r="AU220" s="254" t="s">
        <v>81</v>
      </c>
      <c r="AV220" s="14" t="s">
        <v>81</v>
      </c>
      <c r="AW220" s="14" t="s">
        <v>4</v>
      </c>
      <c r="AX220" s="14" t="s">
        <v>79</v>
      </c>
      <c r="AY220" s="254" t="s">
        <v>124</v>
      </c>
    </row>
    <row r="221" s="2" customFormat="1" ht="16.5" customHeight="1">
      <c r="A221" s="40"/>
      <c r="B221" s="41"/>
      <c r="C221" s="214" t="s">
        <v>7</v>
      </c>
      <c r="D221" s="214" t="s">
        <v>126</v>
      </c>
      <c r="E221" s="215" t="s">
        <v>345</v>
      </c>
      <c r="F221" s="216" t="s">
        <v>346</v>
      </c>
      <c r="G221" s="217" t="s">
        <v>167</v>
      </c>
      <c r="H221" s="218">
        <v>124</v>
      </c>
      <c r="I221" s="219"/>
      <c r="J221" s="220">
        <f>ROUND(I221*H221,2)</f>
        <v>0</v>
      </c>
      <c r="K221" s="216" t="s">
        <v>130</v>
      </c>
      <c r="L221" s="46"/>
      <c r="M221" s="221" t="s">
        <v>19</v>
      </c>
      <c r="N221" s="222" t="s">
        <v>43</v>
      </c>
      <c r="O221" s="86"/>
      <c r="P221" s="223">
        <f>O221*H221</f>
        <v>0</v>
      </c>
      <c r="Q221" s="223">
        <v>0</v>
      </c>
      <c r="R221" s="223">
        <f>Q221*H221</f>
        <v>0</v>
      </c>
      <c r="S221" s="223">
        <v>0</v>
      </c>
      <c r="T221" s="224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25" t="s">
        <v>131</v>
      </c>
      <c r="AT221" s="225" t="s">
        <v>126</v>
      </c>
      <c r="AU221" s="225" t="s">
        <v>81</v>
      </c>
      <c r="AY221" s="19" t="s">
        <v>124</v>
      </c>
      <c r="BE221" s="226">
        <f>IF(N221="základní",J221,0)</f>
        <v>0</v>
      </c>
      <c r="BF221" s="226">
        <f>IF(N221="snížená",J221,0)</f>
        <v>0</v>
      </c>
      <c r="BG221" s="226">
        <f>IF(N221="zákl. přenesená",J221,0)</f>
        <v>0</v>
      </c>
      <c r="BH221" s="226">
        <f>IF(N221="sníž. přenesená",J221,0)</f>
        <v>0</v>
      </c>
      <c r="BI221" s="226">
        <f>IF(N221="nulová",J221,0)</f>
        <v>0</v>
      </c>
      <c r="BJ221" s="19" t="s">
        <v>79</v>
      </c>
      <c r="BK221" s="226">
        <f>ROUND(I221*H221,2)</f>
        <v>0</v>
      </c>
      <c r="BL221" s="19" t="s">
        <v>131</v>
      </c>
      <c r="BM221" s="225" t="s">
        <v>716</v>
      </c>
    </row>
    <row r="222" s="2" customFormat="1">
      <c r="A222" s="40"/>
      <c r="B222" s="41"/>
      <c r="C222" s="42"/>
      <c r="D222" s="227" t="s">
        <v>133</v>
      </c>
      <c r="E222" s="42"/>
      <c r="F222" s="228" t="s">
        <v>348</v>
      </c>
      <c r="G222" s="42"/>
      <c r="H222" s="42"/>
      <c r="I222" s="229"/>
      <c r="J222" s="42"/>
      <c r="K222" s="42"/>
      <c r="L222" s="46"/>
      <c r="M222" s="230"/>
      <c r="N222" s="231"/>
      <c r="O222" s="86"/>
      <c r="P222" s="86"/>
      <c r="Q222" s="86"/>
      <c r="R222" s="86"/>
      <c r="S222" s="86"/>
      <c r="T222" s="87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T222" s="19" t="s">
        <v>133</v>
      </c>
      <c r="AU222" s="19" t="s">
        <v>81</v>
      </c>
    </row>
    <row r="223" s="2" customFormat="1">
      <c r="A223" s="40"/>
      <c r="B223" s="41"/>
      <c r="C223" s="42"/>
      <c r="D223" s="232" t="s">
        <v>135</v>
      </c>
      <c r="E223" s="42"/>
      <c r="F223" s="233" t="s">
        <v>349</v>
      </c>
      <c r="G223" s="42"/>
      <c r="H223" s="42"/>
      <c r="I223" s="229"/>
      <c r="J223" s="42"/>
      <c r="K223" s="42"/>
      <c r="L223" s="46"/>
      <c r="M223" s="230"/>
      <c r="N223" s="231"/>
      <c r="O223" s="86"/>
      <c r="P223" s="86"/>
      <c r="Q223" s="86"/>
      <c r="R223" s="86"/>
      <c r="S223" s="86"/>
      <c r="T223" s="87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T223" s="19" t="s">
        <v>135</v>
      </c>
      <c r="AU223" s="19" t="s">
        <v>81</v>
      </c>
    </row>
    <row r="224" s="13" customFormat="1">
      <c r="A224" s="13"/>
      <c r="B224" s="234"/>
      <c r="C224" s="235"/>
      <c r="D224" s="227" t="s">
        <v>137</v>
      </c>
      <c r="E224" s="236" t="s">
        <v>19</v>
      </c>
      <c r="F224" s="237" t="s">
        <v>699</v>
      </c>
      <c r="G224" s="235"/>
      <c r="H224" s="236" t="s">
        <v>19</v>
      </c>
      <c r="I224" s="238"/>
      <c r="J224" s="235"/>
      <c r="K224" s="235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137</v>
      </c>
      <c r="AU224" s="243" t="s">
        <v>81</v>
      </c>
      <c r="AV224" s="13" t="s">
        <v>79</v>
      </c>
      <c r="AW224" s="13" t="s">
        <v>33</v>
      </c>
      <c r="AX224" s="13" t="s">
        <v>72</v>
      </c>
      <c r="AY224" s="243" t="s">
        <v>124</v>
      </c>
    </row>
    <row r="225" s="14" customFormat="1">
      <c r="A225" s="14"/>
      <c r="B225" s="244"/>
      <c r="C225" s="245"/>
      <c r="D225" s="227" t="s">
        <v>137</v>
      </c>
      <c r="E225" s="246" t="s">
        <v>19</v>
      </c>
      <c r="F225" s="247" t="s">
        <v>700</v>
      </c>
      <c r="G225" s="245"/>
      <c r="H225" s="248">
        <v>66</v>
      </c>
      <c r="I225" s="249"/>
      <c r="J225" s="245"/>
      <c r="K225" s="245"/>
      <c r="L225" s="250"/>
      <c r="M225" s="251"/>
      <c r="N225" s="252"/>
      <c r="O225" s="252"/>
      <c r="P225" s="252"/>
      <c r="Q225" s="252"/>
      <c r="R225" s="252"/>
      <c r="S225" s="252"/>
      <c r="T225" s="253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4" t="s">
        <v>137</v>
      </c>
      <c r="AU225" s="254" t="s">
        <v>81</v>
      </c>
      <c r="AV225" s="14" t="s">
        <v>81</v>
      </c>
      <c r="AW225" s="14" t="s">
        <v>33</v>
      </c>
      <c r="AX225" s="14" t="s">
        <v>72</v>
      </c>
      <c r="AY225" s="254" t="s">
        <v>124</v>
      </c>
    </row>
    <row r="226" s="13" customFormat="1">
      <c r="A226" s="13"/>
      <c r="B226" s="234"/>
      <c r="C226" s="235"/>
      <c r="D226" s="227" t="s">
        <v>137</v>
      </c>
      <c r="E226" s="236" t="s">
        <v>19</v>
      </c>
      <c r="F226" s="237" t="s">
        <v>711</v>
      </c>
      <c r="G226" s="235"/>
      <c r="H226" s="236" t="s">
        <v>19</v>
      </c>
      <c r="I226" s="238"/>
      <c r="J226" s="235"/>
      <c r="K226" s="235"/>
      <c r="L226" s="239"/>
      <c r="M226" s="240"/>
      <c r="N226" s="241"/>
      <c r="O226" s="241"/>
      <c r="P226" s="241"/>
      <c r="Q226" s="241"/>
      <c r="R226" s="241"/>
      <c r="S226" s="241"/>
      <c r="T226" s="242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3" t="s">
        <v>137</v>
      </c>
      <c r="AU226" s="243" t="s">
        <v>81</v>
      </c>
      <c r="AV226" s="13" t="s">
        <v>79</v>
      </c>
      <c r="AW226" s="13" t="s">
        <v>33</v>
      </c>
      <c r="AX226" s="13" t="s">
        <v>72</v>
      </c>
      <c r="AY226" s="243" t="s">
        <v>124</v>
      </c>
    </row>
    <row r="227" s="13" customFormat="1">
      <c r="A227" s="13"/>
      <c r="B227" s="234"/>
      <c r="C227" s="235"/>
      <c r="D227" s="227" t="s">
        <v>137</v>
      </c>
      <c r="E227" s="236" t="s">
        <v>19</v>
      </c>
      <c r="F227" s="237" t="s">
        <v>614</v>
      </c>
      <c r="G227" s="235"/>
      <c r="H227" s="236" t="s">
        <v>19</v>
      </c>
      <c r="I227" s="238"/>
      <c r="J227" s="235"/>
      <c r="K227" s="235"/>
      <c r="L227" s="239"/>
      <c r="M227" s="240"/>
      <c r="N227" s="241"/>
      <c r="O227" s="241"/>
      <c r="P227" s="241"/>
      <c r="Q227" s="241"/>
      <c r="R227" s="241"/>
      <c r="S227" s="241"/>
      <c r="T227" s="24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3" t="s">
        <v>137</v>
      </c>
      <c r="AU227" s="243" t="s">
        <v>81</v>
      </c>
      <c r="AV227" s="13" t="s">
        <v>79</v>
      </c>
      <c r="AW227" s="13" t="s">
        <v>33</v>
      </c>
      <c r="AX227" s="13" t="s">
        <v>72</v>
      </c>
      <c r="AY227" s="243" t="s">
        <v>124</v>
      </c>
    </row>
    <row r="228" s="14" customFormat="1">
      <c r="A228" s="14"/>
      <c r="B228" s="244"/>
      <c r="C228" s="245"/>
      <c r="D228" s="227" t="s">
        <v>137</v>
      </c>
      <c r="E228" s="246" t="s">
        <v>19</v>
      </c>
      <c r="F228" s="247" t="s">
        <v>583</v>
      </c>
      <c r="G228" s="245"/>
      <c r="H228" s="248">
        <v>58</v>
      </c>
      <c r="I228" s="249"/>
      <c r="J228" s="245"/>
      <c r="K228" s="245"/>
      <c r="L228" s="250"/>
      <c r="M228" s="251"/>
      <c r="N228" s="252"/>
      <c r="O228" s="252"/>
      <c r="P228" s="252"/>
      <c r="Q228" s="252"/>
      <c r="R228" s="252"/>
      <c r="S228" s="252"/>
      <c r="T228" s="253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4" t="s">
        <v>137</v>
      </c>
      <c r="AU228" s="254" t="s">
        <v>81</v>
      </c>
      <c r="AV228" s="14" t="s">
        <v>81</v>
      </c>
      <c r="AW228" s="14" t="s">
        <v>33</v>
      </c>
      <c r="AX228" s="14" t="s">
        <v>72</v>
      </c>
      <c r="AY228" s="254" t="s">
        <v>124</v>
      </c>
    </row>
    <row r="229" s="15" customFormat="1">
      <c r="A229" s="15"/>
      <c r="B229" s="255"/>
      <c r="C229" s="256"/>
      <c r="D229" s="227" t="s">
        <v>137</v>
      </c>
      <c r="E229" s="257" t="s">
        <v>19</v>
      </c>
      <c r="F229" s="258" t="s">
        <v>156</v>
      </c>
      <c r="G229" s="256"/>
      <c r="H229" s="259">
        <v>124</v>
      </c>
      <c r="I229" s="260"/>
      <c r="J229" s="256"/>
      <c r="K229" s="256"/>
      <c r="L229" s="261"/>
      <c r="M229" s="262"/>
      <c r="N229" s="263"/>
      <c r="O229" s="263"/>
      <c r="P229" s="263"/>
      <c r="Q229" s="263"/>
      <c r="R229" s="263"/>
      <c r="S229" s="263"/>
      <c r="T229" s="264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65" t="s">
        <v>137</v>
      </c>
      <c r="AU229" s="265" t="s">
        <v>81</v>
      </c>
      <c r="AV229" s="15" t="s">
        <v>131</v>
      </c>
      <c r="AW229" s="15" t="s">
        <v>33</v>
      </c>
      <c r="AX229" s="15" t="s">
        <v>79</v>
      </c>
      <c r="AY229" s="265" t="s">
        <v>124</v>
      </c>
    </row>
    <row r="230" s="2" customFormat="1" ht="16.5" customHeight="1">
      <c r="A230" s="40"/>
      <c r="B230" s="41"/>
      <c r="C230" s="214" t="s">
        <v>332</v>
      </c>
      <c r="D230" s="214" t="s">
        <v>126</v>
      </c>
      <c r="E230" s="215" t="s">
        <v>352</v>
      </c>
      <c r="F230" s="216" t="s">
        <v>353</v>
      </c>
      <c r="G230" s="217" t="s">
        <v>167</v>
      </c>
      <c r="H230" s="218">
        <v>108.06100000000001</v>
      </c>
      <c r="I230" s="219"/>
      <c r="J230" s="220">
        <f>ROUND(I230*H230,2)</f>
        <v>0</v>
      </c>
      <c r="K230" s="216" t="s">
        <v>130</v>
      </c>
      <c r="L230" s="46"/>
      <c r="M230" s="221" t="s">
        <v>19</v>
      </c>
      <c r="N230" s="222" t="s">
        <v>43</v>
      </c>
      <c r="O230" s="86"/>
      <c r="P230" s="223">
        <f>O230*H230</f>
        <v>0</v>
      </c>
      <c r="Q230" s="223">
        <v>0</v>
      </c>
      <c r="R230" s="223">
        <f>Q230*H230</f>
        <v>0</v>
      </c>
      <c r="S230" s="223">
        <v>0</v>
      </c>
      <c r="T230" s="224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25" t="s">
        <v>131</v>
      </c>
      <c r="AT230" s="225" t="s">
        <v>126</v>
      </c>
      <c r="AU230" s="225" t="s">
        <v>81</v>
      </c>
      <c r="AY230" s="19" t="s">
        <v>124</v>
      </c>
      <c r="BE230" s="226">
        <f>IF(N230="základní",J230,0)</f>
        <v>0</v>
      </c>
      <c r="BF230" s="226">
        <f>IF(N230="snížená",J230,0)</f>
        <v>0</v>
      </c>
      <c r="BG230" s="226">
        <f>IF(N230="zákl. přenesená",J230,0)</f>
        <v>0</v>
      </c>
      <c r="BH230" s="226">
        <f>IF(N230="sníž. přenesená",J230,0)</f>
        <v>0</v>
      </c>
      <c r="BI230" s="226">
        <f>IF(N230="nulová",J230,0)</f>
        <v>0</v>
      </c>
      <c r="BJ230" s="19" t="s">
        <v>79</v>
      </c>
      <c r="BK230" s="226">
        <f>ROUND(I230*H230,2)</f>
        <v>0</v>
      </c>
      <c r="BL230" s="19" t="s">
        <v>131</v>
      </c>
      <c r="BM230" s="225" t="s">
        <v>717</v>
      </c>
    </row>
    <row r="231" s="2" customFormat="1">
      <c r="A231" s="40"/>
      <c r="B231" s="41"/>
      <c r="C231" s="42"/>
      <c r="D231" s="227" t="s">
        <v>133</v>
      </c>
      <c r="E231" s="42"/>
      <c r="F231" s="228" t="s">
        <v>355</v>
      </c>
      <c r="G231" s="42"/>
      <c r="H231" s="42"/>
      <c r="I231" s="229"/>
      <c r="J231" s="42"/>
      <c r="K231" s="42"/>
      <c r="L231" s="46"/>
      <c r="M231" s="230"/>
      <c r="N231" s="231"/>
      <c r="O231" s="86"/>
      <c r="P231" s="86"/>
      <c r="Q231" s="86"/>
      <c r="R231" s="86"/>
      <c r="S231" s="86"/>
      <c r="T231" s="87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T231" s="19" t="s">
        <v>133</v>
      </c>
      <c r="AU231" s="19" t="s">
        <v>81</v>
      </c>
    </row>
    <row r="232" s="2" customFormat="1">
      <c r="A232" s="40"/>
      <c r="B232" s="41"/>
      <c r="C232" s="42"/>
      <c r="D232" s="232" t="s">
        <v>135</v>
      </c>
      <c r="E232" s="42"/>
      <c r="F232" s="233" t="s">
        <v>356</v>
      </c>
      <c r="G232" s="42"/>
      <c r="H232" s="42"/>
      <c r="I232" s="229"/>
      <c r="J232" s="42"/>
      <c r="K232" s="42"/>
      <c r="L232" s="46"/>
      <c r="M232" s="230"/>
      <c r="N232" s="231"/>
      <c r="O232" s="86"/>
      <c r="P232" s="86"/>
      <c r="Q232" s="86"/>
      <c r="R232" s="86"/>
      <c r="S232" s="86"/>
      <c r="T232" s="87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T232" s="19" t="s">
        <v>135</v>
      </c>
      <c r="AU232" s="19" t="s">
        <v>81</v>
      </c>
    </row>
    <row r="233" s="13" customFormat="1">
      <c r="A233" s="13"/>
      <c r="B233" s="234"/>
      <c r="C233" s="235"/>
      <c r="D233" s="227" t="s">
        <v>137</v>
      </c>
      <c r="E233" s="236" t="s">
        <v>19</v>
      </c>
      <c r="F233" s="237" t="s">
        <v>718</v>
      </c>
      <c r="G233" s="235"/>
      <c r="H233" s="236" t="s">
        <v>19</v>
      </c>
      <c r="I233" s="238"/>
      <c r="J233" s="235"/>
      <c r="K233" s="235"/>
      <c r="L233" s="239"/>
      <c r="M233" s="240"/>
      <c r="N233" s="241"/>
      <c r="O233" s="241"/>
      <c r="P233" s="241"/>
      <c r="Q233" s="241"/>
      <c r="R233" s="241"/>
      <c r="S233" s="241"/>
      <c r="T233" s="24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3" t="s">
        <v>137</v>
      </c>
      <c r="AU233" s="243" t="s">
        <v>81</v>
      </c>
      <c r="AV233" s="13" t="s">
        <v>79</v>
      </c>
      <c r="AW233" s="13" t="s">
        <v>33</v>
      </c>
      <c r="AX233" s="13" t="s">
        <v>72</v>
      </c>
      <c r="AY233" s="243" t="s">
        <v>124</v>
      </c>
    </row>
    <row r="234" s="13" customFormat="1">
      <c r="A234" s="13"/>
      <c r="B234" s="234"/>
      <c r="C234" s="235"/>
      <c r="D234" s="227" t="s">
        <v>137</v>
      </c>
      <c r="E234" s="236" t="s">
        <v>19</v>
      </c>
      <c r="F234" s="237" t="s">
        <v>719</v>
      </c>
      <c r="G234" s="235"/>
      <c r="H234" s="236" t="s">
        <v>19</v>
      </c>
      <c r="I234" s="238"/>
      <c r="J234" s="235"/>
      <c r="K234" s="235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137</v>
      </c>
      <c r="AU234" s="243" t="s">
        <v>81</v>
      </c>
      <c r="AV234" s="13" t="s">
        <v>79</v>
      </c>
      <c r="AW234" s="13" t="s">
        <v>33</v>
      </c>
      <c r="AX234" s="13" t="s">
        <v>72</v>
      </c>
      <c r="AY234" s="243" t="s">
        <v>124</v>
      </c>
    </row>
    <row r="235" s="14" customFormat="1">
      <c r="A235" s="14"/>
      <c r="B235" s="244"/>
      <c r="C235" s="245"/>
      <c r="D235" s="227" t="s">
        <v>137</v>
      </c>
      <c r="E235" s="246" t="s">
        <v>19</v>
      </c>
      <c r="F235" s="247" t="s">
        <v>720</v>
      </c>
      <c r="G235" s="245"/>
      <c r="H235" s="248">
        <v>74</v>
      </c>
      <c r="I235" s="249"/>
      <c r="J235" s="245"/>
      <c r="K235" s="245"/>
      <c r="L235" s="250"/>
      <c r="M235" s="251"/>
      <c r="N235" s="252"/>
      <c r="O235" s="252"/>
      <c r="P235" s="252"/>
      <c r="Q235" s="252"/>
      <c r="R235" s="252"/>
      <c r="S235" s="252"/>
      <c r="T235" s="253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54" t="s">
        <v>137</v>
      </c>
      <c r="AU235" s="254" t="s">
        <v>81</v>
      </c>
      <c r="AV235" s="14" t="s">
        <v>81</v>
      </c>
      <c r="AW235" s="14" t="s">
        <v>33</v>
      </c>
      <c r="AX235" s="14" t="s">
        <v>72</v>
      </c>
      <c r="AY235" s="254" t="s">
        <v>124</v>
      </c>
    </row>
    <row r="236" s="13" customFormat="1">
      <c r="A236" s="13"/>
      <c r="B236" s="234"/>
      <c r="C236" s="235"/>
      <c r="D236" s="227" t="s">
        <v>137</v>
      </c>
      <c r="E236" s="236" t="s">
        <v>19</v>
      </c>
      <c r="F236" s="237" t="s">
        <v>721</v>
      </c>
      <c r="G236" s="235"/>
      <c r="H236" s="236" t="s">
        <v>19</v>
      </c>
      <c r="I236" s="238"/>
      <c r="J236" s="235"/>
      <c r="K236" s="235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137</v>
      </c>
      <c r="AU236" s="243" t="s">
        <v>81</v>
      </c>
      <c r="AV236" s="13" t="s">
        <v>79</v>
      </c>
      <c r="AW236" s="13" t="s">
        <v>33</v>
      </c>
      <c r="AX236" s="13" t="s">
        <v>72</v>
      </c>
      <c r="AY236" s="243" t="s">
        <v>124</v>
      </c>
    </row>
    <row r="237" s="13" customFormat="1">
      <c r="A237" s="13"/>
      <c r="B237" s="234"/>
      <c r="C237" s="235"/>
      <c r="D237" s="227" t="s">
        <v>137</v>
      </c>
      <c r="E237" s="236" t="s">
        <v>19</v>
      </c>
      <c r="F237" s="237" t="s">
        <v>722</v>
      </c>
      <c r="G237" s="235"/>
      <c r="H237" s="236" t="s">
        <v>19</v>
      </c>
      <c r="I237" s="238"/>
      <c r="J237" s="235"/>
      <c r="K237" s="235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137</v>
      </c>
      <c r="AU237" s="243" t="s">
        <v>81</v>
      </c>
      <c r="AV237" s="13" t="s">
        <v>79</v>
      </c>
      <c r="AW237" s="13" t="s">
        <v>33</v>
      </c>
      <c r="AX237" s="13" t="s">
        <v>72</v>
      </c>
      <c r="AY237" s="243" t="s">
        <v>124</v>
      </c>
    </row>
    <row r="238" s="14" customFormat="1">
      <c r="A238" s="14"/>
      <c r="B238" s="244"/>
      <c r="C238" s="245"/>
      <c r="D238" s="227" t="s">
        <v>137</v>
      </c>
      <c r="E238" s="246" t="s">
        <v>19</v>
      </c>
      <c r="F238" s="247" t="s">
        <v>723</v>
      </c>
      <c r="G238" s="245"/>
      <c r="H238" s="248">
        <v>3.5249999999999999</v>
      </c>
      <c r="I238" s="249"/>
      <c r="J238" s="245"/>
      <c r="K238" s="245"/>
      <c r="L238" s="250"/>
      <c r="M238" s="251"/>
      <c r="N238" s="252"/>
      <c r="O238" s="252"/>
      <c r="P238" s="252"/>
      <c r="Q238" s="252"/>
      <c r="R238" s="252"/>
      <c r="S238" s="252"/>
      <c r="T238" s="253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54" t="s">
        <v>137</v>
      </c>
      <c r="AU238" s="254" t="s">
        <v>81</v>
      </c>
      <c r="AV238" s="14" t="s">
        <v>81</v>
      </c>
      <c r="AW238" s="14" t="s">
        <v>33</v>
      </c>
      <c r="AX238" s="14" t="s">
        <v>72</v>
      </c>
      <c r="AY238" s="254" t="s">
        <v>124</v>
      </c>
    </row>
    <row r="239" s="13" customFormat="1">
      <c r="A239" s="13"/>
      <c r="B239" s="234"/>
      <c r="C239" s="235"/>
      <c r="D239" s="227" t="s">
        <v>137</v>
      </c>
      <c r="E239" s="236" t="s">
        <v>19</v>
      </c>
      <c r="F239" s="237" t="s">
        <v>724</v>
      </c>
      <c r="G239" s="235"/>
      <c r="H239" s="236" t="s">
        <v>19</v>
      </c>
      <c r="I239" s="238"/>
      <c r="J239" s="235"/>
      <c r="K239" s="235"/>
      <c r="L239" s="239"/>
      <c r="M239" s="240"/>
      <c r="N239" s="241"/>
      <c r="O239" s="241"/>
      <c r="P239" s="241"/>
      <c r="Q239" s="241"/>
      <c r="R239" s="241"/>
      <c r="S239" s="241"/>
      <c r="T239" s="24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3" t="s">
        <v>137</v>
      </c>
      <c r="AU239" s="243" t="s">
        <v>81</v>
      </c>
      <c r="AV239" s="13" t="s">
        <v>79</v>
      </c>
      <c r="AW239" s="13" t="s">
        <v>33</v>
      </c>
      <c r="AX239" s="13" t="s">
        <v>72</v>
      </c>
      <c r="AY239" s="243" t="s">
        <v>124</v>
      </c>
    </row>
    <row r="240" s="14" customFormat="1">
      <c r="A240" s="14"/>
      <c r="B240" s="244"/>
      <c r="C240" s="245"/>
      <c r="D240" s="227" t="s">
        <v>137</v>
      </c>
      <c r="E240" s="246" t="s">
        <v>19</v>
      </c>
      <c r="F240" s="247" t="s">
        <v>725</v>
      </c>
      <c r="G240" s="245"/>
      <c r="H240" s="248">
        <v>3</v>
      </c>
      <c r="I240" s="249"/>
      <c r="J240" s="245"/>
      <c r="K240" s="245"/>
      <c r="L240" s="250"/>
      <c r="M240" s="251"/>
      <c r="N240" s="252"/>
      <c r="O240" s="252"/>
      <c r="P240" s="252"/>
      <c r="Q240" s="252"/>
      <c r="R240" s="252"/>
      <c r="S240" s="252"/>
      <c r="T240" s="253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4" t="s">
        <v>137</v>
      </c>
      <c r="AU240" s="254" t="s">
        <v>81</v>
      </c>
      <c r="AV240" s="14" t="s">
        <v>81</v>
      </c>
      <c r="AW240" s="14" t="s">
        <v>33</v>
      </c>
      <c r="AX240" s="14" t="s">
        <v>72</v>
      </c>
      <c r="AY240" s="254" t="s">
        <v>124</v>
      </c>
    </row>
    <row r="241" s="13" customFormat="1">
      <c r="A241" s="13"/>
      <c r="B241" s="234"/>
      <c r="C241" s="235"/>
      <c r="D241" s="227" t="s">
        <v>137</v>
      </c>
      <c r="E241" s="236" t="s">
        <v>19</v>
      </c>
      <c r="F241" s="237" t="s">
        <v>726</v>
      </c>
      <c r="G241" s="235"/>
      <c r="H241" s="236" t="s">
        <v>19</v>
      </c>
      <c r="I241" s="238"/>
      <c r="J241" s="235"/>
      <c r="K241" s="235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137</v>
      </c>
      <c r="AU241" s="243" t="s">
        <v>81</v>
      </c>
      <c r="AV241" s="13" t="s">
        <v>79</v>
      </c>
      <c r="AW241" s="13" t="s">
        <v>33</v>
      </c>
      <c r="AX241" s="13" t="s">
        <v>72</v>
      </c>
      <c r="AY241" s="243" t="s">
        <v>124</v>
      </c>
    </row>
    <row r="242" s="14" customFormat="1">
      <c r="A242" s="14"/>
      <c r="B242" s="244"/>
      <c r="C242" s="245"/>
      <c r="D242" s="227" t="s">
        <v>137</v>
      </c>
      <c r="E242" s="246" t="s">
        <v>19</v>
      </c>
      <c r="F242" s="247" t="s">
        <v>727</v>
      </c>
      <c r="G242" s="245"/>
      <c r="H242" s="248">
        <v>0.29999999999999999</v>
      </c>
      <c r="I242" s="249"/>
      <c r="J242" s="245"/>
      <c r="K242" s="245"/>
      <c r="L242" s="250"/>
      <c r="M242" s="251"/>
      <c r="N242" s="252"/>
      <c r="O242" s="252"/>
      <c r="P242" s="252"/>
      <c r="Q242" s="252"/>
      <c r="R242" s="252"/>
      <c r="S242" s="252"/>
      <c r="T242" s="253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4" t="s">
        <v>137</v>
      </c>
      <c r="AU242" s="254" t="s">
        <v>81</v>
      </c>
      <c r="AV242" s="14" t="s">
        <v>81</v>
      </c>
      <c r="AW242" s="14" t="s">
        <v>33</v>
      </c>
      <c r="AX242" s="14" t="s">
        <v>72</v>
      </c>
      <c r="AY242" s="254" t="s">
        <v>124</v>
      </c>
    </row>
    <row r="243" s="13" customFormat="1">
      <c r="A243" s="13"/>
      <c r="B243" s="234"/>
      <c r="C243" s="235"/>
      <c r="D243" s="227" t="s">
        <v>137</v>
      </c>
      <c r="E243" s="236" t="s">
        <v>19</v>
      </c>
      <c r="F243" s="237" t="s">
        <v>728</v>
      </c>
      <c r="G243" s="235"/>
      <c r="H243" s="236" t="s">
        <v>19</v>
      </c>
      <c r="I243" s="238"/>
      <c r="J243" s="235"/>
      <c r="K243" s="235"/>
      <c r="L243" s="239"/>
      <c r="M243" s="240"/>
      <c r="N243" s="241"/>
      <c r="O243" s="241"/>
      <c r="P243" s="241"/>
      <c r="Q243" s="241"/>
      <c r="R243" s="241"/>
      <c r="S243" s="241"/>
      <c r="T243" s="24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3" t="s">
        <v>137</v>
      </c>
      <c r="AU243" s="243" t="s">
        <v>81</v>
      </c>
      <c r="AV243" s="13" t="s">
        <v>79</v>
      </c>
      <c r="AW243" s="13" t="s">
        <v>33</v>
      </c>
      <c r="AX243" s="13" t="s">
        <v>72</v>
      </c>
      <c r="AY243" s="243" t="s">
        <v>124</v>
      </c>
    </row>
    <row r="244" s="14" customFormat="1">
      <c r="A244" s="14"/>
      <c r="B244" s="244"/>
      <c r="C244" s="245"/>
      <c r="D244" s="227" t="s">
        <v>137</v>
      </c>
      <c r="E244" s="246" t="s">
        <v>19</v>
      </c>
      <c r="F244" s="247" t="s">
        <v>729</v>
      </c>
      <c r="G244" s="245"/>
      <c r="H244" s="248">
        <v>1.6799999999999999</v>
      </c>
      <c r="I244" s="249"/>
      <c r="J244" s="245"/>
      <c r="K244" s="245"/>
      <c r="L244" s="250"/>
      <c r="M244" s="251"/>
      <c r="N244" s="252"/>
      <c r="O244" s="252"/>
      <c r="P244" s="252"/>
      <c r="Q244" s="252"/>
      <c r="R244" s="252"/>
      <c r="S244" s="252"/>
      <c r="T244" s="253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4" t="s">
        <v>137</v>
      </c>
      <c r="AU244" s="254" t="s">
        <v>81</v>
      </c>
      <c r="AV244" s="14" t="s">
        <v>81</v>
      </c>
      <c r="AW244" s="14" t="s">
        <v>33</v>
      </c>
      <c r="AX244" s="14" t="s">
        <v>72</v>
      </c>
      <c r="AY244" s="254" t="s">
        <v>124</v>
      </c>
    </row>
    <row r="245" s="13" customFormat="1">
      <c r="A245" s="13"/>
      <c r="B245" s="234"/>
      <c r="C245" s="235"/>
      <c r="D245" s="227" t="s">
        <v>137</v>
      </c>
      <c r="E245" s="236" t="s">
        <v>19</v>
      </c>
      <c r="F245" s="237" t="s">
        <v>730</v>
      </c>
      <c r="G245" s="235"/>
      <c r="H245" s="236" t="s">
        <v>19</v>
      </c>
      <c r="I245" s="238"/>
      <c r="J245" s="235"/>
      <c r="K245" s="235"/>
      <c r="L245" s="239"/>
      <c r="M245" s="240"/>
      <c r="N245" s="241"/>
      <c r="O245" s="241"/>
      <c r="P245" s="241"/>
      <c r="Q245" s="241"/>
      <c r="R245" s="241"/>
      <c r="S245" s="241"/>
      <c r="T245" s="242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3" t="s">
        <v>137</v>
      </c>
      <c r="AU245" s="243" t="s">
        <v>81</v>
      </c>
      <c r="AV245" s="13" t="s">
        <v>79</v>
      </c>
      <c r="AW245" s="13" t="s">
        <v>33</v>
      </c>
      <c r="AX245" s="13" t="s">
        <v>72</v>
      </c>
      <c r="AY245" s="243" t="s">
        <v>124</v>
      </c>
    </row>
    <row r="246" s="14" customFormat="1">
      <c r="A246" s="14"/>
      <c r="B246" s="244"/>
      <c r="C246" s="245"/>
      <c r="D246" s="227" t="s">
        <v>137</v>
      </c>
      <c r="E246" s="246" t="s">
        <v>19</v>
      </c>
      <c r="F246" s="247" t="s">
        <v>731</v>
      </c>
      <c r="G246" s="245"/>
      <c r="H246" s="248">
        <v>0.59999999999999998</v>
      </c>
      <c r="I246" s="249"/>
      <c r="J246" s="245"/>
      <c r="K246" s="245"/>
      <c r="L246" s="250"/>
      <c r="M246" s="251"/>
      <c r="N246" s="252"/>
      <c r="O246" s="252"/>
      <c r="P246" s="252"/>
      <c r="Q246" s="252"/>
      <c r="R246" s="252"/>
      <c r="S246" s="252"/>
      <c r="T246" s="253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4" t="s">
        <v>137</v>
      </c>
      <c r="AU246" s="254" t="s">
        <v>81</v>
      </c>
      <c r="AV246" s="14" t="s">
        <v>81</v>
      </c>
      <c r="AW246" s="14" t="s">
        <v>33</v>
      </c>
      <c r="AX246" s="14" t="s">
        <v>72</v>
      </c>
      <c r="AY246" s="254" t="s">
        <v>124</v>
      </c>
    </row>
    <row r="247" s="13" customFormat="1">
      <c r="A247" s="13"/>
      <c r="B247" s="234"/>
      <c r="C247" s="235"/>
      <c r="D247" s="227" t="s">
        <v>137</v>
      </c>
      <c r="E247" s="236" t="s">
        <v>19</v>
      </c>
      <c r="F247" s="237" t="s">
        <v>732</v>
      </c>
      <c r="G247" s="235"/>
      <c r="H247" s="236" t="s">
        <v>19</v>
      </c>
      <c r="I247" s="238"/>
      <c r="J247" s="235"/>
      <c r="K247" s="235"/>
      <c r="L247" s="239"/>
      <c r="M247" s="240"/>
      <c r="N247" s="241"/>
      <c r="O247" s="241"/>
      <c r="P247" s="241"/>
      <c r="Q247" s="241"/>
      <c r="R247" s="241"/>
      <c r="S247" s="241"/>
      <c r="T247" s="24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3" t="s">
        <v>137</v>
      </c>
      <c r="AU247" s="243" t="s">
        <v>81</v>
      </c>
      <c r="AV247" s="13" t="s">
        <v>79</v>
      </c>
      <c r="AW247" s="13" t="s">
        <v>33</v>
      </c>
      <c r="AX247" s="13" t="s">
        <v>72</v>
      </c>
      <c r="AY247" s="243" t="s">
        <v>124</v>
      </c>
    </row>
    <row r="248" s="14" customFormat="1">
      <c r="A248" s="14"/>
      <c r="B248" s="244"/>
      <c r="C248" s="245"/>
      <c r="D248" s="227" t="s">
        <v>137</v>
      </c>
      <c r="E248" s="246" t="s">
        <v>19</v>
      </c>
      <c r="F248" s="247" t="s">
        <v>733</v>
      </c>
      <c r="G248" s="245"/>
      <c r="H248" s="248">
        <v>2</v>
      </c>
      <c r="I248" s="249"/>
      <c r="J248" s="245"/>
      <c r="K248" s="245"/>
      <c r="L248" s="250"/>
      <c r="M248" s="251"/>
      <c r="N248" s="252"/>
      <c r="O248" s="252"/>
      <c r="P248" s="252"/>
      <c r="Q248" s="252"/>
      <c r="R248" s="252"/>
      <c r="S248" s="252"/>
      <c r="T248" s="253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54" t="s">
        <v>137</v>
      </c>
      <c r="AU248" s="254" t="s">
        <v>81</v>
      </c>
      <c r="AV248" s="14" t="s">
        <v>81</v>
      </c>
      <c r="AW248" s="14" t="s">
        <v>33</v>
      </c>
      <c r="AX248" s="14" t="s">
        <v>72</v>
      </c>
      <c r="AY248" s="254" t="s">
        <v>124</v>
      </c>
    </row>
    <row r="249" s="13" customFormat="1">
      <c r="A249" s="13"/>
      <c r="B249" s="234"/>
      <c r="C249" s="235"/>
      <c r="D249" s="227" t="s">
        <v>137</v>
      </c>
      <c r="E249" s="236" t="s">
        <v>19</v>
      </c>
      <c r="F249" s="237" t="s">
        <v>734</v>
      </c>
      <c r="G249" s="235"/>
      <c r="H249" s="236" t="s">
        <v>19</v>
      </c>
      <c r="I249" s="238"/>
      <c r="J249" s="235"/>
      <c r="K249" s="235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137</v>
      </c>
      <c r="AU249" s="243" t="s">
        <v>81</v>
      </c>
      <c r="AV249" s="13" t="s">
        <v>79</v>
      </c>
      <c r="AW249" s="13" t="s">
        <v>33</v>
      </c>
      <c r="AX249" s="13" t="s">
        <v>72</v>
      </c>
      <c r="AY249" s="243" t="s">
        <v>124</v>
      </c>
    </row>
    <row r="250" s="14" customFormat="1">
      <c r="A250" s="14"/>
      <c r="B250" s="244"/>
      <c r="C250" s="245"/>
      <c r="D250" s="227" t="s">
        <v>137</v>
      </c>
      <c r="E250" s="246" t="s">
        <v>19</v>
      </c>
      <c r="F250" s="247" t="s">
        <v>735</v>
      </c>
      <c r="G250" s="245"/>
      <c r="H250" s="248">
        <v>0.77600000000000002</v>
      </c>
      <c r="I250" s="249"/>
      <c r="J250" s="245"/>
      <c r="K250" s="245"/>
      <c r="L250" s="250"/>
      <c r="M250" s="251"/>
      <c r="N250" s="252"/>
      <c r="O250" s="252"/>
      <c r="P250" s="252"/>
      <c r="Q250" s="252"/>
      <c r="R250" s="252"/>
      <c r="S250" s="252"/>
      <c r="T250" s="253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54" t="s">
        <v>137</v>
      </c>
      <c r="AU250" s="254" t="s">
        <v>81</v>
      </c>
      <c r="AV250" s="14" t="s">
        <v>81</v>
      </c>
      <c r="AW250" s="14" t="s">
        <v>33</v>
      </c>
      <c r="AX250" s="14" t="s">
        <v>72</v>
      </c>
      <c r="AY250" s="254" t="s">
        <v>124</v>
      </c>
    </row>
    <row r="251" s="13" customFormat="1">
      <c r="A251" s="13"/>
      <c r="B251" s="234"/>
      <c r="C251" s="235"/>
      <c r="D251" s="227" t="s">
        <v>137</v>
      </c>
      <c r="E251" s="236" t="s">
        <v>19</v>
      </c>
      <c r="F251" s="237" t="s">
        <v>736</v>
      </c>
      <c r="G251" s="235"/>
      <c r="H251" s="236" t="s">
        <v>19</v>
      </c>
      <c r="I251" s="238"/>
      <c r="J251" s="235"/>
      <c r="K251" s="235"/>
      <c r="L251" s="239"/>
      <c r="M251" s="240"/>
      <c r="N251" s="241"/>
      <c r="O251" s="241"/>
      <c r="P251" s="241"/>
      <c r="Q251" s="241"/>
      <c r="R251" s="241"/>
      <c r="S251" s="241"/>
      <c r="T251" s="242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3" t="s">
        <v>137</v>
      </c>
      <c r="AU251" s="243" t="s">
        <v>81</v>
      </c>
      <c r="AV251" s="13" t="s">
        <v>79</v>
      </c>
      <c r="AW251" s="13" t="s">
        <v>33</v>
      </c>
      <c r="AX251" s="13" t="s">
        <v>72</v>
      </c>
      <c r="AY251" s="243" t="s">
        <v>124</v>
      </c>
    </row>
    <row r="252" s="14" customFormat="1">
      <c r="A252" s="14"/>
      <c r="B252" s="244"/>
      <c r="C252" s="245"/>
      <c r="D252" s="227" t="s">
        <v>137</v>
      </c>
      <c r="E252" s="246" t="s">
        <v>19</v>
      </c>
      <c r="F252" s="247" t="s">
        <v>737</v>
      </c>
      <c r="G252" s="245"/>
      <c r="H252" s="248">
        <v>3.2000000000000002</v>
      </c>
      <c r="I252" s="249"/>
      <c r="J252" s="245"/>
      <c r="K252" s="245"/>
      <c r="L252" s="250"/>
      <c r="M252" s="251"/>
      <c r="N252" s="252"/>
      <c r="O252" s="252"/>
      <c r="P252" s="252"/>
      <c r="Q252" s="252"/>
      <c r="R252" s="252"/>
      <c r="S252" s="252"/>
      <c r="T252" s="253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4" t="s">
        <v>137</v>
      </c>
      <c r="AU252" s="254" t="s">
        <v>81</v>
      </c>
      <c r="AV252" s="14" t="s">
        <v>81</v>
      </c>
      <c r="AW252" s="14" t="s">
        <v>33</v>
      </c>
      <c r="AX252" s="14" t="s">
        <v>72</v>
      </c>
      <c r="AY252" s="254" t="s">
        <v>124</v>
      </c>
    </row>
    <row r="253" s="13" customFormat="1">
      <c r="A253" s="13"/>
      <c r="B253" s="234"/>
      <c r="C253" s="235"/>
      <c r="D253" s="227" t="s">
        <v>137</v>
      </c>
      <c r="E253" s="236" t="s">
        <v>19</v>
      </c>
      <c r="F253" s="237" t="s">
        <v>738</v>
      </c>
      <c r="G253" s="235"/>
      <c r="H253" s="236" t="s">
        <v>19</v>
      </c>
      <c r="I253" s="238"/>
      <c r="J253" s="235"/>
      <c r="K253" s="235"/>
      <c r="L253" s="239"/>
      <c r="M253" s="240"/>
      <c r="N253" s="241"/>
      <c r="O253" s="241"/>
      <c r="P253" s="241"/>
      <c r="Q253" s="241"/>
      <c r="R253" s="241"/>
      <c r="S253" s="241"/>
      <c r="T253" s="242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3" t="s">
        <v>137</v>
      </c>
      <c r="AU253" s="243" t="s">
        <v>81</v>
      </c>
      <c r="AV253" s="13" t="s">
        <v>79</v>
      </c>
      <c r="AW253" s="13" t="s">
        <v>33</v>
      </c>
      <c r="AX253" s="13" t="s">
        <v>72</v>
      </c>
      <c r="AY253" s="243" t="s">
        <v>124</v>
      </c>
    </row>
    <row r="254" s="14" customFormat="1">
      <c r="A254" s="14"/>
      <c r="B254" s="244"/>
      <c r="C254" s="245"/>
      <c r="D254" s="227" t="s">
        <v>137</v>
      </c>
      <c r="E254" s="246" t="s">
        <v>19</v>
      </c>
      <c r="F254" s="247" t="s">
        <v>739</v>
      </c>
      <c r="G254" s="245"/>
      <c r="H254" s="248">
        <v>0.54000000000000004</v>
      </c>
      <c r="I254" s="249"/>
      <c r="J254" s="245"/>
      <c r="K254" s="245"/>
      <c r="L254" s="250"/>
      <c r="M254" s="251"/>
      <c r="N254" s="252"/>
      <c r="O254" s="252"/>
      <c r="P254" s="252"/>
      <c r="Q254" s="252"/>
      <c r="R254" s="252"/>
      <c r="S254" s="252"/>
      <c r="T254" s="253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54" t="s">
        <v>137</v>
      </c>
      <c r="AU254" s="254" t="s">
        <v>81</v>
      </c>
      <c r="AV254" s="14" t="s">
        <v>81</v>
      </c>
      <c r="AW254" s="14" t="s">
        <v>33</v>
      </c>
      <c r="AX254" s="14" t="s">
        <v>72</v>
      </c>
      <c r="AY254" s="254" t="s">
        <v>124</v>
      </c>
    </row>
    <row r="255" s="13" customFormat="1">
      <c r="A255" s="13"/>
      <c r="B255" s="234"/>
      <c r="C255" s="235"/>
      <c r="D255" s="227" t="s">
        <v>137</v>
      </c>
      <c r="E255" s="236" t="s">
        <v>19</v>
      </c>
      <c r="F255" s="237" t="s">
        <v>740</v>
      </c>
      <c r="G255" s="235"/>
      <c r="H255" s="236" t="s">
        <v>19</v>
      </c>
      <c r="I255" s="238"/>
      <c r="J255" s="235"/>
      <c r="K255" s="235"/>
      <c r="L255" s="239"/>
      <c r="M255" s="240"/>
      <c r="N255" s="241"/>
      <c r="O255" s="241"/>
      <c r="P255" s="241"/>
      <c r="Q255" s="241"/>
      <c r="R255" s="241"/>
      <c r="S255" s="241"/>
      <c r="T255" s="242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3" t="s">
        <v>137</v>
      </c>
      <c r="AU255" s="243" t="s">
        <v>81</v>
      </c>
      <c r="AV255" s="13" t="s">
        <v>79</v>
      </c>
      <c r="AW255" s="13" t="s">
        <v>33</v>
      </c>
      <c r="AX255" s="13" t="s">
        <v>72</v>
      </c>
      <c r="AY255" s="243" t="s">
        <v>124</v>
      </c>
    </row>
    <row r="256" s="14" customFormat="1">
      <c r="A256" s="14"/>
      <c r="B256" s="244"/>
      <c r="C256" s="245"/>
      <c r="D256" s="227" t="s">
        <v>137</v>
      </c>
      <c r="E256" s="246" t="s">
        <v>19</v>
      </c>
      <c r="F256" s="247" t="s">
        <v>741</v>
      </c>
      <c r="G256" s="245"/>
      <c r="H256" s="248">
        <v>13</v>
      </c>
      <c r="I256" s="249"/>
      <c r="J256" s="245"/>
      <c r="K256" s="245"/>
      <c r="L256" s="250"/>
      <c r="M256" s="251"/>
      <c r="N256" s="252"/>
      <c r="O256" s="252"/>
      <c r="P256" s="252"/>
      <c r="Q256" s="252"/>
      <c r="R256" s="252"/>
      <c r="S256" s="252"/>
      <c r="T256" s="253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4" t="s">
        <v>137</v>
      </c>
      <c r="AU256" s="254" t="s">
        <v>81</v>
      </c>
      <c r="AV256" s="14" t="s">
        <v>81</v>
      </c>
      <c r="AW256" s="14" t="s">
        <v>33</v>
      </c>
      <c r="AX256" s="14" t="s">
        <v>72</v>
      </c>
      <c r="AY256" s="254" t="s">
        <v>124</v>
      </c>
    </row>
    <row r="257" s="13" customFormat="1">
      <c r="A257" s="13"/>
      <c r="B257" s="234"/>
      <c r="C257" s="235"/>
      <c r="D257" s="227" t="s">
        <v>137</v>
      </c>
      <c r="E257" s="236" t="s">
        <v>19</v>
      </c>
      <c r="F257" s="237" t="s">
        <v>742</v>
      </c>
      <c r="G257" s="235"/>
      <c r="H257" s="236" t="s">
        <v>19</v>
      </c>
      <c r="I257" s="238"/>
      <c r="J257" s="235"/>
      <c r="K257" s="235"/>
      <c r="L257" s="239"/>
      <c r="M257" s="240"/>
      <c r="N257" s="241"/>
      <c r="O257" s="241"/>
      <c r="P257" s="241"/>
      <c r="Q257" s="241"/>
      <c r="R257" s="241"/>
      <c r="S257" s="241"/>
      <c r="T257" s="242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3" t="s">
        <v>137</v>
      </c>
      <c r="AU257" s="243" t="s">
        <v>81</v>
      </c>
      <c r="AV257" s="13" t="s">
        <v>79</v>
      </c>
      <c r="AW257" s="13" t="s">
        <v>33</v>
      </c>
      <c r="AX257" s="13" t="s">
        <v>72</v>
      </c>
      <c r="AY257" s="243" t="s">
        <v>124</v>
      </c>
    </row>
    <row r="258" s="14" customFormat="1">
      <c r="A258" s="14"/>
      <c r="B258" s="244"/>
      <c r="C258" s="245"/>
      <c r="D258" s="227" t="s">
        <v>137</v>
      </c>
      <c r="E258" s="246" t="s">
        <v>19</v>
      </c>
      <c r="F258" s="247" t="s">
        <v>743</v>
      </c>
      <c r="G258" s="245"/>
      <c r="H258" s="248">
        <v>1.44</v>
      </c>
      <c r="I258" s="249"/>
      <c r="J258" s="245"/>
      <c r="K258" s="245"/>
      <c r="L258" s="250"/>
      <c r="M258" s="251"/>
      <c r="N258" s="252"/>
      <c r="O258" s="252"/>
      <c r="P258" s="252"/>
      <c r="Q258" s="252"/>
      <c r="R258" s="252"/>
      <c r="S258" s="252"/>
      <c r="T258" s="253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4" t="s">
        <v>137</v>
      </c>
      <c r="AU258" s="254" t="s">
        <v>81</v>
      </c>
      <c r="AV258" s="14" t="s">
        <v>81</v>
      </c>
      <c r="AW258" s="14" t="s">
        <v>33</v>
      </c>
      <c r="AX258" s="14" t="s">
        <v>72</v>
      </c>
      <c r="AY258" s="254" t="s">
        <v>124</v>
      </c>
    </row>
    <row r="259" s="13" customFormat="1">
      <c r="A259" s="13"/>
      <c r="B259" s="234"/>
      <c r="C259" s="235"/>
      <c r="D259" s="227" t="s">
        <v>137</v>
      </c>
      <c r="E259" s="236" t="s">
        <v>19</v>
      </c>
      <c r="F259" s="237" t="s">
        <v>744</v>
      </c>
      <c r="G259" s="235"/>
      <c r="H259" s="236" t="s">
        <v>19</v>
      </c>
      <c r="I259" s="238"/>
      <c r="J259" s="235"/>
      <c r="K259" s="235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137</v>
      </c>
      <c r="AU259" s="243" t="s">
        <v>81</v>
      </c>
      <c r="AV259" s="13" t="s">
        <v>79</v>
      </c>
      <c r="AW259" s="13" t="s">
        <v>33</v>
      </c>
      <c r="AX259" s="13" t="s">
        <v>72</v>
      </c>
      <c r="AY259" s="243" t="s">
        <v>124</v>
      </c>
    </row>
    <row r="260" s="14" customFormat="1">
      <c r="A260" s="14"/>
      <c r="B260" s="244"/>
      <c r="C260" s="245"/>
      <c r="D260" s="227" t="s">
        <v>137</v>
      </c>
      <c r="E260" s="246" t="s">
        <v>19</v>
      </c>
      <c r="F260" s="247" t="s">
        <v>745</v>
      </c>
      <c r="G260" s="245"/>
      <c r="H260" s="248">
        <v>4</v>
      </c>
      <c r="I260" s="249"/>
      <c r="J260" s="245"/>
      <c r="K260" s="245"/>
      <c r="L260" s="250"/>
      <c r="M260" s="251"/>
      <c r="N260" s="252"/>
      <c r="O260" s="252"/>
      <c r="P260" s="252"/>
      <c r="Q260" s="252"/>
      <c r="R260" s="252"/>
      <c r="S260" s="252"/>
      <c r="T260" s="253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4" t="s">
        <v>137</v>
      </c>
      <c r="AU260" s="254" t="s">
        <v>81</v>
      </c>
      <c r="AV260" s="14" t="s">
        <v>81</v>
      </c>
      <c r="AW260" s="14" t="s">
        <v>33</v>
      </c>
      <c r="AX260" s="14" t="s">
        <v>72</v>
      </c>
      <c r="AY260" s="254" t="s">
        <v>124</v>
      </c>
    </row>
    <row r="261" s="15" customFormat="1">
      <c r="A261" s="15"/>
      <c r="B261" s="255"/>
      <c r="C261" s="256"/>
      <c r="D261" s="227" t="s">
        <v>137</v>
      </c>
      <c r="E261" s="257" t="s">
        <v>19</v>
      </c>
      <c r="F261" s="258" t="s">
        <v>156</v>
      </c>
      <c r="G261" s="256"/>
      <c r="H261" s="259">
        <v>108.06100000000001</v>
      </c>
      <c r="I261" s="260"/>
      <c r="J261" s="256"/>
      <c r="K261" s="256"/>
      <c r="L261" s="261"/>
      <c r="M261" s="262"/>
      <c r="N261" s="263"/>
      <c r="O261" s="263"/>
      <c r="P261" s="263"/>
      <c r="Q261" s="263"/>
      <c r="R261" s="263"/>
      <c r="S261" s="263"/>
      <c r="T261" s="264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T261" s="265" t="s">
        <v>137</v>
      </c>
      <c r="AU261" s="265" t="s">
        <v>81</v>
      </c>
      <c r="AV261" s="15" t="s">
        <v>131</v>
      </c>
      <c r="AW261" s="15" t="s">
        <v>33</v>
      </c>
      <c r="AX261" s="15" t="s">
        <v>79</v>
      </c>
      <c r="AY261" s="265" t="s">
        <v>124</v>
      </c>
    </row>
    <row r="262" s="2" customFormat="1" ht="16.5" customHeight="1">
      <c r="A262" s="40"/>
      <c r="B262" s="41"/>
      <c r="C262" s="214" t="s">
        <v>338</v>
      </c>
      <c r="D262" s="214" t="s">
        <v>126</v>
      </c>
      <c r="E262" s="215" t="s">
        <v>746</v>
      </c>
      <c r="F262" s="216" t="s">
        <v>747</v>
      </c>
      <c r="G262" s="217" t="s">
        <v>167</v>
      </c>
      <c r="H262" s="218">
        <v>290</v>
      </c>
      <c r="I262" s="219"/>
      <c r="J262" s="220">
        <f>ROUND(I262*H262,2)</f>
        <v>0</v>
      </c>
      <c r="K262" s="216" t="s">
        <v>130</v>
      </c>
      <c r="L262" s="46"/>
      <c r="M262" s="221" t="s">
        <v>19</v>
      </c>
      <c r="N262" s="222" t="s">
        <v>43</v>
      </c>
      <c r="O262" s="86"/>
      <c r="P262" s="223">
        <f>O262*H262</f>
        <v>0</v>
      </c>
      <c r="Q262" s="223">
        <v>0</v>
      </c>
      <c r="R262" s="223">
        <f>Q262*H262</f>
        <v>0</v>
      </c>
      <c r="S262" s="223">
        <v>0</v>
      </c>
      <c r="T262" s="224">
        <f>S262*H262</f>
        <v>0</v>
      </c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R262" s="225" t="s">
        <v>131</v>
      </c>
      <c r="AT262" s="225" t="s">
        <v>126</v>
      </c>
      <c r="AU262" s="225" t="s">
        <v>81</v>
      </c>
      <c r="AY262" s="19" t="s">
        <v>124</v>
      </c>
      <c r="BE262" s="226">
        <f>IF(N262="základní",J262,0)</f>
        <v>0</v>
      </c>
      <c r="BF262" s="226">
        <f>IF(N262="snížená",J262,0)</f>
        <v>0</v>
      </c>
      <c r="BG262" s="226">
        <f>IF(N262="zákl. přenesená",J262,0)</f>
        <v>0</v>
      </c>
      <c r="BH262" s="226">
        <f>IF(N262="sníž. přenesená",J262,0)</f>
        <v>0</v>
      </c>
      <c r="BI262" s="226">
        <f>IF(N262="nulová",J262,0)</f>
        <v>0</v>
      </c>
      <c r="BJ262" s="19" t="s">
        <v>79</v>
      </c>
      <c r="BK262" s="226">
        <f>ROUND(I262*H262,2)</f>
        <v>0</v>
      </c>
      <c r="BL262" s="19" t="s">
        <v>131</v>
      </c>
      <c r="BM262" s="225" t="s">
        <v>748</v>
      </c>
    </row>
    <row r="263" s="2" customFormat="1">
      <c r="A263" s="40"/>
      <c r="B263" s="41"/>
      <c r="C263" s="42"/>
      <c r="D263" s="227" t="s">
        <v>133</v>
      </c>
      <c r="E263" s="42"/>
      <c r="F263" s="228" t="s">
        <v>749</v>
      </c>
      <c r="G263" s="42"/>
      <c r="H263" s="42"/>
      <c r="I263" s="229"/>
      <c r="J263" s="42"/>
      <c r="K263" s="42"/>
      <c r="L263" s="46"/>
      <c r="M263" s="230"/>
      <c r="N263" s="231"/>
      <c r="O263" s="86"/>
      <c r="P263" s="86"/>
      <c r="Q263" s="86"/>
      <c r="R263" s="86"/>
      <c r="S263" s="86"/>
      <c r="T263" s="87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T263" s="19" t="s">
        <v>133</v>
      </c>
      <c r="AU263" s="19" t="s">
        <v>81</v>
      </c>
    </row>
    <row r="264" s="2" customFormat="1">
      <c r="A264" s="40"/>
      <c r="B264" s="41"/>
      <c r="C264" s="42"/>
      <c r="D264" s="232" t="s">
        <v>135</v>
      </c>
      <c r="E264" s="42"/>
      <c r="F264" s="233" t="s">
        <v>750</v>
      </c>
      <c r="G264" s="42"/>
      <c r="H264" s="42"/>
      <c r="I264" s="229"/>
      <c r="J264" s="42"/>
      <c r="K264" s="42"/>
      <c r="L264" s="46"/>
      <c r="M264" s="230"/>
      <c r="N264" s="231"/>
      <c r="O264" s="86"/>
      <c r="P264" s="86"/>
      <c r="Q264" s="86"/>
      <c r="R264" s="86"/>
      <c r="S264" s="86"/>
      <c r="T264" s="87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T264" s="19" t="s">
        <v>135</v>
      </c>
      <c r="AU264" s="19" t="s">
        <v>81</v>
      </c>
    </row>
    <row r="265" s="13" customFormat="1">
      <c r="A265" s="13"/>
      <c r="B265" s="234"/>
      <c r="C265" s="235"/>
      <c r="D265" s="227" t="s">
        <v>137</v>
      </c>
      <c r="E265" s="236" t="s">
        <v>19</v>
      </c>
      <c r="F265" s="237" t="s">
        <v>751</v>
      </c>
      <c r="G265" s="235"/>
      <c r="H265" s="236" t="s">
        <v>19</v>
      </c>
      <c r="I265" s="238"/>
      <c r="J265" s="235"/>
      <c r="K265" s="235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137</v>
      </c>
      <c r="AU265" s="243" t="s">
        <v>81</v>
      </c>
      <c r="AV265" s="13" t="s">
        <v>79</v>
      </c>
      <c r="AW265" s="13" t="s">
        <v>33</v>
      </c>
      <c r="AX265" s="13" t="s">
        <v>72</v>
      </c>
      <c r="AY265" s="243" t="s">
        <v>124</v>
      </c>
    </row>
    <row r="266" s="13" customFormat="1">
      <c r="A266" s="13"/>
      <c r="B266" s="234"/>
      <c r="C266" s="235"/>
      <c r="D266" s="227" t="s">
        <v>137</v>
      </c>
      <c r="E266" s="236" t="s">
        <v>19</v>
      </c>
      <c r="F266" s="237" t="s">
        <v>614</v>
      </c>
      <c r="G266" s="235"/>
      <c r="H266" s="236" t="s">
        <v>19</v>
      </c>
      <c r="I266" s="238"/>
      <c r="J266" s="235"/>
      <c r="K266" s="235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137</v>
      </c>
      <c r="AU266" s="243" t="s">
        <v>81</v>
      </c>
      <c r="AV266" s="13" t="s">
        <v>79</v>
      </c>
      <c r="AW266" s="13" t="s">
        <v>33</v>
      </c>
      <c r="AX266" s="13" t="s">
        <v>72</v>
      </c>
      <c r="AY266" s="243" t="s">
        <v>124</v>
      </c>
    </row>
    <row r="267" s="14" customFormat="1">
      <c r="A267" s="14"/>
      <c r="B267" s="244"/>
      <c r="C267" s="245"/>
      <c r="D267" s="227" t="s">
        <v>137</v>
      </c>
      <c r="E267" s="246" t="s">
        <v>19</v>
      </c>
      <c r="F267" s="247" t="s">
        <v>752</v>
      </c>
      <c r="G267" s="245"/>
      <c r="H267" s="248">
        <v>290</v>
      </c>
      <c r="I267" s="249"/>
      <c r="J267" s="245"/>
      <c r="K267" s="245"/>
      <c r="L267" s="250"/>
      <c r="M267" s="251"/>
      <c r="N267" s="252"/>
      <c r="O267" s="252"/>
      <c r="P267" s="252"/>
      <c r="Q267" s="252"/>
      <c r="R267" s="252"/>
      <c r="S267" s="252"/>
      <c r="T267" s="253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4" t="s">
        <v>137</v>
      </c>
      <c r="AU267" s="254" t="s">
        <v>81</v>
      </c>
      <c r="AV267" s="14" t="s">
        <v>81</v>
      </c>
      <c r="AW267" s="14" t="s">
        <v>33</v>
      </c>
      <c r="AX267" s="14" t="s">
        <v>79</v>
      </c>
      <c r="AY267" s="254" t="s">
        <v>124</v>
      </c>
    </row>
    <row r="268" s="2" customFormat="1" ht="16.5" customHeight="1">
      <c r="A268" s="40"/>
      <c r="B268" s="41"/>
      <c r="C268" s="214" t="s">
        <v>344</v>
      </c>
      <c r="D268" s="214" t="s">
        <v>126</v>
      </c>
      <c r="E268" s="215" t="s">
        <v>753</v>
      </c>
      <c r="F268" s="216" t="s">
        <v>754</v>
      </c>
      <c r="G268" s="217" t="s">
        <v>167</v>
      </c>
      <c r="H268" s="218">
        <v>97</v>
      </c>
      <c r="I268" s="219"/>
      <c r="J268" s="220">
        <f>ROUND(I268*H268,2)</f>
        <v>0</v>
      </c>
      <c r="K268" s="216" t="s">
        <v>130</v>
      </c>
      <c r="L268" s="46"/>
      <c r="M268" s="221" t="s">
        <v>19</v>
      </c>
      <c r="N268" s="222" t="s">
        <v>43</v>
      </c>
      <c r="O268" s="86"/>
      <c r="P268" s="223">
        <f>O268*H268</f>
        <v>0</v>
      </c>
      <c r="Q268" s="223">
        <v>0</v>
      </c>
      <c r="R268" s="223">
        <f>Q268*H268</f>
        <v>0</v>
      </c>
      <c r="S268" s="223">
        <v>0</v>
      </c>
      <c r="T268" s="224">
        <f>S268*H268</f>
        <v>0</v>
      </c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R268" s="225" t="s">
        <v>131</v>
      </c>
      <c r="AT268" s="225" t="s">
        <v>126</v>
      </c>
      <c r="AU268" s="225" t="s">
        <v>81</v>
      </c>
      <c r="AY268" s="19" t="s">
        <v>124</v>
      </c>
      <c r="BE268" s="226">
        <f>IF(N268="základní",J268,0)</f>
        <v>0</v>
      </c>
      <c r="BF268" s="226">
        <f>IF(N268="snížená",J268,0)</f>
        <v>0</v>
      </c>
      <c r="BG268" s="226">
        <f>IF(N268="zákl. přenesená",J268,0)</f>
        <v>0</v>
      </c>
      <c r="BH268" s="226">
        <f>IF(N268="sníž. přenesená",J268,0)</f>
        <v>0</v>
      </c>
      <c r="BI268" s="226">
        <f>IF(N268="nulová",J268,0)</f>
        <v>0</v>
      </c>
      <c r="BJ268" s="19" t="s">
        <v>79</v>
      </c>
      <c r="BK268" s="226">
        <f>ROUND(I268*H268,2)</f>
        <v>0</v>
      </c>
      <c r="BL268" s="19" t="s">
        <v>131</v>
      </c>
      <c r="BM268" s="225" t="s">
        <v>755</v>
      </c>
    </row>
    <row r="269" s="2" customFormat="1">
      <c r="A269" s="40"/>
      <c r="B269" s="41"/>
      <c r="C269" s="42"/>
      <c r="D269" s="227" t="s">
        <v>133</v>
      </c>
      <c r="E269" s="42"/>
      <c r="F269" s="228" t="s">
        <v>756</v>
      </c>
      <c r="G269" s="42"/>
      <c r="H269" s="42"/>
      <c r="I269" s="229"/>
      <c r="J269" s="42"/>
      <c r="K269" s="42"/>
      <c r="L269" s="46"/>
      <c r="M269" s="230"/>
      <c r="N269" s="231"/>
      <c r="O269" s="86"/>
      <c r="P269" s="86"/>
      <c r="Q269" s="86"/>
      <c r="R269" s="86"/>
      <c r="S269" s="86"/>
      <c r="T269" s="87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T269" s="19" t="s">
        <v>133</v>
      </c>
      <c r="AU269" s="19" t="s">
        <v>81</v>
      </c>
    </row>
    <row r="270" s="2" customFormat="1">
      <c r="A270" s="40"/>
      <c r="B270" s="41"/>
      <c r="C270" s="42"/>
      <c r="D270" s="232" t="s">
        <v>135</v>
      </c>
      <c r="E270" s="42"/>
      <c r="F270" s="233" t="s">
        <v>757</v>
      </c>
      <c r="G270" s="42"/>
      <c r="H270" s="42"/>
      <c r="I270" s="229"/>
      <c r="J270" s="42"/>
      <c r="K270" s="42"/>
      <c r="L270" s="46"/>
      <c r="M270" s="230"/>
      <c r="N270" s="231"/>
      <c r="O270" s="86"/>
      <c r="P270" s="86"/>
      <c r="Q270" s="86"/>
      <c r="R270" s="86"/>
      <c r="S270" s="86"/>
      <c r="T270" s="87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T270" s="19" t="s">
        <v>135</v>
      </c>
      <c r="AU270" s="19" t="s">
        <v>81</v>
      </c>
    </row>
    <row r="271" s="13" customFormat="1">
      <c r="A271" s="13"/>
      <c r="B271" s="234"/>
      <c r="C271" s="235"/>
      <c r="D271" s="227" t="s">
        <v>137</v>
      </c>
      <c r="E271" s="236" t="s">
        <v>19</v>
      </c>
      <c r="F271" s="237" t="s">
        <v>758</v>
      </c>
      <c r="G271" s="235"/>
      <c r="H271" s="236" t="s">
        <v>19</v>
      </c>
      <c r="I271" s="238"/>
      <c r="J271" s="235"/>
      <c r="K271" s="235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137</v>
      </c>
      <c r="AU271" s="243" t="s">
        <v>81</v>
      </c>
      <c r="AV271" s="13" t="s">
        <v>79</v>
      </c>
      <c r="AW271" s="13" t="s">
        <v>33</v>
      </c>
      <c r="AX271" s="13" t="s">
        <v>72</v>
      </c>
      <c r="AY271" s="243" t="s">
        <v>124</v>
      </c>
    </row>
    <row r="272" s="13" customFormat="1">
      <c r="A272" s="13"/>
      <c r="B272" s="234"/>
      <c r="C272" s="235"/>
      <c r="D272" s="227" t="s">
        <v>137</v>
      </c>
      <c r="E272" s="236" t="s">
        <v>19</v>
      </c>
      <c r="F272" s="237" t="s">
        <v>614</v>
      </c>
      <c r="G272" s="235"/>
      <c r="H272" s="236" t="s">
        <v>19</v>
      </c>
      <c r="I272" s="238"/>
      <c r="J272" s="235"/>
      <c r="K272" s="235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137</v>
      </c>
      <c r="AU272" s="243" t="s">
        <v>81</v>
      </c>
      <c r="AV272" s="13" t="s">
        <v>79</v>
      </c>
      <c r="AW272" s="13" t="s">
        <v>33</v>
      </c>
      <c r="AX272" s="13" t="s">
        <v>72</v>
      </c>
      <c r="AY272" s="243" t="s">
        <v>124</v>
      </c>
    </row>
    <row r="273" s="14" customFormat="1">
      <c r="A273" s="14"/>
      <c r="B273" s="244"/>
      <c r="C273" s="245"/>
      <c r="D273" s="227" t="s">
        <v>137</v>
      </c>
      <c r="E273" s="246" t="s">
        <v>19</v>
      </c>
      <c r="F273" s="247" t="s">
        <v>759</v>
      </c>
      <c r="G273" s="245"/>
      <c r="H273" s="248">
        <v>97</v>
      </c>
      <c r="I273" s="249"/>
      <c r="J273" s="245"/>
      <c r="K273" s="245"/>
      <c r="L273" s="250"/>
      <c r="M273" s="251"/>
      <c r="N273" s="252"/>
      <c r="O273" s="252"/>
      <c r="P273" s="252"/>
      <c r="Q273" s="252"/>
      <c r="R273" s="252"/>
      <c r="S273" s="252"/>
      <c r="T273" s="253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4" t="s">
        <v>137</v>
      </c>
      <c r="AU273" s="254" t="s">
        <v>81</v>
      </c>
      <c r="AV273" s="14" t="s">
        <v>81</v>
      </c>
      <c r="AW273" s="14" t="s">
        <v>33</v>
      </c>
      <c r="AX273" s="14" t="s">
        <v>79</v>
      </c>
      <c r="AY273" s="254" t="s">
        <v>124</v>
      </c>
    </row>
    <row r="274" s="2" customFormat="1" ht="16.5" customHeight="1">
      <c r="A274" s="40"/>
      <c r="B274" s="41"/>
      <c r="C274" s="214" t="s">
        <v>351</v>
      </c>
      <c r="D274" s="214" t="s">
        <v>126</v>
      </c>
      <c r="E274" s="215" t="s">
        <v>760</v>
      </c>
      <c r="F274" s="216" t="s">
        <v>761</v>
      </c>
      <c r="G274" s="217" t="s">
        <v>167</v>
      </c>
      <c r="H274" s="218">
        <v>319.10000000000002</v>
      </c>
      <c r="I274" s="219"/>
      <c r="J274" s="220">
        <f>ROUND(I274*H274,2)</f>
        <v>0</v>
      </c>
      <c r="K274" s="216" t="s">
        <v>130</v>
      </c>
      <c r="L274" s="46"/>
      <c r="M274" s="221" t="s">
        <v>19</v>
      </c>
      <c r="N274" s="222" t="s">
        <v>43</v>
      </c>
      <c r="O274" s="86"/>
      <c r="P274" s="223">
        <f>O274*H274</f>
        <v>0</v>
      </c>
      <c r="Q274" s="223">
        <v>0</v>
      </c>
      <c r="R274" s="223">
        <f>Q274*H274</f>
        <v>0</v>
      </c>
      <c r="S274" s="223">
        <v>0</v>
      </c>
      <c r="T274" s="224">
        <f>S274*H274</f>
        <v>0</v>
      </c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R274" s="225" t="s">
        <v>131</v>
      </c>
      <c r="AT274" s="225" t="s">
        <v>126</v>
      </c>
      <c r="AU274" s="225" t="s">
        <v>81</v>
      </c>
      <c r="AY274" s="19" t="s">
        <v>124</v>
      </c>
      <c r="BE274" s="226">
        <f>IF(N274="základní",J274,0)</f>
        <v>0</v>
      </c>
      <c r="BF274" s="226">
        <f>IF(N274="snížená",J274,0)</f>
        <v>0</v>
      </c>
      <c r="BG274" s="226">
        <f>IF(N274="zákl. přenesená",J274,0)</f>
        <v>0</v>
      </c>
      <c r="BH274" s="226">
        <f>IF(N274="sníž. přenesená",J274,0)</f>
        <v>0</v>
      </c>
      <c r="BI274" s="226">
        <f>IF(N274="nulová",J274,0)</f>
        <v>0</v>
      </c>
      <c r="BJ274" s="19" t="s">
        <v>79</v>
      </c>
      <c r="BK274" s="226">
        <f>ROUND(I274*H274,2)</f>
        <v>0</v>
      </c>
      <c r="BL274" s="19" t="s">
        <v>131</v>
      </c>
      <c r="BM274" s="225" t="s">
        <v>762</v>
      </c>
    </row>
    <row r="275" s="2" customFormat="1">
      <c r="A275" s="40"/>
      <c r="B275" s="41"/>
      <c r="C275" s="42"/>
      <c r="D275" s="227" t="s">
        <v>133</v>
      </c>
      <c r="E275" s="42"/>
      <c r="F275" s="228" t="s">
        <v>763</v>
      </c>
      <c r="G275" s="42"/>
      <c r="H275" s="42"/>
      <c r="I275" s="229"/>
      <c r="J275" s="42"/>
      <c r="K275" s="42"/>
      <c r="L275" s="46"/>
      <c r="M275" s="230"/>
      <c r="N275" s="231"/>
      <c r="O275" s="86"/>
      <c r="P275" s="86"/>
      <c r="Q275" s="86"/>
      <c r="R275" s="86"/>
      <c r="S275" s="86"/>
      <c r="T275" s="87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T275" s="19" t="s">
        <v>133</v>
      </c>
      <c r="AU275" s="19" t="s">
        <v>81</v>
      </c>
    </row>
    <row r="276" s="2" customFormat="1">
      <c r="A276" s="40"/>
      <c r="B276" s="41"/>
      <c r="C276" s="42"/>
      <c r="D276" s="232" t="s">
        <v>135</v>
      </c>
      <c r="E276" s="42"/>
      <c r="F276" s="233" t="s">
        <v>764</v>
      </c>
      <c r="G276" s="42"/>
      <c r="H276" s="42"/>
      <c r="I276" s="229"/>
      <c r="J276" s="42"/>
      <c r="K276" s="42"/>
      <c r="L276" s="46"/>
      <c r="M276" s="230"/>
      <c r="N276" s="231"/>
      <c r="O276" s="86"/>
      <c r="P276" s="86"/>
      <c r="Q276" s="86"/>
      <c r="R276" s="86"/>
      <c r="S276" s="86"/>
      <c r="T276" s="87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T276" s="19" t="s">
        <v>135</v>
      </c>
      <c r="AU276" s="19" t="s">
        <v>81</v>
      </c>
    </row>
    <row r="277" s="13" customFormat="1">
      <c r="A277" s="13"/>
      <c r="B277" s="234"/>
      <c r="C277" s="235"/>
      <c r="D277" s="227" t="s">
        <v>137</v>
      </c>
      <c r="E277" s="236" t="s">
        <v>19</v>
      </c>
      <c r="F277" s="237" t="s">
        <v>765</v>
      </c>
      <c r="G277" s="235"/>
      <c r="H277" s="236" t="s">
        <v>19</v>
      </c>
      <c r="I277" s="238"/>
      <c r="J277" s="235"/>
      <c r="K277" s="235"/>
      <c r="L277" s="239"/>
      <c r="M277" s="240"/>
      <c r="N277" s="241"/>
      <c r="O277" s="241"/>
      <c r="P277" s="241"/>
      <c r="Q277" s="241"/>
      <c r="R277" s="241"/>
      <c r="S277" s="241"/>
      <c r="T277" s="242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3" t="s">
        <v>137</v>
      </c>
      <c r="AU277" s="243" t="s">
        <v>81</v>
      </c>
      <c r="AV277" s="13" t="s">
        <v>79</v>
      </c>
      <c r="AW277" s="13" t="s">
        <v>33</v>
      </c>
      <c r="AX277" s="13" t="s">
        <v>72</v>
      </c>
      <c r="AY277" s="243" t="s">
        <v>124</v>
      </c>
    </row>
    <row r="278" s="13" customFormat="1">
      <c r="A278" s="13"/>
      <c r="B278" s="234"/>
      <c r="C278" s="235"/>
      <c r="D278" s="227" t="s">
        <v>137</v>
      </c>
      <c r="E278" s="236" t="s">
        <v>19</v>
      </c>
      <c r="F278" s="237" t="s">
        <v>614</v>
      </c>
      <c r="G278" s="235"/>
      <c r="H278" s="236" t="s">
        <v>19</v>
      </c>
      <c r="I278" s="238"/>
      <c r="J278" s="235"/>
      <c r="K278" s="235"/>
      <c r="L278" s="239"/>
      <c r="M278" s="240"/>
      <c r="N278" s="241"/>
      <c r="O278" s="241"/>
      <c r="P278" s="241"/>
      <c r="Q278" s="241"/>
      <c r="R278" s="241"/>
      <c r="S278" s="241"/>
      <c r="T278" s="24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3" t="s">
        <v>137</v>
      </c>
      <c r="AU278" s="243" t="s">
        <v>81</v>
      </c>
      <c r="AV278" s="13" t="s">
        <v>79</v>
      </c>
      <c r="AW278" s="13" t="s">
        <v>33</v>
      </c>
      <c r="AX278" s="13" t="s">
        <v>72</v>
      </c>
      <c r="AY278" s="243" t="s">
        <v>124</v>
      </c>
    </row>
    <row r="279" s="13" customFormat="1">
      <c r="A279" s="13"/>
      <c r="B279" s="234"/>
      <c r="C279" s="235"/>
      <c r="D279" s="227" t="s">
        <v>137</v>
      </c>
      <c r="E279" s="236" t="s">
        <v>19</v>
      </c>
      <c r="F279" s="237" t="s">
        <v>766</v>
      </c>
      <c r="G279" s="235"/>
      <c r="H279" s="236" t="s">
        <v>19</v>
      </c>
      <c r="I279" s="238"/>
      <c r="J279" s="235"/>
      <c r="K279" s="235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137</v>
      </c>
      <c r="AU279" s="243" t="s">
        <v>81</v>
      </c>
      <c r="AV279" s="13" t="s">
        <v>79</v>
      </c>
      <c r="AW279" s="13" t="s">
        <v>33</v>
      </c>
      <c r="AX279" s="13" t="s">
        <v>72</v>
      </c>
      <c r="AY279" s="243" t="s">
        <v>124</v>
      </c>
    </row>
    <row r="280" s="14" customFormat="1">
      <c r="A280" s="14"/>
      <c r="B280" s="244"/>
      <c r="C280" s="245"/>
      <c r="D280" s="227" t="s">
        <v>137</v>
      </c>
      <c r="E280" s="246" t="s">
        <v>19</v>
      </c>
      <c r="F280" s="247" t="s">
        <v>720</v>
      </c>
      <c r="G280" s="245"/>
      <c r="H280" s="248">
        <v>74</v>
      </c>
      <c r="I280" s="249"/>
      <c r="J280" s="245"/>
      <c r="K280" s="245"/>
      <c r="L280" s="250"/>
      <c r="M280" s="251"/>
      <c r="N280" s="252"/>
      <c r="O280" s="252"/>
      <c r="P280" s="252"/>
      <c r="Q280" s="252"/>
      <c r="R280" s="252"/>
      <c r="S280" s="252"/>
      <c r="T280" s="253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4" t="s">
        <v>137</v>
      </c>
      <c r="AU280" s="254" t="s">
        <v>81</v>
      </c>
      <c r="AV280" s="14" t="s">
        <v>81</v>
      </c>
      <c r="AW280" s="14" t="s">
        <v>33</v>
      </c>
      <c r="AX280" s="14" t="s">
        <v>72</v>
      </c>
      <c r="AY280" s="254" t="s">
        <v>124</v>
      </c>
    </row>
    <row r="281" s="13" customFormat="1">
      <c r="A281" s="13"/>
      <c r="B281" s="234"/>
      <c r="C281" s="235"/>
      <c r="D281" s="227" t="s">
        <v>137</v>
      </c>
      <c r="E281" s="236" t="s">
        <v>19</v>
      </c>
      <c r="F281" s="237" t="s">
        <v>767</v>
      </c>
      <c r="G281" s="235"/>
      <c r="H281" s="236" t="s">
        <v>19</v>
      </c>
      <c r="I281" s="238"/>
      <c r="J281" s="235"/>
      <c r="K281" s="235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137</v>
      </c>
      <c r="AU281" s="243" t="s">
        <v>81</v>
      </c>
      <c r="AV281" s="13" t="s">
        <v>79</v>
      </c>
      <c r="AW281" s="13" t="s">
        <v>33</v>
      </c>
      <c r="AX281" s="13" t="s">
        <v>72</v>
      </c>
      <c r="AY281" s="243" t="s">
        <v>124</v>
      </c>
    </row>
    <row r="282" s="14" customFormat="1">
      <c r="A282" s="14"/>
      <c r="B282" s="244"/>
      <c r="C282" s="245"/>
      <c r="D282" s="227" t="s">
        <v>137</v>
      </c>
      <c r="E282" s="246" t="s">
        <v>19</v>
      </c>
      <c r="F282" s="247" t="s">
        <v>583</v>
      </c>
      <c r="G282" s="245"/>
      <c r="H282" s="248">
        <v>58</v>
      </c>
      <c r="I282" s="249"/>
      <c r="J282" s="245"/>
      <c r="K282" s="245"/>
      <c r="L282" s="250"/>
      <c r="M282" s="251"/>
      <c r="N282" s="252"/>
      <c r="O282" s="252"/>
      <c r="P282" s="252"/>
      <c r="Q282" s="252"/>
      <c r="R282" s="252"/>
      <c r="S282" s="252"/>
      <c r="T282" s="253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4" t="s">
        <v>137</v>
      </c>
      <c r="AU282" s="254" t="s">
        <v>81</v>
      </c>
      <c r="AV282" s="14" t="s">
        <v>81</v>
      </c>
      <c r="AW282" s="14" t="s">
        <v>33</v>
      </c>
      <c r="AX282" s="14" t="s">
        <v>72</v>
      </c>
      <c r="AY282" s="254" t="s">
        <v>124</v>
      </c>
    </row>
    <row r="283" s="13" customFormat="1">
      <c r="A283" s="13"/>
      <c r="B283" s="234"/>
      <c r="C283" s="235"/>
      <c r="D283" s="227" t="s">
        <v>137</v>
      </c>
      <c r="E283" s="236" t="s">
        <v>19</v>
      </c>
      <c r="F283" s="237" t="s">
        <v>768</v>
      </c>
      <c r="G283" s="235"/>
      <c r="H283" s="236" t="s">
        <v>19</v>
      </c>
      <c r="I283" s="238"/>
      <c r="J283" s="235"/>
      <c r="K283" s="235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137</v>
      </c>
      <c r="AU283" s="243" t="s">
        <v>81</v>
      </c>
      <c r="AV283" s="13" t="s">
        <v>79</v>
      </c>
      <c r="AW283" s="13" t="s">
        <v>33</v>
      </c>
      <c r="AX283" s="13" t="s">
        <v>72</v>
      </c>
      <c r="AY283" s="243" t="s">
        <v>124</v>
      </c>
    </row>
    <row r="284" s="14" customFormat="1">
      <c r="A284" s="14"/>
      <c r="B284" s="244"/>
      <c r="C284" s="245"/>
      <c r="D284" s="227" t="s">
        <v>137</v>
      </c>
      <c r="E284" s="246" t="s">
        <v>19</v>
      </c>
      <c r="F284" s="247" t="s">
        <v>769</v>
      </c>
      <c r="G284" s="245"/>
      <c r="H284" s="248">
        <v>122.5</v>
      </c>
      <c r="I284" s="249"/>
      <c r="J284" s="245"/>
      <c r="K284" s="245"/>
      <c r="L284" s="250"/>
      <c r="M284" s="251"/>
      <c r="N284" s="252"/>
      <c r="O284" s="252"/>
      <c r="P284" s="252"/>
      <c r="Q284" s="252"/>
      <c r="R284" s="252"/>
      <c r="S284" s="252"/>
      <c r="T284" s="253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4" t="s">
        <v>137</v>
      </c>
      <c r="AU284" s="254" t="s">
        <v>81</v>
      </c>
      <c r="AV284" s="14" t="s">
        <v>81</v>
      </c>
      <c r="AW284" s="14" t="s">
        <v>33</v>
      </c>
      <c r="AX284" s="14" t="s">
        <v>72</v>
      </c>
      <c r="AY284" s="254" t="s">
        <v>124</v>
      </c>
    </row>
    <row r="285" s="13" customFormat="1">
      <c r="A285" s="13"/>
      <c r="B285" s="234"/>
      <c r="C285" s="235"/>
      <c r="D285" s="227" t="s">
        <v>137</v>
      </c>
      <c r="E285" s="236" t="s">
        <v>19</v>
      </c>
      <c r="F285" s="237" t="s">
        <v>770</v>
      </c>
      <c r="G285" s="235"/>
      <c r="H285" s="236" t="s">
        <v>19</v>
      </c>
      <c r="I285" s="238"/>
      <c r="J285" s="235"/>
      <c r="K285" s="235"/>
      <c r="L285" s="239"/>
      <c r="M285" s="240"/>
      <c r="N285" s="241"/>
      <c r="O285" s="241"/>
      <c r="P285" s="241"/>
      <c r="Q285" s="241"/>
      <c r="R285" s="241"/>
      <c r="S285" s="241"/>
      <c r="T285" s="24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3" t="s">
        <v>137</v>
      </c>
      <c r="AU285" s="243" t="s">
        <v>81</v>
      </c>
      <c r="AV285" s="13" t="s">
        <v>79</v>
      </c>
      <c r="AW285" s="13" t="s">
        <v>33</v>
      </c>
      <c r="AX285" s="13" t="s">
        <v>72</v>
      </c>
      <c r="AY285" s="243" t="s">
        <v>124</v>
      </c>
    </row>
    <row r="286" s="14" customFormat="1">
      <c r="A286" s="14"/>
      <c r="B286" s="244"/>
      <c r="C286" s="245"/>
      <c r="D286" s="227" t="s">
        <v>137</v>
      </c>
      <c r="E286" s="246" t="s">
        <v>19</v>
      </c>
      <c r="F286" s="247" t="s">
        <v>771</v>
      </c>
      <c r="G286" s="245"/>
      <c r="H286" s="248">
        <v>64.599999999999994</v>
      </c>
      <c r="I286" s="249"/>
      <c r="J286" s="245"/>
      <c r="K286" s="245"/>
      <c r="L286" s="250"/>
      <c r="M286" s="251"/>
      <c r="N286" s="252"/>
      <c r="O286" s="252"/>
      <c r="P286" s="252"/>
      <c r="Q286" s="252"/>
      <c r="R286" s="252"/>
      <c r="S286" s="252"/>
      <c r="T286" s="253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4" t="s">
        <v>137</v>
      </c>
      <c r="AU286" s="254" t="s">
        <v>81</v>
      </c>
      <c r="AV286" s="14" t="s">
        <v>81</v>
      </c>
      <c r="AW286" s="14" t="s">
        <v>33</v>
      </c>
      <c r="AX286" s="14" t="s">
        <v>72</v>
      </c>
      <c r="AY286" s="254" t="s">
        <v>124</v>
      </c>
    </row>
    <row r="287" s="15" customFormat="1">
      <c r="A287" s="15"/>
      <c r="B287" s="255"/>
      <c r="C287" s="256"/>
      <c r="D287" s="227" t="s">
        <v>137</v>
      </c>
      <c r="E287" s="257" t="s">
        <v>19</v>
      </c>
      <c r="F287" s="258" t="s">
        <v>156</v>
      </c>
      <c r="G287" s="256"/>
      <c r="H287" s="259">
        <v>319.10000000000002</v>
      </c>
      <c r="I287" s="260"/>
      <c r="J287" s="256"/>
      <c r="K287" s="256"/>
      <c r="L287" s="261"/>
      <c r="M287" s="262"/>
      <c r="N287" s="263"/>
      <c r="O287" s="263"/>
      <c r="P287" s="263"/>
      <c r="Q287" s="263"/>
      <c r="R287" s="263"/>
      <c r="S287" s="263"/>
      <c r="T287" s="264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65" t="s">
        <v>137</v>
      </c>
      <c r="AU287" s="265" t="s">
        <v>81</v>
      </c>
      <c r="AV287" s="15" t="s">
        <v>131</v>
      </c>
      <c r="AW287" s="15" t="s">
        <v>33</v>
      </c>
      <c r="AX287" s="15" t="s">
        <v>79</v>
      </c>
      <c r="AY287" s="265" t="s">
        <v>124</v>
      </c>
    </row>
    <row r="288" s="2" customFormat="1" ht="16.5" customHeight="1">
      <c r="A288" s="40"/>
      <c r="B288" s="41"/>
      <c r="C288" s="214" t="s">
        <v>363</v>
      </c>
      <c r="D288" s="214" t="s">
        <v>126</v>
      </c>
      <c r="E288" s="215" t="s">
        <v>772</v>
      </c>
      <c r="F288" s="216" t="s">
        <v>773</v>
      </c>
      <c r="G288" s="217" t="s">
        <v>167</v>
      </c>
      <c r="H288" s="218">
        <v>58</v>
      </c>
      <c r="I288" s="219"/>
      <c r="J288" s="220">
        <f>ROUND(I288*H288,2)</f>
        <v>0</v>
      </c>
      <c r="K288" s="216" t="s">
        <v>130</v>
      </c>
      <c r="L288" s="46"/>
      <c r="M288" s="221" t="s">
        <v>19</v>
      </c>
      <c r="N288" s="222" t="s">
        <v>43</v>
      </c>
      <c r="O288" s="86"/>
      <c r="P288" s="223">
        <f>O288*H288</f>
        <v>0</v>
      </c>
      <c r="Q288" s="223">
        <v>0</v>
      </c>
      <c r="R288" s="223">
        <f>Q288*H288</f>
        <v>0</v>
      </c>
      <c r="S288" s="223">
        <v>0</v>
      </c>
      <c r="T288" s="224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25" t="s">
        <v>131</v>
      </c>
      <c r="AT288" s="225" t="s">
        <v>126</v>
      </c>
      <c r="AU288" s="225" t="s">
        <v>81</v>
      </c>
      <c r="AY288" s="19" t="s">
        <v>124</v>
      </c>
      <c r="BE288" s="226">
        <f>IF(N288="základní",J288,0)</f>
        <v>0</v>
      </c>
      <c r="BF288" s="226">
        <f>IF(N288="snížená",J288,0)</f>
        <v>0</v>
      </c>
      <c r="BG288" s="226">
        <f>IF(N288="zákl. přenesená",J288,0)</f>
        <v>0</v>
      </c>
      <c r="BH288" s="226">
        <f>IF(N288="sníž. přenesená",J288,0)</f>
        <v>0</v>
      </c>
      <c r="BI288" s="226">
        <f>IF(N288="nulová",J288,0)</f>
        <v>0</v>
      </c>
      <c r="BJ288" s="19" t="s">
        <v>79</v>
      </c>
      <c r="BK288" s="226">
        <f>ROUND(I288*H288,2)</f>
        <v>0</v>
      </c>
      <c r="BL288" s="19" t="s">
        <v>131</v>
      </c>
      <c r="BM288" s="225" t="s">
        <v>774</v>
      </c>
    </row>
    <row r="289" s="2" customFormat="1">
      <c r="A289" s="40"/>
      <c r="B289" s="41"/>
      <c r="C289" s="42"/>
      <c r="D289" s="227" t="s">
        <v>133</v>
      </c>
      <c r="E289" s="42"/>
      <c r="F289" s="228" t="s">
        <v>775</v>
      </c>
      <c r="G289" s="42"/>
      <c r="H289" s="42"/>
      <c r="I289" s="229"/>
      <c r="J289" s="42"/>
      <c r="K289" s="42"/>
      <c r="L289" s="46"/>
      <c r="M289" s="230"/>
      <c r="N289" s="231"/>
      <c r="O289" s="86"/>
      <c r="P289" s="86"/>
      <c r="Q289" s="86"/>
      <c r="R289" s="86"/>
      <c r="S289" s="86"/>
      <c r="T289" s="87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T289" s="19" t="s">
        <v>133</v>
      </c>
      <c r="AU289" s="19" t="s">
        <v>81</v>
      </c>
    </row>
    <row r="290" s="2" customFormat="1">
      <c r="A290" s="40"/>
      <c r="B290" s="41"/>
      <c r="C290" s="42"/>
      <c r="D290" s="232" t="s">
        <v>135</v>
      </c>
      <c r="E290" s="42"/>
      <c r="F290" s="233" t="s">
        <v>776</v>
      </c>
      <c r="G290" s="42"/>
      <c r="H290" s="42"/>
      <c r="I290" s="229"/>
      <c r="J290" s="42"/>
      <c r="K290" s="42"/>
      <c r="L290" s="46"/>
      <c r="M290" s="230"/>
      <c r="N290" s="231"/>
      <c r="O290" s="86"/>
      <c r="P290" s="86"/>
      <c r="Q290" s="86"/>
      <c r="R290" s="86"/>
      <c r="S290" s="86"/>
      <c r="T290" s="87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T290" s="19" t="s">
        <v>135</v>
      </c>
      <c r="AU290" s="19" t="s">
        <v>81</v>
      </c>
    </row>
    <row r="291" s="13" customFormat="1">
      <c r="A291" s="13"/>
      <c r="B291" s="234"/>
      <c r="C291" s="235"/>
      <c r="D291" s="227" t="s">
        <v>137</v>
      </c>
      <c r="E291" s="236" t="s">
        <v>19</v>
      </c>
      <c r="F291" s="237" t="s">
        <v>711</v>
      </c>
      <c r="G291" s="235"/>
      <c r="H291" s="236" t="s">
        <v>19</v>
      </c>
      <c r="I291" s="238"/>
      <c r="J291" s="235"/>
      <c r="K291" s="235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137</v>
      </c>
      <c r="AU291" s="243" t="s">
        <v>81</v>
      </c>
      <c r="AV291" s="13" t="s">
        <v>79</v>
      </c>
      <c r="AW291" s="13" t="s">
        <v>33</v>
      </c>
      <c r="AX291" s="13" t="s">
        <v>72</v>
      </c>
      <c r="AY291" s="243" t="s">
        <v>124</v>
      </c>
    </row>
    <row r="292" s="13" customFormat="1">
      <c r="A292" s="13"/>
      <c r="B292" s="234"/>
      <c r="C292" s="235"/>
      <c r="D292" s="227" t="s">
        <v>137</v>
      </c>
      <c r="E292" s="236" t="s">
        <v>19</v>
      </c>
      <c r="F292" s="237" t="s">
        <v>614</v>
      </c>
      <c r="G292" s="235"/>
      <c r="H292" s="236" t="s">
        <v>19</v>
      </c>
      <c r="I292" s="238"/>
      <c r="J292" s="235"/>
      <c r="K292" s="235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137</v>
      </c>
      <c r="AU292" s="243" t="s">
        <v>81</v>
      </c>
      <c r="AV292" s="13" t="s">
        <v>79</v>
      </c>
      <c r="AW292" s="13" t="s">
        <v>33</v>
      </c>
      <c r="AX292" s="13" t="s">
        <v>72</v>
      </c>
      <c r="AY292" s="243" t="s">
        <v>124</v>
      </c>
    </row>
    <row r="293" s="13" customFormat="1">
      <c r="A293" s="13"/>
      <c r="B293" s="234"/>
      <c r="C293" s="235"/>
      <c r="D293" s="227" t="s">
        <v>137</v>
      </c>
      <c r="E293" s="236" t="s">
        <v>19</v>
      </c>
      <c r="F293" s="237" t="s">
        <v>625</v>
      </c>
      <c r="G293" s="235"/>
      <c r="H293" s="236" t="s">
        <v>19</v>
      </c>
      <c r="I293" s="238"/>
      <c r="J293" s="235"/>
      <c r="K293" s="235"/>
      <c r="L293" s="239"/>
      <c r="M293" s="240"/>
      <c r="N293" s="241"/>
      <c r="O293" s="241"/>
      <c r="P293" s="241"/>
      <c r="Q293" s="241"/>
      <c r="R293" s="241"/>
      <c r="S293" s="241"/>
      <c r="T293" s="24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3" t="s">
        <v>137</v>
      </c>
      <c r="AU293" s="243" t="s">
        <v>81</v>
      </c>
      <c r="AV293" s="13" t="s">
        <v>79</v>
      </c>
      <c r="AW293" s="13" t="s">
        <v>33</v>
      </c>
      <c r="AX293" s="13" t="s">
        <v>72</v>
      </c>
      <c r="AY293" s="243" t="s">
        <v>124</v>
      </c>
    </row>
    <row r="294" s="14" customFormat="1">
      <c r="A294" s="14"/>
      <c r="B294" s="244"/>
      <c r="C294" s="245"/>
      <c r="D294" s="227" t="s">
        <v>137</v>
      </c>
      <c r="E294" s="246" t="s">
        <v>19</v>
      </c>
      <c r="F294" s="247" t="s">
        <v>583</v>
      </c>
      <c r="G294" s="245"/>
      <c r="H294" s="248">
        <v>58</v>
      </c>
      <c r="I294" s="249"/>
      <c r="J294" s="245"/>
      <c r="K294" s="245"/>
      <c r="L294" s="250"/>
      <c r="M294" s="251"/>
      <c r="N294" s="252"/>
      <c r="O294" s="252"/>
      <c r="P294" s="252"/>
      <c r="Q294" s="252"/>
      <c r="R294" s="252"/>
      <c r="S294" s="252"/>
      <c r="T294" s="253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4" t="s">
        <v>137</v>
      </c>
      <c r="AU294" s="254" t="s">
        <v>81</v>
      </c>
      <c r="AV294" s="14" t="s">
        <v>81</v>
      </c>
      <c r="AW294" s="14" t="s">
        <v>33</v>
      </c>
      <c r="AX294" s="14" t="s">
        <v>79</v>
      </c>
      <c r="AY294" s="254" t="s">
        <v>124</v>
      </c>
    </row>
    <row r="295" s="2" customFormat="1" ht="16.5" customHeight="1">
      <c r="A295" s="40"/>
      <c r="B295" s="41"/>
      <c r="C295" s="214" t="s">
        <v>380</v>
      </c>
      <c r="D295" s="214" t="s">
        <v>126</v>
      </c>
      <c r="E295" s="215" t="s">
        <v>777</v>
      </c>
      <c r="F295" s="216" t="s">
        <v>778</v>
      </c>
      <c r="G295" s="217" t="s">
        <v>461</v>
      </c>
      <c r="H295" s="218">
        <v>4</v>
      </c>
      <c r="I295" s="219"/>
      <c r="J295" s="220">
        <f>ROUND(I295*H295,2)</f>
        <v>0</v>
      </c>
      <c r="K295" s="216" t="s">
        <v>130</v>
      </c>
      <c r="L295" s="46"/>
      <c r="M295" s="221" t="s">
        <v>19</v>
      </c>
      <c r="N295" s="222" t="s">
        <v>43</v>
      </c>
      <c r="O295" s="86"/>
      <c r="P295" s="223">
        <f>O295*H295</f>
        <v>0</v>
      </c>
      <c r="Q295" s="223">
        <v>0.021350000000000001</v>
      </c>
      <c r="R295" s="223">
        <f>Q295*H295</f>
        <v>0.085400000000000004</v>
      </c>
      <c r="S295" s="223">
        <v>0</v>
      </c>
      <c r="T295" s="224">
        <f>S295*H295</f>
        <v>0</v>
      </c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R295" s="225" t="s">
        <v>131</v>
      </c>
      <c r="AT295" s="225" t="s">
        <v>126</v>
      </c>
      <c r="AU295" s="225" t="s">
        <v>81</v>
      </c>
      <c r="AY295" s="19" t="s">
        <v>124</v>
      </c>
      <c r="BE295" s="226">
        <f>IF(N295="základní",J295,0)</f>
        <v>0</v>
      </c>
      <c r="BF295" s="226">
        <f>IF(N295="snížená",J295,0)</f>
        <v>0</v>
      </c>
      <c r="BG295" s="226">
        <f>IF(N295="zákl. přenesená",J295,0)</f>
        <v>0</v>
      </c>
      <c r="BH295" s="226">
        <f>IF(N295="sníž. přenesená",J295,0)</f>
        <v>0</v>
      </c>
      <c r="BI295" s="226">
        <f>IF(N295="nulová",J295,0)</f>
        <v>0</v>
      </c>
      <c r="BJ295" s="19" t="s">
        <v>79</v>
      </c>
      <c r="BK295" s="226">
        <f>ROUND(I295*H295,2)</f>
        <v>0</v>
      </c>
      <c r="BL295" s="19" t="s">
        <v>131</v>
      </c>
      <c r="BM295" s="225" t="s">
        <v>779</v>
      </c>
    </row>
    <row r="296" s="2" customFormat="1">
      <c r="A296" s="40"/>
      <c r="B296" s="41"/>
      <c r="C296" s="42"/>
      <c r="D296" s="227" t="s">
        <v>133</v>
      </c>
      <c r="E296" s="42"/>
      <c r="F296" s="228" t="s">
        <v>780</v>
      </c>
      <c r="G296" s="42"/>
      <c r="H296" s="42"/>
      <c r="I296" s="229"/>
      <c r="J296" s="42"/>
      <c r="K296" s="42"/>
      <c r="L296" s="46"/>
      <c r="M296" s="230"/>
      <c r="N296" s="231"/>
      <c r="O296" s="86"/>
      <c r="P296" s="86"/>
      <c r="Q296" s="86"/>
      <c r="R296" s="86"/>
      <c r="S296" s="86"/>
      <c r="T296" s="87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T296" s="19" t="s">
        <v>133</v>
      </c>
      <c r="AU296" s="19" t="s">
        <v>81</v>
      </c>
    </row>
    <row r="297" s="2" customFormat="1">
      <c r="A297" s="40"/>
      <c r="B297" s="41"/>
      <c r="C297" s="42"/>
      <c r="D297" s="232" t="s">
        <v>135</v>
      </c>
      <c r="E297" s="42"/>
      <c r="F297" s="233" t="s">
        <v>781</v>
      </c>
      <c r="G297" s="42"/>
      <c r="H297" s="42"/>
      <c r="I297" s="229"/>
      <c r="J297" s="42"/>
      <c r="K297" s="42"/>
      <c r="L297" s="46"/>
      <c r="M297" s="230"/>
      <c r="N297" s="231"/>
      <c r="O297" s="86"/>
      <c r="P297" s="86"/>
      <c r="Q297" s="86"/>
      <c r="R297" s="86"/>
      <c r="S297" s="86"/>
      <c r="T297" s="87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T297" s="19" t="s">
        <v>135</v>
      </c>
      <c r="AU297" s="19" t="s">
        <v>81</v>
      </c>
    </row>
    <row r="298" s="2" customFormat="1" ht="16.5" customHeight="1">
      <c r="A298" s="40"/>
      <c r="B298" s="41"/>
      <c r="C298" s="214" t="s">
        <v>390</v>
      </c>
      <c r="D298" s="214" t="s">
        <v>126</v>
      </c>
      <c r="E298" s="215" t="s">
        <v>782</v>
      </c>
      <c r="F298" s="216" t="s">
        <v>783</v>
      </c>
      <c r="G298" s="217" t="s">
        <v>176</v>
      </c>
      <c r="H298" s="218">
        <v>3.7200000000000002</v>
      </c>
      <c r="I298" s="219"/>
      <c r="J298" s="220">
        <f>ROUND(I298*H298,2)</f>
        <v>0</v>
      </c>
      <c r="K298" s="216" t="s">
        <v>130</v>
      </c>
      <c r="L298" s="46"/>
      <c r="M298" s="221" t="s">
        <v>19</v>
      </c>
      <c r="N298" s="222" t="s">
        <v>43</v>
      </c>
      <c r="O298" s="86"/>
      <c r="P298" s="223">
        <f>O298*H298</f>
        <v>0</v>
      </c>
      <c r="Q298" s="223">
        <v>0</v>
      </c>
      <c r="R298" s="223">
        <f>Q298*H298</f>
        <v>0</v>
      </c>
      <c r="S298" s="223">
        <v>0</v>
      </c>
      <c r="T298" s="224">
        <f>S298*H298</f>
        <v>0</v>
      </c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R298" s="225" t="s">
        <v>131</v>
      </c>
      <c r="AT298" s="225" t="s">
        <v>126</v>
      </c>
      <c r="AU298" s="225" t="s">
        <v>81</v>
      </c>
      <c r="AY298" s="19" t="s">
        <v>124</v>
      </c>
      <c r="BE298" s="226">
        <f>IF(N298="základní",J298,0)</f>
        <v>0</v>
      </c>
      <c r="BF298" s="226">
        <f>IF(N298="snížená",J298,0)</f>
        <v>0</v>
      </c>
      <c r="BG298" s="226">
        <f>IF(N298="zákl. přenesená",J298,0)</f>
        <v>0</v>
      </c>
      <c r="BH298" s="226">
        <f>IF(N298="sníž. přenesená",J298,0)</f>
        <v>0</v>
      </c>
      <c r="BI298" s="226">
        <f>IF(N298="nulová",J298,0)</f>
        <v>0</v>
      </c>
      <c r="BJ298" s="19" t="s">
        <v>79</v>
      </c>
      <c r="BK298" s="226">
        <f>ROUND(I298*H298,2)</f>
        <v>0</v>
      </c>
      <c r="BL298" s="19" t="s">
        <v>131</v>
      </c>
      <c r="BM298" s="225" t="s">
        <v>784</v>
      </c>
    </row>
    <row r="299" s="2" customFormat="1">
      <c r="A299" s="40"/>
      <c r="B299" s="41"/>
      <c r="C299" s="42"/>
      <c r="D299" s="227" t="s">
        <v>133</v>
      </c>
      <c r="E299" s="42"/>
      <c r="F299" s="228" t="s">
        <v>785</v>
      </c>
      <c r="G299" s="42"/>
      <c r="H299" s="42"/>
      <c r="I299" s="229"/>
      <c r="J299" s="42"/>
      <c r="K299" s="42"/>
      <c r="L299" s="46"/>
      <c r="M299" s="230"/>
      <c r="N299" s="231"/>
      <c r="O299" s="86"/>
      <c r="P299" s="86"/>
      <c r="Q299" s="86"/>
      <c r="R299" s="86"/>
      <c r="S299" s="86"/>
      <c r="T299" s="87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T299" s="19" t="s">
        <v>133</v>
      </c>
      <c r="AU299" s="19" t="s">
        <v>81</v>
      </c>
    </row>
    <row r="300" s="2" customFormat="1">
      <c r="A300" s="40"/>
      <c r="B300" s="41"/>
      <c r="C300" s="42"/>
      <c r="D300" s="232" t="s">
        <v>135</v>
      </c>
      <c r="E300" s="42"/>
      <c r="F300" s="233" t="s">
        <v>786</v>
      </c>
      <c r="G300" s="42"/>
      <c r="H300" s="42"/>
      <c r="I300" s="229"/>
      <c r="J300" s="42"/>
      <c r="K300" s="42"/>
      <c r="L300" s="46"/>
      <c r="M300" s="230"/>
      <c r="N300" s="231"/>
      <c r="O300" s="86"/>
      <c r="P300" s="86"/>
      <c r="Q300" s="86"/>
      <c r="R300" s="86"/>
      <c r="S300" s="86"/>
      <c r="T300" s="87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T300" s="19" t="s">
        <v>135</v>
      </c>
      <c r="AU300" s="19" t="s">
        <v>81</v>
      </c>
    </row>
    <row r="301" s="13" customFormat="1">
      <c r="A301" s="13"/>
      <c r="B301" s="234"/>
      <c r="C301" s="235"/>
      <c r="D301" s="227" t="s">
        <v>137</v>
      </c>
      <c r="E301" s="236" t="s">
        <v>19</v>
      </c>
      <c r="F301" s="237" t="s">
        <v>787</v>
      </c>
      <c r="G301" s="235"/>
      <c r="H301" s="236" t="s">
        <v>19</v>
      </c>
      <c r="I301" s="238"/>
      <c r="J301" s="235"/>
      <c r="K301" s="235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137</v>
      </c>
      <c r="AU301" s="243" t="s">
        <v>81</v>
      </c>
      <c r="AV301" s="13" t="s">
        <v>79</v>
      </c>
      <c r="AW301" s="13" t="s">
        <v>33</v>
      </c>
      <c r="AX301" s="13" t="s">
        <v>72</v>
      </c>
      <c r="AY301" s="243" t="s">
        <v>124</v>
      </c>
    </row>
    <row r="302" s="14" customFormat="1">
      <c r="A302" s="14"/>
      <c r="B302" s="244"/>
      <c r="C302" s="245"/>
      <c r="D302" s="227" t="s">
        <v>137</v>
      </c>
      <c r="E302" s="246" t="s">
        <v>19</v>
      </c>
      <c r="F302" s="247" t="s">
        <v>788</v>
      </c>
      <c r="G302" s="245"/>
      <c r="H302" s="248">
        <v>372</v>
      </c>
      <c r="I302" s="249"/>
      <c r="J302" s="245"/>
      <c r="K302" s="245"/>
      <c r="L302" s="250"/>
      <c r="M302" s="251"/>
      <c r="N302" s="252"/>
      <c r="O302" s="252"/>
      <c r="P302" s="252"/>
      <c r="Q302" s="252"/>
      <c r="R302" s="252"/>
      <c r="S302" s="252"/>
      <c r="T302" s="253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54" t="s">
        <v>137</v>
      </c>
      <c r="AU302" s="254" t="s">
        <v>81</v>
      </c>
      <c r="AV302" s="14" t="s">
        <v>81</v>
      </c>
      <c r="AW302" s="14" t="s">
        <v>33</v>
      </c>
      <c r="AX302" s="14" t="s">
        <v>79</v>
      </c>
      <c r="AY302" s="254" t="s">
        <v>124</v>
      </c>
    </row>
    <row r="303" s="14" customFormat="1">
      <c r="A303" s="14"/>
      <c r="B303" s="244"/>
      <c r="C303" s="245"/>
      <c r="D303" s="227" t="s">
        <v>137</v>
      </c>
      <c r="E303" s="245"/>
      <c r="F303" s="247" t="s">
        <v>789</v>
      </c>
      <c r="G303" s="245"/>
      <c r="H303" s="248">
        <v>3.7200000000000002</v>
      </c>
      <c r="I303" s="249"/>
      <c r="J303" s="245"/>
      <c r="K303" s="245"/>
      <c r="L303" s="250"/>
      <c r="M303" s="251"/>
      <c r="N303" s="252"/>
      <c r="O303" s="252"/>
      <c r="P303" s="252"/>
      <c r="Q303" s="252"/>
      <c r="R303" s="252"/>
      <c r="S303" s="252"/>
      <c r="T303" s="25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4" t="s">
        <v>137</v>
      </c>
      <c r="AU303" s="254" t="s">
        <v>81</v>
      </c>
      <c r="AV303" s="14" t="s">
        <v>81</v>
      </c>
      <c r="AW303" s="14" t="s">
        <v>4</v>
      </c>
      <c r="AX303" s="14" t="s">
        <v>79</v>
      </c>
      <c r="AY303" s="254" t="s">
        <v>124</v>
      </c>
    </row>
    <row r="304" s="12" customFormat="1" ht="22.8" customHeight="1">
      <c r="A304" s="12"/>
      <c r="B304" s="198"/>
      <c r="C304" s="199"/>
      <c r="D304" s="200" t="s">
        <v>71</v>
      </c>
      <c r="E304" s="212" t="s">
        <v>81</v>
      </c>
      <c r="F304" s="212" t="s">
        <v>362</v>
      </c>
      <c r="G304" s="199"/>
      <c r="H304" s="199"/>
      <c r="I304" s="202"/>
      <c r="J304" s="213">
        <f>BK304</f>
        <v>0</v>
      </c>
      <c r="K304" s="199"/>
      <c r="L304" s="204"/>
      <c r="M304" s="205"/>
      <c r="N304" s="206"/>
      <c r="O304" s="206"/>
      <c r="P304" s="207">
        <f>SUM(P305:P364)</f>
        <v>0</v>
      </c>
      <c r="Q304" s="206"/>
      <c r="R304" s="207">
        <f>SUM(R305:R364)</f>
        <v>2.1537950599999998</v>
      </c>
      <c r="S304" s="206"/>
      <c r="T304" s="208">
        <f>SUM(T305:T364)</f>
        <v>0</v>
      </c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R304" s="209" t="s">
        <v>79</v>
      </c>
      <c r="AT304" s="210" t="s">
        <v>71</v>
      </c>
      <c r="AU304" s="210" t="s">
        <v>79</v>
      </c>
      <c r="AY304" s="209" t="s">
        <v>124</v>
      </c>
      <c r="BK304" s="211">
        <f>SUM(BK305:BK364)</f>
        <v>0</v>
      </c>
    </row>
    <row r="305" s="2" customFormat="1" ht="16.5" customHeight="1">
      <c r="A305" s="40"/>
      <c r="B305" s="41"/>
      <c r="C305" s="214" t="s">
        <v>399</v>
      </c>
      <c r="D305" s="214" t="s">
        <v>126</v>
      </c>
      <c r="E305" s="215" t="s">
        <v>790</v>
      </c>
      <c r="F305" s="216" t="s">
        <v>791</v>
      </c>
      <c r="G305" s="217" t="s">
        <v>176</v>
      </c>
      <c r="H305" s="218">
        <v>0.076999999999999999</v>
      </c>
      <c r="I305" s="219"/>
      <c r="J305" s="220">
        <f>ROUND(I305*H305,2)</f>
        <v>0</v>
      </c>
      <c r="K305" s="216" t="s">
        <v>130</v>
      </c>
      <c r="L305" s="46"/>
      <c r="M305" s="221" t="s">
        <v>19</v>
      </c>
      <c r="N305" s="222" t="s">
        <v>43</v>
      </c>
      <c r="O305" s="86"/>
      <c r="P305" s="223">
        <f>O305*H305</f>
        <v>0</v>
      </c>
      <c r="Q305" s="223">
        <v>0</v>
      </c>
      <c r="R305" s="223">
        <f>Q305*H305</f>
        <v>0</v>
      </c>
      <c r="S305" s="223">
        <v>0</v>
      </c>
      <c r="T305" s="224">
        <f>S305*H305</f>
        <v>0</v>
      </c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R305" s="225" t="s">
        <v>131</v>
      </c>
      <c r="AT305" s="225" t="s">
        <v>126</v>
      </c>
      <c r="AU305" s="225" t="s">
        <v>81</v>
      </c>
      <c r="AY305" s="19" t="s">
        <v>124</v>
      </c>
      <c r="BE305" s="226">
        <f>IF(N305="základní",J305,0)</f>
        <v>0</v>
      </c>
      <c r="BF305" s="226">
        <f>IF(N305="snížená",J305,0)</f>
        <v>0</v>
      </c>
      <c r="BG305" s="226">
        <f>IF(N305="zákl. přenesená",J305,0)</f>
        <v>0</v>
      </c>
      <c r="BH305" s="226">
        <f>IF(N305="sníž. přenesená",J305,0)</f>
        <v>0</v>
      </c>
      <c r="BI305" s="226">
        <f>IF(N305="nulová",J305,0)</f>
        <v>0</v>
      </c>
      <c r="BJ305" s="19" t="s">
        <v>79</v>
      </c>
      <c r="BK305" s="226">
        <f>ROUND(I305*H305,2)</f>
        <v>0</v>
      </c>
      <c r="BL305" s="19" t="s">
        <v>131</v>
      </c>
      <c r="BM305" s="225" t="s">
        <v>792</v>
      </c>
    </row>
    <row r="306" s="2" customFormat="1">
      <c r="A306" s="40"/>
      <c r="B306" s="41"/>
      <c r="C306" s="42"/>
      <c r="D306" s="227" t="s">
        <v>133</v>
      </c>
      <c r="E306" s="42"/>
      <c r="F306" s="228" t="s">
        <v>793</v>
      </c>
      <c r="G306" s="42"/>
      <c r="H306" s="42"/>
      <c r="I306" s="229"/>
      <c r="J306" s="42"/>
      <c r="K306" s="42"/>
      <c r="L306" s="46"/>
      <c r="M306" s="230"/>
      <c r="N306" s="231"/>
      <c r="O306" s="86"/>
      <c r="P306" s="86"/>
      <c r="Q306" s="86"/>
      <c r="R306" s="86"/>
      <c r="S306" s="86"/>
      <c r="T306" s="87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T306" s="19" t="s">
        <v>133</v>
      </c>
      <c r="AU306" s="19" t="s">
        <v>81</v>
      </c>
    </row>
    <row r="307" s="2" customFormat="1">
      <c r="A307" s="40"/>
      <c r="B307" s="41"/>
      <c r="C307" s="42"/>
      <c r="D307" s="232" t="s">
        <v>135</v>
      </c>
      <c r="E307" s="42"/>
      <c r="F307" s="233" t="s">
        <v>794</v>
      </c>
      <c r="G307" s="42"/>
      <c r="H307" s="42"/>
      <c r="I307" s="229"/>
      <c r="J307" s="42"/>
      <c r="K307" s="42"/>
      <c r="L307" s="46"/>
      <c r="M307" s="230"/>
      <c r="N307" s="231"/>
      <c r="O307" s="86"/>
      <c r="P307" s="86"/>
      <c r="Q307" s="86"/>
      <c r="R307" s="86"/>
      <c r="S307" s="86"/>
      <c r="T307" s="87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T307" s="19" t="s">
        <v>135</v>
      </c>
      <c r="AU307" s="19" t="s">
        <v>81</v>
      </c>
    </row>
    <row r="308" s="13" customFormat="1">
      <c r="A308" s="13"/>
      <c r="B308" s="234"/>
      <c r="C308" s="235"/>
      <c r="D308" s="227" t="s">
        <v>137</v>
      </c>
      <c r="E308" s="236" t="s">
        <v>19</v>
      </c>
      <c r="F308" s="237" t="s">
        <v>795</v>
      </c>
      <c r="G308" s="235"/>
      <c r="H308" s="236" t="s">
        <v>19</v>
      </c>
      <c r="I308" s="238"/>
      <c r="J308" s="235"/>
      <c r="K308" s="235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137</v>
      </c>
      <c r="AU308" s="243" t="s">
        <v>81</v>
      </c>
      <c r="AV308" s="13" t="s">
        <v>79</v>
      </c>
      <c r="AW308" s="13" t="s">
        <v>33</v>
      </c>
      <c r="AX308" s="13" t="s">
        <v>72</v>
      </c>
      <c r="AY308" s="243" t="s">
        <v>124</v>
      </c>
    </row>
    <row r="309" s="14" customFormat="1">
      <c r="A309" s="14"/>
      <c r="B309" s="244"/>
      <c r="C309" s="245"/>
      <c r="D309" s="227" t="s">
        <v>137</v>
      </c>
      <c r="E309" s="246" t="s">
        <v>19</v>
      </c>
      <c r="F309" s="247" t="s">
        <v>796</v>
      </c>
      <c r="G309" s="245"/>
      <c r="H309" s="248">
        <v>0.076999999999999999</v>
      </c>
      <c r="I309" s="249"/>
      <c r="J309" s="245"/>
      <c r="K309" s="245"/>
      <c r="L309" s="250"/>
      <c r="M309" s="251"/>
      <c r="N309" s="252"/>
      <c r="O309" s="252"/>
      <c r="P309" s="252"/>
      <c r="Q309" s="252"/>
      <c r="R309" s="252"/>
      <c r="S309" s="252"/>
      <c r="T309" s="253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4" t="s">
        <v>137</v>
      </c>
      <c r="AU309" s="254" t="s">
        <v>81</v>
      </c>
      <c r="AV309" s="14" t="s">
        <v>81</v>
      </c>
      <c r="AW309" s="14" t="s">
        <v>33</v>
      </c>
      <c r="AX309" s="14" t="s">
        <v>79</v>
      </c>
      <c r="AY309" s="254" t="s">
        <v>124</v>
      </c>
    </row>
    <row r="310" s="2" customFormat="1" ht="16.5" customHeight="1">
      <c r="A310" s="40"/>
      <c r="B310" s="41"/>
      <c r="C310" s="277" t="s">
        <v>413</v>
      </c>
      <c r="D310" s="277" t="s">
        <v>296</v>
      </c>
      <c r="E310" s="278" t="s">
        <v>797</v>
      </c>
      <c r="F310" s="279" t="s">
        <v>798</v>
      </c>
      <c r="G310" s="280" t="s">
        <v>262</v>
      </c>
      <c r="H310" s="281">
        <v>0.154</v>
      </c>
      <c r="I310" s="282"/>
      <c r="J310" s="283">
        <f>ROUND(I310*H310,2)</f>
        <v>0</v>
      </c>
      <c r="K310" s="279" t="s">
        <v>130</v>
      </c>
      <c r="L310" s="284"/>
      <c r="M310" s="285" t="s">
        <v>19</v>
      </c>
      <c r="N310" s="286" t="s">
        <v>43</v>
      </c>
      <c r="O310" s="86"/>
      <c r="P310" s="223">
        <f>O310*H310</f>
        <v>0</v>
      </c>
      <c r="Q310" s="223">
        <v>1</v>
      </c>
      <c r="R310" s="223">
        <f>Q310*H310</f>
        <v>0.154</v>
      </c>
      <c r="S310" s="223">
        <v>0</v>
      </c>
      <c r="T310" s="224">
        <f>S310*H310</f>
        <v>0</v>
      </c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R310" s="225" t="s">
        <v>190</v>
      </c>
      <c r="AT310" s="225" t="s">
        <v>296</v>
      </c>
      <c r="AU310" s="225" t="s">
        <v>81</v>
      </c>
      <c r="AY310" s="19" t="s">
        <v>124</v>
      </c>
      <c r="BE310" s="226">
        <f>IF(N310="základní",J310,0)</f>
        <v>0</v>
      </c>
      <c r="BF310" s="226">
        <f>IF(N310="snížená",J310,0)</f>
        <v>0</v>
      </c>
      <c r="BG310" s="226">
        <f>IF(N310="zákl. přenesená",J310,0)</f>
        <v>0</v>
      </c>
      <c r="BH310" s="226">
        <f>IF(N310="sníž. přenesená",J310,0)</f>
        <v>0</v>
      </c>
      <c r="BI310" s="226">
        <f>IF(N310="nulová",J310,0)</f>
        <v>0</v>
      </c>
      <c r="BJ310" s="19" t="s">
        <v>79</v>
      </c>
      <c r="BK310" s="226">
        <f>ROUND(I310*H310,2)</f>
        <v>0</v>
      </c>
      <c r="BL310" s="19" t="s">
        <v>131</v>
      </c>
      <c r="BM310" s="225" t="s">
        <v>799</v>
      </c>
    </row>
    <row r="311" s="2" customFormat="1">
      <c r="A311" s="40"/>
      <c r="B311" s="41"/>
      <c r="C311" s="42"/>
      <c r="D311" s="227" t="s">
        <v>133</v>
      </c>
      <c r="E311" s="42"/>
      <c r="F311" s="228" t="s">
        <v>798</v>
      </c>
      <c r="G311" s="42"/>
      <c r="H311" s="42"/>
      <c r="I311" s="229"/>
      <c r="J311" s="42"/>
      <c r="K311" s="42"/>
      <c r="L311" s="46"/>
      <c r="M311" s="230"/>
      <c r="N311" s="231"/>
      <c r="O311" s="86"/>
      <c r="P311" s="86"/>
      <c r="Q311" s="86"/>
      <c r="R311" s="86"/>
      <c r="S311" s="86"/>
      <c r="T311" s="87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T311" s="19" t="s">
        <v>133</v>
      </c>
      <c r="AU311" s="19" t="s">
        <v>81</v>
      </c>
    </row>
    <row r="312" s="14" customFormat="1">
      <c r="A312" s="14"/>
      <c r="B312" s="244"/>
      <c r="C312" s="245"/>
      <c r="D312" s="227" t="s">
        <v>137</v>
      </c>
      <c r="E312" s="245"/>
      <c r="F312" s="247" t="s">
        <v>800</v>
      </c>
      <c r="G312" s="245"/>
      <c r="H312" s="248">
        <v>0.154</v>
      </c>
      <c r="I312" s="249"/>
      <c r="J312" s="245"/>
      <c r="K312" s="245"/>
      <c r="L312" s="250"/>
      <c r="M312" s="251"/>
      <c r="N312" s="252"/>
      <c r="O312" s="252"/>
      <c r="P312" s="252"/>
      <c r="Q312" s="252"/>
      <c r="R312" s="252"/>
      <c r="S312" s="252"/>
      <c r="T312" s="253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4" t="s">
        <v>137</v>
      </c>
      <c r="AU312" s="254" t="s">
        <v>81</v>
      </c>
      <c r="AV312" s="14" t="s">
        <v>81</v>
      </c>
      <c r="AW312" s="14" t="s">
        <v>4</v>
      </c>
      <c r="AX312" s="14" t="s">
        <v>79</v>
      </c>
      <c r="AY312" s="254" t="s">
        <v>124</v>
      </c>
    </row>
    <row r="313" s="2" customFormat="1" ht="16.5" customHeight="1">
      <c r="A313" s="40"/>
      <c r="B313" s="41"/>
      <c r="C313" s="214" t="s">
        <v>421</v>
      </c>
      <c r="D313" s="214" t="s">
        <v>126</v>
      </c>
      <c r="E313" s="215" t="s">
        <v>801</v>
      </c>
      <c r="F313" s="216" t="s">
        <v>802</v>
      </c>
      <c r="G313" s="217" t="s">
        <v>176</v>
      </c>
      <c r="H313" s="218">
        <v>0.14399999999999999</v>
      </c>
      <c r="I313" s="219"/>
      <c r="J313" s="220">
        <f>ROUND(I313*H313,2)</f>
        <v>0</v>
      </c>
      <c r="K313" s="216" t="s">
        <v>130</v>
      </c>
      <c r="L313" s="46"/>
      <c r="M313" s="221" t="s">
        <v>19</v>
      </c>
      <c r="N313" s="222" t="s">
        <v>43</v>
      </c>
      <c r="O313" s="86"/>
      <c r="P313" s="223">
        <f>O313*H313</f>
        <v>0</v>
      </c>
      <c r="Q313" s="223">
        <v>2.1600000000000001</v>
      </c>
      <c r="R313" s="223">
        <f>Q313*H313</f>
        <v>0.31103999999999998</v>
      </c>
      <c r="S313" s="223">
        <v>0</v>
      </c>
      <c r="T313" s="224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25" t="s">
        <v>131</v>
      </c>
      <c r="AT313" s="225" t="s">
        <v>126</v>
      </c>
      <c r="AU313" s="225" t="s">
        <v>81</v>
      </c>
      <c r="AY313" s="19" t="s">
        <v>124</v>
      </c>
      <c r="BE313" s="226">
        <f>IF(N313="základní",J313,0)</f>
        <v>0</v>
      </c>
      <c r="BF313" s="226">
        <f>IF(N313="snížená",J313,0)</f>
        <v>0</v>
      </c>
      <c r="BG313" s="226">
        <f>IF(N313="zákl. přenesená",J313,0)</f>
        <v>0</v>
      </c>
      <c r="BH313" s="226">
        <f>IF(N313="sníž. přenesená",J313,0)</f>
        <v>0</v>
      </c>
      <c r="BI313" s="226">
        <f>IF(N313="nulová",J313,0)</f>
        <v>0</v>
      </c>
      <c r="BJ313" s="19" t="s">
        <v>79</v>
      </c>
      <c r="BK313" s="226">
        <f>ROUND(I313*H313,2)</f>
        <v>0</v>
      </c>
      <c r="BL313" s="19" t="s">
        <v>131</v>
      </c>
      <c r="BM313" s="225" t="s">
        <v>803</v>
      </c>
    </row>
    <row r="314" s="2" customFormat="1">
      <c r="A314" s="40"/>
      <c r="B314" s="41"/>
      <c r="C314" s="42"/>
      <c r="D314" s="227" t="s">
        <v>133</v>
      </c>
      <c r="E314" s="42"/>
      <c r="F314" s="228" t="s">
        <v>804</v>
      </c>
      <c r="G314" s="42"/>
      <c r="H314" s="42"/>
      <c r="I314" s="229"/>
      <c r="J314" s="42"/>
      <c r="K314" s="42"/>
      <c r="L314" s="46"/>
      <c r="M314" s="230"/>
      <c r="N314" s="231"/>
      <c r="O314" s="86"/>
      <c r="P314" s="86"/>
      <c r="Q314" s="86"/>
      <c r="R314" s="86"/>
      <c r="S314" s="86"/>
      <c r="T314" s="87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T314" s="19" t="s">
        <v>133</v>
      </c>
      <c r="AU314" s="19" t="s">
        <v>81</v>
      </c>
    </row>
    <row r="315" s="2" customFormat="1">
      <c r="A315" s="40"/>
      <c r="B315" s="41"/>
      <c r="C315" s="42"/>
      <c r="D315" s="232" t="s">
        <v>135</v>
      </c>
      <c r="E315" s="42"/>
      <c r="F315" s="233" t="s">
        <v>805</v>
      </c>
      <c r="G315" s="42"/>
      <c r="H315" s="42"/>
      <c r="I315" s="229"/>
      <c r="J315" s="42"/>
      <c r="K315" s="42"/>
      <c r="L315" s="46"/>
      <c r="M315" s="230"/>
      <c r="N315" s="231"/>
      <c r="O315" s="86"/>
      <c r="P315" s="86"/>
      <c r="Q315" s="86"/>
      <c r="R315" s="86"/>
      <c r="S315" s="86"/>
      <c r="T315" s="87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T315" s="19" t="s">
        <v>135</v>
      </c>
      <c r="AU315" s="19" t="s">
        <v>81</v>
      </c>
    </row>
    <row r="316" s="13" customFormat="1">
      <c r="A316" s="13"/>
      <c r="B316" s="234"/>
      <c r="C316" s="235"/>
      <c r="D316" s="227" t="s">
        <v>137</v>
      </c>
      <c r="E316" s="236" t="s">
        <v>19</v>
      </c>
      <c r="F316" s="237" t="s">
        <v>806</v>
      </c>
      <c r="G316" s="235"/>
      <c r="H316" s="236" t="s">
        <v>19</v>
      </c>
      <c r="I316" s="238"/>
      <c r="J316" s="235"/>
      <c r="K316" s="235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137</v>
      </c>
      <c r="AU316" s="243" t="s">
        <v>81</v>
      </c>
      <c r="AV316" s="13" t="s">
        <v>79</v>
      </c>
      <c r="AW316" s="13" t="s">
        <v>33</v>
      </c>
      <c r="AX316" s="13" t="s">
        <v>72</v>
      </c>
      <c r="AY316" s="243" t="s">
        <v>124</v>
      </c>
    </row>
    <row r="317" s="14" customFormat="1">
      <c r="A317" s="14"/>
      <c r="B317" s="244"/>
      <c r="C317" s="245"/>
      <c r="D317" s="227" t="s">
        <v>137</v>
      </c>
      <c r="E317" s="246" t="s">
        <v>19</v>
      </c>
      <c r="F317" s="247" t="s">
        <v>807</v>
      </c>
      <c r="G317" s="245"/>
      <c r="H317" s="248">
        <v>0.14399999999999999</v>
      </c>
      <c r="I317" s="249"/>
      <c r="J317" s="245"/>
      <c r="K317" s="245"/>
      <c r="L317" s="250"/>
      <c r="M317" s="251"/>
      <c r="N317" s="252"/>
      <c r="O317" s="252"/>
      <c r="P317" s="252"/>
      <c r="Q317" s="252"/>
      <c r="R317" s="252"/>
      <c r="S317" s="252"/>
      <c r="T317" s="253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4" t="s">
        <v>137</v>
      </c>
      <c r="AU317" s="254" t="s">
        <v>81</v>
      </c>
      <c r="AV317" s="14" t="s">
        <v>81</v>
      </c>
      <c r="AW317" s="14" t="s">
        <v>33</v>
      </c>
      <c r="AX317" s="14" t="s">
        <v>79</v>
      </c>
      <c r="AY317" s="254" t="s">
        <v>124</v>
      </c>
    </row>
    <row r="318" s="2" customFormat="1" ht="16.5" customHeight="1">
      <c r="A318" s="40"/>
      <c r="B318" s="41"/>
      <c r="C318" s="214" t="s">
        <v>429</v>
      </c>
      <c r="D318" s="214" t="s">
        <v>126</v>
      </c>
      <c r="E318" s="215" t="s">
        <v>808</v>
      </c>
      <c r="F318" s="216" t="s">
        <v>809</v>
      </c>
      <c r="G318" s="217" t="s">
        <v>176</v>
      </c>
      <c r="H318" s="218">
        <v>0.14399999999999999</v>
      </c>
      <c r="I318" s="219"/>
      <c r="J318" s="220">
        <f>ROUND(I318*H318,2)</f>
        <v>0</v>
      </c>
      <c r="K318" s="216" t="s">
        <v>130</v>
      </c>
      <c r="L318" s="46"/>
      <c r="M318" s="221" t="s">
        <v>19</v>
      </c>
      <c r="N318" s="222" t="s">
        <v>43</v>
      </c>
      <c r="O318" s="86"/>
      <c r="P318" s="223">
        <f>O318*H318</f>
        <v>0</v>
      </c>
      <c r="Q318" s="223">
        <v>2.3010199999999998</v>
      </c>
      <c r="R318" s="223">
        <f>Q318*H318</f>
        <v>0.33134687999999995</v>
      </c>
      <c r="S318" s="223">
        <v>0</v>
      </c>
      <c r="T318" s="224">
        <f>S318*H318</f>
        <v>0</v>
      </c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R318" s="225" t="s">
        <v>131</v>
      </c>
      <c r="AT318" s="225" t="s">
        <v>126</v>
      </c>
      <c r="AU318" s="225" t="s">
        <v>81</v>
      </c>
      <c r="AY318" s="19" t="s">
        <v>124</v>
      </c>
      <c r="BE318" s="226">
        <f>IF(N318="základní",J318,0)</f>
        <v>0</v>
      </c>
      <c r="BF318" s="226">
        <f>IF(N318="snížená",J318,0)</f>
        <v>0</v>
      </c>
      <c r="BG318" s="226">
        <f>IF(N318="zákl. přenesená",J318,0)</f>
        <v>0</v>
      </c>
      <c r="BH318" s="226">
        <f>IF(N318="sníž. přenesená",J318,0)</f>
        <v>0</v>
      </c>
      <c r="BI318" s="226">
        <f>IF(N318="nulová",J318,0)</f>
        <v>0</v>
      </c>
      <c r="BJ318" s="19" t="s">
        <v>79</v>
      </c>
      <c r="BK318" s="226">
        <f>ROUND(I318*H318,2)</f>
        <v>0</v>
      </c>
      <c r="BL318" s="19" t="s">
        <v>131</v>
      </c>
      <c r="BM318" s="225" t="s">
        <v>810</v>
      </c>
    </row>
    <row r="319" s="2" customFormat="1">
      <c r="A319" s="40"/>
      <c r="B319" s="41"/>
      <c r="C319" s="42"/>
      <c r="D319" s="227" t="s">
        <v>133</v>
      </c>
      <c r="E319" s="42"/>
      <c r="F319" s="228" t="s">
        <v>811</v>
      </c>
      <c r="G319" s="42"/>
      <c r="H319" s="42"/>
      <c r="I319" s="229"/>
      <c r="J319" s="42"/>
      <c r="K319" s="42"/>
      <c r="L319" s="46"/>
      <c r="M319" s="230"/>
      <c r="N319" s="231"/>
      <c r="O319" s="86"/>
      <c r="P319" s="86"/>
      <c r="Q319" s="86"/>
      <c r="R319" s="86"/>
      <c r="S319" s="86"/>
      <c r="T319" s="87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T319" s="19" t="s">
        <v>133</v>
      </c>
      <c r="AU319" s="19" t="s">
        <v>81</v>
      </c>
    </row>
    <row r="320" s="2" customFormat="1">
      <c r="A320" s="40"/>
      <c r="B320" s="41"/>
      <c r="C320" s="42"/>
      <c r="D320" s="232" t="s">
        <v>135</v>
      </c>
      <c r="E320" s="42"/>
      <c r="F320" s="233" t="s">
        <v>812</v>
      </c>
      <c r="G320" s="42"/>
      <c r="H320" s="42"/>
      <c r="I320" s="229"/>
      <c r="J320" s="42"/>
      <c r="K320" s="42"/>
      <c r="L320" s="46"/>
      <c r="M320" s="230"/>
      <c r="N320" s="231"/>
      <c r="O320" s="86"/>
      <c r="P320" s="86"/>
      <c r="Q320" s="86"/>
      <c r="R320" s="86"/>
      <c r="S320" s="86"/>
      <c r="T320" s="87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T320" s="19" t="s">
        <v>135</v>
      </c>
      <c r="AU320" s="19" t="s">
        <v>81</v>
      </c>
    </row>
    <row r="321" s="13" customFormat="1">
      <c r="A321" s="13"/>
      <c r="B321" s="234"/>
      <c r="C321" s="235"/>
      <c r="D321" s="227" t="s">
        <v>137</v>
      </c>
      <c r="E321" s="236" t="s">
        <v>19</v>
      </c>
      <c r="F321" s="237" t="s">
        <v>813</v>
      </c>
      <c r="G321" s="235"/>
      <c r="H321" s="236" t="s">
        <v>19</v>
      </c>
      <c r="I321" s="238"/>
      <c r="J321" s="235"/>
      <c r="K321" s="235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137</v>
      </c>
      <c r="AU321" s="243" t="s">
        <v>81</v>
      </c>
      <c r="AV321" s="13" t="s">
        <v>79</v>
      </c>
      <c r="AW321" s="13" t="s">
        <v>33</v>
      </c>
      <c r="AX321" s="13" t="s">
        <v>72</v>
      </c>
      <c r="AY321" s="243" t="s">
        <v>124</v>
      </c>
    </row>
    <row r="322" s="14" customFormat="1">
      <c r="A322" s="14"/>
      <c r="B322" s="244"/>
      <c r="C322" s="245"/>
      <c r="D322" s="227" t="s">
        <v>137</v>
      </c>
      <c r="E322" s="246" t="s">
        <v>19</v>
      </c>
      <c r="F322" s="247" t="s">
        <v>807</v>
      </c>
      <c r="G322" s="245"/>
      <c r="H322" s="248">
        <v>0.14399999999999999</v>
      </c>
      <c r="I322" s="249"/>
      <c r="J322" s="245"/>
      <c r="K322" s="245"/>
      <c r="L322" s="250"/>
      <c r="M322" s="251"/>
      <c r="N322" s="252"/>
      <c r="O322" s="252"/>
      <c r="P322" s="252"/>
      <c r="Q322" s="252"/>
      <c r="R322" s="252"/>
      <c r="S322" s="252"/>
      <c r="T322" s="253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4" t="s">
        <v>137</v>
      </c>
      <c r="AU322" s="254" t="s">
        <v>81</v>
      </c>
      <c r="AV322" s="14" t="s">
        <v>81</v>
      </c>
      <c r="AW322" s="14" t="s">
        <v>33</v>
      </c>
      <c r="AX322" s="14" t="s">
        <v>79</v>
      </c>
      <c r="AY322" s="254" t="s">
        <v>124</v>
      </c>
    </row>
    <row r="323" s="2" customFormat="1" ht="16.5" customHeight="1">
      <c r="A323" s="40"/>
      <c r="B323" s="41"/>
      <c r="C323" s="214" t="s">
        <v>434</v>
      </c>
      <c r="D323" s="214" t="s">
        <v>126</v>
      </c>
      <c r="E323" s="215" t="s">
        <v>814</v>
      </c>
      <c r="F323" s="216" t="s">
        <v>815</v>
      </c>
      <c r="G323" s="217" t="s">
        <v>167</v>
      </c>
      <c r="H323" s="218">
        <v>0.47999999999999998</v>
      </c>
      <c r="I323" s="219"/>
      <c r="J323" s="220">
        <f>ROUND(I323*H323,2)</f>
        <v>0</v>
      </c>
      <c r="K323" s="216" t="s">
        <v>130</v>
      </c>
      <c r="L323" s="46"/>
      <c r="M323" s="221" t="s">
        <v>19</v>
      </c>
      <c r="N323" s="222" t="s">
        <v>43</v>
      </c>
      <c r="O323" s="86"/>
      <c r="P323" s="223">
        <f>O323*H323</f>
        <v>0</v>
      </c>
      <c r="Q323" s="223">
        <v>0.00247</v>
      </c>
      <c r="R323" s="223">
        <f>Q323*H323</f>
        <v>0.0011856</v>
      </c>
      <c r="S323" s="223">
        <v>0</v>
      </c>
      <c r="T323" s="224">
        <f>S323*H323</f>
        <v>0</v>
      </c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R323" s="225" t="s">
        <v>131</v>
      </c>
      <c r="AT323" s="225" t="s">
        <v>126</v>
      </c>
      <c r="AU323" s="225" t="s">
        <v>81</v>
      </c>
      <c r="AY323" s="19" t="s">
        <v>124</v>
      </c>
      <c r="BE323" s="226">
        <f>IF(N323="základní",J323,0)</f>
        <v>0</v>
      </c>
      <c r="BF323" s="226">
        <f>IF(N323="snížená",J323,0)</f>
        <v>0</v>
      </c>
      <c r="BG323" s="226">
        <f>IF(N323="zákl. přenesená",J323,0)</f>
        <v>0</v>
      </c>
      <c r="BH323" s="226">
        <f>IF(N323="sníž. přenesená",J323,0)</f>
        <v>0</v>
      </c>
      <c r="BI323" s="226">
        <f>IF(N323="nulová",J323,0)</f>
        <v>0</v>
      </c>
      <c r="BJ323" s="19" t="s">
        <v>79</v>
      </c>
      <c r="BK323" s="226">
        <f>ROUND(I323*H323,2)</f>
        <v>0</v>
      </c>
      <c r="BL323" s="19" t="s">
        <v>131</v>
      </c>
      <c r="BM323" s="225" t="s">
        <v>816</v>
      </c>
    </row>
    <row r="324" s="2" customFormat="1">
      <c r="A324" s="40"/>
      <c r="B324" s="41"/>
      <c r="C324" s="42"/>
      <c r="D324" s="227" t="s">
        <v>133</v>
      </c>
      <c r="E324" s="42"/>
      <c r="F324" s="228" t="s">
        <v>817</v>
      </c>
      <c r="G324" s="42"/>
      <c r="H324" s="42"/>
      <c r="I324" s="229"/>
      <c r="J324" s="42"/>
      <c r="K324" s="42"/>
      <c r="L324" s="46"/>
      <c r="M324" s="230"/>
      <c r="N324" s="231"/>
      <c r="O324" s="86"/>
      <c r="P324" s="86"/>
      <c r="Q324" s="86"/>
      <c r="R324" s="86"/>
      <c r="S324" s="86"/>
      <c r="T324" s="87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T324" s="19" t="s">
        <v>133</v>
      </c>
      <c r="AU324" s="19" t="s">
        <v>81</v>
      </c>
    </row>
    <row r="325" s="2" customFormat="1">
      <c r="A325" s="40"/>
      <c r="B325" s="41"/>
      <c r="C325" s="42"/>
      <c r="D325" s="232" t="s">
        <v>135</v>
      </c>
      <c r="E325" s="42"/>
      <c r="F325" s="233" t="s">
        <v>818</v>
      </c>
      <c r="G325" s="42"/>
      <c r="H325" s="42"/>
      <c r="I325" s="229"/>
      <c r="J325" s="42"/>
      <c r="K325" s="42"/>
      <c r="L325" s="46"/>
      <c r="M325" s="230"/>
      <c r="N325" s="231"/>
      <c r="O325" s="86"/>
      <c r="P325" s="86"/>
      <c r="Q325" s="86"/>
      <c r="R325" s="86"/>
      <c r="S325" s="86"/>
      <c r="T325" s="87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T325" s="19" t="s">
        <v>135</v>
      </c>
      <c r="AU325" s="19" t="s">
        <v>81</v>
      </c>
    </row>
    <row r="326" s="13" customFormat="1">
      <c r="A326" s="13"/>
      <c r="B326" s="234"/>
      <c r="C326" s="235"/>
      <c r="D326" s="227" t="s">
        <v>137</v>
      </c>
      <c r="E326" s="236" t="s">
        <v>19</v>
      </c>
      <c r="F326" s="237" t="s">
        <v>813</v>
      </c>
      <c r="G326" s="235"/>
      <c r="H326" s="236" t="s">
        <v>19</v>
      </c>
      <c r="I326" s="238"/>
      <c r="J326" s="235"/>
      <c r="K326" s="235"/>
      <c r="L326" s="239"/>
      <c r="M326" s="240"/>
      <c r="N326" s="241"/>
      <c r="O326" s="241"/>
      <c r="P326" s="241"/>
      <c r="Q326" s="241"/>
      <c r="R326" s="241"/>
      <c r="S326" s="241"/>
      <c r="T326" s="24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3" t="s">
        <v>137</v>
      </c>
      <c r="AU326" s="243" t="s">
        <v>81</v>
      </c>
      <c r="AV326" s="13" t="s">
        <v>79</v>
      </c>
      <c r="AW326" s="13" t="s">
        <v>33</v>
      </c>
      <c r="AX326" s="13" t="s">
        <v>72</v>
      </c>
      <c r="AY326" s="243" t="s">
        <v>124</v>
      </c>
    </row>
    <row r="327" s="14" customFormat="1">
      <c r="A327" s="14"/>
      <c r="B327" s="244"/>
      <c r="C327" s="245"/>
      <c r="D327" s="227" t="s">
        <v>137</v>
      </c>
      <c r="E327" s="246" t="s">
        <v>19</v>
      </c>
      <c r="F327" s="247" t="s">
        <v>819</v>
      </c>
      <c r="G327" s="245"/>
      <c r="H327" s="248">
        <v>0.47999999999999998</v>
      </c>
      <c r="I327" s="249"/>
      <c r="J327" s="245"/>
      <c r="K327" s="245"/>
      <c r="L327" s="250"/>
      <c r="M327" s="251"/>
      <c r="N327" s="252"/>
      <c r="O327" s="252"/>
      <c r="P327" s="252"/>
      <c r="Q327" s="252"/>
      <c r="R327" s="252"/>
      <c r="S327" s="252"/>
      <c r="T327" s="25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4" t="s">
        <v>137</v>
      </c>
      <c r="AU327" s="254" t="s">
        <v>81</v>
      </c>
      <c r="AV327" s="14" t="s">
        <v>81</v>
      </c>
      <c r="AW327" s="14" t="s">
        <v>33</v>
      </c>
      <c r="AX327" s="14" t="s">
        <v>79</v>
      </c>
      <c r="AY327" s="254" t="s">
        <v>124</v>
      </c>
    </row>
    <row r="328" s="2" customFormat="1" ht="16.5" customHeight="1">
      <c r="A328" s="40"/>
      <c r="B328" s="41"/>
      <c r="C328" s="214" t="s">
        <v>441</v>
      </c>
      <c r="D328" s="214" t="s">
        <v>126</v>
      </c>
      <c r="E328" s="215" t="s">
        <v>820</v>
      </c>
      <c r="F328" s="216" t="s">
        <v>821</v>
      </c>
      <c r="G328" s="217" t="s">
        <v>167</v>
      </c>
      <c r="H328" s="218">
        <v>0.47999999999999998</v>
      </c>
      <c r="I328" s="219"/>
      <c r="J328" s="220">
        <f>ROUND(I328*H328,2)</f>
        <v>0</v>
      </c>
      <c r="K328" s="216" t="s">
        <v>130</v>
      </c>
      <c r="L328" s="46"/>
      <c r="M328" s="221" t="s">
        <v>19</v>
      </c>
      <c r="N328" s="222" t="s">
        <v>43</v>
      </c>
      <c r="O328" s="86"/>
      <c r="P328" s="223">
        <f>O328*H328</f>
        <v>0</v>
      </c>
      <c r="Q328" s="223">
        <v>0</v>
      </c>
      <c r="R328" s="223">
        <f>Q328*H328</f>
        <v>0</v>
      </c>
      <c r="S328" s="223">
        <v>0</v>
      </c>
      <c r="T328" s="224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25" t="s">
        <v>131</v>
      </c>
      <c r="AT328" s="225" t="s">
        <v>126</v>
      </c>
      <c r="AU328" s="225" t="s">
        <v>81</v>
      </c>
      <c r="AY328" s="19" t="s">
        <v>124</v>
      </c>
      <c r="BE328" s="226">
        <f>IF(N328="základní",J328,0)</f>
        <v>0</v>
      </c>
      <c r="BF328" s="226">
        <f>IF(N328="snížená",J328,0)</f>
        <v>0</v>
      </c>
      <c r="BG328" s="226">
        <f>IF(N328="zákl. přenesená",J328,0)</f>
        <v>0</v>
      </c>
      <c r="BH328" s="226">
        <f>IF(N328="sníž. přenesená",J328,0)</f>
        <v>0</v>
      </c>
      <c r="BI328" s="226">
        <f>IF(N328="nulová",J328,0)</f>
        <v>0</v>
      </c>
      <c r="BJ328" s="19" t="s">
        <v>79</v>
      </c>
      <c r="BK328" s="226">
        <f>ROUND(I328*H328,2)</f>
        <v>0</v>
      </c>
      <c r="BL328" s="19" t="s">
        <v>131</v>
      </c>
      <c r="BM328" s="225" t="s">
        <v>822</v>
      </c>
    </row>
    <row r="329" s="2" customFormat="1">
      <c r="A329" s="40"/>
      <c r="B329" s="41"/>
      <c r="C329" s="42"/>
      <c r="D329" s="227" t="s">
        <v>133</v>
      </c>
      <c r="E329" s="42"/>
      <c r="F329" s="228" t="s">
        <v>823</v>
      </c>
      <c r="G329" s="42"/>
      <c r="H329" s="42"/>
      <c r="I329" s="229"/>
      <c r="J329" s="42"/>
      <c r="K329" s="42"/>
      <c r="L329" s="46"/>
      <c r="M329" s="230"/>
      <c r="N329" s="231"/>
      <c r="O329" s="86"/>
      <c r="P329" s="86"/>
      <c r="Q329" s="86"/>
      <c r="R329" s="86"/>
      <c r="S329" s="86"/>
      <c r="T329" s="87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T329" s="19" t="s">
        <v>133</v>
      </c>
      <c r="AU329" s="19" t="s">
        <v>81</v>
      </c>
    </row>
    <row r="330" s="2" customFormat="1">
      <c r="A330" s="40"/>
      <c r="B330" s="41"/>
      <c r="C330" s="42"/>
      <c r="D330" s="232" t="s">
        <v>135</v>
      </c>
      <c r="E330" s="42"/>
      <c r="F330" s="233" t="s">
        <v>824</v>
      </c>
      <c r="G330" s="42"/>
      <c r="H330" s="42"/>
      <c r="I330" s="229"/>
      <c r="J330" s="42"/>
      <c r="K330" s="42"/>
      <c r="L330" s="46"/>
      <c r="M330" s="230"/>
      <c r="N330" s="231"/>
      <c r="O330" s="86"/>
      <c r="P330" s="86"/>
      <c r="Q330" s="86"/>
      <c r="R330" s="86"/>
      <c r="S330" s="86"/>
      <c r="T330" s="87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T330" s="19" t="s">
        <v>135</v>
      </c>
      <c r="AU330" s="19" t="s">
        <v>81</v>
      </c>
    </row>
    <row r="331" s="2" customFormat="1" ht="16.5" customHeight="1">
      <c r="A331" s="40"/>
      <c r="B331" s="41"/>
      <c r="C331" s="214" t="s">
        <v>446</v>
      </c>
      <c r="D331" s="214" t="s">
        <v>126</v>
      </c>
      <c r="E331" s="215" t="s">
        <v>825</v>
      </c>
      <c r="F331" s="216" t="s">
        <v>826</v>
      </c>
      <c r="G331" s="217" t="s">
        <v>176</v>
      </c>
      <c r="H331" s="218">
        <v>0.128</v>
      </c>
      <c r="I331" s="219"/>
      <c r="J331" s="220">
        <f>ROUND(I331*H331,2)</f>
        <v>0</v>
      </c>
      <c r="K331" s="216" t="s">
        <v>130</v>
      </c>
      <c r="L331" s="46"/>
      <c r="M331" s="221" t="s">
        <v>19</v>
      </c>
      <c r="N331" s="222" t="s">
        <v>43</v>
      </c>
      <c r="O331" s="86"/>
      <c r="P331" s="223">
        <f>O331*H331</f>
        <v>0</v>
      </c>
      <c r="Q331" s="223">
        <v>2.5018699999999998</v>
      </c>
      <c r="R331" s="223">
        <f>Q331*H331</f>
        <v>0.32023935999999997</v>
      </c>
      <c r="S331" s="223">
        <v>0</v>
      </c>
      <c r="T331" s="224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25" t="s">
        <v>131</v>
      </c>
      <c r="AT331" s="225" t="s">
        <v>126</v>
      </c>
      <c r="AU331" s="225" t="s">
        <v>81</v>
      </c>
      <c r="AY331" s="19" t="s">
        <v>124</v>
      </c>
      <c r="BE331" s="226">
        <f>IF(N331="základní",J331,0)</f>
        <v>0</v>
      </c>
      <c r="BF331" s="226">
        <f>IF(N331="snížená",J331,0)</f>
        <v>0</v>
      </c>
      <c r="BG331" s="226">
        <f>IF(N331="zákl. přenesená",J331,0)</f>
        <v>0</v>
      </c>
      <c r="BH331" s="226">
        <f>IF(N331="sníž. přenesená",J331,0)</f>
        <v>0</v>
      </c>
      <c r="BI331" s="226">
        <f>IF(N331="nulová",J331,0)</f>
        <v>0</v>
      </c>
      <c r="BJ331" s="19" t="s">
        <v>79</v>
      </c>
      <c r="BK331" s="226">
        <f>ROUND(I331*H331,2)</f>
        <v>0</v>
      </c>
      <c r="BL331" s="19" t="s">
        <v>131</v>
      </c>
      <c r="BM331" s="225" t="s">
        <v>827</v>
      </c>
    </row>
    <row r="332" s="2" customFormat="1">
      <c r="A332" s="40"/>
      <c r="B332" s="41"/>
      <c r="C332" s="42"/>
      <c r="D332" s="227" t="s">
        <v>133</v>
      </c>
      <c r="E332" s="42"/>
      <c r="F332" s="228" t="s">
        <v>828</v>
      </c>
      <c r="G332" s="42"/>
      <c r="H332" s="42"/>
      <c r="I332" s="229"/>
      <c r="J332" s="42"/>
      <c r="K332" s="42"/>
      <c r="L332" s="46"/>
      <c r="M332" s="230"/>
      <c r="N332" s="231"/>
      <c r="O332" s="86"/>
      <c r="P332" s="86"/>
      <c r="Q332" s="86"/>
      <c r="R332" s="86"/>
      <c r="S332" s="86"/>
      <c r="T332" s="87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T332" s="19" t="s">
        <v>133</v>
      </c>
      <c r="AU332" s="19" t="s">
        <v>81</v>
      </c>
    </row>
    <row r="333" s="2" customFormat="1">
      <c r="A333" s="40"/>
      <c r="B333" s="41"/>
      <c r="C333" s="42"/>
      <c r="D333" s="232" t="s">
        <v>135</v>
      </c>
      <c r="E333" s="42"/>
      <c r="F333" s="233" t="s">
        <v>829</v>
      </c>
      <c r="G333" s="42"/>
      <c r="H333" s="42"/>
      <c r="I333" s="229"/>
      <c r="J333" s="42"/>
      <c r="K333" s="42"/>
      <c r="L333" s="46"/>
      <c r="M333" s="230"/>
      <c r="N333" s="231"/>
      <c r="O333" s="86"/>
      <c r="P333" s="86"/>
      <c r="Q333" s="86"/>
      <c r="R333" s="86"/>
      <c r="S333" s="86"/>
      <c r="T333" s="87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T333" s="19" t="s">
        <v>135</v>
      </c>
      <c r="AU333" s="19" t="s">
        <v>81</v>
      </c>
    </row>
    <row r="334" s="13" customFormat="1">
      <c r="A334" s="13"/>
      <c r="B334" s="234"/>
      <c r="C334" s="235"/>
      <c r="D334" s="227" t="s">
        <v>137</v>
      </c>
      <c r="E334" s="236" t="s">
        <v>19</v>
      </c>
      <c r="F334" s="237" t="s">
        <v>830</v>
      </c>
      <c r="G334" s="235"/>
      <c r="H334" s="236" t="s">
        <v>19</v>
      </c>
      <c r="I334" s="238"/>
      <c r="J334" s="235"/>
      <c r="K334" s="235"/>
      <c r="L334" s="239"/>
      <c r="M334" s="240"/>
      <c r="N334" s="241"/>
      <c r="O334" s="241"/>
      <c r="P334" s="241"/>
      <c r="Q334" s="241"/>
      <c r="R334" s="241"/>
      <c r="S334" s="241"/>
      <c r="T334" s="24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3" t="s">
        <v>137</v>
      </c>
      <c r="AU334" s="243" t="s">
        <v>81</v>
      </c>
      <c r="AV334" s="13" t="s">
        <v>79</v>
      </c>
      <c r="AW334" s="13" t="s">
        <v>33</v>
      </c>
      <c r="AX334" s="13" t="s">
        <v>72</v>
      </c>
      <c r="AY334" s="243" t="s">
        <v>124</v>
      </c>
    </row>
    <row r="335" s="14" customFormat="1">
      <c r="A335" s="14"/>
      <c r="B335" s="244"/>
      <c r="C335" s="245"/>
      <c r="D335" s="227" t="s">
        <v>137</v>
      </c>
      <c r="E335" s="246" t="s">
        <v>19</v>
      </c>
      <c r="F335" s="247" t="s">
        <v>831</v>
      </c>
      <c r="G335" s="245"/>
      <c r="H335" s="248">
        <v>0.128</v>
      </c>
      <c r="I335" s="249"/>
      <c r="J335" s="245"/>
      <c r="K335" s="245"/>
      <c r="L335" s="250"/>
      <c r="M335" s="251"/>
      <c r="N335" s="252"/>
      <c r="O335" s="252"/>
      <c r="P335" s="252"/>
      <c r="Q335" s="252"/>
      <c r="R335" s="252"/>
      <c r="S335" s="252"/>
      <c r="T335" s="253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4" t="s">
        <v>137</v>
      </c>
      <c r="AU335" s="254" t="s">
        <v>81</v>
      </c>
      <c r="AV335" s="14" t="s">
        <v>81</v>
      </c>
      <c r="AW335" s="14" t="s">
        <v>33</v>
      </c>
      <c r="AX335" s="14" t="s">
        <v>79</v>
      </c>
      <c r="AY335" s="254" t="s">
        <v>124</v>
      </c>
    </row>
    <row r="336" s="2" customFormat="1" ht="16.5" customHeight="1">
      <c r="A336" s="40"/>
      <c r="B336" s="41"/>
      <c r="C336" s="214" t="s">
        <v>453</v>
      </c>
      <c r="D336" s="214" t="s">
        <v>126</v>
      </c>
      <c r="E336" s="215" t="s">
        <v>832</v>
      </c>
      <c r="F336" s="216" t="s">
        <v>833</v>
      </c>
      <c r="G336" s="217" t="s">
        <v>176</v>
      </c>
      <c r="H336" s="218">
        <v>0.40000000000000002</v>
      </c>
      <c r="I336" s="219"/>
      <c r="J336" s="220">
        <f>ROUND(I336*H336,2)</f>
        <v>0</v>
      </c>
      <c r="K336" s="216" t="s">
        <v>130</v>
      </c>
      <c r="L336" s="46"/>
      <c r="M336" s="221" t="s">
        <v>19</v>
      </c>
      <c r="N336" s="222" t="s">
        <v>43</v>
      </c>
      <c r="O336" s="86"/>
      <c r="P336" s="223">
        <f>O336*H336</f>
        <v>0</v>
      </c>
      <c r="Q336" s="223">
        <v>2.5018699999999998</v>
      </c>
      <c r="R336" s="223">
        <f>Q336*H336</f>
        <v>1.000748</v>
      </c>
      <c r="S336" s="223">
        <v>0</v>
      </c>
      <c r="T336" s="224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25" t="s">
        <v>131</v>
      </c>
      <c r="AT336" s="225" t="s">
        <v>126</v>
      </c>
      <c r="AU336" s="225" t="s">
        <v>81</v>
      </c>
      <c r="AY336" s="19" t="s">
        <v>124</v>
      </c>
      <c r="BE336" s="226">
        <f>IF(N336="základní",J336,0)</f>
        <v>0</v>
      </c>
      <c r="BF336" s="226">
        <f>IF(N336="snížená",J336,0)</f>
        <v>0</v>
      </c>
      <c r="BG336" s="226">
        <f>IF(N336="zákl. přenesená",J336,0)</f>
        <v>0</v>
      </c>
      <c r="BH336" s="226">
        <f>IF(N336="sníž. přenesená",J336,0)</f>
        <v>0</v>
      </c>
      <c r="BI336" s="226">
        <f>IF(N336="nulová",J336,0)</f>
        <v>0</v>
      </c>
      <c r="BJ336" s="19" t="s">
        <v>79</v>
      </c>
      <c r="BK336" s="226">
        <f>ROUND(I336*H336,2)</f>
        <v>0</v>
      </c>
      <c r="BL336" s="19" t="s">
        <v>131</v>
      </c>
      <c r="BM336" s="225" t="s">
        <v>834</v>
      </c>
    </row>
    <row r="337" s="2" customFormat="1">
      <c r="A337" s="40"/>
      <c r="B337" s="41"/>
      <c r="C337" s="42"/>
      <c r="D337" s="227" t="s">
        <v>133</v>
      </c>
      <c r="E337" s="42"/>
      <c r="F337" s="228" t="s">
        <v>835</v>
      </c>
      <c r="G337" s="42"/>
      <c r="H337" s="42"/>
      <c r="I337" s="229"/>
      <c r="J337" s="42"/>
      <c r="K337" s="42"/>
      <c r="L337" s="46"/>
      <c r="M337" s="230"/>
      <c r="N337" s="231"/>
      <c r="O337" s="86"/>
      <c r="P337" s="86"/>
      <c r="Q337" s="86"/>
      <c r="R337" s="86"/>
      <c r="S337" s="86"/>
      <c r="T337" s="87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T337" s="19" t="s">
        <v>133</v>
      </c>
      <c r="AU337" s="19" t="s">
        <v>81</v>
      </c>
    </row>
    <row r="338" s="2" customFormat="1">
      <c r="A338" s="40"/>
      <c r="B338" s="41"/>
      <c r="C338" s="42"/>
      <c r="D338" s="232" t="s">
        <v>135</v>
      </c>
      <c r="E338" s="42"/>
      <c r="F338" s="233" t="s">
        <v>836</v>
      </c>
      <c r="G338" s="42"/>
      <c r="H338" s="42"/>
      <c r="I338" s="229"/>
      <c r="J338" s="42"/>
      <c r="K338" s="42"/>
      <c r="L338" s="46"/>
      <c r="M338" s="230"/>
      <c r="N338" s="231"/>
      <c r="O338" s="86"/>
      <c r="P338" s="86"/>
      <c r="Q338" s="86"/>
      <c r="R338" s="86"/>
      <c r="S338" s="86"/>
      <c r="T338" s="87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T338" s="19" t="s">
        <v>135</v>
      </c>
      <c r="AU338" s="19" t="s">
        <v>81</v>
      </c>
    </row>
    <row r="339" s="13" customFormat="1">
      <c r="A339" s="13"/>
      <c r="B339" s="234"/>
      <c r="C339" s="235"/>
      <c r="D339" s="227" t="s">
        <v>137</v>
      </c>
      <c r="E339" s="236" t="s">
        <v>19</v>
      </c>
      <c r="F339" s="237" t="s">
        <v>837</v>
      </c>
      <c r="G339" s="235"/>
      <c r="H339" s="236" t="s">
        <v>19</v>
      </c>
      <c r="I339" s="238"/>
      <c r="J339" s="235"/>
      <c r="K339" s="235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137</v>
      </c>
      <c r="AU339" s="243" t="s">
        <v>81</v>
      </c>
      <c r="AV339" s="13" t="s">
        <v>79</v>
      </c>
      <c r="AW339" s="13" t="s">
        <v>33</v>
      </c>
      <c r="AX339" s="13" t="s">
        <v>72</v>
      </c>
      <c r="AY339" s="243" t="s">
        <v>124</v>
      </c>
    </row>
    <row r="340" s="13" customFormat="1">
      <c r="A340" s="13"/>
      <c r="B340" s="234"/>
      <c r="C340" s="235"/>
      <c r="D340" s="227" t="s">
        <v>137</v>
      </c>
      <c r="E340" s="236" t="s">
        <v>19</v>
      </c>
      <c r="F340" s="237" t="s">
        <v>838</v>
      </c>
      <c r="G340" s="235"/>
      <c r="H340" s="236" t="s">
        <v>19</v>
      </c>
      <c r="I340" s="238"/>
      <c r="J340" s="235"/>
      <c r="K340" s="235"/>
      <c r="L340" s="239"/>
      <c r="M340" s="240"/>
      <c r="N340" s="241"/>
      <c r="O340" s="241"/>
      <c r="P340" s="241"/>
      <c r="Q340" s="241"/>
      <c r="R340" s="241"/>
      <c r="S340" s="241"/>
      <c r="T340" s="24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3" t="s">
        <v>137</v>
      </c>
      <c r="AU340" s="243" t="s">
        <v>81</v>
      </c>
      <c r="AV340" s="13" t="s">
        <v>79</v>
      </c>
      <c r="AW340" s="13" t="s">
        <v>33</v>
      </c>
      <c r="AX340" s="13" t="s">
        <v>72</v>
      </c>
      <c r="AY340" s="243" t="s">
        <v>124</v>
      </c>
    </row>
    <row r="341" s="14" customFormat="1">
      <c r="A341" s="14"/>
      <c r="B341" s="244"/>
      <c r="C341" s="245"/>
      <c r="D341" s="227" t="s">
        <v>137</v>
      </c>
      <c r="E341" s="246" t="s">
        <v>19</v>
      </c>
      <c r="F341" s="247" t="s">
        <v>839</v>
      </c>
      <c r="G341" s="245"/>
      <c r="H341" s="248">
        <v>0.40000000000000002</v>
      </c>
      <c r="I341" s="249"/>
      <c r="J341" s="245"/>
      <c r="K341" s="245"/>
      <c r="L341" s="250"/>
      <c r="M341" s="251"/>
      <c r="N341" s="252"/>
      <c r="O341" s="252"/>
      <c r="P341" s="252"/>
      <c r="Q341" s="252"/>
      <c r="R341" s="252"/>
      <c r="S341" s="252"/>
      <c r="T341" s="253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4" t="s">
        <v>137</v>
      </c>
      <c r="AU341" s="254" t="s">
        <v>81</v>
      </c>
      <c r="AV341" s="14" t="s">
        <v>81</v>
      </c>
      <c r="AW341" s="14" t="s">
        <v>33</v>
      </c>
      <c r="AX341" s="14" t="s">
        <v>79</v>
      </c>
      <c r="AY341" s="254" t="s">
        <v>124</v>
      </c>
    </row>
    <row r="342" s="2" customFormat="1" ht="16.5" customHeight="1">
      <c r="A342" s="40"/>
      <c r="B342" s="41"/>
      <c r="C342" s="214" t="s">
        <v>458</v>
      </c>
      <c r="D342" s="214" t="s">
        <v>126</v>
      </c>
      <c r="E342" s="215" t="s">
        <v>840</v>
      </c>
      <c r="F342" s="216" t="s">
        <v>841</v>
      </c>
      <c r="G342" s="217" t="s">
        <v>167</v>
      </c>
      <c r="H342" s="218">
        <v>2.8799999999999999</v>
      </c>
      <c r="I342" s="219"/>
      <c r="J342" s="220">
        <f>ROUND(I342*H342,2)</f>
        <v>0</v>
      </c>
      <c r="K342" s="216" t="s">
        <v>130</v>
      </c>
      <c r="L342" s="46"/>
      <c r="M342" s="221" t="s">
        <v>19</v>
      </c>
      <c r="N342" s="222" t="s">
        <v>43</v>
      </c>
      <c r="O342" s="86"/>
      <c r="P342" s="223">
        <f>O342*H342</f>
        <v>0</v>
      </c>
      <c r="Q342" s="223">
        <v>0.00264</v>
      </c>
      <c r="R342" s="223">
        <f>Q342*H342</f>
        <v>0.0076032000000000001</v>
      </c>
      <c r="S342" s="223">
        <v>0</v>
      </c>
      <c r="T342" s="224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25" t="s">
        <v>131</v>
      </c>
      <c r="AT342" s="225" t="s">
        <v>126</v>
      </c>
      <c r="AU342" s="225" t="s">
        <v>81</v>
      </c>
      <c r="AY342" s="19" t="s">
        <v>124</v>
      </c>
      <c r="BE342" s="226">
        <f>IF(N342="základní",J342,0)</f>
        <v>0</v>
      </c>
      <c r="BF342" s="226">
        <f>IF(N342="snížená",J342,0)</f>
        <v>0</v>
      </c>
      <c r="BG342" s="226">
        <f>IF(N342="zákl. přenesená",J342,0)</f>
        <v>0</v>
      </c>
      <c r="BH342" s="226">
        <f>IF(N342="sníž. přenesená",J342,0)</f>
        <v>0</v>
      </c>
      <c r="BI342" s="226">
        <f>IF(N342="nulová",J342,0)</f>
        <v>0</v>
      </c>
      <c r="BJ342" s="19" t="s">
        <v>79</v>
      </c>
      <c r="BK342" s="226">
        <f>ROUND(I342*H342,2)</f>
        <v>0</v>
      </c>
      <c r="BL342" s="19" t="s">
        <v>131</v>
      </c>
      <c r="BM342" s="225" t="s">
        <v>842</v>
      </c>
    </row>
    <row r="343" s="2" customFormat="1">
      <c r="A343" s="40"/>
      <c r="B343" s="41"/>
      <c r="C343" s="42"/>
      <c r="D343" s="227" t="s">
        <v>133</v>
      </c>
      <c r="E343" s="42"/>
      <c r="F343" s="228" t="s">
        <v>843</v>
      </c>
      <c r="G343" s="42"/>
      <c r="H343" s="42"/>
      <c r="I343" s="229"/>
      <c r="J343" s="42"/>
      <c r="K343" s="42"/>
      <c r="L343" s="46"/>
      <c r="M343" s="230"/>
      <c r="N343" s="231"/>
      <c r="O343" s="86"/>
      <c r="P343" s="86"/>
      <c r="Q343" s="86"/>
      <c r="R343" s="86"/>
      <c r="S343" s="86"/>
      <c r="T343" s="87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T343" s="19" t="s">
        <v>133</v>
      </c>
      <c r="AU343" s="19" t="s">
        <v>81</v>
      </c>
    </row>
    <row r="344" s="2" customFormat="1">
      <c r="A344" s="40"/>
      <c r="B344" s="41"/>
      <c r="C344" s="42"/>
      <c r="D344" s="232" t="s">
        <v>135</v>
      </c>
      <c r="E344" s="42"/>
      <c r="F344" s="233" t="s">
        <v>844</v>
      </c>
      <c r="G344" s="42"/>
      <c r="H344" s="42"/>
      <c r="I344" s="229"/>
      <c r="J344" s="42"/>
      <c r="K344" s="42"/>
      <c r="L344" s="46"/>
      <c r="M344" s="230"/>
      <c r="N344" s="231"/>
      <c r="O344" s="86"/>
      <c r="P344" s="86"/>
      <c r="Q344" s="86"/>
      <c r="R344" s="86"/>
      <c r="S344" s="86"/>
      <c r="T344" s="87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T344" s="19" t="s">
        <v>135</v>
      </c>
      <c r="AU344" s="19" t="s">
        <v>81</v>
      </c>
    </row>
    <row r="345" s="13" customFormat="1">
      <c r="A345" s="13"/>
      <c r="B345" s="234"/>
      <c r="C345" s="235"/>
      <c r="D345" s="227" t="s">
        <v>137</v>
      </c>
      <c r="E345" s="236" t="s">
        <v>19</v>
      </c>
      <c r="F345" s="237" t="s">
        <v>837</v>
      </c>
      <c r="G345" s="235"/>
      <c r="H345" s="236" t="s">
        <v>19</v>
      </c>
      <c r="I345" s="238"/>
      <c r="J345" s="235"/>
      <c r="K345" s="235"/>
      <c r="L345" s="239"/>
      <c r="M345" s="240"/>
      <c r="N345" s="241"/>
      <c r="O345" s="241"/>
      <c r="P345" s="241"/>
      <c r="Q345" s="241"/>
      <c r="R345" s="241"/>
      <c r="S345" s="241"/>
      <c r="T345" s="242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3" t="s">
        <v>137</v>
      </c>
      <c r="AU345" s="243" t="s">
        <v>81</v>
      </c>
      <c r="AV345" s="13" t="s">
        <v>79</v>
      </c>
      <c r="AW345" s="13" t="s">
        <v>33</v>
      </c>
      <c r="AX345" s="13" t="s">
        <v>72</v>
      </c>
      <c r="AY345" s="243" t="s">
        <v>124</v>
      </c>
    </row>
    <row r="346" s="14" customFormat="1">
      <c r="A346" s="14"/>
      <c r="B346" s="244"/>
      <c r="C346" s="245"/>
      <c r="D346" s="227" t="s">
        <v>137</v>
      </c>
      <c r="E346" s="246" t="s">
        <v>19</v>
      </c>
      <c r="F346" s="247" t="s">
        <v>845</v>
      </c>
      <c r="G346" s="245"/>
      <c r="H346" s="248">
        <v>1.6000000000000001</v>
      </c>
      <c r="I346" s="249"/>
      <c r="J346" s="245"/>
      <c r="K346" s="245"/>
      <c r="L346" s="250"/>
      <c r="M346" s="251"/>
      <c r="N346" s="252"/>
      <c r="O346" s="252"/>
      <c r="P346" s="252"/>
      <c r="Q346" s="252"/>
      <c r="R346" s="252"/>
      <c r="S346" s="252"/>
      <c r="T346" s="253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4" t="s">
        <v>137</v>
      </c>
      <c r="AU346" s="254" t="s">
        <v>81</v>
      </c>
      <c r="AV346" s="14" t="s">
        <v>81</v>
      </c>
      <c r="AW346" s="14" t="s">
        <v>33</v>
      </c>
      <c r="AX346" s="14" t="s">
        <v>72</v>
      </c>
      <c r="AY346" s="254" t="s">
        <v>124</v>
      </c>
    </row>
    <row r="347" s="13" customFormat="1">
      <c r="A347" s="13"/>
      <c r="B347" s="234"/>
      <c r="C347" s="235"/>
      <c r="D347" s="227" t="s">
        <v>137</v>
      </c>
      <c r="E347" s="236" t="s">
        <v>19</v>
      </c>
      <c r="F347" s="237" t="s">
        <v>846</v>
      </c>
      <c r="G347" s="235"/>
      <c r="H347" s="236" t="s">
        <v>19</v>
      </c>
      <c r="I347" s="238"/>
      <c r="J347" s="235"/>
      <c r="K347" s="235"/>
      <c r="L347" s="239"/>
      <c r="M347" s="240"/>
      <c r="N347" s="241"/>
      <c r="O347" s="241"/>
      <c r="P347" s="241"/>
      <c r="Q347" s="241"/>
      <c r="R347" s="241"/>
      <c r="S347" s="241"/>
      <c r="T347" s="24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3" t="s">
        <v>137</v>
      </c>
      <c r="AU347" s="243" t="s">
        <v>81</v>
      </c>
      <c r="AV347" s="13" t="s">
        <v>79</v>
      </c>
      <c r="AW347" s="13" t="s">
        <v>33</v>
      </c>
      <c r="AX347" s="13" t="s">
        <v>72</v>
      </c>
      <c r="AY347" s="243" t="s">
        <v>124</v>
      </c>
    </row>
    <row r="348" s="14" customFormat="1">
      <c r="A348" s="14"/>
      <c r="B348" s="244"/>
      <c r="C348" s="245"/>
      <c r="D348" s="227" t="s">
        <v>137</v>
      </c>
      <c r="E348" s="246" t="s">
        <v>19</v>
      </c>
      <c r="F348" s="247" t="s">
        <v>847</v>
      </c>
      <c r="G348" s="245"/>
      <c r="H348" s="248">
        <v>1.28</v>
      </c>
      <c r="I348" s="249"/>
      <c r="J348" s="245"/>
      <c r="K348" s="245"/>
      <c r="L348" s="250"/>
      <c r="M348" s="251"/>
      <c r="N348" s="252"/>
      <c r="O348" s="252"/>
      <c r="P348" s="252"/>
      <c r="Q348" s="252"/>
      <c r="R348" s="252"/>
      <c r="S348" s="252"/>
      <c r="T348" s="25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54" t="s">
        <v>137</v>
      </c>
      <c r="AU348" s="254" t="s">
        <v>81</v>
      </c>
      <c r="AV348" s="14" t="s">
        <v>81</v>
      </c>
      <c r="AW348" s="14" t="s">
        <v>33</v>
      </c>
      <c r="AX348" s="14" t="s">
        <v>72</v>
      </c>
      <c r="AY348" s="254" t="s">
        <v>124</v>
      </c>
    </row>
    <row r="349" s="15" customFormat="1">
      <c r="A349" s="15"/>
      <c r="B349" s="255"/>
      <c r="C349" s="256"/>
      <c r="D349" s="227" t="s">
        <v>137</v>
      </c>
      <c r="E349" s="257" t="s">
        <v>19</v>
      </c>
      <c r="F349" s="258" t="s">
        <v>156</v>
      </c>
      <c r="G349" s="256"/>
      <c r="H349" s="259">
        <v>2.8799999999999999</v>
      </c>
      <c r="I349" s="260"/>
      <c r="J349" s="256"/>
      <c r="K349" s="256"/>
      <c r="L349" s="261"/>
      <c r="M349" s="262"/>
      <c r="N349" s="263"/>
      <c r="O349" s="263"/>
      <c r="P349" s="263"/>
      <c r="Q349" s="263"/>
      <c r="R349" s="263"/>
      <c r="S349" s="263"/>
      <c r="T349" s="264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65" t="s">
        <v>137</v>
      </c>
      <c r="AU349" s="265" t="s">
        <v>81</v>
      </c>
      <c r="AV349" s="15" t="s">
        <v>131</v>
      </c>
      <c r="AW349" s="15" t="s">
        <v>33</v>
      </c>
      <c r="AX349" s="15" t="s">
        <v>79</v>
      </c>
      <c r="AY349" s="265" t="s">
        <v>124</v>
      </c>
    </row>
    <row r="350" s="2" customFormat="1" ht="16.5" customHeight="1">
      <c r="A350" s="40"/>
      <c r="B350" s="41"/>
      <c r="C350" s="214" t="s">
        <v>466</v>
      </c>
      <c r="D350" s="214" t="s">
        <v>126</v>
      </c>
      <c r="E350" s="215" t="s">
        <v>848</v>
      </c>
      <c r="F350" s="216" t="s">
        <v>849</v>
      </c>
      <c r="G350" s="217" t="s">
        <v>167</v>
      </c>
      <c r="H350" s="218">
        <v>2.8799999999999999</v>
      </c>
      <c r="I350" s="219"/>
      <c r="J350" s="220">
        <f>ROUND(I350*H350,2)</f>
        <v>0</v>
      </c>
      <c r="K350" s="216" t="s">
        <v>130</v>
      </c>
      <c r="L350" s="46"/>
      <c r="M350" s="221" t="s">
        <v>19</v>
      </c>
      <c r="N350" s="222" t="s">
        <v>43</v>
      </c>
      <c r="O350" s="86"/>
      <c r="P350" s="223">
        <f>O350*H350</f>
        <v>0</v>
      </c>
      <c r="Q350" s="223">
        <v>0</v>
      </c>
      <c r="R350" s="223">
        <f>Q350*H350</f>
        <v>0</v>
      </c>
      <c r="S350" s="223">
        <v>0</v>
      </c>
      <c r="T350" s="224">
        <f>S350*H350</f>
        <v>0</v>
      </c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R350" s="225" t="s">
        <v>131</v>
      </c>
      <c r="AT350" s="225" t="s">
        <v>126</v>
      </c>
      <c r="AU350" s="225" t="s">
        <v>81</v>
      </c>
      <c r="AY350" s="19" t="s">
        <v>124</v>
      </c>
      <c r="BE350" s="226">
        <f>IF(N350="základní",J350,0)</f>
        <v>0</v>
      </c>
      <c r="BF350" s="226">
        <f>IF(N350="snížená",J350,0)</f>
        <v>0</v>
      </c>
      <c r="BG350" s="226">
        <f>IF(N350="zákl. přenesená",J350,0)</f>
        <v>0</v>
      </c>
      <c r="BH350" s="226">
        <f>IF(N350="sníž. přenesená",J350,0)</f>
        <v>0</v>
      </c>
      <c r="BI350" s="226">
        <f>IF(N350="nulová",J350,0)</f>
        <v>0</v>
      </c>
      <c r="BJ350" s="19" t="s">
        <v>79</v>
      </c>
      <c r="BK350" s="226">
        <f>ROUND(I350*H350,2)</f>
        <v>0</v>
      </c>
      <c r="BL350" s="19" t="s">
        <v>131</v>
      </c>
      <c r="BM350" s="225" t="s">
        <v>850</v>
      </c>
    </row>
    <row r="351" s="2" customFormat="1">
      <c r="A351" s="40"/>
      <c r="B351" s="41"/>
      <c r="C351" s="42"/>
      <c r="D351" s="227" t="s">
        <v>133</v>
      </c>
      <c r="E351" s="42"/>
      <c r="F351" s="228" t="s">
        <v>851</v>
      </c>
      <c r="G351" s="42"/>
      <c r="H351" s="42"/>
      <c r="I351" s="229"/>
      <c r="J351" s="42"/>
      <c r="K351" s="42"/>
      <c r="L351" s="46"/>
      <c r="M351" s="230"/>
      <c r="N351" s="231"/>
      <c r="O351" s="86"/>
      <c r="P351" s="86"/>
      <c r="Q351" s="86"/>
      <c r="R351" s="86"/>
      <c r="S351" s="86"/>
      <c r="T351" s="87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T351" s="19" t="s">
        <v>133</v>
      </c>
      <c r="AU351" s="19" t="s">
        <v>81</v>
      </c>
    </row>
    <row r="352" s="2" customFormat="1">
      <c r="A352" s="40"/>
      <c r="B352" s="41"/>
      <c r="C352" s="42"/>
      <c r="D352" s="232" t="s">
        <v>135</v>
      </c>
      <c r="E352" s="42"/>
      <c r="F352" s="233" t="s">
        <v>852</v>
      </c>
      <c r="G352" s="42"/>
      <c r="H352" s="42"/>
      <c r="I352" s="229"/>
      <c r="J352" s="42"/>
      <c r="K352" s="42"/>
      <c r="L352" s="46"/>
      <c r="M352" s="230"/>
      <c r="N352" s="231"/>
      <c r="O352" s="86"/>
      <c r="P352" s="86"/>
      <c r="Q352" s="86"/>
      <c r="R352" s="86"/>
      <c r="S352" s="86"/>
      <c r="T352" s="87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T352" s="19" t="s">
        <v>135</v>
      </c>
      <c r="AU352" s="19" t="s">
        <v>81</v>
      </c>
    </row>
    <row r="353" s="13" customFormat="1">
      <c r="A353" s="13"/>
      <c r="B353" s="234"/>
      <c r="C353" s="235"/>
      <c r="D353" s="227" t="s">
        <v>137</v>
      </c>
      <c r="E353" s="236" t="s">
        <v>19</v>
      </c>
      <c r="F353" s="237" t="s">
        <v>837</v>
      </c>
      <c r="G353" s="235"/>
      <c r="H353" s="236" t="s">
        <v>19</v>
      </c>
      <c r="I353" s="238"/>
      <c r="J353" s="235"/>
      <c r="K353" s="235"/>
      <c r="L353" s="239"/>
      <c r="M353" s="240"/>
      <c r="N353" s="241"/>
      <c r="O353" s="241"/>
      <c r="P353" s="241"/>
      <c r="Q353" s="241"/>
      <c r="R353" s="241"/>
      <c r="S353" s="241"/>
      <c r="T353" s="24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3" t="s">
        <v>137</v>
      </c>
      <c r="AU353" s="243" t="s">
        <v>81</v>
      </c>
      <c r="AV353" s="13" t="s">
        <v>79</v>
      </c>
      <c r="AW353" s="13" t="s">
        <v>33</v>
      </c>
      <c r="AX353" s="13" t="s">
        <v>72</v>
      </c>
      <c r="AY353" s="243" t="s">
        <v>124</v>
      </c>
    </row>
    <row r="354" s="14" customFormat="1">
      <c r="A354" s="14"/>
      <c r="B354" s="244"/>
      <c r="C354" s="245"/>
      <c r="D354" s="227" t="s">
        <v>137</v>
      </c>
      <c r="E354" s="246" t="s">
        <v>19</v>
      </c>
      <c r="F354" s="247" t="s">
        <v>845</v>
      </c>
      <c r="G354" s="245"/>
      <c r="H354" s="248">
        <v>1.6000000000000001</v>
      </c>
      <c r="I354" s="249"/>
      <c r="J354" s="245"/>
      <c r="K354" s="245"/>
      <c r="L354" s="250"/>
      <c r="M354" s="251"/>
      <c r="N354" s="252"/>
      <c r="O354" s="252"/>
      <c r="P354" s="252"/>
      <c r="Q354" s="252"/>
      <c r="R354" s="252"/>
      <c r="S354" s="252"/>
      <c r="T354" s="253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4" t="s">
        <v>137</v>
      </c>
      <c r="AU354" s="254" t="s">
        <v>81</v>
      </c>
      <c r="AV354" s="14" t="s">
        <v>81</v>
      </c>
      <c r="AW354" s="14" t="s">
        <v>33</v>
      </c>
      <c r="AX354" s="14" t="s">
        <v>72</v>
      </c>
      <c r="AY354" s="254" t="s">
        <v>124</v>
      </c>
    </row>
    <row r="355" s="13" customFormat="1">
      <c r="A355" s="13"/>
      <c r="B355" s="234"/>
      <c r="C355" s="235"/>
      <c r="D355" s="227" t="s">
        <v>137</v>
      </c>
      <c r="E355" s="236" t="s">
        <v>19</v>
      </c>
      <c r="F355" s="237" t="s">
        <v>846</v>
      </c>
      <c r="G355" s="235"/>
      <c r="H355" s="236" t="s">
        <v>19</v>
      </c>
      <c r="I355" s="238"/>
      <c r="J355" s="235"/>
      <c r="K355" s="235"/>
      <c r="L355" s="239"/>
      <c r="M355" s="240"/>
      <c r="N355" s="241"/>
      <c r="O355" s="241"/>
      <c r="P355" s="241"/>
      <c r="Q355" s="241"/>
      <c r="R355" s="241"/>
      <c r="S355" s="241"/>
      <c r="T355" s="24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3" t="s">
        <v>137</v>
      </c>
      <c r="AU355" s="243" t="s">
        <v>81</v>
      </c>
      <c r="AV355" s="13" t="s">
        <v>79</v>
      </c>
      <c r="AW355" s="13" t="s">
        <v>33</v>
      </c>
      <c r="AX355" s="13" t="s">
        <v>72</v>
      </c>
      <c r="AY355" s="243" t="s">
        <v>124</v>
      </c>
    </row>
    <row r="356" s="14" customFormat="1">
      <c r="A356" s="14"/>
      <c r="B356" s="244"/>
      <c r="C356" s="245"/>
      <c r="D356" s="227" t="s">
        <v>137</v>
      </c>
      <c r="E356" s="246" t="s">
        <v>19</v>
      </c>
      <c r="F356" s="247" t="s">
        <v>847</v>
      </c>
      <c r="G356" s="245"/>
      <c r="H356" s="248">
        <v>1.28</v>
      </c>
      <c r="I356" s="249"/>
      <c r="J356" s="245"/>
      <c r="K356" s="245"/>
      <c r="L356" s="250"/>
      <c r="M356" s="251"/>
      <c r="N356" s="252"/>
      <c r="O356" s="252"/>
      <c r="P356" s="252"/>
      <c r="Q356" s="252"/>
      <c r="R356" s="252"/>
      <c r="S356" s="252"/>
      <c r="T356" s="253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4" t="s">
        <v>137</v>
      </c>
      <c r="AU356" s="254" t="s">
        <v>81</v>
      </c>
      <c r="AV356" s="14" t="s">
        <v>81</v>
      </c>
      <c r="AW356" s="14" t="s">
        <v>33</v>
      </c>
      <c r="AX356" s="14" t="s">
        <v>72</v>
      </c>
      <c r="AY356" s="254" t="s">
        <v>124</v>
      </c>
    </row>
    <row r="357" s="15" customFormat="1">
      <c r="A357" s="15"/>
      <c r="B357" s="255"/>
      <c r="C357" s="256"/>
      <c r="D357" s="227" t="s">
        <v>137</v>
      </c>
      <c r="E357" s="257" t="s">
        <v>19</v>
      </c>
      <c r="F357" s="258" t="s">
        <v>156</v>
      </c>
      <c r="G357" s="256"/>
      <c r="H357" s="259">
        <v>2.8799999999999999</v>
      </c>
      <c r="I357" s="260"/>
      <c r="J357" s="256"/>
      <c r="K357" s="256"/>
      <c r="L357" s="261"/>
      <c r="M357" s="262"/>
      <c r="N357" s="263"/>
      <c r="O357" s="263"/>
      <c r="P357" s="263"/>
      <c r="Q357" s="263"/>
      <c r="R357" s="263"/>
      <c r="S357" s="263"/>
      <c r="T357" s="264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65" t="s">
        <v>137</v>
      </c>
      <c r="AU357" s="265" t="s">
        <v>81</v>
      </c>
      <c r="AV357" s="15" t="s">
        <v>131</v>
      </c>
      <c r="AW357" s="15" t="s">
        <v>33</v>
      </c>
      <c r="AX357" s="15" t="s">
        <v>79</v>
      </c>
      <c r="AY357" s="265" t="s">
        <v>124</v>
      </c>
    </row>
    <row r="358" s="2" customFormat="1" ht="16.5" customHeight="1">
      <c r="A358" s="40"/>
      <c r="B358" s="41"/>
      <c r="C358" s="214" t="s">
        <v>470</v>
      </c>
      <c r="D358" s="214" t="s">
        <v>126</v>
      </c>
      <c r="E358" s="215" t="s">
        <v>853</v>
      </c>
      <c r="F358" s="216" t="s">
        <v>854</v>
      </c>
      <c r="G358" s="217" t="s">
        <v>262</v>
      </c>
      <c r="H358" s="218">
        <v>0.025999999999999999</v>
      </c>
      <c r="I358" s="219"/>
      <c r="J358" s="220">
        <f>ROUND(I358*H358,2)</f>
        <v>0</v>
      </c>
      <c r="K358" s="216" t="s">
        <v>130</v>
      </c>
      <c r="L358" s="46"/>
      <c r="M358" s="221" t="s">
        <v>19</v>
      </c>
      <c r="N358" s="222" t="s">
        <v>43</v>
      </c>
      <c r="O358" s="86"/>
      <c r="P358" s="223">
        <f>O358*H358</f>
        <v>0</v>
      </c>
      <c r="Q358" s="223">
        <v>1.06277</v>
      </c>
      <c r="R358" s="223">
        <f>Q358*H358</f>
        <v>0.02763202</v>
      </c>
      <c r="S358" s="223">
        <v>0</v>
      </c>
      <c r="T358" s="224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25" t="s">
        <v>131</v>
      </c>
      <c r="AT358" s="225" t="s">
        <v>126</v>
      </c>
      <c r="AU358" s="225" t="s">
        <v>81</v>
      </c>
      <c r="AY358" s="19" t="s">
        <v>124</v>
      </c>
      <c r="BE358" s="226">
        <f>IF(N358="základní",J358,0)</f>
        <v>0</v>
      </c>
      <c r="BF358" s="226">
        <f>IF(N358="snížená",J358,0)</f>
        <v>0</v>
      </c>
      <c r="BG358" s="226">
        <f>IF(N358="zákl. přenesená",J358,0)</f>
        <v>0</v>
      </c>
      <c r="BH358" s="226">
        <f>IF(N358="sníž. přenesená",J358,0)</f>
        <v>0</v>
      </c>
      <c r="BI358" s="226">
        <f>IF(N358="nulová",J358,0)</f>
        <v>0</v>
      </c>
      <c r="BJ358" s="19" t="s">
        <v>79</v>
      </c>
      <c r="BK358" s="226">
        <f>ROUND(I358*H358,2)</f>
        <v>0</v>
      </c>
      <c r="BL358" s="19" t="s">
        <v>131</v>
      </c>
      <c r="BM358" s="225" t="s">
        <v>855</v>
      </c>
    </row>
    <row r="359" s="2" customFormat="1">
      <c r="A359" s="40"/>
      <c r="B359" s="41"/>
      <c r="C359" s="42"/>
      <c r="D359" s="227" t="s">
        <v>133</v>
      </c>
      <c r="E359" s="42"/>
      <c r="F359" s="228" t="s">
        <v>856</v>
      </c>
      <c r="G359" s="42"/>
      <c r="H359" s="42"/>
      <c r="I359" s="229"/>
      <c r="J359" s="42"/>
      <c r="K359" s="42"/>
      <c r="L359" s="46"/>
      <c r="M359" s="230"/>
      <c r="N359" s="231"/>
      <c r="O359" s="86"/>
      <c r="P359" s="86"/>
      <c r="Q359" s="86"/>
      <c r="R359" s="86"/>
      <c r="S359" s="86"/>
      <c r="T359" s="87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T359" s="19" t="s">
        <v>133</v>
      </c>
      <c r="AU359" s="19" t="s">
        <v>81</v>
      </c>
    </row>
    <row r="360" s="2" customFormat="1">
      <c r="A360" s="40"/>
      <c r="B360" s="41"/>
      <c r="C360" s="42"/>
      <c r="D360" s="232" t="s">
        <v>135</v>
      </c>
      <c r="E360" s="42"/>
      <c r="F360" s="233" t="s">
        <v>857</v>
      </c>
      <c r="G360" s="42"/>
      <c r="H360" s="42"/>
      <c r="I360" s="229"/>
      <c r="J360" s="42"/>
      <c r="K360" s="42"/>
      <c r="L360" s="46"/>
      <c r="M360" s="230"/>
      <c r="N360" s="231"/>
      <c r="O360" s="86"/>
      <c r="P360" s="86"/>
      <c r="Q360" s="86"/>
      <c r="R360" s="86"/>
      <c r="S360" s="86"/>
      <c r="T360" s="87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T360" s="19" t="s">
        <v>135</v>
      </c>
      <c r="AU360" s="19" t="s">
        <v>81</v>
      </c>
    </row>
    <row r="361" s="13" customFormat="1">
      <c r="A361" s="13"/>
      <c r="B361" s="234"/>
      <c r="C361" s="235"/>
      <c r="D361" s="227" t="s">
        <v>137</v>
      </c>
      <c r="E361" s="236" t="s">
        <v>19</v>
      </c>
      <c r="F361" s="237" t="s">
        <v>837</v>
      </c>
      <c r="G361" s="235"/>
      <c r="H361" s="236" t="s">
        <v>19</v>
      </c>
      <c r="I361" s="238"/>
      <c r="J361" s="235"/>
      <c r="K361" s="235"/>
      <c r="L361" s="239"/>
      <c r="M361" s="240"/>
      <c r="N361" s="241"/>
      <c r="O361" s="241"/>
      <c r="P361" s="241"/>
      <c r="Q361" s="241"/>
      <c r="R361" s="241"/>
      <c r="S361" s="241"/>
      <c r="T361" s="24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3" t="s">
        <v>137</v>
      </c>
      <c r="AU361" s="243" t="s">
        <v>81</v>
      </c>
      <c r="AV361" s="13" t="s">
        <v>79</v>
      </c>
      <c r="AW361" s="13" t="s">
        <v>33</v>
      </c>
      <c r="AX361" s="13" t="s">
        <v>72</v>
      </c>
      <c r="AY361" s="243" t="s">
        <v>124</v>
      </c>
    </row>
    <row r="362" s="13" customFormat="1">
      <c r="A362" s="13"/>
      <c r="B362" s="234"/>
      <c r="C362" s="235"/>
      <c r="D362" s="227" t="s">
        <v>137</v>
      </c>
      <c r="E362" s="236" t="s">
        <v>19</v>
      </c>
      <c r="F362" s="237" t="s">
        <v>858</v>
      </c>
      <c r="G362" s="235"/>
      <c r="H362" s="236" t="s">
        <v>19</v>
      </c>
      <c r="I362" s="238"/>
      <c r="J362" s="235"/>
      <c r="K362" s="235"/>
      <c r="L362" s="239"/>
      <c r="M362" s="240"/>
      <c r="N362" s="241"/>
      <c r="O362" s="241"/>
      <c r="P362" s="241"/>
      <c r="Q362" s="241"/>
      <c r="R362" s="241"/>
      <c r="S362" s="241"/>
      <c r="T362" s="24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3" t="s">
        <v>137</v>
      </c>
      <c r="AU362" s="243" t="s">
        <v>81</v>
      </c>
      <c r="AV362" s="13" t="s">
        <v>79</v>
      </c>
      <c r="AW362" s="13" t="s">
        <v>33</v>
      </c>
      <c r="AX362" s="13" t="s">
        <v>72</v>
      </c>
      <c r="AY362" s="243" t="s">
        <v>124</v>
      </c>
    </row>
    <row r="363" s="14" customFormat="1">
      <c r="A363" s="14"/>
      <c r="B363" s="244"/>
      <c r="C363" s="245"/>
      <c r="D363" s="227" t="s">
        <v>137</v>
      </c>
      <c r="E363" s="246" t="s">
        <v>19</v>
      </c>
      <c r="F363" s="247" t="s">
        <v>859</v>
      </c>
      <c r="G363" s="245"/>
      <c r="H363" s="248">
        <v>0.021999999999999999</v>
      </c>
      <c r="I363" s="249"/>
      <c r="J363" s="245"/>
      <c r="K363" s="245"/>
      <c r="L363" s="250"/>
      <c r="M363" s="251"/>
      <c r="N363" s="252"/>
      <c r="O363" s="252"/>
      <c r="P363" s="252"/>
      <c r="Q363" s="252"/>
      <c r="R363" s="252"/>
      <c r="S363" s="252"/>
      <c r="T363" s="253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54" t="s">
        <v>137</v>
      </c>
      <c r="AU363" s="254" t="s">
        <v>81</v>
      </c>
      <c r="AV363" s="14" t="s">
        <v>81</v>
      </c>
      <c r="AW363" s="14" t="s">
        <v>33</v>
      </c>
      <c r="AX363" s="14" t="s">
        <v>79</v>
      </c>
      <c r="AY363" s="254" t="s">
        <v>124</v>
      </c>
    </row>
    <row r="364" s="14" customFormat="1">
      <c r="A364" s="14"/>
      <c r="B364" s="244"/>
      <c r="C364" s="245"/>
      <c r="D364" s="227" t="s">
        <v>137</v>
      </c>
      <c r="E364" s="245"/>
      <c r="F364" s="247" t="s">
        <v>860</v>
      </c>
      <c r="G364" s="245"/>
      <c r="H364" s="248">
        <v>0.025999999999999999</v>
      </c>
      <c r="I364" s="249"/>
      <c r="J364" s="245"/>
      <c r="K364" s="245"/>
      <c r="L364" s="250"/>
      <c r="M364" s="251"/>
      <c r="N364" s="252"/>
      <c r="O364" s="252"/>
      <c r="P364" s="252"/>
      <c r="Q364" s="252"/>
      <c r="R364" s="252"/>
      <c r="S364" s="252"/>
      <c r="T364" s="253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4" t="s">
        <v>137</v>
      </c>
      <c r="AU364" s="254" t="s">
        <v>81</v>
      </c>
      <c r="AV364" s="14" t="s">
        <v>81</v>
      </c>
      <c r="AW364" s="14" t="s">
        <v>4</v>
      </c>
      <c r="AX364" s="14" t="s">
        <v>79</v>
      </c>
      <c r="AY364" s="254" t="s">
        <v>124</v>
      </c>
    </row>
    <row r="365" s="12" customFormat="1" ht="22.8" customHeight="1">
      <c r="A365" s="12"/>
      <c r="B365" s="198"/>
      <c r="C365" s="199"/>
      <c r="D365" s="200" t="s">
        <v>71</v>
      </c>
      <c r="E365" s="212" t="s">
        <v>147</v>
      </c>
      <c r="F365" s="212" t="s">
        <v>389</v>
      </c>
      <c r="G365" s="199"/>
      <c r="H365" s="199"/>
      <c r="I365" s="202"/>
      <c r="J365" s="213">
        <f>BK365</f>
        <v>0</v>
      </c>
      <c r="K365" s="199"/>
      <c r="L365" s="204"/>
      <c r="M365" s="205"/>
      <c r="N365" s="206"/>
      <c r="O365" s="206"/>
      <c r="P365" s="207">
        <f>SUM(P366:P370)</f>
        <v>0</v>
      </c>
      <c r="Q365" s="206"/>
      <c r="R365" s="207">
        <f>SUM(R366:R370)</f>
        <v>0.021578129999999997</v>
      </c>
      <c r="S365" s="206"/>
      <c r="T365" s="208">
        <f>SUM(T366:T370)</f>
        <v>0</v>
      </c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R365" s="209" t="s">
        <v>79</v>
      </c>
      <c r="AT365" s="210" t="s">
        <v>71</v>
      </c>
      <c r="AU365" s="210" t="s">
        <v>79</v>
      </c>
      <c r="AY365" s="209" t="s">
        <v>124</v>
      </c>
      <c r="BK365" s="211">
        <f>SUM(BK366:BK370)</f>
        <v>0</v>
      </c>
    </row>
    <row r="366" s="2" customFormat="1" ht="16.5" customHeight="1">
      <c r="A366" s="40"/>
      <c r="B366" s="41"/>
      <c r="C366" s="214" t="s">
        <v>474</v>
      </c>
      <c r="D366" s="214" t="s">
        <v>126</v>
      </c>
      <c r="E366" s="215" t="s">
        <v>861</v>
      </c>
      <c r="F366" s="216" t="s">
        <v>862</v>
      </c>
      <c r="G366" s="217" t="s">
        <v>176</v>
      </c>
      <c r="H366" s="218">
        <v>0.0089999999999999993</v>
      </c>
      <c r="I366" s="219"/>
      <c r="J366" s="220">
        <f>ROUND(I366*H366,2)</f>
        <v>0</v>
      </c>
      <c r="K366" s="216" t="s">
        <v>130</v>
      </c>
      <c r="L366" s="46"/>
      <c r="M366" s="221" t="s">
        <v>19</v>
      </c>
      <c r="N366" s="222" t="s">
        <v>43</v>
      </c>
      <c r="O366" s="86"/>
      <c r="P366" s="223">
        <f>O366*H366</f>
        <v>0</v>
      </c>
      <c r="Q366" s="223">
        <v>2.39757</v>
      </c>
      <c r="R366" s="223">
        <f>Q366*H366</f>
        <v>0.021578129999999997</v>
      </c>
      <c r="S366" s="223">
        <v>0</v>
      </c>
      <c r="T366" s="224">
        <f>S366*H366</f>
        <v>0</v>
      </c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R366" s="225" t="s">
        <v>131</v>
      </c>
      <c r="AT366" s="225" t="s">
        <v>126</v>
      </c>
      <c r="AU366" s="225" t="s">
        <v>81</v>
      </c>
      <c r="AY366" s="19" t="s">
        <v>124</v>
      </c>
      <c r="BE366" s="226">
        <f>IF(N366="základní",J366,0)</f>
        <v>0</v>
      </c>
      <c r="BF366" s="226">
        <f>IF(N366="snížená",J366,0)</f>
        <v>0</v>
      </c>
      <c r="BG366" s="226">
        <f>IF(N366="zákl. přenesená",J366,0)</f>
        <v>0</v>
      </c>
      <c r="BH366" s="226">
        <f>IF(N366="sníž. přenesená",J366,0)</f>
        <v>0</v>
      </c>
      <c r="BI366" s="226">
        <f>IF(N366="nulová",J366,0)</f>
        <v>0</v>
      </c>
      <c r="BJ366" s="19" t="s">
        <v>79</v>
      </c>
      <c r="BK366" s="226">
        <f>ROUND(I366*H366,2)</f>
        <v>0</v>
      </c>
      <c r="BL366" s="19" t="s">
        <v>131</v>
      </c>
      <c r="BM366" s="225" t="s">
        <v>863</v>
      </c>
    </row>
    <row r="367" s="2" customFormat="1">
      <c r="A367" s="40"/>
      <c r="B367" s="41"/>
      <c r="C367" s="42"/>
      <c r="D367" s="227" t="s">
        <v>133</v>
      </c>
      <c r="E367" s="42"/>
      <c r="F367" s="228" t="s">
        <v>864</v>
      </c>
      <c r="G367" s="42"/>
      <c r="H367" s="42"/>
      <c r="I367" s="229"/>
      <c r="J367" s="42"/>
      <c r="K367" s="42"/>
      <c r="L367" s="46"/>
      <c r="M367" s="230"/>
      <c r="N367" s="231"/>
      <c r="O367" s="86"/>
      <c r="P367" s="86"/>
      <c r="Q367" s="86"/>
      <c r="R367" s="86"/>
      <c r="S367" s="86"/>
      <c r="T367" s="87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T367" s="19" t="s">
        <v>133</v>
      </c>
      <c r="AU367" s="19" t="s">
        <v>81</v>
      </c>
    </row>
    <row r="368" s="2" customFormat="1">
      <c r="A368" s="40"/>
      <c r="B368" s="41"/>
      <c r="C368" s="42"/>
      <c r="D368" s="232" t="s">
        <v>135</v>
      </c>
      <c r="E368" s="42"/>
      <c r="F368" s="233" t="s">
        <v>865</v>
      </c>
      <c r="G368" s="42"/>
      <c r="H368" s="42"/>
      <c r="I368" s="229"/>
      <c r="J368" s="42"/>
      <c r="K368" s="42"/>
      <c r="L368" s="46"/>
      <c r="M368" s="230"/>
      <c r="N368" s="231"/>
      <c r="O368" s="86"/>
      <c r="P368" s="86"/>
      <c r="Q368" s="86"/>
      <c r="R368" s="86"/>
      <c r="S368" s="86"/>
      <c r="T368" s="87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T368" s="19" t="s">
        <v>135</v>
      </c>
      <c r="AU368" s="19" t="s">
        <v>81</v>
      </c>
    </row>
    <row r="369" s="13" customFormat="1">
      <c r="A369" s="13"/>
      <c r="B369" s="234"/>
      <c r="C369" s="235"/>
      <c r="D369" s="227" t="s">
        <v>137</v>
      </c>
      <c r="E369" s="236" t="s">
        <v>19</v>
      </c>
      <c r="F369" s="237" t="s">
        <v>866</v>
      </c>
      <c r="G369" s="235"/>
      <c r="H369" s="236" t="s">
        <v>19</v>
      </c>
      <c r="I369" s="238"/>
      <c r="J369" s="235"/>
      <c r="K369" s="235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137</v>
      </c>
      <c r="AU369" s="243" t="s">
        <v>81</v>
      </c>
      <c r="AV369" s="13" t="s">
        <v>79</v>
      </c>
      <c r="AW369" s="13" t="s">
        <v>33</v>
      </c>
      <c r="AX369" s="13" t="s">
        <v>72</v>
      </c>
      <c r="AY369" s="243" t="s">
        <v>124</v>
      </c>
    </row>
    <row r="370" s="14" customFormat="1">
      <c r="A370" s="14"/>
      <c r="B370" s="244"/>
      <c r="C370" s="245"/>
      <c r="D370" s="227" t="s">
        <v>137</v>
      </c>
      <c r="E370" s="246" t="s">
        <v>19</v>
      </c>
      <c r="F370" s="247" t="s">
        <v>867</v>
      </c>
      <c r="G370" s="245"/>
      <c r="H370" s="248">
        <v>0.0089999999999999993</v>
      </c>
      <c r="I370" s="249"/>
      <c r="J370" s="245"/>
      <c r="K370" s="245"/>
      <c r="L370" s="250"/>
      <c r="M370" s="251"/>
      <c r="N370" s="252"/>
      <c r="O370" s="252"/>
      <c r="P370" s="252"/>
      <c r="Q370" s="252"/>
      <c r="R370" s="252"/>
      <c r="S370" s="252"/>
      <c r="T370" s="253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T370" s="254" t="s">
        <v>137</v>
      </c>
      <c r="AU370" s="254" t="s">
        <v>81</v>
      </c>
      <c r="AV370" s="14" t="s">
        <v>81</v>
      </c>
      <c r="AW370" s="14" t="s">
        <v>33</v>
      </c>
      <c r="AX370" s="14" t="s">
        <v>79</v>
      </c>
      <c r="AY370" s="254" t="s">
        <v>124</v>
      </c>
    </row>
    <row r="371" s="12" customFormat="1" ht="22.8" customHeight="1">
      <c r="A371" s="12"/>
      <c r="B371" s="198"/>
      <c r="C371" s="199"/>
      <c r="D371" s="200" t="s">
        <v>71</v>
      </c>
      <c r="E371" s="212" t="s">
        <v>131</v>
      </c>
      <c r="F371" s="212" t="s">
        <v>398</v>
      </c>
      <c r="G371" s="199"/>
      <c r="H371" s="199"/>
      <c r="I371" s="202"/>
      <c r="J371" s="213">
        <f>BK371</f>
        <v>0</v>
      </c>
      <c r="K371" s="199"/>
      <c r="L371" s="204"/>
      <c r="M371" s="205"/>
      <c r="N371" s="206"/>
      <c r="O371" s="206"/>
      <c r="P371" s="207">
        <f>SUM(P372:P446)</f>
        <v>0</v>
      </c>
      <c r="Q371" s="206"/>
      <c r="R371" s="207">
        <f>SUM(R372:R446)</f>
        <v>72.957544000000013</v>
      </c>
      <c r="S371" s="206"/>
      <c r="T371" s="208">
        <f>SUM(T372:T446)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09" t="s">
        <v>79</v>
      </c>
      <c r="AT371" s="210" t="s">
        <v>71</v>
      </c>
      <c r="AU371" s="210" t="s">
        <v>79</v>
      </c>
      <c r="AY371" s="209" t="s">
        <v>124</v>
      </c>
      <c r="BK371" s="211">
        <f>SUM(BK372:BK446)</f>
        <v>0</v>
      </c>
    </row>
    <row r="372" s="2" customFormat="1" ht="21.75" customHeight="1">
      <c r="A372" s="40"/>
      <c r="B372" s="41"/>
      <c r="C372" s="214" t="s">
        <v>480</v>
      </c>
      <c r="D372" s="214" t="s">
        <v>126</v>
      </c>
      <c r="E372" s="215" t="s">
        <v>868</v>
      </c>
      <c r="F372" s="216" t="s">
        <v>869</v>
      </c>
      <c r="G372" s="217" t="s">
        <v>167</v>
      </c>
      <c r="H372" s="218">
        <v>7.4000000000000004</v>
      </c>
      <c r="I372" s="219"/>
      <c r="J372" s="220">
        <f>ROUND(I372*H372,2)</f>
        <v>0</v>
      </c>
      <c r="K372" s="216" t="s">
        <v>130</v>
      </c>
      <c r="L372" s="46"/>
      <c r="M372" s="221" t="s">
        <v>19</v>
      </c>
      <c r="N372" s="222" t="s">
        <v>43</v>
      </c>
      <c r="O372" s="86"/>
      <c r="P372" s="223">
        <f>O372*H372</f>
        <v>0</v>
      </c>
      <c r="Q372" s="223">
        <v>0</v>
      </c>
      <c r="R372" s="223">
        <f>Q372*H372</f>
        <v>0</v>
      </c>
      <c r="S372" s="223">
        <v>0</v>
      </c>
      <c r="T372" s="224">
        <f>S372*H372</f>
        <v>0</v>
      </c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R372" s="225" t="s">
        <v>131</v>
      </c>
      <c r="AT372" s="225" t="s">
        <v>126</v>
      </c>
      <c r="AU372" s="225" t="s">
        <v>81</v>
      </c>
      <c r="AY372" s="19" t="s">
        <v>124</v>
      </c>
      <c r="BE372" s="226">
        <f>IF(N372="základní",J372,0)</f>
        <v>0</v>
      </c>
      <c r="BF372" s="226">
        <f>IF(N372="snížená",J372,0)</f>
        <v>0</v>
      </c>
      <c r="BG372" s="226">
        <f>IF(N372="zákl. přenesená",J372,0)</f>
        <v>0</v>
      </c>
      <c r="BH372" s="226">
        <f>IF(N372="sníž. přenesená",J372,0)</f>
        <v>0</v>
      </c>
      <c r="BI372" s="226">
        <f>IF(N372="nulová",J372,0)</f>
        <v>0</v>
      </c>
      <c r="BJ372" s="19" t="s">
        <v>79</v>
      </c>
      <c r="BK372" s="226">
        <f>ROUND(I372*H372,2)</f>
        <v>0</v>
      </c>
      <c r="BL372" s="19" t="s">
        <v>131</v>
      </c>
      <c r="BM372" s="225" t="s">
        <v>870</v>
      </c>
    </row>
    <row r="373" s="2" customFormat="1">
      <c r="A373" s="40"/>
      <c r="B373" s="41"/>
      <c r="C373" s="42"/>
      <c r="D373" s="227" t="s">
        <v>133</v>
      </c>
      <c r="E373" s="42"/>
      <c r="F373" s="228" t="s">
        <v>871</v>
      </c>
      <c r="G373" s="42"/>
      <c r="H373" s="42"/>
      <c r="I373" s="229"/>
      <c r="J373" s="42"/>
      <c r="K373" s="42"/>
      <c r="L373" s="46"/>
      <c r="M373" s="230"/>
      <c r="N373" s="231"/>
      <c r="O373" s="86"/>
      <c r="P373" s="86"/>
      <c r="Q373" s="86"/>
      <c r="R373" s="86"/>
      <c r="S373" s="86"/>
      <c r="T373" s="87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T373" s="19" t="s">
        <v>133</v>
      </c>
      <c r="AU373" s="19" t="s">
        <v>81</v>
      </c>
    </row>
    <row r="374" s="2" customFormat="1">
      <c r="A374" s="40"/>
      <c r="B374" s="41"/>
      <c r="C374" s="42"/>
      <c r="D374" s="232" t="s">
        <v>135</v>
      </c>
      <c r="E374" s="42"/>
      <c r="F374" s="233" t="s">
        <v>872</v>
      </c>
      <c r="G374" s="42"/>
      <c r="H374" s="42"/>
      <c r="I374" s="229"/>
      <c r="J374" s="42"/>
      <c r="K374" s="42"/>
      <c r="L374" s="46"/>
      <c r="M374" s="230"/>
      <c r="N374" s="231"/>
      <c r="O374" s="86"/>
      <c r="P374" s="86"/>
      <c r="Q374" s="86"/>
      <c r="R374" s="86"/>
      <c r="S374" s="86"/>
      <c r="T374" s="87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T374" s="19" t="s">
        <v>135</v>
      </c>
      <c r="AU374" s="19" t="s">
        <v>81</v>
      </c>
    </row>
    <row r="375" s="13" customFormat="1">
      <c r="A375" s="13"/>
      <c r="B375" s="234"/>
      <c r="C375" s="235"/>
      <c r="D375" s="227" t="s">
        <v>137</v>
      </c>
      <c r="E375" s="236" t="s">
        <v>19</v>
      </c>
      <c r="F375" s="237" t="s">
        <v>873</v>
      </c>
      <c r="G375" s="235"/>
      <c r="H375" s="236" t="s">
        <v>19</v>
      </c>
      <c r="I375" s="238"/>
      <c r="J375" s="235"/>
      <c r="K375" s="235"/>
      <c r="L375" s="239"/>
      <c r="M375" s="240"/>
      <c r="N375" s="241"/>
      <c r="O375" s="241"/>
      <c r="P375" s="241"/>
      <c r="Q375" s="241"/>
      <c r="R375" s="241"/>
      <c r="S375" s="241"/>
      <c r="T375" s="24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3" t="s">
        <v>137</v>
      </c>
      <c r="AU375" s="243" t="s">
        <v>81</v>
      </c>
      <c r="AV375" s="13" t="s">
        <v>79</v>
      </c>
      <c r="AW375" s="13" t="s">
        <v>33</v>
      </c>
      <c r="AX375" s="13" t="s">
        <v>72</v>
      </c>
      <c r="AY375" s="243" t="s">
        <v>124</v>
      </c>
    </row>
    <row r="376" s="13" customFormat="1">
      <c r="A376" s="13"/>
      <c r="B376" s="234"/>
      <c r="C376" s="235"/>
      <c r="D376" s="227" t="s">
        <v>137</v>
      </c>
      <c r="E376" s="236" t="s">
        <v>19</v>
      </c>
      <c r="F376" s="237" t="s">
        <v>874</v>
      </c>
      <c r="G376" s="235"/>
      <c r="H376" s="236" t="s">
        <v>19</v>
      </c>
      <c r="I376" s="238"/>
      <c r="J376" s="235"/>
      <c r="K376" s="235"/>
      <c r="L376" s="239"/>
      <c r="M376" s="240"/>
      <c r="N376" s="241"/>
      <c r="O376" s="241"/>
      <c r="P376" s="241"/>
      <c r="Q376" s="241"/>
      <c r="R376" s="241"/>
      <c r="S376" s="241"/>
      <c r="T376" s="242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3" t="s">
        <v>137</v>
      </c>
      <c r="AU376" s="243" t="s">
        <v>81</v>
      </c>
      <c r="AV376" s="13" t="s">
        <v>79</v>
      </c>
      <c r="AW376" s="13" t="s">
        <v>33</v>
      </c>
      <c r="AX376" s="13" t="s">
        <v>72</v>
      </c>
      <c r="AY376" s="243" t="s">
        <v>124</v>
      </c>
    </row>
    <row r="377" s="13" customFormat="1">
      <c r="A377" s="13"/>
      <c r="B377" s="234"/>
      <c r="C377" s="235"/>
      <c r="D377" s="227" t="s">
        <v>137</v>
      </c>
      <c r="E377" s="236" t="s">
        <v>19</v>
      </c>
      <c r="F377" s="237" t="s">
        <v>614</v>
      </c>
      <c r="G377" s="235"/>
      <c r="H377" s="236" t="s">
        <v>19</v>
      </c>
      <c r="I377" s="238"/>
      <c r="J377" s="235"/>
      <c r="K377" s="235"/>
      <c r="L377" s="239"/>
      <c r="M377" s="240"/>
      <c r="N377" s="241"/>
      <c r="O377" s="241"/>
      <c r="P377" s="241"/>
      <c r="Q377" s="241"/>
      <c r="R377" s="241"/>
      <c r="S377" s="241"/>
      <c r="T377" s="24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3" t="s">
        <v>137</v>
      </c>
      <c r="AU377" s="243" t="s">
        <v>81</v>
      </c>
      <c r="AV377" s="13" t="s">
        <v>79</v>
      </c>
      <c r="AW377" s="13" t="s">
        <v>33</v>
      </c>
      <c r="AX377" s="13" t="s">
        <v>72</v>
      </c>
      <c r="AY377" s="243" t="s">
        <v>124</v>
      </c>
    </row>
    <row r="378" s="14" customFormat="1">
      <c r="A378" s="14"/>
      <c r="B378" s="244"/>
      <c r="C378" s="245"/>
      <c r="D378" s="227" t="s">
        <v>137</v>
      </c>
      <c r="E378" s="246" t="s">
        <v>19</v>
      </c>
      <c r="F378" s="247" t="s">
        <v>875</v>
      </c>
      <c r="G378" s="245"/>
      <c r="H378" s="248">
        <v>7.4000000000000004</v>
      </c>
      <c r="I378" s="249"/>
      <c r="J378" s="245"/>
      <c r="K378" s="245"/>
      <c r="L378" s="250"/>
      <c r="M378" s="251"/>
      <c r="N378" s="252"/>
      <c r="O378" s="252"/>
      <c r="P378" s="252"/>
      <c r="Q378" s="252"/>
      <c r="R378" s="252"/>
      <c r="S378" s="252"/>
      <c r="T378" s="25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4" t="s">
        <v>137</v>
      </c>
      <c r="AU378" s="254" t="s">
        <v>81</v>
      </c>
      <c r="AV378" s="14" t="s">
        <v>81</v>
      </c>
      <c r="AW378" s="14" t="s">
        <v>33</v>
      </c>
      <c r="AX378" s="14" t="s">
        <v>79</v>
      </c>
      <c r="AY378" s="254" t="s">
        <v>124</v>
      </c>
    </row>
    <row r="379" s="2" customFormat="1" ht="16.5" customHeight="1">
      <c r="A379" s="40"/>
      <c r="B379" s="41"/>
      <c r="C379" s="214" t="s">
        <v>484</v>
      </c>
      <c r="D379" s="214" t="s">
        <v>126</v>
      </c>
      <c r="E379" s="215" t="s">
        <v>876</v>
      </c>
      <c r="F379" s="216" t="s">
        <v>877</v>
      </c>
      <c r="G379" s="217" t="s">
        <v>176</v>
      </c>
      <c r="H379" s="218">
        <v>1.5780000000000001</v>
      </c>
      <c r="I379" s="219"/>
      <c r="J379" s="220">
        <f>ROUND(I379*H379,2)</f>
        <v>0</v>
      </c>
      <c r="K379" s="216" t="s">
        <v>130</v>
      </c>
      <c r="L379" s="46"/>
      <c r="M379" s="221" t="s">
        <v>19</v>
      </c>
      <c r="N379" s="222" t="s">
        <v>43</v>
      </c>
      <c r="O379" s="86"/>
      <c r="P379" s="223">
        <f>O379*H379</f>
        <v>0</v>
      </c>
      <c r="Q379" s="223">
        <v>2</v>
      </c>
      <c r="R379" s="223">
        <f>Q379*H379</f>
        <v>3.1560000000000001</v>
      </c>
      <c r="S379" s="223">
        <v>0</v>
      </c>
      <c r="T379" s="224">
        <f>S379*H379</f>
        <v>0</v>
      </c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R379" s="225" t="s">
        <v>131</v>
      </c>
      <c r="AT379" s="225" t="s">
        <v>126</v>
      </c>
      <c r="AU379" s="225" t="s">
        <v>81</v>
      </c>
      <c r="AY379" s="19" t="s">
        <v>124</v>
      </c>
      <c r="BE379" s="226">
        <f>IF(N379="základní",J379,0)</f>
        <v>0</v>
      </c>
      <c r="BF379" s="226">
        <f>IF(N379="snížená",J379,0)</f>
        <v>0</v>
      </c>
      <c r="BG379" s="226">
        <f>IF(N379="zákl. přenesená",J379,0)</f>
        <v>0</v>
      </c>
      <c r="BH379" s="226">
        <f>IF(N379="sníž. přenesená",J379,0)</f>
        <v>0</v>
      </c>
      <c r="BI379" s="226">
        <f>IF(N379="nulová",J379,0)</f>
        <v>0</v>
      </c>
      <c r="BJ379" s="19" t="s">
        <v>79</v>
      </c>
      <c r="BK379" s="226">
        <f>ROUND(I379*H379,2)</f>
        <v>0</v>
      </c>
      <c r="BL379" s="19" t="s">
        <v>131</v>
      </c>
      <c r="BM379" s="225" t="s">
        <v>878</v>
      </c>
    </row>
    <row r="380" s="2" customFormat="1">
      <c r="A380" s="40"/>
      <c r="B380" s="41"/>
      <c r="C380" s="42"/>
      <c r="D380" s="227" t="s">
        <v>133</v>
      </c>
      <c r="E380" s="42"/>
      <c r="F380" s="228" t="s">
        <v>879</v>
      </c>
      <c r="G380" s="42"/>
      <c r="H380" s="42"/>
      <c r="I380" s="229"/>
      <c r="J380" s="42"/>
      <c r="K380" s="42"/>
      <c r="L380" s="46"/>
      <c r="M380" s="230"/>
      <c r="N380" s="231"/>
      <c r="O380" s="86"/>
      <c r="P380" s="86"/>
      <c r="Q380" s="86"/>
      <c r="R380" s="86"/>
      <c r="S380" s="86"/>
      <c r="T380" s="87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T380" s="19" t="s">
        <v>133</v>
      </c>
      <c r="AU380" s="19" t="s">
        <v>81</v>
      </c>
    </row>
    <row r="381" s="2" customFormat="1">
      <c r="A381" s="40"/>
      <c r="B381" s="41"/>
      <c r="C381" s="42"/>
      <c r="D381" s="232" t="s">
        <v>135</v>
      </c>
      <c r="E381" s="42"/>
      <c r="F381" s="233" t="s">
        <v>880</v>
      </c>
      <c r="G381" s="42"/>
      <c r="H381" s="42"/>
      <c r="I381" s="229"/>
      <c r="J381" s="42"/>
      <c r="K381" s="42"/>
      <c r="L381" s="46"/>
      <c r="M381" s="230"/>
      <c r="N381" s="231"/>
      <c r="O381" s="86"/>
      <c r="P381" s="86"/>
      <c r="Q381" s="86"/>
      <c r="R381" s="86"/>
      <c r="S381" s="86"/>
      <c r="T381" s="87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T381" s="19" t="s">
        <v>135</v>
      </c>
      <c r="AU381" s="19" t="s">
        <v>81</v>
      </c>
    </row>
    <row r="382" s="13" customFormat="1">
      <c r="A382" s="13"/>
      <c r="B382" s="234"/>
      <c r="C382" s="235"/>
      <c r="D382" s="227" t="s">
        <v>137</v>
      </c>
      <c r="E382" s="236" t="s">
        <v>19</v>
      </c>
      <c r="F382" s="237" t="s">
        <v>881</v>
      </c>
      <c r="G382" s="235"/>
      <c r="H382" s="236" t="s">
        <v>19</v>
      </c>
      <c r="I382" s="238"/>
      <c r="J382" s="235"/>
      <c r="K382" s="235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137</v>
      </c>
      <c r="AU382" s="243" t="s">
        <v>81</v>
      </c>
      <c r="AV382" s="13" t="s">
        <v>79</v>
      </c>
      <c r="AW382" s="13" t="s">
        <v>33</v>
      </c>
      <c r="AX382" s="13" t="s">
        <v>72</v>
      </c>
      <c r="AY382" s="243" t="s">
        <v>124</v>
      </c>
    </row>
    <row r="383" s="13" customFormat="1">
      <c r="A383" s="13"/>
      <c r="B383" s="234"/>
      <c r="C383" s="235"/>
      <c r="D383" s="227" t="s">
        <v>137</v>
      </c>
      <c r="E383" s="236" t="s">
        <v>19</v>
      </c>
      <c r="F383" s="237" t="s">
        <v>882</v>
      </c>
      <c r="G383" s="235"/>
      <c r="H383" s="236" t="s">
        <v>19</v>
      </c>
      <c r="I383" s="238"/>
      <c r="J383" s="235"/>
      <c r="K383" s="235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137</v>
      </c>
      <c r="AU383" s="243" t="s">
        <v>81</v>
      </c>
      <c r="AV383" s="13" t="s">
        <v>79</v>
      </c>
      <c r="AW383" s="13" t="s">
        <v>33</v>
      </c>
      <c r="AX383" s="13" t="s">
        <v>72</v>
      </c>
      <c r="AY383" s="243" t="s">
        <v>124</v>
      </c>
    </row>
    <row r="384" s="14" customFormat="1">
      <c r="A384" s="14"/>
      <c r="B384" s="244"/>
      <c r="C384" s="245"/>
      <c r="D384" s="227" t="s">
        <v>137</v>
      </c>
      <c r="E384" s="246" t="s">
        <v>19</v>
      </c>
      <c r="F384" s="247" t="s">
        <v>883</v>
      </c>
      <c r="G384" s="245"/>
      <c r="H384" s="248">
        <v>0.14999999999999999</v>
      </c>
      <c r="I384" s="249"/>
      <c r="J384" s="245"/>
      <c r="K384" s="245"/>
      <c r="L384" s="250"/>
      <c r="M384" s="251"/>
      <c r="N384" s="252"/>
      <c r="O384" s="252"/>
      <c r="P384" s="252"/>
      <c r="Q384" s="252"/>
      <c r="R384" s="252"/>
      <c r="S384" s="252"/>
      <c r="T384" s="253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4" t="s">
        <v>137</v>
      </c>
      <c r="AU384" s="254" t="s">
        <v>81</v>
      </c>
      <c r="AV384" s="14" t="s">
        <v>81</v>
      </c>
      <c r="AW384" s="14" t="s">
        <v>33</v>
      </c>
      <c r="AX384" s="14" t="s">
        <v>72</v>
      </c>
      <c r="AY384" s="254" t="s">
        <v>124</v>
      </c>
    </row>
    <row r="385" s="13" customFormat="1">
      <c r="A385" s="13"/>
      <c r="B385" s="234"/>
      <c r="C385" s="235"/>
      <c r="D385" s="227" t="s">
        <v>137</v>
      </c>
      <c r="E385" s="236" t="s">
        <v>19</v>
      </c>
      <c r="F385" s="237" t="s">
        <v>728</v>
      </c>
      <c r="G385" s="235"/>
      <c r="H385" s="236" t="s">
        <v>19</v>
      </c>
      <c r="I385" s="238"/>
      <c r="J385" s="235"/>
      <c r="K385" s="235"/>
      <c r="L385" s="239"/>
      <c r="M385" s="240"/>
      <c r="N385" s="241"/>
      <c r="O385" s="241"/>
      <c r="P385" s="241"/>
      <c r="Q385" s="241"/>
      <c r="R385" s="241"/>
      <c r="S385" s="241"/>
      <c r="T385" s="242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3" t="s">
        <v>137</v>
      </c>
      <c r="AU385" s="243" t="s">
        <v>81</v>
      </c>
      <c r="AV385" s="13" t="s">
        <v>79</v>
      </c>
      <c r="AW385" s="13" t="s">
        <v>33</v>
      </c>
      <c r="AX385" s="13" t="s">
        <v>72</v>
      </c>
      <c r="AY385" s="243" t="s">
        <v>124</v>
      </c>
    </row>
    <row r="386" s="13" customFormat="1">
      <c r="A386" s="13"/>
      <c r="B386" s="234"/>
      <c r="C386" s="235"/>
      <c r="D386" s="227" t="s">
        <v>137</v>
      </c>
      <c r="E386" s="236" t="s">
        <v>19</v>
      </c>
      <c r="F386" s="237" t="s">
        <v>884</v>
      </c>
      <c r="G386" s="235"/>
      <c r="H386" s="236" t="s">
        <v>19</v>
      </c>
      <c r="I386" s="238"/>
      <c r="J386" s="235"/>
      <c r="K386" s="235"/>
      <c r="L386" s="239"/>
      <c r="M386" s="240"/>
      <c r="N386" s="241"/>
      <c r="O386" s="241"/>
      <c r="P386" s="241"/>
      <c r="Q386" s="241"/>
      <c r="R386" s="241"/>
      <c r="S386" s="241"/>
      <c r="T386" s="24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3" t="s">
        <v>137</v>
      </c>
      <c r="AU386" s="243" t="s">
        <v>81</v>
      </c>
      <c r="AV386" s="13" t="s">
        <v>79</v>
      </c>
      <c r="AW386" s="13" t="s">
        <v>33</v>
      </c>
      <c r="AX386" s="13" t="s">
        <v>72</v>
      </c>
      <c r="AY386" s="243" t="s">
        <v>124</v>
      </c>
    </row>
    <row r="387" s="14" customFormat="1">
      <c r="A387" s="14"/>
      <c r="B387" s="244"/>
      <c r="C387" s="245"/>
      <c r="D387" s="227" t="s">
        <v>137</v>
      </c>
      <c r="E387" s="246" t="s">
        <v>19</v>
      </c>
      <c r="F387" s="247" t="s">
        <v>885</v>
      </c>
      <c r="G387" s="245"/>
      <c r="H387" s="248">
        <v>0.58799999999999997</v>
      </c>
      <c r="I387" s="249"/>
      <c r="J387" s="245"/>
      <c r="K387" s="245"/>
      <c r="L387" s="250"/>
      <c r="M387" s="251"/>
      <c r="N387" s="252"/>
      <c r="O387" s="252"/>
      <c r="P387" s="252"/>
      <c r="Q387" s="252"/>
      <c r="R387" s="252"/>
      <c r="S387" s="252"/>
      <c r="T387" s="25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54" t="s">
        <v>137</v>
      </c>
      <c r="AU387" s="254" t="s">
        <v>81</v>
      </c>
      <c r="AV387" s="14" t="s">
        <v>81</v>
      </c>
      <c r="AW387" s="14" t="s">
        <v>33</v>
      </c>
      <c r="AX387" s="14" t="s">
        <v>72</v>
      </c>
      <c r="AY387" s="254" t="s">
        <v>124</v>
      </c>
    </row>
    <row r="388" s="13" customFormat="1">
      <c r="A388" s="13"/>
      <c r="B388" s="234"/>
      <c r="C388" s="235"/>
      <c r="D388" s="227" t="s">
        <v>137</v>
      </c>
      <c r="E388" s="236" t="s">
        <v>19</v>
      </c>
      <c r="F388" s="237" t="s">
        <v>730</v>
      </c>
      <c r="G388" s="235"/>
      <c r="H388" s="236" t="s">
        <v>19</v>
      </c>
      <c r="I388" s="238"/>
      <c r="J388" s="235"/>
      <c r="K388" s="235"/>
      <c r="L388" s="239"/>
      <c r="M388" s="240"/>
      <c r="N388" s="241"/>
      <c r="O388" s="241"/>
      <c r="P388" s="241"/>
      <c r="Q388" s="241"/>
      <c r="R388" s="241"/>
      <c r="S388" s="241"/>
      <c r="T388" s="24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3" t="s">
        <v>137</v>
      </c>
      <c r="AU388" s="243" t="s">
        <v>81</v>
      </c>
      <c r="AV388" s="13" t="s">
        <v>79</v>
      </c>
      <c r="AW388" s="13" t="s">
        <v>33</v>
      </c>
      <c r="AX388" s="13" t="s">
        <v>72</v>
      </c>
      <c r="AY388" s="243" t="s">
        <v>124</v>
      </c>
    </row>
    <row r="389" s="13" customFormat="1">
      <c r="A389" s="13"/>
      <c r="B389" s="234"/>
      <c r="C389" s="235"/>
      <c r="D389" s="227" t="s">
        <v>137</v>
      </c>
      <c r="E389" s="236" t="s">
        <v>19</v>
      </c>
      <c r="F389" s="237" t="s">
        <v>886</v>
      </c>
      <c r="G389" s="235"/>
      <c r="H389" s="236" t="s">
        <v>19</v>
      </c>
      <c r="I389" s="238"/>
      <c r="J389" s="235"/>
      <c r="K389" s="235"/>
      <c r="L389" s="239"/>
      <c r="M389" s="240"/>
      <c r="N389" s="241"/>
      <c r="O389" s="241"/>
      <c r="P389" s="241"/>
      <c r="Q389" s="241"/>
      <c r="R389" s="241"/>
      <c r="S389" s="241"/>
      <c r="T389" s="24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3" t="s">
        <v>137</v>
      </c>
      <c r="AU389" s="243" t="s">
        <v>81</v>
      </c>
      <c r="AV389" s="13" t="s">
        <v>79</v>
      </c>
      <c r="AW389" s="13" t="s">
        <v>33</v>
      </c>
      <c r="AX389" s="13" t="s">
        <v>72</v>
      </c>
      <c r="AY389" s="243" t="s">
        <v>124</v>
      </c>
    </row>
    <row r="390" s="14" customFormat="1">
      <c r="A390" s="14"/>
      <c r="B390" s="244"/>
      <c r="C390" s="245"/>
      <c r="D390" s="227" t="s">
        <v>137</v>
      </c>
      <c r="E390" s="246" t="s">
        <v>19</v>
      </c>
      <c r="F390" s="247" t="s">
        <v>887</v>
      </c>
      <c r="G390" s="245"/>
      <c r="H390" s="248">
        <v>0.29999999999999999</v>
      </c>
      <c r="I390" s="249"/>
      <c r="J390" s="245"/>
      <c r="K390" s="245"/>
      <c r="L390" s="250"/>
      <c r="M390" s="251"/>
      <c r="N390" s="252"/>
      <c r="O390" s="252"/>
      <c r="P390" s="252"/>
      <c r="Q390" s="252"/>
      <c r="R390" s="252"/>
      <c r="S390" s="252"/>
      <c r="T390" s="253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4" t="s">
        <v>137</v>
      </c>
      <c r="AU390" s="254" t="s">
        <v>81</v>
      </c>
      <c r="AV390" s="14" t="s">
        <v>81</v>
      </c>
      <c r="AW390" s="14" t="s">
        <v>33</v>
      </c>
      <c r="AX390" s="14" t="s">
        <v>72</v>
      </c>
      <c r="AY390" s="254" t="s">
        <v>124</v>
      </c>
    </row>
    <row r="391" s="13" customFormat="1">
      <c r="A391" s="13"/>
      <c r="B391" s="234"/>
      <c r="C391" s="235"/>
      <c r="D391" s="227" t="s">
        <v>137</v>
      </c>
      <c r="E391" s="236" t="s">
        <v>19</v>
      </c>
      <c r="F391" s="237" t="s">
        <v>888</v>
      </c>
      <c r="G391" s="235"/>
      <c r="H391" s="236" t="s">
        <v>19</v>
      </c>
      <c r="I391" s="238"/>
      <c r="J391" s="235"/>
      <c r="K391" s="235"/>
      <c r="L391" s="239"/>
      <c r="M391" s="240"/>
      <c r="N391" s="241"/>
      <c r="O391" s="241"/>
      <c r="P391" s="241"/>
      <c r="Q391" s="241"/>
      <c r="R391" s="241"/>
      <c r="S391" s="241"/>
      <c r="T391" s="242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3" t="s">
        <v>137</v>
      </c>
      <c r="AU391" s="243" t="s">
        <v>81</v>
      </c>
      <c r="AV391" s="13" t="s">
        <v>79</v>
      </c>
      <c r="AW391" s="13" t="s">
        <v>33</v>
      </c>
      <c r="AX391" s="13" t="s">
        <v>72</v>
      </c>
      <c r="AY391" s="243" t="s">
        <v>124</v>
      </c>
    </row>
    <row r="392" s="13" customFormat="1">
      <c r="A392" s="13"/>
      <c r="B392" s="234"/>
      <c r="C392" s="235"/>
      <c r="D392" s="227" t="s">
        <v>137</v>
      </c>
      <c r="E392" s="236" t="s">
        <v>19</v>
      </c>
      <c r="F392" s="237" t="s">
        <v>886</v>
      </c>
      <c r="G392" s="235"/>
      <c r="H392" s="236" t="s">
        <v>19</v>
      </c>
      <c r="I392" s="238"/>
      <c r="J392" s="235"/>
      <c r="K392" s="235"/>
      <c r="L392" s="239"/>
      <c r="M392" s="240"/>
      <c r="N392" s="241"/>
      <c r="O392" s="241"/>
      <c r="P392" s="241"/>
      <c r="Q392" s="241"/>
      <c r="R392" s="241"/>
      <c r="S392" s="241"/>
      <c r="T392" s="24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3" t="s">
        <v>137</v>
      </c>
      <c r="AU392" s="243" t="s">
        <v>81</v>
      </c>
      <c r="AV392" s="13" t="s">
        <v>79</v>
      </c>
      <c r="AW392" s="13" t="s">
        <v>33</v>
      </c>
      <c r="AX392" s="13" t="s">
        <v>72</v>
      </c>
      <c r="AY392" s="243" t="s">
        <v>124</v>
      </c>
    </row>
    <row r="393" s="14" customFormat="1">
      <c r="A393" s="14"/>
      <c r="B393" s="244"/>
      <c r="C393" s="245"/>
      <c r="D393" s="227" t="s">
        <v>137</v>
      </c>
      <c r="E393" s="246" t="s">
        <v>19</v>
      </c>
      <c r="F393" s="247" t="s">
        <v>889</v>
      </c>
      <c r="G393" s="245"/>
      <c r="H393" s="248">
        <v>0.54000000000000004</v>
      </c>
      <c r="I393" s="249"/>
      <c r="J393" s="245"/>
      <c r="K393" s="245"/>
      <c r="L393" s="250"/>
      <c r="M393" s="251"/>
      <c r="N393" s="252"/>
      <c r="O393" s="252"/>
      <c r="P393" s="252"/>
      <c r="Q393" s="252"/>
      <c r="R393" s="252"/>
      <c r="S393" s="252"/>
      <c r="T393" s="253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54" t="s">
        <v>137</v>
      </c>
      <c r="AU393" s="254" t="s">
        <v>81</v>
      </c>
      <c r="AV393" s="14" t="s">
        <v>81</v>
      </c>
      <c r="AW393" s="14" t="s">
        <v>33</v>
      </c>
      <c r="AX393" s="14" t="s">
        <v>72</v>
      </c>
      <c r="AY393" s="254" t="s">
        <v>124</v>
      </c>
    </row>
    <row r="394" s="15" customFormat="1">
      <c r="A394" s="15"/>
      <c r="B394" s="255"/>
      <c r="C394" s="256"/>
      <c r="D394" s="227" t="s">
        <v>137</v>
      </c>
      <c r="E394" s="257" t="s">
        <v>19</v>
      </c>
      <c r="F394" s="258" t="s">
        <v>156</v>
      </c>
      <c r="G394" s="256"/>
      <c r="H394" s="259">
        <v>1.5780000000000001</v>
      </c>
      <c r="I394" s="260"/>
      <c r="J394" s="256"/>
      <c r="K394" s="256"/>
      <c r="L394" s="261"/>
      <c r="M394" s="262"/>
      <c r="N394" s="263"/>
      <c r="O394" s="263"/>
      <c r="P394" s="263"/>
      <c r="Q394" s="263"/>
      <c r="R394" s="263"/>
      <c r="S394" s="263"/>
      <c r="T394" s="264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T394" s="265" t="s">
        <v>137</v>
      </c>
      <c r="AU394" s="265" t="s">
        <v>81</v>
      </c>
      <c r="AV394" s="15" t="s">
        <v>131</v>
      </c>
      <c r="AW394" s="15" t="s">
        <v>33</v>
      </c>
      <c r="AX394" s="15" t="s">
        <v>79</v>
      </c>
      <c r="AY394" s="265" t="s">
        <v>124</v>
      </c>
    </row>
    <row r="395" s="2" customFormat="1" ht="16.5" customHeight="1">
      <c r="A395" s="40"/>
      <c r="B395" s="41"/>
      <c r="C395" s="214" t="s">
        <v>490</v>
      </c>
      <c r="D395" s="214" t="s">
        <v>126</v>
      </c>
      <c r="E395" s="215" t="s">
        <v>890</v>
      </c>
      <c r="F395" s="216" t="s">
        <v>891</v>
      </c>
      <c r="G395" s="217" t="s">
        <v>167</v>
      </c>
      <c r="H395" s="218">
        <v>74</v>
      </c>
      <c r="I395" s="219"/>
      <c r="J395" s="220">
        <f>ROUND(I395*H395,2)</f>
        <v>0</v>
      </c>
      <c r="K395" s="216" t="s">
        <v>130</v>
      </c>
      <c r="L395" s="46"/>
      <c r="M395" s="221" t="s">
        <v>19</v>
      </c>
      <c r="N395" s="222" t="s">
        <v>43</v>
      </c>
      <c r="O395" s="86"/>
      <c r="P395" s="223">
        <f>O395*H395</f>
        <v>0</v>
      </c>
      <c r="Q395" s="223">
        <v>0.00021000000000000001</v>
      </c>
      <c r="R395" s="223">
        <f>Q395*H395</f>
        <v>0.01554</v>
      </c>
      <c r="S395" s="223">
        <v>0</v>
      </c>
      <c r="T395" s="224">
        <f>S395*H395</f>
        <v>0</v>
      </c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R395" s="225" t="s">
        <v>131</v>
      </c>
      <c r="AT395" s="225" t="s">
        <v>126</v>
      </c>
      <c r="AU395" s="225" t="s">
        <v>81</v>
      </c>
      <c r="AY395" s="19" t="s">
        <v>124</v>
      </c>
      <c r="BE395" s="226">
        <f>IF(N395="základní",J395,0)</f>
        <v>0</v>
      </c>
      <c r="BF395" s="226">
        <f>IF(N395="snížená",J395,0)</f>
        <v>0</v>
      </c>
      <c r="BG395" s="226">
        <f>IF(N395="zákl. přenesená",J395,0)</f>
        <v>0</v>
      </c>
      <c r="BH395" s="226">
        <f>IF(N395="sníž. přenesená",J395,0)</f>
        <v>0</v>
      </c>
      <c r="BI395" s="226">
        <f>IF(N395="nulová",J395,0)</f>
        <v>0</v>
      </c>
      <c r="BJ395" s="19" t="s">
        <v>79</v>
      </c>
      <c r="BK395" s="226">
        <f>ROUND(I395*H395,2)</f>
        <v>0</v>
      </c>
      <c r="BL395" s="19" t="s">
        <v>131</v>
      </c>
      <c r="BM395" s="225" t="s">
        <v>892</v>
      </c>
    </row>
    <row r="396" s="2" customFormat="1">
      <c r="A396" s="40"/>
      <c r="B396" s="41"/>
      <c r="C396" s="42"/>
      <c r="D396" s="227" t="s">
        <v>133</v>
      </c>
      <c r="E396" s="42"/>
      <c r="F396" s="228" t="s">
        <v>893</v>
      </c>
      <c r="G396" s="42"/>
      <c r="H396" s="42"/>
      <c r="I396" s="229"/>
      <c r="J396" s="42"/>
      <c r="K396" s="42"/>
      <c r="L396" s="46"/>
      <c r="M396" s="230"/>
      <c r="N396" s="231"/>
      <c r="O396" s="86"/>
      <c r="P396" s="86"/>
      <c r="Q396" s="86"/>
      <c r="R396" s="86"/>
      <c r="S396" s="86"/>
      <c r="T396" s="87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T396" s="19" t="s">
        <v>133</v>
      </c>
      <c r="AU396" s="19" t="s">
        <v>81</v>
      </c>
    </row>
    <row r="397" s="2" customFormat="1">
      <c r="A397" s="40"/>
      <c r="B397" s="41"/>
      <c r="C397" s="42"/>
      <c r="D397" s="232" t="s">
        <v>135</v>
      </c>
      <c r="E397" s="42"/>
      <c r="F397" s="233" t="s">
        <v>894</v>
      </c>
      <c r="G397" s="42"/>
      <c r="H397" s="42"/>
      <c r="I397" s="229"/>
      <c r="J397" s="42"/>
      <c r="K397" s="42"/>
      <c r="L397" s="46"/>
      <c r="M397" s="230"/>
      <c r="N397" s="231"/>
      <c r="O397" s="86"/>
      <c r="P397" s="86"/>
      <c r="Q397" s="86"/>
      <c r="R397" s="86"/>
      <c r="S397" s="86"/>
      <c r="T397" s="87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T397" s="19" t="s">
        <v>135</v>
      </c>
      <c r="AU397" s="19" t="s">
        <v>81</v>
      </c>
    </row>
    <row r="398" s="13" customFormat="1">
      <c r="A398" s="13"/>
      <c r="B398" s="234"/>
      <c r="C398" s="235"/>
      <c r="D398" s="227" t="s">
        <v>137</v>
      </c>
      <c r="E398" s="236" t="s">
        <v>19</v>
      </c>
      <c r="F398" s="237" t="s">
        <v>873</v>
      </c>
      <c r="G398" s="235"/>
      <c r="H398" s="236" t="s">
        <v>19</v>
      </c>
      <c r="I398" s="238"/>
      <c r="J398" s="235"/>
      <c r="K398" s="235"/>
      <c r="L398" s="239"/>
      <c r="M398" s="240"/>
      <c r="N398" s="241"/>
      <c r="O398" s="241"/>
      <c r="P398" s="241"/>
      <c r="Q398" s="241"/>
      <c r="R398" s="241"/>
      <c r="S398" s="241"/>
      <c r="T398" s="242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43" t="s">
        <v>137</v>
      </c>
      <c r="AU398" s="243" t="s">
        <v>81</v>
      </c>
      <c r="AV398" s="13" t="s">
        <v>79</v>
      </c>
      <c r="AW398" s="13" t="s">
        <v>33</v>
      </c>
      <c r="AX398" s="13" t="s">
        <v>72</v>
      </c>
      <c r="AY398" s="243" t="s">
        <v>124</v>
      </c>
    </row>
    <row r="399" s="13" customFormat="1">
      <c r="A399" s="13"/>
      <c r="B399" s="234"/>
      <c r="C399" s="235"/>
      <c r="D399" s="227" t="s">
        <v>137</v>
      </c>
      <c r="E399" s="236" t="s">
        <v>19</v>
      </c>
      <c r="F399" s="237" t="s">
        <v>895</v>
      </c>
      <c r="G399" s="235"/>
      <c r="H399" s="236" t="s">
        <v>19</v>
      </c>
      <c r="I399" s="238"/>
      <c r="J399" s="235"/>
      <c r="K399" s="235"/>
      <c r="L399" s="239"/>
      <c r="M399" s="240"/>
      <c r="N399" s="241"/>
      <c r="O399" s="241"/>
      <c r="P399" s="241"/>
      <c r="Q399" s="241"/>
      <c r="R399" s="241"/>
      <c r="S399" s="241"/>
      <c r="T399" s="242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3" t="s">
        <v>137</v>
      </c>
      <c r="AU399" s="243" t="s">
        <v>81</v>
      </c>
      <c r="AV399" s="13" t="s">
        <v>79</v>
      </c>
      <c r="AW399" s="13" t="s">
        <v>33</v>
      </c>
      <c r="AX399" s="13" t="s">
        <v>72</v>
      </c>
      <c r="AY399" s="243" t="s">
        <v>124</v>
      </c>
    </row>
    <row r="400" s="13" customFormat="1">
      <c r="A400" s="13"/>
      <c r="B400" s="234"/>
      <c r="C400" s="235"/>
      <c r="D400" s="227" t="s">
        <v>137</v>
      </c>
      <c r="E400" s="236" t="s">
        <v>19</v>
      </c>
      <c r="F400" s="237" t="s">
        <v>614</v>
      </c>
      <c r="G400" s="235"/>
      <c r="H400" s="236" t="s">
        <v>19</v>
      </c>
      <c r="I400" s="238"/>
      <c r="J400" s="235"/>
      <c r="K400" s="235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137</v>
      </c>
      <c r="AU400" s="243" t="s">
        <v>81</v>
      </c>
      <c r="AV400" s="13" t="s">
        <v>79</v>
      </c>
      <c r="AW400" s="13" t="s">
        <v>33</v>
      </c>
      <c r="AX400" s="13" t="s">
        <v>72</v>
      </c>
      <c r="AY400" s="243" t="s">
        <v>124</v>
      </c>
    </row>
    <row r="401" s="14" customFormat="1">
      <c r="A401" s="14"/>
      <c r="B401" s="244"/>
      <c r="C401" s="245"/>
      <c r="D401" s="227" t="s">
        <v>137</v>
      </c>
      <c r="E401" s="246" t="s">
        <v>19</v>
      </c>
      <c r="F401" s="247" t="s">
        <v>720</v>
      </c>
      <c r="G401" s="245"/>
      <c r="H401" s="248">
        <v>74</v>
      </c>
      <c r="I401" s="249"/>
      <c r="J401" s="245"/>
      <c r="K401" s="245"/>
      <c r="L401" s="250"/>
      <c r="M401" s="251"/>
      <c r="N401" s="252"/>
      <c r="O401" s="252"/>
      <c r="P401" s="252"/>
      <c r="Q401" s="252"/>
      <c r="R401" s="252"/>
      <c r="S401" s="252"/>
      <c r="T401" s="253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4" t="s">
        <v>137</v>
      </c>
      <c r="AU401" s="254" t="s">
        <v>81</v>
      </c>
      <c r="AV401" s="14" t="s">
        <v>81</v>
      </c>
      <c r="AW401" s="14" t="s">
        <v>33</v>
      </c>
      <c r="AX401" s="14" t="s">
        <v>79</v>
      </c>
      <c r="AY401" s="254" t="s">
        <v>124</v>
      </c>
    </row>
    <row r="402" s="2" customFormat="1" ht="16.5" customHeight="1">
      <c r="A402" s="40"/>
      <c r="B402" s="41"/>
      <c r="C402" s="277" t="s">
        <v>494</v>
      </c>
      <c r="D402" s="277" t="s">
        <v>296</v>
      </c>
      <c r="E402" s="278" t="s">
        <v>896</v>
      </c>
      <c r="F402" s="279" t="s">
        <v>897</v>
      </c>
      <c r="G402" s="280" t="s">
        <v>167</v>
      </c>
      <c r="H402" s="281">
        <v>79.920000000000002</v>
      </c>
      <c r="I402" s="282"/>
      <c r="J402" s="283">
        <f>ROUND(I402*H402,2)</f>
        <v>0</v>
      </c>
      <c r="K402" s="279" t="s">
        <v>130</v>
      </c>
      <c r="L402" s="284"/>
      <c r="M402" s="285" t="s">
        <v>19</v>
      </c>
      <c r="N402" s="286" t="s">
        <v>43</v>
      </c>
      <c r="O402" s="86"/>
      <c r="P402" s="223">
        <f>O402*H402</f>
        <v>0</v>
      </c>
      <c r="Q402" s="223">
        <v>0.00020000000000000001</v>
      </c>
      <c r="R402" s="223">
        <f>Q402*H402</f>
        <v>0.015984000000000002</v>
      </c>
      <c r="S402" s="223">
        <v>0</v>
      </c>
      <c r="T402" s="224">
        <f>S402*H402</f>
        <v>0</v>
      </c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R402" s="225" t="s">
        <v>190</v>
      </c>
      <c r="AT402" s="225" t="s">
        <v>296</v>
      </c>
      <c r="AU402" s="225" t="s">
        <v>81</v>
      </c>
      <c r="AY402" s="19" t="s">
        <v>124</v>
      </c>
      <c r="BE402" s="226">
        <f>IF(N402="základní",J402,0)</f>
        <v>0</v>
      </c>
      <c r="BF402" s="226">
        <f>IF(N402="snížená",J402,0)</f>
        <v>0</v>
      </c>
      <c r="BG402" s="226">
        <f>IF(N402="zákl. přenesená",J402,0)</f>
        <v>0</v>
      </c>
      <c r="BH402" s="226">
        <f>IF(N402="sníž. přenesená",J402,0)</f>
        <v>0</v>
      </c>
      <c r="BI402" s="226">
        <f>IF(N402="nulová",J402,0)</f>
        <v>0</v>
      </c>
      <c r="BJ402" s="19" t="s">
        <v>79</v>
      </c>
      <c r="BK402" s="226">
        <f>ROUND(I402*H402,2)</f>
        <v>0</v>
      </c>
      <c r="BL402" s="19" t="s">
        <v>131</v>
      </c>
      <c r="BM402" s="225" t="s">
        <v>898</v>
      </c>
    </row>
    <row r="403" s="2" customFormat="1">
      <c r="A403" s="40"/>
      <c r="B403" s="41"/>
      <c r="C403" s="42"/>
      <c r="D403" s="227" t="s">
        <v>133</v>
      </c>
      <c r="E403" s="42"/>
      <c r="F403" s="228" t="s">
        <v>897</v>
      </c>
      <c r="G403" s="42"/>
      <c r="H403" s="42"/>
      <c r="I403" s="229"/>
      <c r="J403" s="42"/>
      <c r="K403" s="42"/>
      <c r="L403" s="46"/>
      <c r="M403" s="230"/>
      <c r="N403" s="231"/>
      <c r="O403" s="86"/>
      <c r="P403" s="86"/>
      <c r="Q403" s="86"/>
      <c r="R403" s="86"/>
      <c r="S403" s="86"/>
      <c r="T403" s="87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T403" s="19" t="s">
        <v>133</v>
      </c>
      <c r="AU403" s="19" t="s">
        <v>81</v>
      </c>
    </row>
    <row r="404" s="14" customFormat="1">
      <c r="A404" s="14"/>
      <c r="B404" s="244"/>
      <c r="C404" s="245"/>
      <c r="D404" s="227" t="s">
        <v>137</v>
      </c>
      <c r="E404" s="245"/>
      <c r="F404" s="247" t="s">
        <v>899</v>
      </c>
      <c r="G404" s="245"/>
      <c r="H404" s="248">
        <v>79.920000000000002</v>
      </c>
      <c r="I404" s="249"/>
      <c r="J404" s="245"/>
      <c r="K404" s="245"/>
      <c r="L404" s="250"/>
      <c r="M404" s="251"/>
      <c r="N404" s="252"/>
      <c r="O404" s="252"/>
      <c r="P404" s="252"/>
      <c r="Q404" s="252"/>
      <c r="R404" s="252"/>
      <c r="S404" s="252"/>
      <c r="T404" s="253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4" t="s">
        <v>137</v>
      </c>
      <c r="AU404" s="254" t="s">
        <v>81</v>
      </c>
      <c r="AV404" s="14" t="s">
        <v>81</v>
      </c>
      <c r="AW404" s="14" t="s">
        <v>4</v>
      </c>
      <c r="AX404" s="14" t="s">
        <v>79</v>
      </c>
      <c r="AY404" s="254" t="s">
        <v>124</v>
      </c>
    </row>
    <row r="405" s="2" customFormat="1" ht="16.5" customHeight="1">
      <c r="A405" s="40"/>
      <c r="B405" s="41"/>
      <c r="C405" s="214" t="s">
        <v>501</v>
      </c>
      <c r="D405" s="214" t="s">
        <v>126</v>
      </c>
      <c r="E405" s="215" t="s">
        <v>900</v>
      </c>
      <c r="F405" s="216" t="s">
        <v>901</v>
      </c>
      <c r="G405" s="217" t="s">
        <v>167</v>
      </c>
      <c r="H405" s="218">
        <v>74</v>
      </c>
      <c r="I405" s="219"/>
      <c r="J405" s="220">
        <f>ROUND(I405*H405,2)</f>
        <v>0</v>
      </c>
      <c r="K405" s="216" t="s">
        <v>130</v>
      </c>
      <c r="L405" s="46"/>
      <c r="M405" s="221" t="s">
        <v>19</v>
      </c>
      <c r="N405" s="222" t="s">
        <v>43</v>
      </c>
      <c r="O405" s="86"/>
      <c r="P405" s="223">
        <f>O405*H405</f>
        <v>0</v>
      </c>
      <c r="Q405" s="223">
        <v>0.00023000000000000001</v>
      </c>
      <c r="R405" s="223">
        <f>Q405*H405</f>
        <v>0.01702</v>
      </c>
      <c r="S405" s="223">
        <v>0</v>
      </c>
      <c r="T405" s="224">
        <f>S405*H405</f>
        <v>0</v>
      </c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R405" s="225" t="s">
        <v>131</v>
      </c>
      <c r="AT405" s="225" t="s">
        <v>126</v>
      </c>
      <c r="AU405" s="225" t="s">
        <v>81</v>
      </c>
      <c r="AY405" s="19" t="s">
        <v>124</v>
      </c>
      <c r="BE405" s="226">
        <f>IF(N405="základní",J405,0)</f>
        <v>0</v>
      </c>
      <c r="BF405" s="226">
        <f>IF(N405="snížená",J405,0)</f>
        <v>0</v>
      </c>
      <c r="BG405" s="226">
        <f>IF(N405="zákl. přenesená",J405,0)</f>
        <v>0</v>
      </c>
      <c r="BH405" s="226">
        <f>IF(N405="sníž. přenesená",J405,0)</f>
        <v>0</v>
      </c>
      <c r="BI405" s="226">
        <f>IF(N405="nulová",J405,0)</f>
        <v>0</v>
      </c>
      <c r="BJ405" s="19" t="s">
        <v>79</v>
      </c>
      <c r="BK405" s="226">
        <f>ROUND(I405*H405,2)</f>
        <v>0</v>
      </c>
      <c r="BL405" s="19" t="s">
        <v>131</v>
      </c>
      <c r="BM405" s="225" t="s">
        <v>902</v>
      </c>
    </row>
    <row r="406" s="2" customFormat="1">
      <c r="A406" s="40"/>
      <c r="B406" s="41"/>
      <c r="C406" s="42"/>
      <c r="D406" s="227" t="s">
        <v>133</v>
      </c>
      <c r="E406" s="42"/>
      <c r="F406" s="228" t="s">
        <v>903</v>
      </c>
      <c r="G406" s="42"/>
      <c r="H406" s="42"/>
      <c r="I406" s="229"/>
      <c r="J406" s="42"/>
      <c r="K406" s="42"/>
      <c r="L406" s="46"/>
      <c r="M406" s="230"/>
      <c r="N406" s="231"/>
      <c r="O406" s="86"/>
      <c r="P406" s="86"/>
      <c r="Q406" s="86"/>
      <c r="R406" s="86"/>
      <c r="S406" s="86"/>
      <c r="T406" s="87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T406" s="19" t="s">
        <v>133</v>
      </c>
      <c r="AU406" s="19" t="s">
        <v>81</v>
      </c>
    </row>
    <row r="407" s="2" customFormat="1">
      <c r="A407" s="40"/>
      <c r="B407" s="41"/>
      <c r="C407" s="42"/>
      <c r="D407" s="232" t="s">
        <v>135</v>
      </c>
      <c r="E407" s="42"/>
      <c r="F407" s="233" t="s">
        <v>904</v>
      </c>
      <c r="G407" s="42"/>
      <c r="H407" s="42"/>
      <c r="I407" s="229"/>
      <c r="J407" s="42"/>
      <c r="K407" s="42"/>
      <c r="L407" s="46"/>
      <c r="M407" s="230"/>
      <c r="N407" s="231"/>
      <c r="O407" s="86"/>
      <c r="P407" s="86"/>
      <c r="Q407" s="86"/>
      <c r="R407" s="86"/>
      <c r="S407" s="86"/>
      <c r="T407" s="87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T407" s="19" t="s">
        <v>135</v>
      </c>
      <c r="AU407" s="19" t="s">
        <v>81</v>
      </c>
    </row>
    <row r="408" s="2" customFormat="1" ht="16.5" customHeight="1">
      <c r="A408" s="40"/>
      <c r="B408" s="41"/>
      <c r="C408" s="214" t="s">
        <v>508</v>
      </c>
      <c r="D408" s="214" t="s">
        <v>126</v>
      </c>
      <c r="E408" s="215" t="s">
        <v>905</v>
      </c>
      <c r="F408" s="216" t="s">
        <v>906</v>
      </c>
      <c r="G408" s="217" t="s">
        <v>176</v>
      </c>
      <c r="H408" s="218">
        <v>6.7999999999999998</v>
      </c>
      <c r="I408" s="219"/>
      <c r="J408" s="220">
        <f>ROUND(I408*H408,2)</f>
        <v>0</v>
      </c>
      <c r="K408" s="216" t="s">
        <v>130</v>
      </c>
      <c r="L408" s="46"/>
      <c r="M408" s="221" t="s">
        <v>19</v>
      </c>
      <c r="N408" s="222" t="s">
        <v>43</v>
      </c>
      <c r="O408" s="86"/>
      <c r="P408" s="223">
        <f>O408*H408</f>
        <v>0</v>
      </c>
      <c r="Q408" s="223">
        <v>1.8480000000000001</v>
      </c>
      <c r="R408" s="223">
        <f>Q408*H408</f>
        <v>12.5664</v>
      </c>
      <c r="S408" s="223">
        <v>0</v>
      </c>
      <c r="T408" s="224">
        <f>S408*H408</f>
        <v>0</v>
      </c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R408" s="225" t="s">
        <v>131</v>
      </c>
      <c r="AT408" s="225" t="s">
        <v>126</v>
      </c>
      <c r="AU408" s="225" t="s">
        <v>81</v>
      </c>
      <c r="AY408" s="19" t="s">
        <v>124</v>
      </c>
      <c r="BE408" s="226">
        <f>IF(N408="základní",J408,0)</f>
        <v>0</v>
      </c>
      <c r="BF408" s="226">
        <f>IF(N408="snížená",J408,0)</f>
        <v>0</v>
      </c>
      <c r="BG408" s="226">
        <f>IF(N408="zákl. přenesená",J408,0)</f>
        <v>0</v>
      </c>
      <c r="BH408" s="226">
        <f>IF(N408="sníž. přenesená",J408,0)</f>
        <v>0</v>
      </c>
      <c r="BI408" s="226">
        <f>IF(N408="nulová",J408,0)</f>
        <v>0</v>
      </c>
      <c r="BJ408" s="19" t="s">
        <v>79</v>
      </c>
      <c r="BK408" s="226">
        <f>ROUND(I408*H408,2)</f>
        <v>0</v>
      </c>
      <c r="BL408" s="19" t="s">
        <v>131</v>
      </c>
      <c r="BM408" s="225" t="s">
        <v>907</v>
      </c>
    </row>
    <row r="409" s="2" customFormat="1">
      <c r="A409" s="40"/>
      <c r="B409" s="41"/>
      <c r="C409" s="42"/>
      <c r="D409" s="227" t="s">
        <v>133</v>
      </c>
      <c r="E409" s="42"/>
      <c r="F409" s="228" t="s">
        <v>908</v>
      </c>
      <c r="G409" s="42"/>
      <c r="H409" s="42"/>
      <c r="I409" s="229"/>
      <c r="J409" s="42"/>
      <c r="K409" s="42"/>
      <c r="L409" s="46"/>
      <c r="M409" s="230"/>
      <c r="N409" s="231"/>
      <c r="O409" s="86"/>
      <c r="P409" s="86"/>
      <c r="Q409" s="86"/>
      <c r="R409" s="86"/>
      <c r="S409" s="86"/>
      <c r="T409" s="87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T409" s="19" t="s">
        <v>133</v>
      </c>
      <c r="AU409" s="19" t="s">
        <v>81</v>
      </c>
    </row>
    <row r="410" s="2" customFormat="1">
      <c r="A410" s="40"/>
      <c r="B410" s="41"/>
      <c r="C410" s="42"/>
      <c r="D410" s="232" t="s">
        <v>135</v>
      </c>
      <c r="E410" s="42"/>
      <c r="F410" s="233" t="s">
        <v>909</v>
      </c>
      <c r="G410" s="42"/>
      <c r="H410" s="42"/>
      <c r="I410" s="229"/>
      <c r="J410" s="42"/>
      <c r="K410" s="42"/>
      <c r="L410" s="46"/>
      <c r="M410" s="230"/>
      <c r="N410" s="231"/>
      <c r="O410" s="86"/>
      <c r="P410" s="86"/>
      <c r="Q410" s="86"/>
      <c r="R410" s="86"/>
      <c r="S410" s="86"/>
      <c r="T410" s="87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T410" s="19" t="s">
        <v>135</v>
      </c>
      <c r="AU410" s="19" t="s">
        <v>81</v>
      </c>
    </row>
    <row r="411" s="13" customFormat="1">
      <c r="A411" s="13"/>
      <c r="B411" s="234"/>
      <c r="C411" s="235"/>
      <c r="D411" s="227" t="s">
        <v>137</v>
      </c>
      <c r="E411" s="236" t="s">
        <v>19</v>
      </c>
      <c r="F411" s="237" t="s">
        <v>910</v>
      </c>
      <c r="G411" s="235"/>
      <c r="H411" s="236" t="s">
        <v>19</v>
      </c>
      <c r="I411" s="238"/>
      <c r="J411" s="235"/>
      <c r="K411" s="235"/>
      <c r="L411" s="239"/>
      <c r="M411" s="240"/>
      <c r="N411" s="241"/>
      <c r="O411" s="241"/>
      <c r="P411" s="241"/>
      <c r="Q411" s="241"/>
      <c r="R411" s="241"/>
      <c r="S411" s="241"/>
      <c r="T411" s="24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3" t="s">
        <v>137</v>
      </c>
      <c r="AU411" s="243" t="s">
        <v>81</v>
      </c>
      <c r="AV411" s="13" t="s">
        <v>79</v>
      </c>
      <c r="AW411" s="13" t="s">
        <v>33</v>
      </c>
      <c r="AX411" s="13" t="s">
        <v>72</v>
      </c>
      <c r="AY411" s="243" t="s">
        <v>124</v>
      </c>
    </row>
    <row r="412" s="13" customFormat="1">
      <c r="A412" s="13"/>
      <c r="B412" s="234"/>
      <c r="C412" s="235"/>
      <c r="D412" s="227" t="s">
        <v>137</v>
      </c>
      <c r="E412" s="236" t="s">
        <v>19</v>
      </c>
      <c r="F412" s="237" t="s">
        <v>614</v>
      </c>
      <c r="G412" s="235"/>
      <c r="H412" s="236" t="s">
        <v>19</v>
      </c>
      <c r="I412" s="238"/>
      <c r="J412" s="235"/>
      <c r="K412" s="235"/>
      <c r="L412" s="239"/>
      <c r="M412" s="240"/>
      <c r="N412" s="241"/>
      <c r="O412" s="241"/>
      <c r="P412" s="241"/>
      <c r="Q412" s="241"/>
      <c r="R412" s="241"/>
      <c r="S412" s="241"/>
      <c r="T412" s="242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3" t="s">
        <v>137</v>
      </c>
      <c r="AU412" s="243" t="s">
        <v>81</v>
      </c>
      <c r="AV412" s="13" t="s">
        <v>79</v>
      </c>
      <c r="AW412" s="13" t="s">
        <v>33</v>
      </c>
      <c r="AX412" s="13" t="s">
        <v>72</v>
      </c>
      <c r="AY412" s="243" t="s">
        <v>124</v>
      </c>
    </row>
    <row r="413" s="14" customFormat="1">
      <c r="A413" s="14"/>
      <c r="B413" s="244"/>
      <c r="C413" s="245"/>
      <c r="D413" s="227" t="s">
        <v>137</v>
      </c>
      <c r="E413" s="246" t="s">
        <v>19</v>
      </c>
      <c r="F413" s="247" t="s">
        <v>911</v>
      </c>
      <c r="G413" s="245"/>
      <c r="H413" s="248">
        <v>6.7999999999999998</v>
      </c>
      <c r="I413" s="249"/>
      <c r="J413" s="245"/>
      <c r="K413" s="245"/>
      <c r="L413" s="250"/>
      <c r="M413" s="251"/>
      <c r="N413" s="252"/>
      <c r="O413" s="252"/>
      <c r="P413" s="252"/>
      <c r="Q413" s="252"/>
      <c r="R413" s="252"/>
      <c r="S413" s="252"/>
      <c r="T413" s="253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4" t="s">
        <v>137</v>
      </c>
      <c r="AU413" s="254" t="s">
        <v>81</v>
      </c>
      <c r="AV413" s="14" t="s">
        <v>81</v>
      </c>
      <c r="AW413" s="14" t="s">
        <v>33</v>
      </c>
      <c r="AX413" s="14" t="s">
        <v>79</v>
      </c>
      <c r="AY413" s="254" t="s">
        <v>124</v>
      </c>
    </row>
    <row r="414" s="2" customFormat="1" ht="21.75" customHeight="1">
      <c r="A414" s="40"/>
      <c r="B414" s="41"/>
      <c r="C414" s="214" t="s">
        <v>420</v>
      </c>
      <c r="D414" s="214" t="s">
        <v>126</v>
      </c>
      <c r="E414" s="215" t="s">
        <v>912</v>
      </c>
      <c r="F414" s="216" t="s">
        <v>913</v>
      </c>
      <c r="G414" s="217" t="s">
        <v>176</v>
      </c>
      <c r="H414" s="218">
        <v>4.375</v>
      </c>
      <c r="I414" s="219"/>
      <c r="J414" s="220">
        <f>ROUND(I414*H414,2)</f>
        <v>0</v>
      </c>
      <c r="K414" s="216" t="s">
        <v>130</v>
      </c>
      <c r="L414" s="46"/>
      <c r="M414" s="221" t="s">
        <v>19</v>
      </c>
      <c r="N414" s="222" t="s">
        <v>43</v>
      </c>
      <c r="O414" s="86"/>
      <c r="P414" s="223">
        <f>O414*H414</f>
        <v>0</v>
      </c>
      <c r="Q414" s="223">
        <v>1.8480000000000001</v>
      </c>
      <c r="R414" s="223">
        <f>Q414*H414</f>
        <v>8.0850000000000009</v>
      </c>
      <c r="S414" s="223">
        <v>0</v>
      </c>
      <c r="T414" s="224">
        <f>S414*H414</f>
        <v>0</v>
      </c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R414" s="225" t="s">
        <v>131</v>
      </c>
      <c r="AT414" s="225" t="s">
        <v>126</v>
      </c>
      <c r="AU414" s="225" t="s">
        <v>81</v>
      </c>
      <c r="AY414" s="19" t="s">
        <v>124</v>
      </c>
      <c r="BE414" s="226">
        <f>IF(N414="základní",J414,0)</f>
        <v>0</v>
      </c>
      <c r="BF414" s="226">
        <f>IF(N414="snížená",J414,0)</f>
        <v>0</v>
      </c>
      <c r="BG414" s="226">
        <f>IF(N414="zákl. přenesená",J414,0)</f>
        <v>0</v>
      </c>
      <c r="BH414" s="226">
        <f>IF(N414="sníž. přenesená",J414,0)</f>
        <v>0</v>
      </c>
      <c r="BI414" s="226">
        <f>IF(N414="nulová",J414,0)</f>
        <v>0</v>
      </c>
      <c r="BJ414" s="19" t="s">
        <v>79</v>
      </c>
      <c r="BK414" s="226">
        <f>ROUND(I414*H414,2)</f>
        <v>0</v>
      </c>
      <c r="BL414" s="19" t="s">
        <v>131</v>
      </c>
      <c r="BM414" s="225" t="s">
        <v>914</v>
      </c>
    </row>
    <row r="415" s="2" customFormat="1">
      <c r="A415" s="40"/>
      <c r="B415" s="41"/>
      <c r="C415" s="42"/>
      <c r="D415" s="227" t="s">
        <v>133</v>
      </c>
      <c r="E415" s="42"/>
      <c r="F415" s="228" t="s">
        <v>915</v>
      </c>
      <c r="G415" s="42"/>
      <c r="H415" s="42"/>
      <c r="I415" s="229"/>
      <c r="J415" s="42"/>
      <c r="K415" s="42"/>
      <c r="L415" s="46"/>
      <c r="M415" s="230"/>
      <c r="N415" s="231"/>
      <c r="O415" s="86"/>
      <c r="P415" s="86"/>
      <c r="Q415" s="86"/>
      <c r="R415" s="86"/>
      <c r="S415" s="86"/>
      <c r="T415" s="87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T415" s="19" t="s">
        <v>133</v>
      </c>
      <c r="AU415" s="19" t="s">
        <v>81</v>
      </c>
    </row>
    <row r="416" s="2" customFormat="1">
      <c r="A416" s="40"/>
      <c r="B416" s="41"/>
      <c r="C416" s="42"/>
      <c r="D416" s="232" t="s">
        <v>135</v>
      </c>
      <c r="E416" s="42"/>
      <c r="F416" s="233" t="s">
        <v>916</v>
      </c>
      <c r="G416" s="42"/>
      <c r="H416" s="42"/>
      <c r="I416" s="229"/>
      <c r="J416" s="42"/>
      <c r="K416" s="42"/>
      <c r="L416" s="46"/>
      <c r="M416" s="230"/>
      <c r="N416" s="231"/>
      <c r="O416" s="86"/>
      <c r="P416" s="86"/>
      <c r="Q416" s="86"/>
      <c r="R416" s="86"/>
      <c r="S416" s="86"/>
      <c r="T416" s="87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T416" s="19" t="s">
        <v>135</v>
      </c>
      <c r="AU416" s="19" t="s">
        <v>81</v>
      </c>
    </row>
    <row r="417" s="13" customFormat="1">
      <c r="A417" s="13"/>
      <c r="B417" s="234"/>
      <c r="C417" s="235"/>
      <c r="D417" s="227" t="s">
        <v>137</v>
      </c>
      <c r="E417" s="236" t="s">
        <v>19</v>
      </c>
      <c r="F417" s="237" t="s">
        <v>917</v>
      </c>
      <c r="G417" s="235"/>
      <c r="H417" s="236" t="s">
        <v>19</v>
      </c>
      <c r="I417" s="238"/>
      <c r="J417" s="235"/>
      <c r="K417" s="235"/>
      <c r="L417" s="239"/>
      <c r="M417" s="240"/>
      <c r="N417" s="241"/>
      <c r="O417" s="241"/>
      <c r="P417" s="241"/>
      <c r="Q417" s="241"/>
      <c r="R417" s="241"/>
      <c r="S417" s="241"/>
      <c r="T417" s="242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3" t="s">
        <v>137</v>
      </c>
      <c r="AU417" s="243" t="s">
        <v>81</v>
      </c>
      <c r="AV417" s="13" t="s">
        <v>79</v>
      </c>
      <c r="AW417" s="13" t="s">
        <v>33</v>
      </c>
      <c r="AX417" s="13" t="s">
        <v>72</v>
      </c>
      <c r="AY417" s="243" t="s">
        <v>124</v>
      </c>
    </row>
    <row r="418" s="14" customFormat="1">
      <c r="A418" s="14"/>
      <c r="B418" s="244"/>
      <c r="C418" s="245"/>
      <c r="D418" s="227" t="s">
        <v>137</v>
      </c>
      <c r="E418" s="246" t="s">
        <v>19</v>
      </c>
      <c r="F418" s="247" t="s">
        <v>918</v>
      </c>
      <c r="G418" s="245"/>
      <c r="H418" s="248">
        <v>1.234</v>
      </c>
      <c r="I418" s="249"/>
      <c r="J418" s="245"/>
      <c r="K418" s="245"/>
      <c r="L418" s="250"/>
      <c r="M418" s="251"/>
      <c r="N418" s="252"/>
      <c r="O418" s="252"/>
      <c r="P418" s="252"/>
      <c r="Q418" s="252"/>
      <c r="R418" s="252"/>
      <c r="S418" s="252"/>
      <c r="T418" s="253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T418" s="254" t="s">
        <v>137</v>
      </c>
      <c r="AU418" s="254" t="s">
        <v>81</v>
      </c>
      <c r="AV418" s="14" t="s">
        <v>81</v>
      </c>
      <c r="AW418" s="14" t="s">
        <v>33</v>
      </c>
      <c r="AX418" s="14" t="s">
        <v>72</v>
      </c>
      <c r="AY418" s="254" t="s">
        <v>124</v>
      </c>
    </row>
    <row r="419" s="13" customFormat="1">
      <c r="A419" s="13"/>
      <c r="B419" s="234"/>
      <c r="C419" s="235"/>
      <c r="D419" s="227" t="s">
        <v>137</v>
      </c>
      <c r="E419" s="236" t="s">
        <v>19</v>
      </c>
      <c r="F419" s="237" t="s">
        <v>919</v>
      </c>
      <c r="G419" s="235"/>
      <c r="H419" s="236" t="s">
        <v>19</v>
      </c>
      <c r="I419" s="238"/>
      <c r="J419" s="235"/>
      <c r="K419" s="235"/>
      <c r="L419" s="239"/>
      <c r="M419" s="240"/>
      <c r="N419" s="241"/>
      <c r="O419" s="241"/>
      <c r="P419" s="241"/>
      <c r="Q419" s="241"/>
      <c r="R419" s="241"/>
      <c r="S419" s="241"/>
      <c r="T419" s="24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3" t="s">
        <v>137</v>
      </c>
      <c r="AU419" s="243" t="s">
        <v>81</v>
      </c>
      <c r="AV419" s="13" t="s">
        <v>79</v>
      </c>
      <c r="AW419" s="13" t="s">
        <v>33</v>
      </c>
      <c r="AX419" s="13" t="s">
        <v>72</v>
      </c>
      <c r="AY419" s="243" t="s">
        <v>124</v>
      </c>
    </row>
    <row r="420" s="14" customFormat="1">
      <c r="A420" s="14"/>
      <c r="B420" s="244"/>
      <c r="C420" s="245"/>
      <c r="D420" s="227" t="s">
        <v>137</v>
      </c>
      <c r="E420" s="246" t="s">
        <v>19</v>
      </c>
      <c r="F420" s="247" t="s">
        <v>920</v>
      </c>
      <c r="G420" s="245"/>
      <c r="H420" s="248">
        <v>1.05</v>
      </c>
      <c r="I420" s="249"/>
      <c r="J420" s="245"/>
      <c r="K420" s="245"/>
      <c r="L420" s="250"/>
      <c r="M420" s="251"/>
      <c r="N420" s="252"/>
      <c r="O420" s="252"/>
      <c r="P420" s="252"/>
      <c r="Q420" s="252"/>
      <c r="R420" s="252"/>
      <c r="S420" s="252"/>
      <c r="T420" s="253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4" t="s">
        <v>137</v>
      </c>
      <c r="AU420" s="254" t="s">
        <v>81</v>
      </c>
      <c r="AV420" s="14" t="s">
        <v>81</v>
      </c>
      <c r="AW420" s="14" t="s">
        <v>33</v>
      </c>
      <c r="AX420" s="14" t="s">
        <v>72</v>
      </c>
      <c r="AY420" s="254" t="s">
        <v>124</v>
      </c>
    </row>
    <row r="421" s="13" customFormat="1">
      <c r="A421" s="13"/>
      <c r="B421" s="234"/>
      <c r="C421" s="235"/>
      <c r="D421" s="227" t="s">
        <v>137</v>
      </c>
      <c r="E421" s="236" t="s">
        <v>19</v>
      </c>
      <c r="F421" s="237" t="s">
        <v>732</v>
      </c>
      <c r="G421" s="235"/>
      <c r="H421" s="236" t="s">
        <v>19</v>
      </c>
      <c r="I421" s="238"/>
      <c r="J421" s="235"/>
      <c r="K421" s="235"/>
      <c r="L421" s="239"/>
      <c r="M421" s="240"/>
      <c r="N421" s="241"/>
      <c r="O421" s="241"/>
      <c r="P421" s="241"/>
      <c r="Q421" s="241"/>
      <c r="R421" s="241"/>
      <c r="S421" s="241"/>
      <c r="T421" s="24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3" t="s">
        <v>137</v>
      </c>
      <c r="AU421" s="243" t="s">
        <v>81</v>
      </c>
      <c r="AV421" s="13" t="s">
        <v>79</v>
      </c>
      <c r="AW421" s="13" t="s">
        <v>33</v>
      </c>
      <c r="AX421" s="13" t="s">
        <v>72</v>
      </c>
      <c r="AY421" s="243" t="s">
        <v>124</v>
      </c>
    </row>
    <row r="422" s="14" customFormat="1">
      <c r="A422" s="14"/>
      <c r="B422" s="244"/>
      <c r="C422" s="245"/>
      <c r="D422" s="227" t="s">
        <v>137</v>
      </c>
      <c r="E422" s="246" t="s">
        <v>19</v>
      </c>
      <c r="F422" s="247" t="s">
        <v>921</v>
      </c>
      <c r="G422" s="245"/>
      <c r="H422" s="248">
        <v>0.69999999999999996</v>
      </c>
      <c r="I422" s="249"/>
      <c r="J422" s="245"/>
      <c r="K422" s="245"/>
      <c r="L422" s="250"/>
      <c r="M422" s="251"/>
      <c r="N422" s="252"/>
      <c r="O422" s="252"/>
      <c r="P422" s="252"/>
      <c r="Q422" s="252"/>
      <c r="R422" s="252"/>
      <c r="S422" s="252"/>
      <c r="T422" s="25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4" t="s">
        <v>137</v>
      </c>
      <c r="AU422" s="254" t="s">
        <v>81</v>
      </c>
      <c r="AV422" s="14" t="s">
        <v>81</v>
      </c>
      <c r="AW422" s="14" t="s">
        <v>33</v>
      </c>
      <c r="AX422" s="14" t="s">
        <v>72</v>
      </c>
      <c r="AY422" s="254" t="s">
        <v>124</v>
      </c>
    </row>
    <row r="423" s="13" customFormat="1">
      <c r="A423" s="13"/>
      <c r="B423" s="234"/>
      <c r="C423" s="235"/>
      <c r="D423" s="227" t="s">
        <v>137</v>
      </c>
      <c r="E423" s="236" t="s">
        <v>19</v>
      </c>
      <c r="F423" s="237" t="s">
        <v>734</v>
      </c>
      <c r="G423" s="235"/>
      <c r="H423" s="236" t="s">
        <v>19</v>
      </c>
      <c r="I423" s="238"/>
      <c r="J423" s="235"/>
      <c r="K423" s="235"/>
      <c r="L423" s="239"/>
      <c r="M423" s="240"/>
      <c r="N423" s="241"/>
      <c r="O423" s="241"/>
      <c r="P423" s="241"/>
      <c r="Q423" s="241"/>
      <c r="R423" s="241"/>
      <c r="S423" s="241"/>
      <c r="T423" s="24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3" t="s">
        <v>137</v>
      </c>
      <c r="AU423" s="243" t="s">
        <v>81</v>
      </c>
      <c r="AV423" s="13" t="s">
        <v>79</v>
      </c>
      <c r="AW423" s="13" t="s">
        <v>33</v>
      </c>
      <c r="AX423" s="13" t="s">
        <v>72</v>
      </c>
      <c r="AY423" s="243" t="s">
        <v>124</v>
      </c>
    </row>
    <row r="424" s="14" customFormat="1">
      <c r="A424" s="14"/>
      <c r="B424" s="244"/>
      <c r="C424" s="245"/>
      <c r="D424" s="227" t="s">
        <v>137</v>
      </c>
      <c r="E424" s="246" t="s">
        <v>19</v>
      </c>
      <c r="F424" s="247" t="s">
        <v>922</v>
      </c>
      <c r="G424" s="245"/>
      <c r="H424" s="248">
        <v>0.27100000000000002</v>
      </c>
      <c r="I424" s="249"/>
      <c r="J424" s="245"/>
      <c r="K424" s="245"/>
      <c r="L424" s="250"/>
      <c r="M424" s="251"/>
      <c r="N424" s="252"/>
      <c r="O424" s="252"/>
      <c r="P424" s="252"/>
      <c r="Q424" s="252"/>
      <c r="R424" s="252"/>
      <c r="S424" s="252"/>
      <c r="T424" s="253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4" t="s">
        <v>137</v>
      </c>
      <c r="AU424" s="254" t="s">
        <v>81</v>
      </c>
      <c r="AV424" s="14" t="s">
        <v>81</v>
      </c>
      <c r="AW424" s="14" t="s">
        <v>33</v>
      </c>
      <c r="AX424" s="14" t="s">
        <v>72</v>
      </c>
      <c r="AY424" s="254" t="s">
        <v>124</v>
      </c>
    </row>
    <row r="425" s="13" customFormat="1">
      <c r="A425" s="13"/>
      <c r="B425" s="234"/>
      <c r="C425" s="235"/>
      <c r="D425" s="227" t="s">
        <v>137</v>
      </c>
      <c r="E425" s="236" t="s">
        <v>19</v>
      </c>
      <c r="F425" s="237" t="s">
        <v>736</v>
      </c>
      <c r="G425" s="235"/>
      <c r="H425" s="236" t="s">
        <v>19</v>
      </c>
      <c r="I425" s="238"/>
      <c r="J425" s="235"/>
      <c r="K425" s="235"/>
      <c r="L425" s="239"/>
      <c r="M425" s="240"/>
      <c r="N425" s="241"/>
      <c r="O425" s="241"/>
      <c r="P425" s="241"/>
      <c r="Q425" s="241"/>
      <c r="R425" s="241"/>
      <c r="S425" s="241"/>
      <c r="T425" s="242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3" t="s">
        <v>137</v>
      </c>
      <c r="AU425" s="243" t="s">
        <v>81</v>
      </c>
      <c r="AV425" s="13" t="s">
        <v>79</v>
      </c>
      <c r="AW425" s="13" t="s">
        <v>33</v>
      </c>
      <c r="AX425" s="13" t="s">
        <v>72</v>
      </c>
      <c r="AY425" s="243" t="s">
        <v>124</v>
      </c>
    </row>
    <row r="426" s="14" customFormat="1">
      <c r="A426" s="14"/>
      <c r="B426" s="244"/>
      <c r="C426" s="245"/>
      <c r="D426" s="227" t="s">
        <v>137</v>
      </c>
      <c r="E426" s="246" t="s">
        <v>19</v>
      </c>
      <c r="F426" s="247" t="s">
        <v>923</v>
      </c>
      <c r="G426" s="245"/>
      <c r="H426" s="248">
        <v>1.1200000000000001</v>
      </c>
      <c r="I426" s="249"/>
      <c r="J426" s="245"/>
      <c r="K426" s="245"/>
      <c r="L426" s="250"/>
      <c r="M426" s="251"/>
      <c r="N426" s="252"/>
      <c r="O426" s="252"/>
      <c r="P426" s="252"/>
      <c r="Q426" s="252"/>
      <c r="R426" s="252"/>
      <c r="S426" s="252"/>
      <c r="T426" s="253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54" t="s">
        <v>137</v>
      </c>
      <c r="AU426" s="254" t="s">
        <v>81</v>
      </c>
      <c r="AV426" s="14" t="s">
        <v>81</v>
      </c>
      <c r="AW426" s="14" t="s">
        <v>33</v>
      </c>
      <c r="AX426" s="14" t="s">
        <v>72</v>
      </c>
      <c r="AY426" s="254" t="s">
        <v>124</v>
      </c>
    </row>
    <row r="427" s="15" customFormat="1">
      <c r="A427" s="15"/>
      <c r="B427" s="255"/>
      <c r="C427" s="256"/>
      <c r="D427" s="227" t="s">
        <v>137</v>
      </c>
      <c r="E427" s="257" t="s">
        <v>19</v>
      </c>
      <c r="F427" s="258" t="s">
        <v>156</v>
      </c>
      <c r="G427" s="256"/>
      <c r="H427" s="259">
        <v>4.375</v>
      </c>
      <c r="I427" s="260"/>
      <c r="J427" s="256"/>
      <c r="K427" s="256"/>
      <c r="L427" s="261"/>
      <c r="M427" s="262"/>
      <c r="N427" s="263"/>
      <c r="O427" s="263"/>
      <c r="P427" s="263"/>
      <c r="Q427" s="263"/>
      <c r="R427" s="263"/>
      <c r="S427" s="263"/>
      <c r="T427" s="264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65" t="s">
        <v>137</v>
      </c>
      <c r="AU427" s="265" t="s">
        <v>81</v>
      </c>
      <c r="AV427" s="15" t="s">
        <v>131</v>
      </c>
      <c r="AW427" s="15" t="s">
        <v>33</v>
      </c>
      <c r="AX427" s="15" t="s">
        <v>79</v>
      </c>
      <c r="AY427" s="265" t="s">
        <v>124</v>
      </c>
    </row>
    <row r="428" s="2" customFormat="1" ht="16.5" customHeight="1">
      <c r="A428" s="40"/>
      <c r="B428" s="41"/>
      <c r="C428" s="214" t="s">
        <v>520</v>
      </c>
      <c r="D428" s="214" t="s">
        <v>126</v>
      </c>
      <c r="E428" s="215" t="s">
        <v>924</v>
      </c>
      <c r="F428" s="216" t="s">
        <v>925</v>
      </c>
      <c r="G428" s="217" t="s">
        <v>176</v>
      </c>
      <c r="H428" s="218">
        <v>14.800000000000001</v>
      </c>
      <c r="I428" s="219"/>
      <c r="J428" s="220">
        <f>ROUND(I428*H428,2)</f>
        <v>0</v>
      </c>
      <c r="K428" s="216" t="s">
        <v>130</v>
      </c>
      <c r="L428" s="46"/>
      <c r="M428" s="221" t="s">
        <v>19</v>
      </c>
      <c r="N428" s="222" t="s">
        <v>43</v>
      </c>
      <c r="O428" s="86"/>
      <c r="P428" s="223">
        <f>O428*H428</f>
        <v>0</v>
      </c>
      <c r="Q428" s="223">
        <v>2.1600000000000001</v>
      </c>
      <c r="R428" s="223">
        <f>Q428*H428</f>
        <v>31.968000000000004</v>
      </c>
      <c r="S428" s="223">
        <v>0</v>
      </c>
      <c r="T428" s="224">
        <f>S428*H428</f>
        <v>0</v>
      </c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R428" s="225" t="s">
        <v>131</v>
      </c>
      <c r="AT428" s="225" t="s">
        <v>126</v>
      </c>
      <c r="AU428" s="225" t="s">
        <v>81</v>
      </c>
      <c r="AY428" s="19" t="s">
        <v>124</v>
      </c>
      <c r="BE428" s="226">
        <f>IF(N428="základní",J428,0)</f>
        <v>0</v>
      </c>
      <c r="BF428" s="226">
        <f>IF(N428="snížená",J428,0)</f>
        <v>0</v>
      </c>
      <c r="BG428" s="226">
        <f>IF(N428="zákl. přenesená",J428,0)</f>
        <v>0</v>
      </c>
      <c r="BH428" s="226">
        <f>IF(N428="sníž. přenesená",J428,0)</f>
        <v>0</v>
      </c>
      <c r="BI428" s="226">
        <f>IF(N428="nulová",J428,0)</f>
        <v>0</v>
      </c>
      <c r="BJ428" s="19" t="s">
        <v>79</v>
      </c>
      <c r="BK428" s="226">
        <f>ROUND(I428*H428,2)</f>
        <v>0</v>
      </c>
      <c r="BL428" s="19" t="s">
        <v>131</v>
      </c>
      <c r="BM428" s="225" t="s">
        <v>926</v>
      </c>
    </row>
    <row r="429" s="2" customFormat="1">
      <c r="A429" s="40"/>
      <c r="B429" s="41"/>
      <c r="C429" s="42"/>
      <c r="D429" s="227" t="s">
        <v>133</v>
      </c>
      <c r="E429" s="42"/>
      <c r="F429" s="228" t="s">
        <v>927</v>
      </c>
      <c r="G429" s="42"/>
      <c r="H429" s="42"/>
      <c r="I429" s="229"/>
      <c r="J429" s="42"/>
      <c r="K429" s="42"/>
      <c r="L429" s="46"/>
      <c r="M429" s="230"/>
      <c r="N429" s="231"/>
      <c r="O429" s="86"/>
      <c r="P429" s="86"/>
      <c r="Q429" s="86"/>
      <c r="R429" s="86"/>
      <c r="S429" s="86"/>
      <c r="T429" s="87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T429" s="19" t="s">
        <v>133</v>
      </c>
      <c r="AU429" s="19" t="s">
        <v>81</v>
      </c>
    </row>
    <row r="430" s="2" customFormat="1">
      <c r="A430" s="40"/>
      <c r="B430" s="41"/>
      <c r="C430" s="42"/>
      <c r="D430" s="232" t="s">
        <v>135</v>
      </c>
      <c r="E430" s="42"/>
      <c r="F430" s="233" t="s">
        <v>928</v>
      </c>
      <c r="G430" s="42"/>
      <c r="H430" s="42"/>
      <c r="I430" s="229"/>
      <c r="J430" s="42"/>
      <c r="K430" s="42"/>
      <c r="L430" s="46"/>
      <c r="M430" s="230"/>
      <c r="N430" s="231"/>
      <c r="O430" s="86"/>
      <c r="P430" s="86"/>
      <c r="Q430" s="86"/>
      <c r="R430" s="86"/>
      <c r="S430" s="86"/>
      <c r="T430" s="87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T430" s="19" t="s">
        <v>135</v>
      </c>
      <c r="AU430" s="19" t="s">
        <v>81</v>
      </c>
    </row>
    <row r="431" s="13" customFormat="1">
      <c r="A431" s="13"/>
      <c r="B431" s="234"/>
      <c r="C431" s="235"/>
      <c r="D431" s="227" t="s">
        <v>137</v>
      </c>
      <c r="E431" s="236" t="s">
        <v>19</v>
      </c>
      <c r="F431" s="237" t="s">
        <v>873</v>
      </c>
      <c r="G431" s="235"/>
      <c r="H431" s="236" t="s">
        <v>19</v>
      </c>
      <c r="I431" s="238"/>
      <c r="J431" s="235"/>
      <c r="K431" s="235"/>
      <c r="L431" s="239"/>
      <c r="M431" s="240"/>
      <c r="N431" s="241"/>
      <c r="O431" s="241"/>
      <c r="P431" s="241"/>
      <c r="Q431" s="241"/>
      <c r="R431" s="241"/>
      <c r="S431" s="241"/>
      <c r="T431" s="24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3" t="s">
        <v>137</v>
      </c>
      <c r="AU431" s="243" t="s">
        <v>81</v>
      </c>
      <c r="AV431" s="13" t="s">
        <v>79</v>
      </c>
      <c r="AW431" s="13" t="s">
        <v>33</v>
      </c>
      <c r="AX431" s="13" t="s">
        <v>72</v>
      </c>
      <c r="AY431" s="243" t="s">
        <v>124</v>
      </c>
    </row>
    <row r="432" s="13" customFormat="1">
      <c r="A432" s="13"/>
      <c r="B432" s="234"/>
      <c r="C432" s="235"/>
      <c r="D432" s="227" t="s">
        <v>137</v>
      </c>
      <c r="E432" s="236" t="s">
        <v>19</v>
      </c>
      <c r="F432" s="237" t="s">
        <v>929</v>
      </c>
      <c r="G432" s="235"/>
      <c r="H432" s="236" t="s">
        <v>19</v>
      </c>
      <c r="I432" s="238"/>
      <c r="J432" s="235"/>
      <c r="K432" s="235"/>
      <c r="L432" s="239"/>
      <c r="M432" s="240"/>
      <c r="N432" s="241"/>
      <c r="O432" s="241"/>
      <c r="P432" s="241"/>
      <c r="Q432" s="241"/>
      <c r="R432" s="241"/>
      <c r="S432" s="241"/>
      <c r="T432" s="242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3" t="s">
        <v>137</v>
      </c>
      <c r="AU432" s="243" t="s">
        <v>81</v>
      </c>
      <c r="AV432" s="13" t="s">
        <v>79</v>
      </c>
      <c r="AW432" s="13" t="s">
        <v>33</v>
      </c>
      <c r="AX432" s="13" t="s">
        <v>72</v>
      </c>
      <c r="AY432" s="243" t="s">
        <v>124</v>
      </c>
    </row>
    <row r="433" s="13" customFormat="1">
      <c r="A433" s="13"/>
      <c r="B433" s="234"/>
      <c r="C433" s="235"/>
      <c r="D433" s="227" t="s">
        <v>137</v>
      </c>
      <c r="E433" s="236" t="s">
        <v>19</v>
      </c>
      <c r="F433" s="237" t="s">
        <v>614</v>
      </c>
      <c r="G433" s="235"/>
      <c r="H433" s="236" t="s">
        <v>19</v>
      </c>
      <c r="I433" s="238"/>
      <c r="J433" s="235"/>
      <c r="K433" s="235"/>
      <c r="L433" s="239"/>
      <c r="M433" s="240"/>
      <c r="N433" s="241"/>
      <c r="O433" s="241"/>
      <c r="P433" s="241"/>
      <c r="Q433" s="241"/>
      <c r="R433" s="241"/>
      <c r="S433" s="241"/>
      <c r="T433" s="242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43" t="s">
        <v>137</v>
      </c>
      <c r="AU433" s="243" t="s">
        <v>81</v>
      </c>
      <c r="AV433" s="13" t="s">
        <v>79</v>
      </c>
      <c r="AW433" s="13" t="s">
        <v>33</v>
      </c>
      <c r="AX433" s="13" t="s">
        <v>72</v>
      </c>
      <c r="AY433" s="243" t="s">
        <v>124</v>
      </c>
    </row>
    <row r="434" s="14" customFormat="1">
      <c r="A434" s="14"/>
      <c r="B434" s="244"/>
      <c r="C434" s="245"/>
      <c r="D434" s="227" t="s">
        <v>137</v>
      </c>
      <c r="E434" s="246" t="s">
        <v>19</v>
      </c>
      <c r="F434" s="247" t="s">
        <v>930</v>
      </c>
      <c r="G434" s="245"/>
      <c r="H434" s="248">
        <v>14.800000000000001</v>
      </c>
      <c r="I434" s="249"/>
      <c r="J434" s="245"/>
      <c r="K434" s="245"/>
      <c r="L434" s="250"/>
      <c r="M434" s="251"/>
      <c r="N434" s="252"/>
      <c r="O434" s="252"/>
      <c r="P434" s="252"/>
      <c r="Q434" s="252"/>
      <c r="R434" s="252"/>
      <c r="S434" s="252"/>
      <c r="T434" s="253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T434" s="254" t="s">
        <v>137</v>
      </c>
      <c r="AU434" s="254" t="s">
        <v>81</v>
      </c>
      <c r="AV434" s="14" t="s">
        <v>81</v>
      </c>
      <c r="AW434" s="14" t="s">
        <v>33</v>
      </c>
      <c r="AX434" s="14" t="s">
        <v>79</v>
      </c>
      <c r="AY434" s="254" t="s">
        <v>124</v>
      </c>
    </row>
    <row r="435" s="2" customFormat="1" ht="16.5" customHeight="1">
      <c r="A435" s="40"/>
      <c r="B435" s="41"/>
      <c r="C435" s="214" t="s">
        <v>526</v>
      </c>
      <c r="D435" s="214" t="s">
        <v>126</v>
      </c>
      <c r="E435" s="215" t="s">
        <v>931</v>
      </c>
      <c r="F435" s="216" t="s">
        <v>932</v>
      </c>
      <c r="G435" s="217" t="s">
        <v>176</v>
      </c>
      <c r="H435" s="218">
        <v>7.4000000000000004</v>
      </c>
      <c r="I435" s="219"/>
      <c r="J435" s="220">
        <f>ROUND(I435*H435,2)</f>
        <v>0</v>
      </c>
      <c r="K435" s="216" t="s">
        <v>130</v>
      </c>
      <c r="L435" s="46"/>
      <c r="M435" s="221" t="s">
        <v>19</v>
      </c>
      <c r="N435" s="222" t="s">
        <v>43</v>
      </c>
      <c r="O435" s="86"/>
      <c r="P435" s="223">
        <f>O435*H435</f>
        <v>0</v>
      </c>
      <c r="Q435" s="223">
        <v>2.004</v>
      </c>
      <c r="R435" s="223">
        <f>Q435*H435</f>
        <v>14.829600000000001</v>
      </c>
      <c r="S435" s="223">
        <v>0</v>
      </c>
      <c r="T435" s="224">
        <f>S435*H435</f>
        <v>0</v>
      </c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R435" s="225" t="s">
        <v>131</v>
      </c>
      <c r="AT435" s="225" t="s">
        <v>126</v>
      </c>
      <c r="AU435" s="225" t="s">
        <v>81</v>
      </c>
      <c r="AY435" s="19" t="s">
        <v>124</v>
      </c>
      <c r="BE435" s="226">
        <f>IF(N435="základní",J435,0)</f>
        <v>0</v>
      </c>
      <c r="BF435" s="226">
        <f>IF(N435="snížená",J435,0)</f>
        <v>0</v>
      </c>
      <c r="BG435" s="226">
        <f>IF(N435="zákl. přenesená",J435,0)</f>
        <v>0</v>
      </c>
      <c r="BH435" s="226">
        <f>IF(N435="sníž. přenesená",J435,0)</f>
        <v>0</v>
      </c>
      <c r="BI435" s="226">
        <f>IF(N435="nulová",J435,0)</f>
        <v>0</v>
      </c>
      <c r="BJ435" s="19" t="s">
        <v>79</v>
      </c>
      <c r="BK435" s="226">
        <f>ROUND(I435*H435,2)</f>
        <v>0</v>
      </c>
      <c r="BL435" s="19" t="s">
        <v>131</v>
      </c>
      <c r="BM435" s="225" t="s">
        <v>933</v>
      </c>
    </row>
    <row r="436" s="2" customFormat="1">
      <c r="A436" s="40"/>
      <c r="B436" s="41"/>
      <c r="C436" s="42"/>
      <c r="D436" s="227" t="s">
        <v>133</v>
      </c>
      <c r="E436" s="42"/>
      <c r="F436" s="228" t="s">
        <v>934</v>
      </c>
      <c r="G436" s="42"/>
      <c r="H436" s="42"/>
      <c r="I436" s="229"/>
      <c r="J436" s="42"/>
      <c r="K436" s="42"/>
      <c r="L436" s="46"/>
      <c r="M436" s="230"/>
      <c r="N436" s="231"/>
      <c r="O436" s="86"/>
      <c r="P436" s="86"/>
      <c r="Q436" s="86"/>
      <c r="R436" s="86"/>
      <c r="S436" s="86"/>
      <c r="T436" s="87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T436" s="19" t="s">
        <v>133</v>
      </c>
      <c r="AU436" s="19" t="s">
        <v>81</v>
      </c>
    </row>
    <row r="437" s="2" customFormat="1">
      <c r="A437" s="40"/>
      <c r="B437" s="41"/>
      <c r="C437" s="42"/>
      <c r="D437" s="232" t="s">
        <v>135</v>
      </c>
      <c r="E437" s="42"/>
      <c r="F437" s="233" t="s">
        <v>935</v>
      </c>
      <c r="G437" s="42"/>
      <c r="H437" s="42"/>
      <c r="I437" s="229"/>
      <c r="J437" s="42"/>
      <c r="K437" s="42"/>
      <c r="L437" s="46"/>
      <c r="M437" s="230"/>
      <c r="N437" s="231"/>
      <c r="O437" s="86"/>
      <c r="P437" s="86"/>
      <c r="Q437" s="86"/>
      <c r="R437" s="86"/>
      <c r="S437" s="86"/>
      <c r="T437" s="87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T437" s="19" t="s">
        <v>135</v>
      </c>
      <c r="AU437" s="19" t="s">
        <v>81</v>
      </c>
    </row>
    <row r="438" s="13" customFormat="1">
      <c r="A438" s="13"/>
      <c r="B438" s="234"/>
      <c r="C438" s="235"/>
      <c r="D438" s="227" t="s">
        <v>137</v>
      </c>
      <c r="E438" s="236" t="s">
        <v>19</v>
      </c>
      <c r="F438" s="237" t="s">
        <v>873</v>
      </c>
      <c r="G438" s="235"/>
      <c r="H438" s="236" t="s">
        <v>19</v>
      </c>
      <c r="I438" s="238"/>
      <c r="J438" s="235"/>
      <c r="K438" s="235"/>
      <c r="L438" s="239"/>
      <c r="M438" s="240"/>
      <c r="N438" s="241"/>
      <c r="O438" s="241"/>
      <c r="P438" s="241"/>
      <c r="Q438" s="241"/>
      <c r="R438" s="241"/>
      <c r="S438" s="241"/>
      <c r="T438" s="24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3" t="s">
        <v>137</v>
      </c>
      <c r="AU438" s="243" t="s">
        <v>81</v>
      </c>
      <c r="AV438" s="13" t="s">
        <v>79</v>
      </c>
      <c r="AW438" s="13" t="s">
        <v>33</v>
      </c>
      <c r="AX438" s="13" t="s">
        <v>72</v>
      </c>
      <c r="AY438" s="243" t="s">
        <v>124</v>
      </c>
    </row>
    <row r="439" s="13" customFormat="1">
      <c r="A439" s="13"/>
      <c r="B439" s="234"/>
      <c r="C439" s="235"/>
      <c r="D439" s="227" t="s">
        <v>137</v>
      </c>
      <c r="E439" s="236" t="s">
        <v>19</v>
      </c>
      <c r="F439" s="237" t="s">
        <v>936</v>
      </c>
      <c r="G439" s="235"/>
      <c r="H439" s="236" t="s">
        <v>19</v>
      </c>
      <c r="I439" s="238"/>
      <c r="J439" s="235"/>
      <c r="K439" s="235"/>
      <c r="L439" s="239"/>
      <c r="M439" s="240"/>
      <c r="N439" s="241"/>
      <c r="O439" s="241"/>
      <c r="P439" s="241"/>
      <c r="Q439" s="241"/>
      <c r="R439" s="241"/>
      <c r="S439" s="241"/>
      <c r="T439" s="242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3" t="s">
        <v>137</v>
      </c>
      <c r="AU439" s="243" t="s">
        <v>81</v>
      </c>
      <c r="AV439" s="13" t="s">
        <v>79</v>
      </c>
      <c r="AW439" s="13" t="s">
        <v>33</v>
      </c>
      <c r="AX439" s="13" t="s">
        <v>72</v>
      </c>
      <c r="AY439" s="243" t="s">
        <v>124</v>
      </c>
    </row>
    <row r="440" s="13" customFormat="1">
      <c r="A440" s="13"/>
      <c r="B440" s="234"/>
      <c r="C440" s="235"/>
      <c r="D440" s="227" t="s">
        <v>137</v>
      </c>
      <c r="E440" s="236" t="s">
        <v>19</v>
      </c>
      <c r="F440" s="237" t="s">
        <v>614</v>
      </c>
      <c r="G440" s="235"/>
      <c r="H440" s="236" t="s">
        <v>19</v>
      </c>
      <c r="I440" s="238"/>
      <c r="J440" s="235"/>
      <c r="K440" s="235"/>
      <c r="L440" s="239"/>
      <c r="M440" s="240"/>
      <c r="N440" s="241"/>
      <c r="O440" s="241"/>
      <c r="P440" s="241"/>
      <c r="Q440" s="241"/>
      <c r="R440" s="241"/>
      <c r="S440" s="241"/>
      <c r="T440" s="242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3" t="s">
        <v>137</v>
      </c>
      <c r="AU440" s="243" t="s">
        <v>81</v>
      </c>
      <c r="AV440" s="13" t="s">
        <v>79</v>
      </c>
      <c r="AW440" s="13" t="s">
        <v>33</v>
      </c>
      <c r="AX440" s="13" t="s">
        <v>72</v>
      </c>
      <c r="AY440" s="243" t="s">
        <v>124</v>
      </c>
    </row>
    <row r="441" s="14" customFormat="1">
      <c r="A441" s="14"/>
      <c r="B441" s="244"/>
      <c r="C441" s="245"/>
      <c r="D441" s="227" t="s">
        <v>137</v>
      </c>
      <c r="E441" s="246" t="s">
        <v>19</v>
      </c>
      <c r="F441" s="247" t="s">
        <v>875</v>
      </c>
      <c r="G441" s="245"/>
      <c r="H441" s="248">
        <v>7.4000000000000004</v>
      </c>
      <c r="I441" s="249"/>
      <c r="J441" s="245"/>
      <c r="K441" s="245"/>
      <c r="L441" s="250"/>
      <c r="M441" s="251"/>
      <c r="N441" s="252"/>
      <c r="O441" s="252"/>
      <c r="P441" s="252"/>
      <c r="Q441" s="252"/>
      <c r="R441" s="252"/>
      <c r="S441" s="252"/>
      <c r="T441" s="253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4" t="s">
        <v>137</v>
      </c>
      <c r="AU441" s="254" t="s">
        <v>81</v>
      </c>
      <c r="AV441" s="14" t="s">
        <v>81</v>
      </c>
      <c r="AW441" s="14" t="s">
        <v>33</v>
      </c>
      <c r="AX441" s="14" t="s">
        <v>79</v>
      </c>
      <c r="AY441" s="254" t="s">
        <v>124</v>
      </c>
    </row>
    <row r="442" s="2" customFormat="1" ht="16.5" customHeight="1">
      <c r="A442" s="40"/>
      <c r="B442" s="41"/>
      <c r="C442" s="214" t="s">
        <v>531</v>
      </c>
      <c r="D442" s="214" t="s">
        <v>126</v>
      </c>
      <c r="E442" s="215" t="s">
        <v>937</v>
      </c>
      <c r="F442" s="216" t="s">
        <v>938</v>
      </c>
      <c r="G442" s="217" t="s">
        <v>167</v>
      </c>
      <c r="H442" s="218">
        <v>4</v>
      </c>
      <c r="I442" s="219"/>
      <c r="J442" s="220">
        <f>ROUND(I442*H442,2)</f>
        <v>0</v>
      </c>
      <c r="K442" s="216" t="s">
        <v>130</v>
      </c>
      <c r="L442" s="46"/>
      <c r="M442" s="221" t="s">
        <v>19</v>
      </c>
      <c r="N442" s="222" t="s">
        <v>43</v>
      </c>
      <c r="O442" s="86"/>
      <c r="P442" s="223">
        <f>O442*H442</f>
        <v>0</v>
      </c>
      <c r="Q442" s="223">
        <v>0.57599999999999996</v>
      </c>
      <c r="R442" s="223">
        <f>Q442*H442</f>
        <v>2.3039999999999998</v>
      </c>
      <c r="S442" s="223">
        <v>0</v>
      </c>
      <c r="T442" s="224">
        <f>S442*H442</f>
        <v>0</v>
      </c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R442" s="225" t="s">
        <v>131</v>
      </c>
      <c r="AT442" s="225" t="s">
        <v>126</v>
      </c>
      <c r="AU442" s="225" t="s">
        <v>81</v>
      </c>
      <c r="AY442" s="19" t="s">
        <v>124</v>
      </c>
      <c r="BE442" s="226">
        <f>IF(N442="základní",J442,0)</f>
        <v>0</v>
      </c>
      <c r="BF442" s="226">
        <f>IF(N442="snížená",J442,0)</f>
        <v>0</v>
      </c>
      <c r="BG442" s="226">
        <f>IF(N442="zákl. přenesená",J442,0)</f>
        <v>0</v>
      </c>
      <c r="BH442" s="226">
        <f>IF(N442="sníž. přenesená",J442,0)</f>
        <v>0</v>
      </c>
      <c r="BI442" s="226">
        <f>IF(N442="nulová",J442,0)</f>
        <v>0</v>
      </c>
      <c r="BJ442" s="19" t="s">
        <v>79</v>
      </c>
      <c r="BK442" s="226">
        <f>ROUND(I442*H442,2)</f>
        <v>0</v>
      </c>
      <c r="BL442" s="19" t="s">
        <v>131</v>
      </c>
      <c r="BM442" s="225" t="s">
        <v>939</v>
      </c>
    </row>
    <row r="443" s="2" customFormat="1">
      <c r="A443" s="40"/>
      <c r="B443" s="41"/>
      <c r="C443" s="42"/>
      <c r="D443" s="227" t="s">
        <v>133</v>
      </c>
      <c r="E443" s="42"/>
      <c r="F443" s="228" t="s">
        <v>940</v>
      </c>
      <c r="G443" s="42"/>
      <c r="H443" s="42"/>
      <c r="I443" s="229"/>
      <c r="J443" s="42"/>
      <c r="K443" s="42"/>
      <c r="L443" s="46"/>
      <c r="M443" s="230"/>
      <c r="N443" s="231"/>
      <c r="O443" s="86"/>
      <c r="P443" s="86"/>
      <c r="Q443" s="86"/>
      <c r="R443" s="86"/>
      <c r="S443" s="86"/>
      <c r="T443" s="87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T443" s="19" t="s">
        <v>133</v>
      </c>
      <c r="AU443" s="19" t="s">
        <v>81</v>
      </c>
    </row>
    <row r="444" s="2" customFormat="1">
      <c r="A444" s="40"/>
      <c r="B444" s="41"/>
      <c r="C444" s="42"/>
      <c r="D444" s="232" t="s">
        <v>135</v>
      </c>
      <c r="E444" s="42"/>
      <c r="F444" s="233" t="s">
        <v>941</v>
      </c>
      <c r="G444" s="42"/>
      <c r="H444" s="42"/>
      <c r="I444" s="229"/>
      <c r="J444" s="42"/>
      <c r="K444" s="42"/>
      <c r="L444" s="46"/>
      <c r="M444" s="230"/>
      <c r="N444" s="231"/>
      <c r="O444" s="86"/>
      <c r="P444" s="86"/>
      <c r="Q444" s="86"/>
      <c r="R444" s="86"/>
      <c r="S444" s="86"/>
      <c r="T444" s="87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T444" s="19" t="s">
        <v>135</v>
      </c>
      <c r="AU444" s="19" t="s">
        <v>81</v>
      </c>
    </row>
    <row r="445" s="13" customFormat="1">
      <c r="A445" s="13"/>
      <c r="B445" s="234"/>
      <c r="C445" s="235"/>
      <c r="D445" s="227" t="s">
        <v>137</v>
      </c>
      <c r="E445" s="236" t="s">
        <v>19</v>
      </c>
      <c r="F445" s="237" t="s">
        <v>744</v>
      </c>
      <c r="G445" s="235"/>
      <c r="H445" s="236" t="s">
        <v>19</v>
      </c>
      <c r="I445" s="238"/>
      <c r="J445" s="235"/>
      <c r="K445" s="235"/>
      <c r="L445" s="239"/>
      <c r="M445" s="240"/>
      <c r="N445" s="241"/>
      <c r="O445" s="241"/>
      <c r="P445" s="241"/>
      <c r="Q445" s="241"/>
      <c r="R445" s="241"/>
      <c r="S445" s="241"/>
      <c r="T445" s="24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3" t="s">
        <v>137</v>
      </c>
      <c r="AU445" s="243" t="s">
        <v>81</v>
      </c>
      <c r="AV445" s="13" t="s">
        <v>79</v>
      </c>
      <c r="AW445" s="13" t="s">
        <v>33</v>
      </c>
      <c r="AX445" s="13" t="s">
        <v>72</v>
      </c>
      <c r="AY445" s="243" t="s">
        <v>124</v>
      </c>
    </row>
    <row r="446" s="14" customFormat="1">
      <c r="A446" s="14"/>
      <c r="B446" s="244"/>
      <c r="C446" s="245"/>
      <c r="D446" s="227" t="s">
        <v>137</v>
      </c>
      <c r="E446" s="246" t="s">
        <v>19</v>
      </c>
      <c r="F446" s="247" t="s">
        <v>745</v>
      </c>
      <c r="G446" s="245"/>
      <c r="H446" s="248">
        <v>4</v>
      </c>
      <c r="I446" s="249"/>
      <c r="J446" s="245"/>
      <c r="K446" s="245"/>
      <c r="L446" s="250"/>
      <c r="M446" s="251"/>
      <c r="N446" s="252"/>
      <c r="O446" s="252"/>
      <c r="P446" s="252"/>
      <c r="Q446" s="252"/>
      <c r="R446" s="252"/>
      <c r="S446" s="252"/>
      <c r="T446" s="253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4" t="s">
        <v>137</v>
      </c>
      <c r="AU446" s="254" t="s">
        <v>81</v>
      </c>
      <c r="AV446" s="14" t="s">
        <v>81</v>
      </c>
      <c r="AW446" s="14" t="s">
        <v>33</v>
      </c>
      <c r="AX446" s="14" t="s">
        <v>79</v>
      </c>
      <c r="AY446" s="254" t="s">
        <v>124</v>
      </c>
    </row>
    <row r="447" s="12" customFormat="1" ht="22.8" customHeight="1">
      <c r="A447" s="12"/>
      <c r="B447" s="198"/>
      <c r="C447" s="199"/>
      <c r="D447" s="200" t="s">
        <v>71</v>
      </c>
      <c r="E447" s="212" t="s">
        <v>190</v>
      </c>
      <c r="F447" s="212" t="s">
        <v>412</v>
      </c>
      <c r="G447" s="199"/>
      <c r="H447" s="199"/>
      <c r="I447" s="202"/>
      <c r="J447" s="213">
        <f>BK447</f>
        <v>0</v>
      </c>
      <c r="K447" s="199"/>
      <c r="L447" s="204"/>
      <c r="M447" s="205"/>
      <c r="N447" s="206"/>
      <c r="O447" s="206"/>
      <c r="P447" s="207">
        <f>SUM(P448:P486)</f>
        <v>0</v>
      </c>
      <c r="Q447" s="206"/>
      <c r="R447" s="207">
        <f>SUM(R448:R486)</f>
        <v>15.793355499999997</v>
      </c>
      <c r="S447" s="206"/>
      <c r="T447" s="208">
        <f>SUM(T448:T486)</f>
        <v>2.8799999999999999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209" t="s">
        <v>79</v>
      </c>
      <c r="AT447" s="210" t="s">
        <v>71</v>
      </c>
      <c r="AU447" s="210" t="s">
        <v>79</v>
      </c>
      <c r="AY447" s="209" t="s">
        <v>124</v>
      </c>
      <c r="BK447" s="211">
        <f>SUM(BK448:BK486)</f>
        <v>0</v>
      </c>
    </row>
    <row r="448" s="2" customFormat="1" ht="16.5" customHeight="1">
      <c r="A448" s="40"/>
      <c r="B448" s="41"/>
      <c r="C448" s="214" t="s">
        <v>537</v>
      </c>
      <c r="D448" s="214" t="s">
        <v>126</v>
      </c>
      <c r="E448" s="215" t="s">
        <v>942</v>
      </c>
      <c r="F448" s="216" t="s">
        <v>943</v>
      </c>
      <c r="G448" s="217" t="s">
        <v>150</v>
      </c>
      <c r="H448" s="218">
        <v>9</v>
      </c>
      <c r="I448" s="219"/>
      <c r="J448" s="220">
        <f>ROUND(I448*H448,2)</f>
        <v>0</v>
      </c>
      <c r="K448" s="216" t="s">
        <v>130</v>
      </c>
      <c r="L448" s="46"/>
      <c r="M448" s="221" t="s">
        <v>19</v>
      </c>
      <c r="N448" s="222" t="s">
        <v>43</v>
      </c>
      <c r="O448" s="86"/>
      <c r="P448" s="223">
        <f>O448*H448</f>
        <v>0</v>
      </c>
      <c r="Q448" s="223">
        <v>0</v>
      </c>
      <c r="R448" s="223">
        <f>Q448*H448</f>
        <v>0</v>
      </c>
      <c r="S448" s="223">
        <v>0.32000000000000001</v>
      </c>
      <c r="T448" s="224">
        <f>S448*H448</f>
        <v>2.8799999999999999</v>
      </c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R448" s="225" t="s">
        <v>131</v>
      </c>
      <c r="AT448" s="225" t="s">
        <v>126</v>
      </c>
      <c r="AU448" s="225" t="s">
        <v>81</v>
      </c>
      <c r="AY448" s="19" t="s">
        <v>124</v>
      </c>
      <c r="BE448" s="226">
        <f>IF(N448="základní",J448,0)</f>
        <v>0</v>
      </c>
      <c r="BF448" s="226">
        <f>IF(N448="snížená",J448,0)</f>
        <v>0</v>
      </c>
      <c r="BG448" s="226">
        <f>IF(N448="zákl. přenesená",J448,0)</f>
        <v>0</v>
      </c>
      <c r="BH448" s="226">
        <f>IF(N448="sníž. přenesená",J448,0)</f>
        <v>0</v>
      </c>
      <c r="BI448" s="226">
        <f>IF(N448="nulová",J448,0)</f>
        <v>0</v>
      </c>
      <c r="BJ448" s="19" t="s">
        <v>79</v>
      </c>
      <c r="BK448" s="226">
        <f>ROUND(I448*H448,2)</f>
        <v>0</v>
      </c>
      <c r="BL448" s="19" t="s">
        <v>131</v>
      </c>
      <c r="BM448" s="225" t="s">
        <v>944</v>
      </c>
    </row>
    <row r="449" s="2" customFormat="1">
      <c r="A449" s="40"/>
      <c r="B449" s="41"/>
      <c r="C449" s="42"/>
      <c r="D449" s="227" t="s">
        <v>133</v>
      </c>
      <c r="E449" s="42"/>
      <c r="F449" s="228" t="s">
        <v>945</v>
      </c>
      <c r="G449" s="42"/>
      <c r="H449" s="42"/>
      <c r="I449" s="229"/>
      <c r="J449" s="42"/>
      <c r="K449" s="42"/>
      <c r="L449" s="46"/>
      <c r="M449" s="230"/>
      <c r="N449" s="231"/>
      <c r="O449" s="86"/>
      <c r="P449" s="86"/>
      <c r="Q449" s="86"/>
      <c r="R449" s="86"/>
      <c r="S449" s="86"/>
      <c r="T449" s="87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T449" s="19" t="s">
        <v>133</v>
      </c>
      <c r="AU449" s="19" t="s">
        <v>81</v>
      </c>
    </row>
    <row r="450" s="2" customFormat="1">
      <c r="A450" s="40"/>
      <c r="B450" s="41"/>
      <c r="C450" s="42"/>
      <c r="D450" s="232" t="s">
        <v>135</v>
      </c>
      <c r="E450" s="42"/>
      <c r="F450" s="233" t="s">
        <v>946</v>
      </c>
      <c r="G450" s="42"/>
      <c r="H450" s="42"/>
      <c r="I450" s="229"/>
      <c r="J450" s="42"/>
      <c r="K450" s="42"/>
      <c r="L450" s="46"/>
      <c r="M450" s="230"/>
      <c r="N450" s="231"/>
      <c r="O450" s="86"/>
      <c r="P450" s="86"/>
      <c r="Q450" s="86"/>
      <c r="R450" s="86"/>
      <c r="S450" s="86"/>
      <c r="T450" s="87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T450" s="19" t="s">
        <v>135</v>
      </c>
      <c r="AU450" s="19" t="s">
        <v>81</v>
      </c>
    </row>
    <row r="451" s="13" customFormat="1">
      <c r="A451" s="13"/>
      <c r="B451" s="234"/>
      <c r="C451" s="235"/>
      <c r="D451" s="227" t="s">
        <v>137</v>
      </c>
      <c r="E451" s="236" t="s">
        <v>19</v>
      </c>
      <c r="F451" s="237" t="s">
        <v>614</v>
      </c>
      <c r="G451" s="235"/>
      <c r="H451" s="236" t="s">
        <v>19</v>
      </c>
      <c r="I451" s="238"/>
      <c r="J451" s="235"/>
      <c r="K451" s="235"/>
      <c r="L451" s="239"/>
      <c r="M451" s="240"/>
      <c r="N451" s="241"/>
      <c r="O451" s="241"/>
      <c r="P451" s="241"/>
      <c r="Q451" s="241"/>
      <c r="R451" s="241"/>
      <c r="S451" s="241"/>
      <c r="T451" s="242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3" t="s">
        <v>137</v>
      </c>
      <c r="AU451" s="243" t="s">
        <v>81</v>
      </c>
      <c r="AV451" s="13" t="s">
        <v>79</v>
      </c>
      <c r="AW451" s="13" t="s">
        <v>33</v>
      </c>
      <c r="AX451" s="13" t="s">
        <v>72</v>
      </c>
      <c r="AY451" s="243" t="s">
        <v>124</v>
      </c>
    </row>
    <row r="452" s="13" customFormat="1">
      <c r="A452" s="13"/>
      <c r="B452" s="234"/>
      <c r="C452" s="235"/>
      <c r="D452" s="227" t="s">
        <v>137</v>
      </c>
      <c r="E452" s="236" t="s">
        <v>19</v>
      </c>
      <c r="F452" s="237" t="s">
        <v>947</v>
      </c>
      <c r="G452" s="235"/>
      <c r="H452" s="236" t="s">
        <v>19</v>
      </c>
      <c r="I452" s="238"/>
      <c r="J452" s="235"/>
      <c r="K452" s="235"/>
      <c r="L452" s="239"/>
      <c r="M452" s="240"/>
      <c r="N452" s="241"/>
      <c r="O452" s="241"/>
      <c r="P452" s="241"/>
      <c r="Q452" s="241"/>
      <c r="R452" s="241"/>
      <c r="S452" s="241"/>
      <c r="T452" s="242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3" t="s">
        <v>137</v>
      </c>
      <c r="AU452" s="243" t="s">
        <v>81</v>
      </c>
      <c r="AV452" s="13" t="s">
        <v>79</v>
      </c>
      <c r="AW452" s="13" t="s">
        <v>33</v>
      </c>
      <c r="AX452" s="13" t="s">
        <v>72</v>
      </c>
      <c r="AY452" s="243" t="s">
        <v>124</v>
      </c>
    </row>
    <row r="453" s="14" customFormat="1">
      <c r="A453" s="14"/>
      <c r="B453" s="244"/>
      <c r="C453" s="245"/>
      <c r="D453" s="227" t="s">
        <v>137</v>
      </c>
      <c r="E453" s="246" t="s">
        <v>19</v>
      </c>
      <c r="F453" s="247" t="s">
        <v>210</v>
      </c>
      <c r="G453" s="245"/>
      <c r="H453" s="248">
        <v>9</v>
      </c>
      <c r="I453" s="249"/>
      <c r="J453" s="245"/>
      <c r="K453" s="245"/>
      <c r="L453" s="250"/>
      <c r="M453" s="251"/>
      <c r="N453" s="252"/>
      <c r="O453" s="252"/>
      <c r="P453" s="252"/>
      <c r="Q453" s="252"/>
      <c r="R453" s="252"/>
      <c r="S453" s="252"/>
      <c r="T453" s="253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4" t="s">
        <v>137</v>
      </c>
      <c r="AU453" s="254" t="s">
        <v>81</v>
      </c>
      <c r="AV453" s="14" t="s">
        <v>81</v>
      </c>
      <c r="AW453" s="14" t="s">
        <v>33</v>
      </c>
      <c r="AX453" s="14" t="s">
        <v>79</v>
      </c>
      <c r="AY453" s="254" t="s">
        <v>124</v>
      </c>
    </row>
    <row r="454" s="2" customFormat="1" ht="16.5" customHeight="1">
      <c r="A454" s="40"/>
      <c r="B454" s="41"/>
      <c r="C454" s="214" t="s">
        <v>543</v>
      </c>
      <c r="D454" s="214" t="s">
        <v>126</v>
      </c>
      <c r="E454" s="215" t="s">
        <v>948</v>
      </c>
      <c r="F454" s="216" t="s">
        <v>949</v>
      </c>
      <c r="G454" s="217" t="s">
        <v>150</v>
      </c>
      <c r="H454" s="218">
        <v>13</v>
      </c>
      <c r="I454" s="219"/>
      <c r="J454" s="220">
        <f>ROUND(I454*H454,2)</f>
        <v>0</v>
      </c>
      <c r="K454" s="216" t="s">
        <v>130</v>
      </c>
      <c r="L454" s="46"/>
      <c r="M454" s="221" t="s">
        <v>19</v>
      </c>
      <c r="N454" s="222" t="s">
        <v>43</v>
      </c>
      <c r="O454" s="86"/>
      <c r="P454" s="223">
        <f>O454*H454</f>
        <v>0</v>
      </c>
      <c r="Q454" s="223">
        <v>0.016420000000000001</v>
      </c>
      <c r="R454" s="223">
        <f>Q454*H454</f>
        <v>0.21346000000000001</v>
      </c>
      <c r="S454" s="223">
        <v>0</v>
      </c>
      <c r="T454" s="224">
        <f>S454*H454</f>
        <v>0</v>
      </c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R454" s="225" t="s">
        <v>131</v>
      </c>
      <c r="AT454" s="225" t="s">
        <v>126</v>
      </c>
      <c r="AU454" s="225" t="s">
        <v>81</v>
      </c>
      <c r="AY454" s="19" t="s">
        <v>124</v>
      </c>
      <c r="BE454" s="226">
        <f>IF(N454="základní",J454,0)</f>
        <v>0</v>
      </c>
      <c r="BF454" s="226">
        <f>IF(N454="snížená",J454,0)</f>
        <v>0</v>
      </c>
      <c r="BG454" s="226">
        <f>IF(N454="zákl. přenesená",J454,0)</f>
        <v>0</v>
      </c>
      <c r="BH454" s="226">
        <f>IF(N454="sníž. přenesená",J454,0)</f>
        <v>0</v>
      </c>
      <c r="BI454" s="226">
        <f>IF(N454="nulová",J454,0)</f>
        <v>0</v>
      </c>
      <c r="BJ454" s="19" t="s">
        <v>79</v>
      </c>
      <c r="BK454" s="226">
        <f>ROUND(I454*H454,2)</f>
        <v>0</v>
      </c>
      <c r="BL454" s="19" t="s">
        <v>131</v>
      </c>
      <c r="BM454" s="225" t="s">
        <v>950</v>
      </c>
    </row>
    <row r="455" s="2" customFormat="1">
      <c r="A455" s="40"/>
      <c r="B455" s="41"/>
      <c r="C455" s="42"/>
      <c r="D455" s="227" t="s">
        <v>133</v>
      </c>
      <c r="E455" s="42"/>
      <c r="F455" s="228" t="s">
        <v>951</v>
      </c>
      <c r="G455" s="42"/>
      <c r="H455" s="42"/>
      <c r="I455" s="229"/>
      <c r="J455" s="42"/>
      <c r="K455" s="42"/>
      <c r="L455" s="46"/>
      <c r="M455" s="230"/>
      <c r="N455" s="231"/>
      <c r="O455" s="86"/>
      <c r="P455" s="86"/>
      <c r="Q455" s="86"/>
      <c r="R455" s="86"/>
      <c r="S455" s="86"/>
      <c r="T455" s="87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T455" s="19" t="s">
        <v>133</v>
      </c>
      <c r="AU455" s="19" t="s">
        <v>81</v>
      </c>
    </row>
    <row r="456" s="2" customFormat="1">
      <c r="A456" s="40"/>
      <c r="B456" s="41"/>
      <c r="C456" s="42"/>
      <c r="D456" s="232" t="s">
        <v>135</v>
      </c>
      <c r="E456" s="42"/>
      <c r="F456" s="233" t="s">
        <v>952</v>
      </c>
      <c r="G456" s="42"/>
      <c r="H456" s="42"/>
      <c r="I456" s="229"/>
      <c r="J456" s="42"/>
      <c r="K456" s="42"/>
      <c r="L456" s="46"/>
      <c r="M456" s="230"/>
      <c r="N456" s="231"/>
      <c r="O456" s="86"/>
      <c r="P456" s="86"/>
      <c r="Q456" s="86"/>
      <c r="R456" s="86"/>
      <c r="S456" s="86"/>
      <c r="T456" s="87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T456" s="19" t="s">
        <v>135</v>
      </c>
      <c r="AU456" s="19" t="s">
        <v>81</v>
      </c>
    </row>
    <row r="457" s="13" customFormat="1">
      <c r="A457" s="13"/>
      <c r="B457" s="234"/>
      <c r="C457" s="235"/>
      <c r="D457" s="227" t="s">
        <v>137</v>
      </c>
      <c r="E457" s="236" t="s">
        <v>19</v>
      </c>
      <c r="F457" s="237" t="s">
        <v>953</v>
      </c>
      <c r="G457" s="235"/>
      <c r="H457" s="236" t="s">
        <v>19</v>
      </c>
      <c r="I457" s="238"/>
      <c r="J457" s="235"/>
      <c r="K457" s="235"/>
      <c r="L457" s="239"/>
      <c r="M457" s="240"/>
      <c r="N457" s="241"/>
      <c r="O457" s="241"/>
      <c r="P457" s="241"/>
      <c r="Q457" s="241"/>
      <c r="R457" s="241"/>
      <c r="S457" s="241"/>
      <c r="T457" s="242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3" t="s">
        <v>137</v>
      </c>
      <c r="AU457" s="243" t="s">
        <v>81</v>
      </c>
      <c r="AV457" s="13" t="s">
        <v>79</v>
      </c>
      <c r="AW457" s="13" t="s">
        <v>33</v>
      </c>
      <c r="AX457" s="13" t="s">
        <v>72</v>
      </c>
      <c r="AY457" s="243" t="s">
        <v>124</v>
      </c>
    </row>
    <row r="458" s="14" customFormat="1">
      <c r="A458" s="14"/>
      <c r="B458" s="244"/>
      <c r="C458" s="245"/>
      <c r="D458" s="227" t="s">
        <v>137</v>
      </c>
      <c r="E458" s="246" t="s">
        <v>19</v>
      </c>
      <c r="F458" s="247" t="s">
        <v>243</v>
      </c>
      <c r="G458" s="245"/>
      <c r="H458" s="248">
        <v>13</v>
      </c>
      <c r="I458" s="249"/>
      <c r="J458" s="245"/>
      <c r="K458" s="245"/>
      <c r="L458" s="250"/>
      <c r="M458" s="251"/>
      <c r="N458" s="252"/>
      <c r="O458" s="252"/>
      <c r="P458" s="252"/>
      <c r="Q458" s="252"/>
      <c r="R458" s="252"/>
      <c r="S458" s="252"/>
      <c r="T458" s="253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54" t="s">
        <v>137</v>
      </c>
      <c r="AU458" s="254" t="s">
        <v>81</v>
      </c>
      <c r="AV458" s="14" t="s">
        <v>81</v>
      </c>
      <c r="AW458" s="14" t="s">
        <v>33</v>
      </c>
      <c r="AX458" s="14" t="s">
        <v>79</v>
      </c>
      <c r="AY458" s="254" t="s">
        <v>124</v>
      </c>
    </row>
    <row r="459" s="2" customFormat="1" ht="16.5" customHeight="1">
      <c r="A459" s="40"/>
      <c r="B459" s="41"/>
      <c r="C459" s="214" t="s">
        <v>549</v>
      </c>
      <c r="D459" s="214" t="s">
        <v>126</v>
      </c>
      <c r="E459" s="215" t="s">
        <v>954</v>
      </c>
      <c r="F459" s="216" t="s">
        <v>955</v>
      </c>
      <c r="G459" s="217" t="s">
        <v>150</v>
      </c>
      <c r="H459" s="218">
        <v>6</v>
      </c>
      <c r="I459" s="219"/>
      <c r="J459" s="220">
        <f>ROUND(I459*H459,2)</f>
        <v>0</v>
      </c>
      <c r="K459" s="216" t="s">
        <v>130</v>
      </c>
      <c r="L459" s="46"/>
      <c r="M459" s="221" t="s">
        <v>19</v>
      </c>
      <c r="N459" s="222" t="s">
        <v>43</v>
      </c>
      <c r="O459" s="86"/>
      <c r="P459" s="223">
        <f>O459*H459</f>
        <v>0</v>
      </c>
      <c r="Q459" s="223">
        <v>0</v>
      </c>
      <c r="R459" s="223">
        <f>Q459*H459</f>
        <v>0</v>
      </c>
      <c r="S459" s="223">
        <v>0</v>
      </c>
      <c r="T459" s="224">
        <f>S459*H459</f>
        <v>0</v>
      </c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R459" s="225" t="s">
        <v>131</v>
      </c>
      <c r="AT459" s="225" t="s">
        <v>126</v>
      </c>
      <c r="AU459" s="225" t="s">
        <v>81</v>
      </c>
      <c r="AY459" s="19" t="s">
        <v>124</v>
      </c>
      <c r="BE459" s="226">
        <f>IF(N459="základní",J459,0)</f>
        <v>0</v>
      </c>
      <c r="BF459" s="226">
        <f>IF(N459="snížená",J459,0)</f>
        <v>0</v>
      </c>
      <c r="BG459" s="226">
        <f>IF(N459="zákl. přenesená",J459,0)</f>
        <v>0</v>
      </c>
      <c r="BH459" s="226">
        <f>IF(N459="sníž. přenesená",J459,0)</f>
        <v>0</v>
      </c>
      <c r="BI459" s="226">
        <f>IF(N459="nulová",J459,0)</f>
        <v>0</v>
      </c>
      <c r="BJ459" s="19" t="s">
        <v>79</v>
      </c>
      <c r="BK459" s="226">
        <f>ROUND(I459*H459,2)</f>
        <v>0</v>
      </c>
      <c r="BL459" s="19" t="s">
        <v>131</v>
      </c>
      <c r="BM459" s="225" t="s">
        <v>956</v>
      </c>
    </row>
    <row r="460" s="2" customFormat="1">
      <c r="A460" s="40"/>
      <c r="B460" s="41"/>
      <c r="C460" s="42"/>
      <c r="D460" s="227" t="s">
        <v>133</v>
      </c>
      <c r="E460" s="42"/>
      <c r="F460" s="228" t="s">
        <v>957</v>
      </c>
      <c r="G460" s="42"/>
      <c r="H460" s="42"/>
      <c r="I460" s="229"/>
      <c r="J460" s="42"/>
      <c r="K460" s="42"/>
      <c r="L460" s="46"/>
      <c r="M460" s="230"/>
      <c r="N460" s="231"/>
      <c r="O460" s="86"/>
      <c r="P460" s="86"/>
      <c r="Q460" s="86"/>
      <c r="R460" s="86"/>
      <c r="S460" s="86"/>
      <c r="T460" s="87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T460" s="19" t="s">
        <v>133</v>
      </c>
      <c r="AU460" s="19" t="s">
        <v>81</v>
      </c>
    </row>
    <row r="461" s="2" customFormat="1">
      <c r="A461" s="40"/>
      <c r="B461" s="41"/>
      <c r="C461" s="42"/>
      <c r="D461" s="232" t="s">
        <v>135</v>
      </c>
      <c r="E461" s="42"/>
      <c r="F461" s="233" t="s">
        <v>958</v>
      </c>
      <c r="G461" s="42"/>
      <c r="H461" s="42"/>
      <c r="I461" s="229"/>
      <c r="J461" s="42"/>
      <c r="K461" s="42"/>
      <c r="L461" s="46"/>
      <c r="M461" s="230"/>
      <c r="N461" s="231"/>
      <c r="O461" s="86"/>
      <c r="P461" s="86"/>
      <c r="Q461" s="86"/>
      <c r="R461" s="86"/>
      <c r="S461" s="86"/>
      <c r="T461" s="87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T461" s="19" t="s">
        <v>135</v>
      </c>
      <c r="AU461" s="19" t="s">
        <v>81</v>
      </c>
    </row>
    <row r="462" s="13" customFormat="1">
      <c r="A462" s="13"/>
      <c r="B462" s="234"/>
      <c r="C462" s="235"/>
      <c r="D462" s="227" t="s">
        <v>137</v>
      </c>
      <c r="E462" s="236" t="s">
        <v>19</v>
      </c>
      <c r="F462" s="237" t="s">
        <v>959</v>
      </c>
      <c r="G462" s="235"/>
      <c r="H462" s="236" t="s">
        <v>19</v>
      </c>
      <c r="I462" s="238"/>
      <c r="J462" s="235"/>
      <c r="K462" s="235"/>
      <c r="L462" s="239"/>
      <c r="M462" s="240"/>
      <c r="N462" s="241"/>
      <c r="O462" s="241"/>
      <c r="P462" s="241"/>
      <c r="Q462" s="241"/>
      <c r="R462" s="241"/>
      <c r="S462" s="241"/>
      <c r="T462" s="24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3" t="s">
        <v>137</v>
      </c>
      <c r="AU462" s="243" t="s">
        <v>81</v>
      </c>
      <c r="AV462" s="13" t="s">
        <v>79</v>
      </c>
      <c r="AW462" s="13" t="s">
        <v>33</v>
      </c>
      <c r="AX462" s="13" t="s">
        <v>72</v>
      </c>
      <c r="AY462" s="243" t="s">
        <v>124</v>
      </c>
    </row>
    <row r="463" s="14" customFormat="1">
      <c r="A463" s="14"/>
      <c r="B463" s="244"/>
      <c r="C463" s="245"/>
      <c r="D463" s="227" t="s">
        <v>137</v>
      </c>
      <c r="E463" s="246" t="s">
        <v>19</v>
      </c>
      <c r="F463" s="247" t="s">
        <v>173</v>
      </c>
      <c r="G463" s="245"/>
      <c r="H463" s="248">
        <v>6</v>
      </c>
      <c r="I463" s="249"/>
      <c r="J463" s="245"/>
      <c r="K463" s="245"/>
      <c r="L463" s="250"/>
      <c r="M463" s="251"/>
      <c r="N463" s="252"/>
      <c r="O463" s="252"/>
      <c r="P463" s="252"/>
      <c r="Q463" s="252"/>
      <c r="R463" s="252"/>
      <c r="S463" s="252"/>
      <c r="T463" s="253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54" t="s">
        <v>137</v>
      </c>
      <c r="AU463" s="254" t="s">
        <v>81</v>
      </c>
      <c r="AV463" s="14" t="s">
        <v>81</v>
      </c>
      <c r="AW463" s="14" t="s">
        <v>33</v>
      </c>
      <c r="AX463" s="14" t="s">
        <v>79</v>
      </c>
      <c r="AY463" s="254" t="s">
        <v>124</v>
      </c>
    </row>
    <row r="464" s="2" customFormat="1" ht="21.75" customHeight="1">
      <c r="A464" s="40"/>
      <c r="B464" s="41"/>
      <c r="C464" s="214" t="s">
        <v>555</v>
      </c>
      <c r="D464" s="214" t="s">
        <v>126</v>
      </c>
      <c r="E464" s="215" t="s">
        <v>960</v>
      </c>
      <c r="F464" s="216" t="s">
        <v>961</v>
      </c>
      <c r="G464" s="217" t="s">
        <v>176</v>
      </c>
      <c r="H464" s="218">
        <v>6.6269999999999998</v>
      </c>
      <c r="I464" s="219"/>
      <c r="J464" s="220">
        <f>ROUND(I464*H464,2)</f>
        <v>0</v>
      </c>
      <c r="K464" s="216" t="s">
        <v>130</v>
      </c>
      <c r="L464" s="46"/>
      <c r="M464" s="221" t="s">
        <v>19</v>
      </c>
      <c r="N464" s="222" t="s">
        <v>43</v>
      </c>
      <c r="O464" s="86"/>
      <c r="P464" s="223">
        <f>O464*H464</f>
        <v>0</v>
      </c>
      <c r="Q464" s="223">
        <v>2.3010199999999998</v>
      </c>
      <c r="R464" s="223">
        <f>Q464*H464</f>
        <v>15.248859539999998</v>
      </c>
      <c r="S464" s="223">
        <v>0</v>
      </c>
      <c r="T464" s="224">
        <f>S464*H464</f>
        <v>0</v>
      </c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R464" s="225" t="s">
        <v>131</v>
      </c>
      <c r="AT464" s="225" t="s">
        <v>126</v>
      </c>
      <c r="AU464" s="225" t="s">
        <v>81</v>
      </c>
      <c r="AY464" s="19" t="s">
        <v>124</v>
      </c>
      <c r="BE464" s="226">
        <f>IF(N464="základní",J464,0)</f>
        <v>0</v>
      </c>
      <c r="BF464" s="226">
        <f>IF(N464="snížená",J464,0)</f>
        <v>0</v>
      </c>
      <c r="BG464" s="226">
        <f>IF(N464="zákl. přenesená",J464,0)</f>
        <v>0</v>
      </c>
      <c r="BH464" s="226">
        <f>IF(N464="sníž. přenesená",J464,0)</f>
        <v>0</v>
      </c>
      <c r="BI464" s="226">
        <f>IF(N464="nulová",J464,0)</f>
        <v>0</v>
      </c>
      <c r="BJ464" s="19" t="s">
        <v>79</v>
      </c>
      <c r="BK464" s="226">
        <f>ROUND(I464*H464,2)</f>
        <v>0</v>
      </c>
      <c r="BL464" s="19" t="s">
        <v>131</v>
      </c>
      <c r="BM464" s="225" t="s">
        <v>962</v>
      </c>
    </row>
    <row r="465" s="2" customFormat="1">
      <c r="A465" s="40"/>
      <c r="B465" s="41"/>
      <c r="C465" s="42"/>
      <c r="D465" s="227" t="s">
        <v>133</v>
      </c>
      <c r="E465" s="42"/>
      <c r="F465" s="228" t="s">
        <v>963</v>
      </c>
      <c r="G465" s="42"/>
      <c r="H465" s="42"/>
      <c r="I465" s="229"/>
      <c r="J465" s="42"/>
      <c r="K465" s="42"/>
      <c r="L465" s="46"/>
      <c r="M465" s="230"/>
      <c r="N465" s="231"/>
      <c r="O465" s="86"/>
      <c r="P465" s="86"/>
      <c r="Q465" s="86"/>
      <c r="R465" s="86"/>
      <c r="S465" s="86"/>
      <c r="T465" s="87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T465" s="19" t="s">
        <v>133</v>
      </c>
      <c r="AU465" s="19" t="s">
        <v>81</v>
      </c>
    </row>
    <row r="466" s="2" customFormat="1">
      <c r="A466" s="40"/>
      <c r="B466" s="41"/>
      <c r="C466" s="42"/>
      <c r="D466" s="232" t="s">
        <v>135</v>
      </c>
      <c r="E466" s="42"/>
      <c r="F466" s="233" t="s">
        <v>964</v>
      </c>
      <c r="G466" s="42"/>
      <c r="H466" s="42"/>
      <c r="I466" s="229"/>
      <c r="J466" s="42"/>
      <c r="K466" s="42"/>
      <c r="L466" s="46"/>
      <c r="M466" s="230"/>
      <c r="N466" s="231"/>
      <c r="O466" s="86"/>
      <c r="P466" s="86"/>
      <c r="Q466" s="86"/>
      <c r="R466" s="86"/>
      <c r="S466" s="86"/>
      <c r="T466" s="87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T466" s="19" t="s">
        <v>135</v>
      </c>
      <c r="AU466" s="19" t="s">
        <v>81</v>
      </c>
    </row>
    <row r="467" s="13" customFormat="1">
      <c r="A467" s="13"/>
      <c r="B467" s="234"/>
      <c r="C467" s="235"/>
      <c r="D467" s="227" t="s">
        <v>137</v>
      </c>
      <c r="E467" s="236" t="s">
        <v>19</v>
      </c>
      <c r="F467" s="237" t="s">
        <v>965</v>
      </c>
      <c r="G467" s="235"/>
      <c r="H467" s="236" t="s">
        <v>19</v>
      </c>
      <c r="I467" s="238"/>
      <c r="J467" s="235"/>
      <c r="K467" s="235"/>
      <c r="L467" s="239"/>
      <c r="M467" s="240"/>
      <c r="N467" s="241"/>
      <c r="O467" s="241"/>
      <c r="P467" s="241"/>
      <c r="Q467" s="241"/>
      <c r="R467" s="241"/>
      <c r="S467" s="241"/>
      <c r="T467" s="242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3" t="s">
        <v>137</v>
      </c>
      <c r="AU467" s="243" t="s">
        <v>81</v>
      </c>
      <c r="AV467" s="13" t="s">
        <v>79</v>
      </c>
      <c r="AW467" s="13" t="s">
        <v>33</v>
      </c>
      <c r="AX467" s="13" t="s">
        <v>72</v>
      </c>
      <c r="AY467" s="243" t="s">
        <v>124</v>
      </c>
    </row>
    <row r="468" s="13" customFormat="1">
      <c r="A468" s="13"/>
      <c r="B468" s="234"/>
      <c r="C468" s="235"/>
      <c r="D468" s="227" t="s">
        <v>137</v>
      </c>
      <c r="E468" s="236" t="s">
        <v>19</v>
      </c>
      <c r="F468" s="237" t="s">
        <v>966</v>
      </c>
      <c r="G468" s="235"/>
      <c r="H468" s="236" t="s">
        <v>19</v>
      </c>
      <c r="I468" s="238"/>
      <c r="J468" s="235"/>
      <c r="K468" s="235"/>
      <c r="L468" s="239"/>
      <c r="M468" s="240"/>
      <c r="N468" s="241"/>
      <c r="O468" s="241"/>
      <c r="P468" s="241"/>
      <c r="Q468" s="241"/>
      <c r="R468" s="241"/>
      <c r="S468" s="241"/>
      <c r="T468" s="242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3" t="s">
        <v>137</v>
      </c>
      <c r="AU468" s="243" t="s">
        <v>81</v>
      </c>
      <c r="AV468" s="13" t="s">
        <v>79</v>
      </c>
      <c r="AW468" s="13" t="s">
        <v>33</v>
      </c>
      <c r="AX468" s="13" t="s">
        <v>72</v>
      </c>
      <c r="AY468" s="243" t="s">
        <v>124</v>
      </c>
    </row>
    <row r="469" s="14" customFormat="1">
      <c r="A469" s="14"/>
      <c r="B469" s="244"/>
      <c r="C469" s="245"/>
      <c r="D469" s="227" t="s">
        <v>137</v>
      </c>
      <c r="E469" s="246" t="s">
        <v>19</v>
      </c>
      <c r="F469" s="247" t="s">
        <v>967</v>
      </c>
      <c r="G469" s="245"/>
      <c r="H469" s="248">
        <v>7.5449999999999999</v>
      </c>
      <c r="I469" s="249"/>
      <c r="J469" s="245"/>
      <c r="K469" s="245"/>
      <c r="L469" s="250"/>
      <c r="M469" s="251"/>
      <c r="N469" s="252"/>
      <c r="O469" s="252"/>
      <c r="P469" s="252"/>
      <c r="Q469" s="252"/>
      <c r="R469" s="252"/>
      <c r="S469" s="252"/>
      <c r="T469" s="253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4" t="s">
        <v>137</v>
      </c>
      <c r="AU469" s="254" t="s">
        <v>81</v>
      </c>
      <c r="AV469" s="14" t="s">
        <v>81</v>
      </c>
      <c r="AW469" s="14" t="s">
        <v>33</v>
      </c>
      <c r="AX469" s="14" t="s">
        <v>72</v>
      </c>
      <c r="AY469" s="254" t="s">
        <v>124</v>
      </c>
    </row>
    <row r="470" s="13" customFormat="1">
      <c r="A470" s="13"/>
      <c r="B470" s="234"/>
      <c r="C470" s="235"/>
      <c r="D470" s="227" t="s">
        <v>137</v>
      </c>
      <c r="E470" s="236" t="s">
        <v>19</v>
      </c>
      <c r="F470" s="237" t="s">
        <v>968</v>
      </c>
      <c r="G470" s="235"/>
      <c r="H470" s="236" t="s">
        <v>19</v>
      </c>
      <c r="I470" s="238"/>
      <c r="J470" s="235"/>
      <c r="K470" s="235"/>
      <c r="L470" s="239"/>
      <c r="M470" s="240"/>
      <c r="N470" s="241"/>
      <c r="O470" s="241"/>
      <c r="P470" s="241"/>
      <c r="Q470" s="241"/>
      <c r="R470" s="241"/>
      <c r="S470" s="241"/>
      <c r="T470" s="24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3" t="s">
        <v>137</v>
      </c>
      <c r="AU470" s="243" t="s">
        <v>81</v>
      </c>
      <c r="AV470" s="13" t="s">
        <v>79</v>
      </c>
      <c r="AW470" s="13" t="s">
        <v>33</v>
      </c>
      <c r="AX470" s="13" t="s">
        <v>72</v>
      </c>
      <c r="AY470" s="243" t="s">
        <v>124</v>
      </c>
    </row>
    <row r="471" s="14" customFormat="1">
      <c r="A471" s="14"/>
      <c r="B471" s="244"/>
      <c r="C471" s="245"/>
      <c r="D471" s="227" t="s">
        <v>137</v>
      </c>
      <c r="E471" s="246" t="s">
        <v>19</v>
      </c>
      <c r="F471" s="247" t="s">
        <v>969</v>
      </c>
      <c r="G471" s="245"/>
      <c r="H471" s="248">
        <v>-0.91800000000000004</v>
      </c>
      <c r="I471" s="249"/>
      <c r="J471" s="245"/>
      <c r="K471" s="245"/>
      <c r="L471" s="250"/>
      <c r="M471" s="251"/>
      <c r="N471" s="252"/>
      <c r="O471" s="252"/>
      <c r="P471" s="252"/>
      <c r="Q471" s="252"/>
      <c r="R471" s="252"/>
      <c r="S471" s="252"/>
      <c r="T471" s="253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4" t="s">
        <v>137</v>
      </c>
      <c r="AU471" s="254" t="s">
        <v>81</v>
      </c>
      <c r="AV471" s="14" t="s">
        <v>81</v>
      </c>
      <c r="AW471" s="14" t="s">
        <v>33</v>
      </c>
      <c r="AX471" s="14" t="s">
        <v>72</v>
      </c>
      <c r="AY471" s="254" t="s">
        <v>124</v>
      </c>
    </row>
    <row r="472" s="15" customFormat="1">
      <c r="A472" s="15"/>
      <c r="B472" s="255"/>
      <c r="C472" s="256"/>
      <c r="D472" s="227" t="s">
        <v>137</v>
      </c>
      <c r="E472" s="257" t="s">
        <v>19</v>
      </c>
      <c r="F472" s="258" t="s">
        <v>156</v>
      </c>
      <c r="G472" s="256"/>
      <c r="H472" s="259">
        <v>6.6269999999999998</v>
      </c>
      <c r="I472" s="260"/>
      <c r="J472" s="256"/>
      <c r="K472" s="256"/>
      <c r="L472" s="261"/>
      <c r="M472" s="262"/>
      <c r="N472" s="263"/>
      <c r="O472" s="263"/>
      <c r="P472" s="263"/>
      <c r="Q472" s="263"/>
      <c r="R472" s="263"/>
      <c r="S472" s="263"/>
      <c r="T472" s="264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T472" s="265" t="s">
        <v>137</v>
      </c>
      <c r="AU472" s="265" t="s">
        <v>81</v>
      </c>
      <c r="AV472" s="15" t="s">
        <v>131</v>
      </c>
      <c r="AW472" s="15" t="s">
        <v>33</v>
      </c>
      <c r="AX472" s="15" t="s">
        <v>79</v>
      </c>
      <c r="AY472" s="265" t="s">
        <v>124</v>
      </c>
    </row>
    <row r="473" s="2" customFormat="1" ht="16.5" customHeight="1">
      <c r="A473" s="40"/>
      <c r="B473" s="41"/>
      <c r="C473" s="214" t="s">
        <v>561</v>
      </c>
      <c r="D473" s="214" t="s">
        <v>126</v>
      </c>
      <c r="E473" s="215" t="s">
        <v>970</v>
      </c>
      <c r="F473" s="216" t="s">
        <v>971</v>
      </c>
      <c r="G473" s="217" t="s">
        <v>167</v>
      </c>
      <c r="H473" s="218">
        <v>20.323</v>
      </c>
      <c r="I473" s="219"/>
      <c r="J473" s="220">
        <f>ROUND(I473*H473,2)</f>
        <v>0</v>
      </c>
      <c r="K473" s="216" t="s">
        <v>130</v>
      </c>
      <c r="L473" s="46"/>
      <c r="M473" s="221" t="s">
        <v>19</v>
      </c>
      <c r="N473" s="222" t="s">
        <v>43</v>
      </c>
      <c r="O473" s="86"/>
      <c r="P473" s="223">
        <f>O473*H473</f>
        <v>0</v>
      </c>
      <c r="Q473" s="223">
        <v>0.0040200000000000001</v>
      </c>
      <c r="R473" s="223">
        <f>Q473*H473</f>
        <v>0.081698460000000001</v>
      </c>
      <c r="S473" s="223">
        <v>0</v>
      </c>
      <c r="T473" s="224">
        <f>S473*H473</f>
        <v>0</v>
      </c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R473" s="225" t="s">
        <v>131</v>
      </c>
      <c r="AT473" s="225" t="s">
        <v>126</v>
      </c>
      <c r="AU473" s="225" t="s">
        <v>81</v>
      </c>
      <c r="AY473" s="19" t="s">
        <v>124</v>
      </c>
      <c r="BE473" s="226">
        <f>IF(N473="základní",J473,0)</f>
        <v>0</v>
      </c>
      <c r="BF473" s="226">
        <f>IF(N473="snížená",J473,0)</f>
        <v>0</v>
      </c>
      <c r="BG473" s="226">
        <f>IF(N473="zákl. přenesená",J473,0)</f>
        <v>0</v>
      </c>
      <c r="BH473" s="226">
        <f>IF(N473="sníž. přenesená",J473,0)</f>
        <v>0</v>
      </c>
      <c r="BI473" s="226">
        <f>IF(N473="nulová",J473,0)</f>
        <v>0</v>
      </c>
      <c r="BJ473" s="19" t="s">
        <v>79</v>
      </c>
      <c r="BK473" s="226">
        <f>ROUND(I473*H473,2)</f>
        <v>0</v>
      </c>
      <c r="BL473" s="19" t="s">
        <v>131</v>
      </c>
      <c r="BM473" s="225" t="s">
        <v>972</v>
      </c>
    </row>
    <row r="474" s="2" customFormat="1">
      <c r="A474" s="40"/>
      <c r="B474" s="41"/>
      <c r="C474" s="42"/>
      <c r="D474" s="227" t="s">
        <v>133</v>
      </c>
      <c r="E474" s="42"/>
      <c r="F474" s="228" t="s">
        <v>973</v>
      </c>
      <c r="G474" s="42"/>
      <c r="H474" s="42"/>
      <c r="I474" s="229"/>
      <c r="J474" s="42"/>
      <c r="K474" s="42"/>
      <c r="L474" s="46"/>
      <c r="M474" s="230"/>
      <c r="N474" s="231"/>
      <c r="O474" s="86"/>
      <c r="P474" s="86"/>
      <c r="Q474" s="86"/>
      <c r="R474" s="86"/>
      <c r="S474" s="86"/>
      <c r="T474" s="87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T474" s="19" t="s">
        <v>133</v>
      </c>
      <c r="AU474" s="19" t="s">
        <v>81</v>
      </c>
    </row>
    <row r="475" s="2" customFormat="1">
      <c r="A475" s="40"/>
      <c r="B475" s="41"/>
      <c r="C475" s="42"/>
      <c r="D475" s="232" t="s">
        <v>135</v>
      </c>
      <c r="E475" s="42"/>
      <c r="F475" s="233" t="s">
        <v>974</v>
      </c>
      <c r="G475" s="42"/>
      <c r="H475" s="42"/>
      <c r="I475" s="229"/>
      <c r="J475" s="42"/>
      <c r="K475" s="42"/>
      <c r="L475" s="46"/>
      <c r="M475" s="230"/>
      <c r="N475" s="231"/>
      <c r="O475" s="86"/>
      <c r="P475" s="86"/>
      <c r="Q475" s="86"/>
      <c r="R475" s="86"/>
      <c r="S475" s="86"/>
      <c r="T475" s="87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T475" s="19" t="s">
        <v>135</v>
      </c>
      <c r="AU475" s="19" t="s">
        <v>81</v>
      </c>
    </row>
    <row r="476" s="14" customFormat="1">
      <c r="A476" s="14"/>
      <c r="B476" s="244"/>
      <c r="C476" s="245"/>
      <c r="D476" s="227" t="s">
        <v>137</v>
      </c>
      <c r="E476" s="246" t="s">
        <v>19</v>
      </c>
      <c r="F476" s="247" t="s">
        <v>975</v>
      </c>
      <c r="G476" s="245"/>
      <c r="H476" s="248">
        <v>18.98</v>
      </c>
      <c r="I476" s="249"/>
      <c r="J476" s="245"/>
      <c r="K476" s="245"/>
      <c r="L476" s="250"/>
      <c r="M476" s="251"/>
      <c r="N476" s="252"/>
      <c r="O476" s="252"/>
      <c r="P476" s="252"/>
      <c r="Q476" s="252"/>
      <c r="R476" s="252"/>
      <c r="S476" s="252"/>
      <c r="T476" s="253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4" t="s">
        <v>137</v>
      </c>
      <c r="AU476" s="254" t="s">
        <v>81</v>
      </c>
      <c r="AV476" s="14" t="s">
        <v>81</v>
      </c>
      <c r="AW476" s="14" t="s">
        <v>33</v>
      </c>
      <c r="AX476" s="14" t="s">
        <v>72</v>
      </c>
      <c r="AY476" s="254" t="s">
        <v>124</v>
      </c>
    </row>
    <row r="477" s="14" customFormat="1">
      <c r="A477" s="14"/>
      <c r="B477" s="244"/>
      <c r="C477" s="245"/>
      <c r="D477" s="227" t="s">
        <v>137</v>
      </c>
      <c r="E477" s="246" t="s">
        <v>19</v>
      </c>
      <c r="F477" s="247" t="s">
        <v>976</v>
      </c>
      <c r="G477" s="245"/>
      <c r="H477" s="248">
        <v>1.343</v>
      </c>
      <c r="I477" s="249"/>
      <c r="J477" s="245"/>
      <c r="K477" s="245"/>
      <c r="L477" s="250"/>
      <c r="M477" s="251"/>
      <c r="N477" s="252"/>
      <c r="O477" s="252"/>
      <c r="P477" s="252"/>
      <c r="Q477" s="252"/>
      <c r="R477" s="252"/>
      <c r="S477" s="252"/>
      <c r="T477" s="253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T477" s="254" t="s">
        <v>137</v>
      </c>
      <c r="AU477" s="254" t="s">
        <v>81</v>
      </c>
      <c r="AV477" s="14" t="s">
        <v>81</v>
      </c>
      <c r="AW477" s="14" t="s">
        <v>33</v>
      </c>
      <c r="AX477" s="14" t="s">
        <v>72</v>
      </c>
      <c r="AY477" s="254" t="s">
        <v>124</v>
      </c>
    </row>
    <row r="478" s="15" customFormat="1">
      <c r="A478" s="15"/>
      <c r="B478" s="255"/>
      <c r="C478" s="256"/>
      <c r="D478" s="227" t="s">
        <v>137</v>
      </c>
      <c r="E478" s="257" t="s">
        <v>19</v>
      </c>
      <c r="F478" s="258" t="s">
        <v>156</v>
      </c>
      <c r="G478" s="256"/>
      <c r="H478" s="259">
        <v>20.323</v>
      </c>
      <c r="I478" s="260"/>
      <c r="J478" s="256"/>
      <c r="K478" s="256"/>
      <c r="L478" s="261"/>
      <c r="M478" s="262"/>
      <c r="N478" s="263"/>
      <c r="O478" s="263"/>
      <c r="P478" s="263"/>
      <c r="Q478" s="263"/>
      <c r="R478" s="263"/>
      <c r="S478" s="263"/>
      <c r="T478" s="264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T478" s="265" t="s">
        <v>137</v>
      </c>
      <c r="AU478" s="265" t="s">
        <v>81</v>
      </c>
      <c r="AV478" s="15" t="s">
        <v>131</v>
      </c>
      <c r="AW478" s="15" t="s">
        <v>33</v>
      </c>
      <c r="AX478" s="15" t="s">
        <v>79</v>
      </c>
      <c r="AY478" s="265" t="s">
        <v>124</v>
      </c>
    </row>
    <row r="479" s="2" customFormat="1" ht="16.5" customHeight="1">
      <c r="A479" s="40"/>
      <c r="B479" s="41"/>
      <c r="C479" s="214" t="s">
        <v>565</v>
      </c>
      <c r="D479" s="214" t="s">
        <v>126</v>
      </c>
      <c r="E479" s="215" t="s">
        <v>977</v>
      </c>
      <c r="F479" s="216" t="s">
        <v>978</v>
      </c>
      <c r="G479" s="217" t="s">
        <v>262</v>
      </c>
      <c r="H479" s="218">
        <v>0.25</v>
      </c>
      <c r="I479" s="219"/>
      <c r="J479" s="220">
        <f>ROUND(I479*H479,2)</f>
        <v>0</v>
      </c>
      <c r="K479" s="216" t="s">
        <v>130</v>
      </c>
      <c r="L479" s="46"/>
      <c r="M479" s="221" t="s">
        <v>19</v>
      </c>
      <c r="N479" s="222" t="s">
        <v>43</v>
      </c>
      <c r="O479" s="86"/>
      <c r="P479" s="223">
        <f>O479*H479</f>
        <v>0</v>
      </c>
      <c r="Q479" s="223">
        <v>0.99734999999999996</v>
      </c>
      <c r="R479" s="223">
        <f>Q479*H479</f>
        <v>0.24933749999999999</v>
      </c>
      <c r="S479" s="223">
        <v>0</v>
      </c>
      <c r="T479" s="224">
        <f>S479*H479</f>
        <v>0</v>
      </c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R479" s="225" t="s">
        <v>131</v>
      </c>
      <c r="AT479" s="225" t="s">
        <v>126</v>
      </c>
      <c r="AU479" s="225" t="s">
        <v>81</v>
      </c>
      <c r="AY479" s="19" t="s">
        <v>124</v>
      </c>
      <c r="BE479" s="226">
        <f>IF(N479="základní",J479,0)</f>
        <v>0</v>
      </c>
      <c r="BF479" s="226">
        <f>IF(N479="snížená",J479,0)</f>
        <v>0</v>
      </c>
      <c r="BG479" s="226">
        <f>IF(N479="zákl. přenesená",J479,0)</f>
        <v>0</v>
      </c>
      <c r="BH479" s="226">
        <f>IF(N479="sníž. přenesená",J479,0)</f>
        <v>0</v>
      </c>
      <c r="BI479" s="226">
        <f>IF(N479="nulová",J479,0)</f>
        <v>0</v>
      </c>
      <c r="BJ479" s="19" t="s">
        <v>79</v>
      </c>
      <c r="BK479" s="226">
        <f>ROUND(I479*H479,2)</f>
        <v>0</v>
      </c>
      <c r="BL479" s="19" t="s">
        <v>131</v>
      </c>
      <c r="BM479" s="225" t="s">
        <v>979</v>
      </c>
    </row>
    <row r="480" s="2" customFormat="1">
      <c r="A480" s="40"/>
      <c r="B480" s="41"/>
      <c r="C480" s="42"/>
      <c r="D480" s="227" t="s">
        <v>133</v>
      </c>
      <c r="E480" s="42"/>
      <c r="F480" s="228" t="s">
        <v>978</v>
      </c>
      <c r="G480" s="42"/>
      <c r="H480" s="42"/>
      <c r="I480" s="229"/>
      <c r="J480" s="42"/>
      <c r="K480" s="42"/>
      <c r="L480" s="46"/>
      <c r="M480" s="230"/>
      <c r="N480" s="231"/>
      <c r="O480" s="86"/>
      <c r="P480" s="86"/>
      <c r="Q480" s="86"/>
      <c r="R480" s="86"/>
      <c r="S480" s="86"/>
      <c r="T480" s="87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T480" s="19" t="s">
        <v>133</v>
      </c>
      <c r="AU480" s="19" t="s">
        <v>81</v>
      </c>
    </row>
    <row r="481" s="2" customFormat="1">
      <c r="A481" s="40"/>
      <c r="B481" s="41"/>
      <c r="C481" s="42"/>
      <c r="D481" s="232" t="s">
        <v>135</v>
      </c>
      <c r="E481" s="42"/>
      <c r="F481" s="233" t="s">
        <v>980</v>
      </c>
      <c r="G481" s="42"/>
      <c r="H481" s="42"/>
      <c r="I481" s="229"/>
      <c r="J481" s="42"/>
      <c r="K481" s="42"/>
      <c r="L481" s="46"/>
      <c r="M481" s="230"/>
      <c r="N481" s="231"/>
      <c r="O481" s="86"/>
      <c r="P481" s="86"/>
      <c r="Q481" s="86"/>
      <c r="R481" s="86"/>
      <c r="S481" s="86"/>
      <c r="T481" s="87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T481" s="19" t="s">
        <v>135</v>
      </c>
      <c r="AU481" s="19" t="s">
        <v>81</v>
      </c>
    </row>
    <row r="482" s="13" customFormat="1">
      <c r="A482" s="13"/>
      <c r="B482" s="234"/>
      <c r="C482" s="235"/>
      <c r="D482" s="227" t="s">
        <v>137</v>
      </c>
      <c r="E482" s="236" t="s">
        <v>19</v>
      </c>
      <c r="F482" s="237" t="s">
        <v>981</v>
      </c>
      <c r="G482" s="235"/>
      <c r="H482" s="236" t="s">
        <v>19</v>
      </c>
      <c r="I482" s="238"/>
      <c r="J482" s="235"/>
      <c r="K482" s="235"/>
      <c r="L482" s="239"/>
      <c r="M482" s="240"/>
      <c r="N482" s="241"/>
      <c r="O482" s="241"/>
      <c r="P482" s="241"/>
      <c r="Q482" s="241"/>
      <c r="R482" s="241"/>
      <c r="S482" s="241"/>
      <c r="T482" s="24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43" t="s">
        <v>137</v>
      </c>
      <c r="AU482" s="243" t="s">
        <v>81</v>
      </c>
      <c r="AV482" s="13" t="s">
        <v>79</v>
      </c>
      <c r="AW482" s="13" t="s">
        <v>33</v>
      </c>
      <c r="AX482" s="13" t="s">
        <v>72</v>
      </c>
      <c r="AY482" s="243" t="s">
        <v>124</v>
      </c>
    </row>
    <row r="483" s="13" customFormat="1">
      <c r="A483" s="13"/>
      <c r="B483" s="234"/>
      <c r="C483" s="235"/>
      <c r="D483" s="227" t="s">
        <v>137</v>
      </c>
      <c r="E483" s="236" t="s">
        <v>19</v>
      </c>
      <c r="F483" s="237" t="s">
        <v>982</v>
      </c>
      <c r="G483" s="235"/>
      <c r="H483" s="236" t="s">
        <v>19</v>
      </c>
      <c r="I483" s="238"/>
      <c r="J483" s="235"/>
      <c r="K483" s="235"/>
      <c r="L483" s="239"/>
      <c r="M483" s="240"/>
      <c r="N483" s="241"/>
      <c r="O483" s="241"/>
      <c r="P483" s="241"/>
      <c r="Q483" s="241"/>
      <c r="R483" s="241"/>
      <c r="S483" s="241"/>
      <c r="T483" s="242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3" t="s">
        <v>137</v>
      </c>
      <c r="AU483" s="243" t="s">
        <v>81</v>
      </c>
      <c r="AV483" s="13" t="s">
        <v>79</v>
      </c>
      <c r="AW483" s="13" t="s">
        <v>33</v>
      </c>
      <c r="AX483" s="13" t="s">
        <v>72</v>
      </c>
      <c r="AY483" s="243" t="s">
        <v>124</v>
      </c>
    </row>
    <row r="484" s="13" customFormat="1">
      <c r="A484" s="13"/>
      <c r="B484" s="234"/>
      <c r="C484" s="235"/>
      <c r="D484" s="227" t="s">
        <v>137</v>
      </c>
      <c r="E484" s="236" t="s">
        <v>19</v>
      </c>
      <c r="F484" s="237" t="s">
        <v>983</v>
      </c>
      <c r="G484" s="235"/>
      <c r="H484" s="236" t="s">
        <v>19</v>
      </c>
      <c r="I484" s="238"/>
      <c r="J484" s="235"/>
      <c r="K484" s="235"/>
      <c r="L484" s="239"/>
      <c r="M484" s="240"/>
      <c r="N484" s="241"/>
      <c r="O484" s="241"/>
      <c r="P484" s="241"/>
      <c r="Q484" s="241"/>
      <c r="R484" s="241"/>
      <c r="S484" s="241"/>
      <c r="T484" s="242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43" t="s">
        <v>137</v>
      </c>
      <c r="AU484" s="243" t="s">
        <v>81</v>
      </c>
      <c r="AV484" s="13" t="s">
        <v>79</v>
      </c>
      <c r="AW484" s="13" t="s">
        <v>33</v>
      </c>
      <c r="AX484" s="13" t="s">
        <v>72</v>
      </c>
      <c r="AY484" s="243" t="s">
        <v>124</v>
      </c>
    </row>
    <row r="485" s="14" customFormat="1">
      <c r="A485" s="14"/>
      <c r="B485" s="244"/>
      <c r="C485" s="245"/>
      <c r="D485" s="227" t="s">
        <v>137</v>
      </c>
      <c r="E485" s="246" t="s">
        <v>19</v>
      </c>
      <c r="F485" s="247" t="s">
        <v>984</v>
      </c>
      <c r="G485" s="245"/>
      <c r="H485" s="248">
        <v>0.20799999999999999</v>
      </c>
      <c r="I485" s="249"/>
      <c r="J485" s="245"/>
      <c r="K485" s="245"/>
      <c r="L485" s="250"/>
      <c r="M485" s="251"/>
      <c r="N485" s="252"/>
      <c r="O485" s="252"/>
      <c r="P485" s="252"/>
      <c r="Q485" s="252"/>
      <c r="R485" s="252"/>
      <c r="S485" s="252"/>
      <c r="T485" s="253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54" t="s">
        <v>137</v>
      </c>
      <c r="AU485" s="254" t="s">
        <v>81</v>
      </c>
      <c r="AV485" s="14" t="s">
        <v>81</v>
      </c>
      <c r="AW485" s="14" t="s">
        <v>33</v>
      </c>
      <c r="AX485" s="14" t="s">
        <v>79</v>
      </c>
      <c r="AY485" s="254" t="s">
        <v>124</v>
      </c>
    </row>
    <row r="486" s="14" customFormat="1">
      <c r="A486" s="14"/>
      <c r="B486" s="244"/>
      <c r="C486" s="245"/>
      <c r="D486" s="227" t="s">
        <v>137</v>
      </c>
      <c r="E486" s="245"/>
      <c r="F486" s="247" t="s">
        <v>985</v>
      </c>
      <c r="G486" s="245"/>
      <c r="H486" s="248">
        <v>0.25</v>
      </c>
      <c r="I486" s="249"/>
      <c r="J486" s="245"/>
      <c r="K486" s="245"/>
      <c r="L486" s="250"/>
      <c r="M486" s="251"/>
      <c r="N486" s="252"/>
      <c r="O486" s="252"/>
      <c r="P486" s="252"/>
      <c r="Q486" s="252"/>
      <c r="R486" s="252"/>
      <c r="S486" s="252"/>
      <c r="T486" s="253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54" t="s">
        <v>137</v>
      </c>
      <c r="AU486" s="254" t="s">
        <v>81</v>
      </c>
      <c r="AV486" s="14" t="s">
        <v>81</v>
      </c>
      <c r="AW486" s="14" t="s">
        <v>4</v>
      </c>
      <c r="AX486" s="14" t="s">
        <v>79</v>
      </c>
      <c r="AY486" s="254" t="s">
        <v>124</v>
      </c>
    </row>
    <row r="487" s="12" customFormat="1" ht="22.8" customHeight="1">
      <c r="A487" s="12"/>
      <c r="B487" s="198"/>
      <c r="C487" s="199"/>
      <c r="D487" s="200" t="s">
        <v>71</v>
      </c>
      <c r="E487" s="212" t="s">
        <v>210</v>
      </c>
      <c r="F487" s="212" t="s">
        <v>986</v>
      </c>
      <c r="G487" s="199"/>
      <c r="H487" s="199"/>
      <c r="I487" s="202"/>
      <c r="J487" s="213">
        <f>BK487</f>
        <v>0</v>
      </c>
      <c r="K487" s="199"/>
      <c r="L487" s="204"/>
      <c r="M487" s="205"/>
      <c r="N487" s="206"/>
      <c r="O487" s="206"/>
      <c r="P487" s="207">
        <f>SUM(P488:P512)</f>
        <v>0</v>
      </c>
      <c r="Q487" s="206"/>
      <c r="R487" s="207">
        <f>SUM(R488:R512)</f>
        <v>0.12608</v>
      </c>
      <c r="S487" s="206"/>
      <c r="T487" s="208">
        <f>SUM(T488:T512)</f>
        <v>2.0999999999999996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09" t="s">
        <v>79</v>
      </c>
      <c r="AT487" s="210" t="s">
        <v>71</v>
      </c>
      <c r="AU487" s="210" t="s">
        <v>79</v>
      </c>
      <c r="AY487" s="209" t="s">
        <v>124</v>
      </c>
      <c r="BK487" s="211">
        <f>SUM(BK488:BK512)</f>
        <v>0</v>
      </c>
    </row>
    <row r="488" s="2" customFormat="1" ht="16.5" customHeight="1">
      <c r="A488" s="40"/>
      <c r="B488" s="41"/>
      <c r="C488" s="214" t="s">
        <v>575</v>
      </c>
      <c r="D488" s="214" t="s">
        <v>126</v>
      </c>
      <c r="E488" s="215" t="s">
        <v>987</v>
      </c>
      <c r="F488" s="216" t="s">
        <v>988</v>
      </c>
      <c r="G488" s="217" t="s">
        <v>167</v>
      </c>
      <c r="H488" s="218">
        <v>3.2000000000000002</v>
      </c>
      <c r="I488" s="219"/>
      <c r="J488" s="220">
        <f>ROUND(I488*H488,2)</f>
        <v>0</v>
      </c>
      <c r="K488" s="216" t="s">
        <v>130</v>
      </c>
      <c r="L488" s="46"/>
      <c r="M488" s="221" t="s">
        <v>19</v>
      </c>
      <c r="N488" s="222" t="s">
        <v>43</v>
      </c>
      <c r="O488" s="86"/>
      <c r="P488" s="223">
        <f>O488*H488</f>
        <v>0</v>
      </c>
      <c r="Q488" s="223">
        <v>0.039399999999999998</v>
      </c>
      <c r="R488" s="223">
        <f>Q488*H488</f>
        <v>0.12608</v>
      </c>
      <c r="S488" s="223">
        <v>0</v>
      </c>
      <c r="T488" s="224">
        <f>S488*H488</f>
        <v>0</v>
      </c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R488" s="225" t="s">
        <v>131</v>
      </c>
      <c r="AT488" s="225" t="s">
        <v>126</v>
      </c>
      <c r="AU488" s="225" t="s">
        <v>81</v>
      </c>
      <c r="AY488" s="19" t="s">
        <v>124</v>
      </c>
      <c r="BE488" s="226">
        <f>IF(N488="základní",J488,0)</f>
        <v>0</v>
      </c>
      <c r="BF488" s="226">
        <f>IF(N488="snížená",J488,0)</f>
        <v>0</v>
      </c>
      <c r="BG488" s="226">
        <f>IF(N488="zákl. přenesená",J488,0)</f>
        <v>0</v>
      </c>
      <c r="BH488" s="226">
        <f>IF(N488="sníž. přenesená",J488,0)</f>
        <v>0</v>
      </c>
      <c r="BI488" s="226">
        <f>IF(N488="nulová",J488,0)</f>
        <v>0</v>
      </c>
      <c r="BJ488" s="19" t="s">
        <v>79</v>
      </c>
      <c r="BK488" s="226">
        <f>ROUND(I488*H488,2)</f>
        <v>0</v>
      </c>
      <c r="BL488" s="19" t="s">
        <v>131</v>
      </c>
      <c r="BM488" s="225" t="s">
        <v>989</v>
      </c>
    </row>
    <row r="489" s="2" customFormat="1">
      <c r="A489" s="40"/>
      <c r="B489" s="41"/>
      <c r="C489" s="42"/>
      <c r="D489" s="227" t="s">
        <v>133</v>
      </c>
      <c r="E489" s="42"/>
      <c r="F489" s="228" t="s">
        <v>990</v>
      </c>
      <c r="G489" s="42"/>
      <c r="H489" s="42"/>
      <c r="I489" s="229"/>
      <c r="J489" s="42"/>
      <c r="K489" s="42"/>
      <c r="L489" s="46"/>
      <c r="M489" s="230"/>
      <c r="N489" s="231"/>
      <c r="O489" s="86"/>
      <c r="P489" s="86"/>
      <c r="Q489" s="86"/>
      <c r="R489" s="86"/>
      <c r="S489" s="86"/>
      <c r="T489" s="87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T489" s="19" t="s">
        <v>133</v>
      </c>
      <c r="AU489" s="19" t="s">
        <v>81</v>
      </c>
    </row>
    <row r="490" s="2" customFormat="1">
      <c r="A490" s="40"/>
      <c r="B490" s="41"/>
      <c r="C490" s="42"/>
      <c r="D490" s="232" t="s">
        <v>135</v>
      </c>
      <c r="E490" s="42"/>
      <c r="F490" s="233" t="s">
        <v>991</v>
      </c>
      <c r="G490" s="42"/>
      <c r="H490" s="42"/>
      <c r="I490" s="229"/>
      <c r="J490" s="42"/>
      <c r="K490" s="42"/>
      <c r="L490" s="46"/>
      <c r="M490" s="230"/>
      <c r="N490" s="231"/>
      <c r="O490" s="86"/>
      <c r="P490" s="86"/>
      <c r="Q490" s="86"/>
      <c r="R490" s="86"/>
      <c r="S490" s="86"/>
      <c r="T490" s="87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T490" s="19" t="s">
        <v>135</v>
      </c>
      <c r="AU490" s="19" t="s">
        <v>81</v>
      </c>
    </row>
    <row r="491" s="14" customFormat="1">
      <c r="A491" s="14"/>
      <c r="B491" s="244"/>
      <c r="C491" s="245"/>
      <c r="D491" s="227" t="s">
        <v>137</v>
      </c>
      <c r="E491" s="246" t="s">
        <v>19</v>
      </c>
      <c r="F491" s="247" t="s">
        <v>992</v>
      </c>
      <c r="G491" s="245"/>
      <c r="H491" s="248">
        <v>1.3999999999999999</v>
      </c>
      <c r="I491" s="249"/>
      <c r="J491" s="245"/>
      <c r="K491" s="245"/>
      <c r="L491" s="250"/>
      <c r="M491" s="251"/>
      <c r="N491" s="252"/>
      <c r="O491" s="252"/>
      <c r="P491" s="252"/>
      <c r="Q491" s="252"/>
      <c r="R491" s="252"/>
      <c r="S491" s="252"/>
      <c r="T491" s="253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54" t="s">
        <v>137</v>
      </c>
      <c r="AU491" s="254" t="s">
        <v>81</v>
      </c>
      <c r="AV491" s="14" t="s">
        <v>81</v>
      </c>
      <c r="AW491" s="14" t="s">
        <v>33</v>
      </c>
      <c r="AX491" s="14" t="s">
        <v>72</v>
      </c>
      <c r="AY491" s="254" t="s">
        <v>124</v>
      </c>
    </row>
    <row r="492" s="14" customFormat="1">
      <c r="A492" s="14"/>
      <c r="B492" s="244"/>
      <c r="C492" s="245"/>
      <c r="D492" s="227" t="s">
        <v>137</v>
      </c>
      <c r="E492" s="246" t="s">
        <v>19</v>
      </c>
      <c r="F492" s="247" t="s">
        <v>993</v>
      </c>
      <c r="G492" s="245"/>
      <c r="H492" s="248">
        <v>1.8</v>
      </c>
      <c r="I492" s="249"/>
      <c r="J492" s="245"/>
      <c r="K492" s="245"/>
      <c r="L492" s="250"/>
      <c r="M492" s="251"/>
      <c r="N492" s="252"/>
      <c r="O492" s="252"/>
      <c r="P492" s="252"/>
      <c r="Q492" s="252"/>
      <c r="R492" s="252"/>
      <c r="S492" s="252"/>
      <c r="T492" s="253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54" t="s">
        <v>137</v>
      </c>
      <c r="AU492" s="254" t="s">
        <v>81</v>
      </c>
      <c r="AV492" s="14" t="s">
        <v>81</v>
      </c>
      <c r="AW492" s="14" t="s">
        <v>33</v>
      </c>
      <c r="AX492" s="14" t="s">
        <v>72</v>
      </c>
      <c r="AY492" s="254" t="s">
        <v>124</v>
      </c>
    </row>
    <row r="493" s="15" customFormat="1">
      <c r="A493" s="15"/>
      <c r="B493" s="255"/>
      <c r="C493" s="256"/>
      <c r="D493" s="227" t="s">
        <v>137</v>
      </c>
      <c r="E493" s="257" t="s">
        <v>19</v>
      </c>
      <c r="F493" s="258" t="s">
        <v>156</v>
      </c>
      <c r="G493" s="256"/>
      <c r="H493" s="259">
        <v>3.2000000000000002</v>
      </c>
      <c r="I493" s="260"/>
      <c r="J493" s="256"/>
      <c r="K493" s="256"/>
      <c r="L493" s="261"/>
      <c r="M493" s="262"/>
      <c r="N493" s="263"/>
      <c r="O493" s="263"/>
      <c r="P493" s="263"/>
      <c r="Q493" s="263"/>
      <c r="R493" s="263"/>
      <c r="S493" s="263"/>
      <c r="T493" s="264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T493" s="265" t="s">
        <v>137</v>
      </c>
      <c r="AU493" s="265" t="s">
        <v>81</v>
      </c>
      <c r="AV493" s="15" t="s">
        <v>131</v>
      </c>
      <c r="AW493" s="15" t="s">
        <v>33</v>
      </c>
      <c r="AX493" s="15" t="s">
        <v>79</v>
      </c>
      <c r="AY493" s="265" t="s">
        <v>124</v>
      </c>
    </row>
    <row r="494" s="2" customFormat="1" ht="16.5" customHeight="1">
      <c r="A494" s="40"/>
      <c r="B494" s="41"/>
      <c r="C494" s="214" t="s">
        <v>583</v>
      </c>
      <c r="D494" s="214" t="s">
        <v>126</v>
      </c>
      <c r="E494" s="215" t="s">
        <v>994</v>
      </c>
      <c r="F494" s="216" t="s">
        <v>995</v>
      </c>
      <c r="G494" s="217" t="s">
        <v>150</v>
      </c>
      <c r="H494" s="218">
        <v>6</v>
      </c>
      <c r="I494" s="219"/>
      <c r="J494" s="220">
        <f>ROUND(I494*H494,2)</f>
        <v>0</v>
      </c>
      <c r="K494" s="216" t="s">
        <v>130</v>
      </c>
      <c r="L494" s="46"/>
      <c r="M494" s="221" t="s">
        <v>19</v>
      </c>
      <c r="N494" s="222" t="s">
        <v>43</v>
      </c>
      <c r="O494" s="86"/>
      <c r="P494" s="223">
        <f>O494*H494</f>
        <v>0</v>
      </c>
      <c r="Q494" s="223">
        <v>0</v>
      </c>
      <c r="R494" s="223">
        <f>Q494*H494</f>
        <v>0</v>
      </c>
      <c r="S494" s="223">
        <v>0.34999999999999998</v>
      </c>
      <c r="T494" s="224">
        <f>S494*H494</f>
        <v>2.0999999999999996</v>
      </c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R494" s="225" t="s">
        <v>131</v>
      </c>
      <c r="AT494" s="225" t="s">
        <v>126</v>
      </c>
      <c r="AU494" s="225" t="s">
        <v>81</v>
      </c>
      <c r="AY494" s="19" t="s">
        <v>124</v>
      </c>
      <c r="BE494" s="226">
        <f>IF(N494="základní",J494,0)</f>
        <v>0</v>
      </c>
      <c r="BF494" s="226">
        <f>IF(N494="snížená",J494,0)</f>
        <v>0</v>
      </c>
      <c r="BG494" s="226">
        <f>IF(N494="zákl. přenesená",J494,0)</f>
        <v>0</v>
      </c>
      <c r="BH494" s="226">
        <f>IF(N494="sníž. přenesená",J494,0)</f>
        <v>0</v>
      </c>
      <c r="BI494" s="226">
        <f>IF(N494="nulová",J494,0)</f>
        <v>0</v>
      </c>
      <c r="BJ494" s="19" t="s">
        <v>79</v>
      </c>
      <c r="BK494" s="226">
        <f>ROUND(I494*H494,2)</f>
        <v>0</v>
      </c>
      <c r="BL494" s="19" t="s">
        <v>131</v>
      </c>
      <c r="BM494" s="225" t="s">
        <v>996</v>
      </c>
    </row>
    <row r="495" s="2" customFormat="1">
      <c r="A495" s="40"/>
      <c r="B495" s="41"/>
      <c r="C495" s="42"/>
      <c r="D495" s="227" t="s">
        <v>133</v>
      </c>
      <c r="E495" s="42"/>
      <c r="F495" s="228" t="s">
        <v>997</v>
      </c>
      <c r="G495" s="42"/>
      <c r="H495" s="42"/>
      <c r="I495" s="229"/>
      <c r="J495" s="42"/>
      <c r="K495" s="42"/>
      <c r="L495" s="46"/>
      <c r="M495" s="230"/>
      <c r="N495" s="231"/>
      <c r="O495" s="86"/>
      <c r="P495" s="86"/>
      <c r="Q495" s="86"/>
      <c r="R495" s="86"/>
      <c r="S495" s="86"/>
      <c r="T495" s="87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T495" s="19" t="s">
        <v>133</v>
      </c>
      <c r="AU495" s="19" t="s">
        <v>81</v>
      </c>
    </row>
    <row r="496" s="2" customFormat="1">
      <c r="A496" s="40"/>
      <c r="B496" s="41"/>
      <c r="C496" s="42"/>
      <c r="D496" s="232" t="s">
        <v>135</v>
      </c>
      <c r="E496" s="42"/>
      <c r="F496" s="233" t="s">
        <v>998</v>
      </c>
      <c r="G496" s="42"/>
      <c r="H496" s="42"/>
      <c r="I496" s="229"/>
      <c r="J496" s="42"/>
      <c r="K496" s="42"/>
      <c r="L496" s="46"/>
      <c r="M496" s="230"/>
      <c r="N496" s="231"/>
      <c r="O496" s="86"/>
      <c r="P496" s="86"/>
      <c r="Q496" s="86"/>
      <c r="R496" s="86"/>
      <c r="S496" s="86"/>
      <c r="T496" s="87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T496" s="19" t="s">
        <v>135</v>
      </c>
      <c r="AU496" s="19" t="s">
        <v>81</v>
      </c>
    </row>
    <row r="497" s="13" customFormat="1">
      <c r="A497" s="13"/>
      <c r="B497" s="234"/>
      <c r="C497" s="235"/>
      <c r="D497" s="227" t="s">
        <v>137</v>
      </c>
      <c r="E497" s="236" t="s">
        <v>19</v>
      </c>
      <c r="F497" s="237" t="s">
        <v>999</v>
      </c>
      <c r="G497" s="235"/>
      <c r="H497" s="236" t="s">
        <v>19</v>
      </c>
      <c r="I497" s="238"/>
      <c r="J497" s="235"/>
      <c r="K497" s="235"/>
      <c r="L497" s="239"/>
      <c r="M497" s="240"/>
      <c r="N497" s="241"/>
      <c r="O497" s="241"/>
      <c r="P497" s="241"/>
      <c r="Q497" s="241"/>
      <c r="R497" s="241"/>
      <c r="S497" s="241"/>
      <c r="T497" s="242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3" t="s">
        <v>137</v>
      </c>
      <c r="AU497" s="243" t="s">
        <v>81</v>
      </c>
      <c r="AV497" s="13" t="s">
        <v>79</v>
      </c>
      <c r="AW497" s="13" t="s">
        <v>33</v>
      </c>
      <c r="AX497" s="13" t="s">
        <v>72</v>
      </c>
      <c r="AY497" s="243" t="s">
        <v>124</v>
      </c>
    </row>
    <row r="498" s="13" customFormat="1">
      <c r="A498" s="13"/>
      <c r="B498" s="234"/>
      <c r="C498" s="235"/>
      <c r="D498" s="227" t="s">
        <v>137</v>
      </c>
      <c r="E498" s="236" t="s">
        <v>19</v>
      </c>
      <c r="F498" s="237" t="s">
        <v>614</v>
      </c>
      <c r="G498" s="235"/>
      <c r="H498" s="236" t="s">
        <v>19</v>
      </c>
      <c r="I498" s="238"/>
      <c r="J498" s="235"/>
      <c r="K498" s="235"/>
      <c r="L498" s="239"/>
      <c r="M498" s="240"/>
      <c r="N498" s="241"/>
      <c r="O498" s="241"/>
      <c r="P498" s="241"/>
      <c r="Q498" s="241"/>
      <c r="R498" s="241"/>
      <c r="S498" s="241"/>
      <c r="T498" s="242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3" t="s">
        <v>137</v>
      </c>
      <c r="AU498" s="243" t="s">
        <v>81</v>
      </c>
      <c r="AV498" s="13" t="s">
        <v>79</v>
      </c>
      <c r="AW498" s="13" t="s">
        <v>33</v>
      </c>
      <c r="AX498" s="13" t="s">
        <v>72</v>
      </c>
      <c r="AY498" s="243" t="s">
        <v>124</v>
      </c>
    </row>
    <row r="499" s="14" customFormat="1">
      <c r="A499" s="14"/>
      <c r="B499" s="244"/>
      <c r="C499" s="245"/>
      <c r="D499" s="227" t="s">
        <v>137</v>
      </c>
      <c r="E499" s="246" t="s">
        <v>19</v>
      </c>
      <c r="F499" s="247" t="s">
        <v>173</v>
      </c>
      <c r="G499" s="245"/>
      <c r="H499" s="248">
        <v>6</v>
      </c>
      <c r="I499" s="249"/>
      <c r="J499" s="245"/>
      <c r="K499" s="245"/>
      <c r="L499" s="250"/>
      <c r="M499" s="251"/>
      <c r="N499" s="252"/>
      <c r="O499" s="252"/>
      <c r="P499" s="252"/>
      <c r="Q499" s="252"/>
      <c r="R499" s="252"/>
      <c r="S499" s="252"/>
      <c r="T499" s="253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4" t="s">
        <v>137</v>
      </c>
      <c r="AU499" s="254" t="s">
        <v>81</v>
      </c>
      <c r="AV499" s="14" t="s">
        <v>81</v>
      </c>
      <c r="AW499" s="14" t="s">
        <v>33</v>
      </c>
      <c r="AX499" s="14" t="s">
        <v>79</v>
      </c>
      <c r="AY499" s="254" t="s">
        <v>124</v>
      </c>
    </row>
    <row r="500" s="2" customFormat="1" ht="21.75" customHeight="1">
      <c r="A500" s="40"/>
      <c r="B500" s="41"/>
      <c r="C500" s="214" t="s">
        <v>590</v>
      </c>
      <c r="D500" s="214" t="s">
        <v>126</v>
      </c>
      <c r="E500" s="215" t="s">
        <v>1000</v>
      </c>
      <c r="F500" s="216" t="s">
        <v>1001</v>
      </c>
      <c r="G500" s="217" t="s">
        <v>461</v>
      </c>
      <c r="H500" s="218">
        <v>1</v>
      </c>
      <c r="I500" s="219"/>
      <c r="J500" s="220">
        <f>ROUND(I500*H500,2)</f>
        <v>0</v>
      </c>
      <c r="K500" s="216" t="s">
        <v>19</v>
      </c>
      <c r="L500" s="46"/>
      <c r="M500" s="221" t="s">
        <v>19</v>
      </c>
      <c r="N500" s="222" t="s">
        <v>43</v>
      </c>
      <c r="O500" s="86"/>
      <c r="P500" s="223">
        <f>O500*H500</f>
        <v>0</v>
      </c>
      <c r="Q500" s="223">
        <v>0</v>
      </c>
      <c r="R500" s="223">
        <f>Q500*H500</f>
        <v>0</v>
      </c>
      <c r="S500" s="223">
        <v>0</v>
      </c>
      <c r="T500" s="224">
        <f>S500*H500</f>
        <v>0</v>
      </c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R500" s="225" t="s">
        <v>131</v>
      </c>
      <c r="AT500" s="225" t="s">
        <v>126</v>
      </c>
      <c r="AU500" s="225" t="s">
        <v>81</v>
      </c>
      <c r="AY500" s="19" t="s">
        <v>124</v>
      </c>
      <c r="BE500" s="226">
        <f>IF(N500="základní",J500,0)</f>
        <v>0</v>
      </c>
      <c r="BF500" s="226">
        <f>IF(N500="snížená",J500,0)</f>
        <v>0</v>
      </c>
      <c r="BG500" s="226">
        <f>IF(N500="zákl. přenesená",J500,0)</f>
        <v>0</v>
      </c>
      <c r="BH500" s="226">
        <f>IF(N500="sníž. přenesená",J500,0)</f>
        <v>0</v>
      </c>
      <c r="BI500" s="226">
        <f>IF(N500="nulová",J500,0)</f>
        <v>0</v>
      </c>
      <c r="BJ500" s="19" t="s">
        <v>79</v>
      </c>
      <c r="BK500" s="226">
        <f>ROUND(I500*H500,2)</f>
        <v>0</v>
      </c>
      <c r="BL500" s="19" t="s">
        <v>131</v>
      </c>
      <c r="BM500" s="225" t="s">
        <v>1002</v>
      </c>
    </row>
    <row r="501" s="2" customFormat="1">
      <c r="A501" s="40"/>
      <c r="B501" s="41"/>
      <c r="C501" s="42"/>
      <c r="D501" s="227" t="s">
        <v>133</v>
      </c>
      <c r="E501" s="42"/>
      <c r="F501" s="228" t="s">
        <v>1001</v>
      </c>
      <c r="G501" s="42"/>
      <c r="H501" s="42"/>
      <c r="I501" s="229"/>
      <c r="J501" s="42"/>
      <c r="K501" s="42"/>
      <c r="L501" s="46"/>
      <c r="M501" s="230"/>
      <c r="N501" s="231"/>
      <c r="O501" s="86"/>
      <c r="P501" s="86"/>
      <c r="Q501" s="86"/>
      <c r="R501" s="86"/>
      <c r="S501" s="86"/>
      <c r="T501" s="87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T501" s="19" t="s">
        <v>133</v>
      </c>
      <c r="AU501" s="19" t="s">
        <v>81</v>
      </c>
    </row>
    <row r="502" s="2" customFormat="1" ht="21.75" customHeight="1">
      <c r="A502" s="40"/>
      <c r="B502" s="41"/>
      <c r="C502" s="214" t="s">
        <v>598</v>
      </c>
      <c r="D502" s="214" t="s">
        <v>126</v>
      </c>
      <c r="E502" s="215" t="s">
        <v>1003</v>
      </c>
      <c r="F502" s="216" t="s">
        <v>1004</v>
      </c>
      <c r="G502" s="217" t="s">
        <v>461</v>
      </c>
      <c r="H502" s="218">
        <v>1</v>
      </c>
      <c r="I502" s="219"/>
      <c r="J502" s="220">
        <f>ROUND(I502*H502,2)</f>
        <v>0</v>
      </c>
      <c r="K502" s="216" t="s">
        <v>19</v>
      </c>
      <c r="L502" s="46"/>
      <c r="M502" s="221" t="s">
        <v>19</v>
      </c>
      <c r="N502" s="222" t="s">
        <v>43</v>
      </c>
      <c r="O502" s="86"/>
      <c r="P502" s="223">
        <f>O502*H502</f>
        <v>0</v>
      </c>
      <c r="Q502" s="223">
        <v>0</v>
      </c>
      <c r="R502" s="223">
        <f>Q502*H502</f>
        <v>0</v>
      </c>
      <c r="S502" s="223">
        <v>0</v>
      </c>
      <c r="T502" s="224">
        <f>S502*H502</f>
        <v>0</v>
      </c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R502" s="225" t="s">
        <v>131</v>
      </c>
      <c r="AT502" s="225" t="s">
        <v>126</v>
      </c>
      <c r="AU502" s="225" t="s">
        <v>81</v>
      </c>
      <c r="AY502" s="19" t="s">
        <v>124</v>
      </c>
      <c r="BE502" s="226">
        <f>IF(N502="základní",J502,0)</f>
        <v>0</v>
      </c>
      <c r="BF502" s="226">
        <f>IF(N502="snížená",J502,0)</f>
        <v>0</v>
      </c>
      <c r="BG502" s="226">
        <f>IF(N502="zákl. přenesená",J502,0)</f>
        <v>0</v>
      </c>
      <c r="BH502" s="226">
        <f>IF(N502="sníž. přenesená",J502,0)</f>
        <v>0</v>
      </c>
      <c r="BI502" s="226">
        <f>IF(N502="nulová",J502,0)</f>
        <v>0</v>
      </c>
      <c r="BJ502" s="19" t="s">
        <v>79</v>
      </c>
      <c r="BK502" s="226">
        <f>ROUND(I502*H502,2)</f>
        <v>0</v>
      </c>
      <c r="BL502" s="19" t="s">
        <v>131</v>
      </c>
      <c r="BM502" s="225" t="s">
        <v>1005</v>
      </c>
    </row>
    <row r="503" s="2" customFormat="1">
      <c r="A503" s="40"/>
      <c r="B503" s="41"/>
      <c r="C503" s="42"/>
      <c r="D503" s="227" t="s">
        <v>133</v>
      </c>
      <c r="E503" s="42"/>
      <c r="F503" s="228" t="s">
        <v>1004</v>
      </c>
      <c r="G503" s="42"/>
      <c r="H503" s="42"/>
      <c r="I503" s="229"/>
      <c r="J503" s="42"/>
      <c r="K503" s="42"/>
      <c r="L503" s="46"/>
      <c r="M503" s="230"/>
      <c r="N503" s="231"/>
      <c r="O503" s="86"/>
      <c r="P503" s="86"/>
      <c r="Q503" s="86"/>
      <c r="R503" s="86"/>
      <c r="S503" s="86"/>
      <c r="T503" s="87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T503" s="19" t="s">
        <v>133</v>
      </c>
      <c r="AU503" s="19" t="s">
        <v>81</v>
      </c>
    </row>
    <row r="504" s="2" customFormat="1" ht="24.15" customHeight="1">
      <c r="A504" s="40"/>
      <c r="B504" s="41"/>
      <c r="C504" s="214" t="s">
        <v>1006</v>
      </c>
      <c r="D504" s="214" t="s">
        <v>126</v>
      </c>
      <c r="E504" s="215" t="s">
        <v>1007</v>
      </c>
      <c r="F504" s="216" t="s">
        <v>1008</v>
      </c>
      <c r="G504" s="217" t="s">
        <v>461</v>
      </c>
      <c r="H504" s="218">
        <v>1</v>
      </c>
      <c r="I504" s="219"/>
      <c r="J504" s="220">
        <f>ROUND(I504*H504,2)</f>
        <v>0</v>
      </c>
      <c r="K504" s="216" t="s">
        <v>19</v>
      </c>
      <c r="L504" s="46"/>
      <c r="M504" s="221" t="s">
        <v>19</v>
      </c>
      <c r="N504" s="222" t="s">
        <v>43</v>
      </c>
      <c r="O504" s="86"/>
      <c r="P504" s="223">
        <f>O504*H504</f>
        <v>0</v>
      </c>
      <c r="Q504" s="223">
        <v>0</v>
      </c>
      <c r="R504" s="223">
        <f>Q504*H504</f>
        <v>0</v>
      </c>
      <c r="S504" s="223">
        <v>0</v>
      </c>
      <c r="T504" s="224">
        <f>S504*H504</f>
        <v>0</v>
      </c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R504" s="225" t="s">
        <v>131</v>
      </c>
      <c r="AT504" s="225" t="s">
        <v>126</v>
      </c>
      <c r="AU504" s="225" t="s">
        <v>81</v>
      </c>
      <c r="AY504" s="19" t="s">
        <v>124</v>
      </c>
      <c r="BE504" s="226">
        <f>IF(N504="základní",J504,0)</f>
        <v>0</v>
      </c>
      <c r="BF504" s="226">
        <f>IF(N504="snížená",J504,0)</f>
        <v>0</v>
      </c>
      <c r="BG504" s="226">
        <f>IF(N504="zákl. přenesená",J504,0)</f>
        <v>0</v>
      </c>
      <c r="BH504" s="226">
        <f>IF(N504="sníž. přenesená",J504,0)</f>
        <v>0</v>
      </c>
      <c r="BI504" s="226">
        <f>IF(N504="nulová",J504,0)</f>
        <v>0</v>
      </c>
      <c r="BJ504" s="19" t="s">
        <v>79</v>
      </c>
      <c r="BK504" s="226">
        <f>ROUND(I504*H504,2)</f>
        <v>0</v>
      </c>
      <c r="BL504" s="19" t="s">
        <v>131</v>
      </c>
      <c r="BM504" s="225" t="s">
        <v>1009</v>
      </c>
    </row>
    <row r="505" s="2" customFormat="1">
      <c r="A505" s="40"/>
      <c r="B505" s="41"/>
      <c r="C505" s="42"/>
      <c r="D505" s="227" t="s">
        <v>133</v>
      </c>
      <c r="E505" s="42"/>
      <c r="F505" s="228" t="s">
        <v>1008</v>
      </c>
      <c r="G505" s="42"/>
      <c r="H505" s="42"/>
      <c r="I505" s="229"/>
      <c r="J505" s="42"/>
      <c r="K505" s="42"/>
      <c r="L505" s="46"/>
      <c r="M505" s="230"/>
      <c r="N505" s="231"/>
      <c r="O505" s="86"/>
      <c r="P505" s="86"/>
      <c r="Q505" s="86"/>
      <c r="R505" s="86"/>
      <c r="S505" s="86"/>
      <c r="T505" s="87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T505" s="19" t="s">
        <v>133</v>
      </c>
      <c r="AU505" s="19" t="s">
        <v>81</v>
      </c>
    </row>
    <row r="506" s="13" customFormat="1">
      <c r="A506" s="13"/>
      <c r="B506" s="234"/>
      <c r="C506" s="235"/>
      <c r="D506" s="227" t="s">
        <v>137</v>
      </c>
      <c r="E506" s="236" t="s">
        <v>19</v>
      </c>
      <c r="F506" s="237" t="s">
        <v>1010</v>
      </c>
      <c r="G506" s="235"/>
      <c r="H506" s="236" t="s">
        <v>19</v>
      </c>
      <c r="I506" s="238"/>
      <c r="J506" s="235"/>
      <c r="K506" s="235"/>
      <c r="L506" s="239"/>
      <c r="M506" s="240"/>
      <c r="N506" s="241"/>
      <c r="O506" s="241"/>
      <c r="P506" s="241"/>
      <c r="Q506" s="241"/>
      <c r="R506" s="241"/>
      <c r="S506" s="241"/>
      <c r="T506" s="242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3" t="s">
        <v>137</v>
      </c>
      <c r="AU506" s="243" t="s">
        <v>81</v>
      </c>
      <c r="AV506" s="13" t="s">
        <v>79</v>
      </c>
      <c r="AW506" s="13" t="s">
        <v>33</v>
      </c>
      <c r="AX506" s="13" t="s">
        <v>72</v>
      </c>
      <c r="AY506" s="243" t="s">
        <v>124</v>
      </c>
    </row>
    <row r="507" s="13" customFormat="1">
      <c r="A507" s="13"/>
      <c r="B507" s="234"/>
      <c r="C507" s="235"/>
      <c r="D507" s="227" t="s">
        <v>137</v>
      </c>
      <c r="E507" s="236" t="s">
        <v>19</v>
      </c>
      <c r="F507" s="237" t="s">
        <v>1011</v>
      </c>
      <c r="G507" s="235"/>
      <c r="H507" s="236" t="s">
        <v>19</v>
      </c>
      <c r="I507" s="238"/>
      <c r="J507" s="235"/>
      <c r="K507" s="235"/>
      <c r="L507" s="239"/>
      <c r="M507" s="240"/>
      <c r="N507" s="241"/>
      <c r="O507" s="241"/>
      <c r="P507" s="241"/>
      <c r="Q507" s="241"/>
      <c r="R507" s="241"/>
      <c r="S507" s="241"/>
      <c r="T507" s="24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43" t="s">
        <v>137</v>
      </c>
      <c r="AU507" s="243" t="s">
        <v>81</v>
      </c>
      <c r="AV507" s="13" t="s">
        <v>79</v>
      </c>
      <c r="AW507" s="13" t="s">
        <v>33</v>
      </c>
      <c r="AX507" s="13" t="s">
        <v>72</v>
      </c>
      <c r="AY507" s="243" t="s">
        <v>124</v>
      </c>
    </row>
    <row r="508" s="14" customFormat="1">
      <c r="A508" s="14"/>
      <c r="B508" s="244"/>
      <c r="C508" s="245"/>
      <c r="D508" s="227" t="s">
        <v>137</v>
      </c>
      <c r="E508" s="246" t="s">
        <v>19</v>
      </c>
      <c r="F508" s="247" t="s">
        <v>79</v>
      </c>
      <c r="G508" s="245"/>
      <c r="H508" s="248">
        <v>1</v>
      </c>
      <c r="I508" s="249"/>
      <c r="J508" s="245"/>
      <c r="K508" s="245"/>
      <c r="L508" s="250"/>
      <c r="M508" s="251"/>
      <c r="N508" s="252"/>
      <c r="O508" s="252"/>
      <c r="P508" s="252"/>
      <c r="Q508" s="252"/>
      <c r="R508" s="252"/>
      <c r="S508" s="252"/>
      <c r="T508" s="253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54" t="s">
        <v>137</v>
      </c>
      <c r="AU508" s="254" t="s">
        <v>81</v>
      </c>
      <c r="AV508" s="14" t="s">
        <v>81</v>
      </c>
      <c r="AW508" s="14" t="s">
        <v>33</v>
      </c>
      <c r="AX508" s="14" t="s">
        <v>79</v>
      </c>
      <c r="AY508" s="254" t="s">
        <v>124</v>
      </c>
    </row>
    <row r="509" s="2" customFormat="1" ht="16.5" customHeight="1">
      <c r="A509" s="40"/>
      <c r="B509" s="41"/>
      <c r="C509" s="214" t="s">
        <v>1012</v>
      </c>
      <c r="D509" s="214" t="s">
        <v>126</v>
      </c>
      <c r="E509" s="215" t="s">
        <v>1013</v>
      </c>
      <c r="F509" s="216" t="s">
        <v>1014</v>
      </c>
      <c r="G509" s="217" t="s">
        <v>461</v>
      </c>
      <c r="H509" s="218">
        <v>1</v>
      </c>
      <c r="I509" s="219"/>
      <c r="J509" s="220">
        <f>ROUND(I509*H509,2)</f>
        <v>0</v>
      </c>
      <c r="K509" s="216" t="s">
        <v>19</v>
      </c>
      <c r="L509" s="46"/>
      <c r="M509" s="221" t="s">
        <v>19</v>
      </c>
      <c r="N509" s="222" t="s">
        <v>43</v>
      </c>
      <c r="O509" s="86"/>
      <c r="P509" s="223">
        <f>O509*H509</f>
        <v>0</v>
      </c>
      <c r="Q509" s="223">
        <v>0</v>
      </c>
      <c r="R509" s="223">
        <f>Q509*H509</f>
        <v>0</v>
      </c>
      <c r="S509" s="223">
        <v>0</v>
      </c>
      <c r="T509" s="224">
        <f>S509*H509</f>
        <v>0</v>
      </c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R509" s="225" t="s">
        <v>131</v>
      </c>
      <c r="AT509" s="225" t="s">
        <v>126</v>
      </c>
      <c r="AU509" s="225" t="s">
        <v>81</v>
      </c>
      <c r="AY509" s="19" t="s">
        <v>124</v>
      </c>
      <c r="BE509" s="226">
        <f>IF(N509="základní",J509,0)</f>
        <v>0</v>
      </c>
      <c r="BF509" s="226">
        <f>IF(N509="snížená",J509,0)</f>
        <v>0</v>
      </c>
      <c r="BG509" s="226">
        <f>IF(N509="zákl. přenesená",J509,0)</f>
        <v>0</v>
      </c>
      <c r="BH509" s="226">
        <f>IF(N509="sníž. přenesená",J509,0)</f>
        <v>0</v>
      </c>
      <c r="BI509" s="226">
        <f>IF(N509="nulová",J509,0)</f>
        <v>0</v>
      </c>
      <c r="BJ509" s="19" t="s">
        <v>79</v>
      </c>
      <c r="BK509" s="226">
        <f>ROUND(I509*H509,2)</f>
        <v>0</v>
      </c>
      <c r="BL509" s="19" t="s">
        <v>131</v>
      </c>
      <c r="BM509" s="225" t="s">
        <v>1015</v>
      </c>
    </row>
    <row r="510" s="2" customFormat="1">
      <c r="A510" s="40"/>
      <c r="B510" s="41"/>
      <c r="C510" s="42"/>
      <c r="D510" s="227" t="s">
        <v>133</v>
      </c>
      <c r="E510" s="42"/>
      <c r="F510" s="228" t="s">
        <v>1014</v>
      </c>
      <c r="G510" s="42"/>
      <c r="H510" s="42"/>
      <c r="I510" s="229"/>
      <c r="J510" s="42"/>
      <c r="K510" s="42"/>
      <c r="L510" s="46"/>
      <c r="M510" s="230"/>
      <c r="N510" s="231"/>
      <c r="O510" s="86"/>
      <c r="P510" s="86"/>
      <c r="Q510" s="86"/>
      <c r="R510" s="86"/>
      <c r="S510" s="86"/>
      <c r="T510" s="87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T510" s="19" t="s">
        <v>133</v>
      </c>
      <c r="AU510" s="19" t="s">
        <v>81</v>
      </c>
    </row>
    <row r="511" s="2" customFormat="1" ht="16.5" customHeight="1">
      <c r="A511" s="40"/>
      <c r="B511" s="41"/>
      <c r="C511" s="214" t="s">
        <v>1016</v>
      </c>
      <c r="D511" s="214" t="s">
        <v>126</v>
      </c>
      <c r="E511" s="215" t="s">
        <v>1017</v>
      </c>
      <c r="F511" s="216" t="s">
        <v>1018</v>
      </c>
      <c r="G511" s="217" t="s">
        <v>129</v>
      </c>
      <c r="H511" s="218">
        <v>5</v>
      </c>
      <c r="I511" s="219"/>
      <c r="J511" s="220">
        <f>ROUND(I511*H511,2)</f>
        <v>0</v>
      </c>
      <c r="K511" s="216" t="s">
        <v>19</v>
      </c>
      <c r="L511" s="46"/>
      <c r="M511" s="221" t="s">
        <v>19</v>
      </c>
      <c r="N511" s="222" t="s">
        <v>43</v>
      </c>
      <c r="O511" s="86"/>
      <c r="P511" s="223">
        <f>O511*H511</f>
        <v>0</v>
      </c>
      <c r="Q511" s="223">
        <v>0</v>
      </c>
      <c r="R511" s="223">
        <f>Q511*H511</f>
        <v>0</v>
      </c>
      <c r="S511" s="223">
        <v>0</v>
      </c>
      <c r="T511" s="224">
        <f>S511*H511</f>
        <v>0</v>
      </c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R511" s="225" t="s">
        <v>131</v>
      </c>
      <c r="AT511" s="225" t="s">
        <v>126</v>
      </c>
      <c r="AU511" s="225" t="s">
        <v>81</v>
      </c>
      <c r="AY511" s="19" t="s">
        <v>124</v>
      </c>
      <c r="BE511" s="226">
        <f>IF(N511="základní",J511,0)</f>
        <v>0</v>
      </c>
      <c r="BF511" s="226">
        <f>IF(N511="snížená",J511,0)</f>
        <v>0</v>
      </c>
      <c r="BG511" s="226">
        <f>IF(N511="zákl. přenesená",J511,0)</f>
        <v>0</v>
      </c>
      <c r="BH511" s="226">
        <f>IF(N511="sníž. přenesená",J511,0)</f>
        <v>0</v>
      </c>
      <c r="BI511" s="226">
        <f>IF(N511="nulová",J511,0)</f>
        <v>0</v>
      </c>
      <c r="BJ511" s="19" t="s">
        <v>79</v>
      </c>
      <c r="BK511" s="226">
        <f>ROUND(I511*H511,2)</f>
        <v>0</v>
      </c>
      <c r="BL511" s="19" t="s">
        <v>131</v>
      </c>
      <c r="BM511" s="225" t="s">
        <v>1019</v>
      </c>
    </row>
    <row r="512" s="2" customFormat="1">
      <c r="A512" s="40"/>
      <c r="B512" s="41"/>
      <c r="C512" s="42"/>
      <c r="D512" s="227" t="s">
        <v>133</v>
      </c>
      <c r="E512" s="42"/>
      <c r="F512" s="228" t="s">
        <v>1018</v>
      </c>
      <c r="G512" s="42"/>
      <c r="H512" s="42"/>
      <c r="I512" s="229"/>
      <c r="J512" s="42"/>
      <c r="K512" s="42"/>
      <c r="L512" s="46"/>
      <c r="M512" s="230"/>
      <c r="N512" s="231"/>
      <c r="O512" s="86"/>
      <c r="P512" s="86"/>
      <c r="Q512" s="86"/>
      <c r="R512" s="86"/>
      <c r="S512" s="86"/>
      <c r="T512" s="87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T512" s="19" t="s">
        <v>133</v>
      </c>
      <c r="AU512" s="19" t="s">
        <v>81</v>
      </c>
    </row>
    <row r="513" s="12" customFormat="1" ht="22.8" customHeight="1">
      <c r="A513" s="12"/>
      <c r="B513" s="198"/>
      <c r="C513" s="199"/>
      <c r="D513" s="200" t="s">
        <v>71</v>
      </c>
      <c r="E513" s="212" t="s">
        <v>573</v>
      </c>
      <c r="F513" s="212" t="s">
        <v>574</v>
      </c>
      <c r="G513" s="199"/>
      <c r="H513" s="199"/>
      <c r="I513" s="202"/>
      <c r="J513" s="213">
        <f>BK513</f>
        <v>0</v>
      </c>
      <c r="K513" s="199"/>
      <c r="L513" s="204"/>
      <c r="M513" s="205"/>
      <c r="N513" s="206"/>
      <c r="O513" s="206"/>
      <c r="P513" s="207">
        <f>SUM(P514:P523)</f>
        <v>0</v>
      </c>
      <c r="Q513" s="206"/>
      <c r="R513" s="207">
        <f>SUM(R514:R523)</f>
        <v>0</v>
      </c>
      <c r="S513" s="206"/>
      <c r="T513" s="208">
        <f>SUM(T514:T523)</f>
        <v>0</v>
      </c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R513" s="209" t="s">
        <v>79</v>
      </c>
      <c r="AT513" s="210" t="s">
        <v>71</v>
      </c>
      <c r="AU513" s="210" t="s">
        <v>79</v>
      </c>
      <c r="AY513" s="209" t="s">
        <v>124</v>
      </c>
      <c r="BK513" s="211">
        <f>SUM(BK514:BK523)</f>
        <v>0</v>
      </c>
    </row>
    <row r="514" s="2" customFormat="1" ht="16.5" customHeight="1">
      <c r="A514" s="40"/>
      <c r="B514" s="41"/>
      <c r="C514" s="214" t="s">
        <v>1020</v>
      </c>
      <c r="D514" s="214" t="s">
        <v>126</v>
      </c>
      <c r="E514" s="215" t="s">
        <v>576</v>
      </c>
      <c r="F514" s="216" t="s">
        <v>577</v>
      </c>
      <c r="G514" s="217" t="s">
        <v>262</v>
      </c>
      <c r="H514" s="218">
        <v>4.9800000000000004</v>
      </c>
      <c r="I514" s="219"/>
      <c r="J514" s="220">
        <f>ROUND(I514*H514,2)</f>
        <v>0</v>
      </c>
      <c r="K514" s="216" t="s">
        <v>130</v>
      </c>
      <c r="L514" s="46"/>
      <c r="M514" s="221" t="s">
        <v>19</v>
      </c>
      <c r="N514" s="222" t="s">
        <v>43</v>
      </c>
      <c r="O514" s="86"/>
      <c r="P514" s="223">
        <f>O514*H514</f>
        <v>0</v>
      </c>
      <c r="Q514" s="223">
        <v>0</v>
      </c>
      <c r="R514" s="223">
        <f>Q514*H514</f>
        <v>0</v>
      </c>
      <c r="S514" s="223">
        <v>0</v>
      </c>
      <c r="T514" s="224">
        <f>S514*H514</f>
        <v>0</v>
      </c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R514" s="225" t="s">
        <v>131</v>
      </c>
      <c r="AT514" s="225" t="s">
        <v>126</v>
      </c>
      <c r="AU514" s="225" t="s">
        <v>81</v>
      </c>
      <c r="AY514" s="19" t="s">
        <v>124</v>
      </c>
      <c r="BE514" s="226">
        <f>IF(N514="základní",J514,0)</f>
        <v>0</v>
      </c>
      <c r="BF514" s="226">
        <f>IF(N514="snížená",J514,0)</f>
        <v>0</v>
      </c>
      <c r="BG514" s="226">
        <f>IF(N514="zákl. přenesená",J514,0)</f>
        <v>0</v>
      </c>
      <c r="BH514" s="226">
        <f>IF(N514="sníž. přenesená",J514,0)</f>
        <v>0</v>
      </c>
      <c r="BI514" s="226">
        <f>IF(N514="nulová",J514,0)</f>
        <v>0</v>
      </c>
      <c r="BJ514" s="19" t="s">
        <v>79</v>
      </c>
      <c r="BK514" s="226">
        <f>ROUND(I514*H514,2)</f>
        <v>0</v>
      </c>
      <c r="BL514" s="19" t="s">
        <v>131</v>
      </c>
      <c r="BM514" s="225" t="s">
        <v>1021</v>
      </c>
    </row>
    <row r="515" s="2" customFormat="1">
      <c r="A515" s="40"/>
      <c r="B515" s="41"/>
      <c r="C515" s="42"/>
      <c r="D515" s="227" t="s">
        <v>133</v>
      </c>
      <c r="E515" s="42"/>
      <c r="F515" s="228" t="s">
        <v>579</v>
      </c>
      <c r="G515" s="42"/>
      <c r="H515" s="42"/>
      <c r="I515" s="229"/>
      <c r="J515" s="42"/>
      <c r="K515" s="42"/>
      <c r="L515" s="46"/>
      <c r="M515" s="230"/>
      <c r="N515" s="231"/>
      <c r="O515" s="86"/>
      <c r="P515" s="86"/>
      <c r="Q515" s="86"/>
      <c r="R515" s="86"/>
      <c r="S515" s="86"/>
      <c r="T515" s="87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T515" s="19" t="s">
        <v>133</v>
      </c>
      <c r="AU515" s="19" t="s">
        <v>81</v>
      </c>
    </row>
    <row r="516" s="2" customFormat="1">
      <c r="A516" s="40"/>
      <c r="B516" s="41"/>
      <c r="C516" s="42"/>
      <c r="D516" s="232" t="s">
        <v>135</v>
      </c>
      <c r="E516" s="42"/>
      <c r="F516" s="233" t="s">
        <v>580</v>
      </c>
      <c r="G516" s="42"/>
      <c r="H516" s="42"/>
      <c r="I516" s="229"/>
      <c r="J516" s="42"/>
      <c r="K516" s="42"/>
      <c r="L516" s="46"/>
      <c r="M516" s="230"/>
      <c r="N516" s="231"/>
      <c r="O516" s="86"/>
      <c r="P516" s="86"/>
      <c r="Q516" s="86"/>
      <c r="R516" s="86"/>
      <c r="S516" s="86"/>
      <c r="T516" s="87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T516" s="19" t="s">
        <v>135</v>
      </c>
      <c r="AU516" s="19" t="s">
        <v>81</v>
      </c>
    </row>
    <row r="517" s="2" customFormat="1" ht="16.5" customHeight="1">
      <c r="A517" s="40"/>
      <c r="B517" s="41"/>
      <c r="C517" s="214" t="s">
        <v>1022</v>
      </c>
      <c r="D517" s="214" t="s">
        <v>126</v>
      </c>
      <c r="E517" s="215" t="s">
        <v>584</v>
      </c>
      <c r="F517" s="216" t="s">
        <v>585</v>
      </c>
      <c r="G517" s="217" t="s">
        <v>262</v>
      </c>
      <c r="H517" s="218">
        <v>69.719999999999999</v>
      </c>
      <c r="I517" s="219"/>
      <c r="J517" s="220">
        <f>ROUND(I517*H517,2)</f>
        <v>0</v>
      </c>
      <c r="K517" s="216" t="s">
        <v>130</v>
      </c>
      <c r="L517" s="46"/>
      <c r="M517" s="221" t="s">
        <v>19</v>
      </c>
      <c r="N517" s="222" t="s">
        <v>43</v>
      </c>
      <c r="O517" s="86"/>
      <c r="P517" s="223">
        <f>O517*H517</f>
        <v>0</v>
      </c>
      <c r="Q517" s="223">
        <v>0</v>
      </c>
      <c r="R517" s="223">
        <f>Q517*H517</f>
        <v>0</v>
      </c>
      <c r="S517" s="223">
        <v>0</v>
      </c>
      <c r="T517" s="224">
        <f>S517*H517</f>
        <v>0</v>
      </c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R517" s="225" t="s">
        <v>131</v>
      </c>
      <c r="AT517" s="225" t="s">
        <v>126</v>
      </c>
      <c r="AU517" s="225" t="s">
        <v>81</v>
      </c>
      <c r="AY517" s="19" t="s">
        <v>124</v>
      </c>
      <c r="BE517" s="226">
        <f>IF(N517="základní",J517,0)</f>
        <v>0</v>
      </c>
      <c r="BF517" s="226">
        <f>IF(N517="snížená",J517,0)</f>
        <v>0</v>
      </c>
      <c r="BG517" s="226">
        <f>IF(N517="zákl. přenesená",J517,0)</f>
        <v>0</v>
      </c>
      <c r="BH517" s="226">
        <f>IF(N517="sníž. přenesená",J517,0)</f>
        <v>0</v>
      </c>
      <c r="BI517" s="226">
        <f>IF(N517="nulová",J517,0)</f>
        <v>0</v>
      </c>
      <c r="BJ517" s="19" t="s">
        <v>79</v>
      </c>
      <c r="BK517" s="226">
        <f>ROUND(I517*H517,2)</f>
        <v>0</v>
      </c>
      <c r="BL517" s="19" t="s">
        <v>131</v>
      </c>
      <c r="BM517" s="225" t="s">
        <v>1023</v>
      </c>
    </row>
    <row r="518" s="2" customFormat="1">
      <c r="A518" s="40"/>
      <c r="B518" s="41"/>
      <c r="C518" s="42"/>
      <c r="D518" s="227" t="s">
        <v>133</v>
      </c>
      <c r="E518" s="42"/>
      <c r="F518" s="228" t="s">
        <v>587</v>
      </c>
      <c r="G518" s="42"/>
      <c r="H518" s="42"/>
      <c r="I518" s="229"/>
      <c r="J518" s="42"/>
      <c r="K518" s="42"/>
      <c r="L518" s="46"/>
      <c r="M518" s="230"/>
      <c r="N518" s="231"/>
      <c r="O518" s="86"/>
      <c r="P518" s="86"/>
      <c r="Q518" s="86"/>
      <c r="R518" s="86"/>
      <c r="S518" s="86"/>
      <c r="T518" s="87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T518" s="19" t="s">
        <v>133</v>
      </c>
      <c r="AU518" s="19" t="s">
        <v>81</v>
      </c>
    </row>
    <row r="519" s="2" customFormat="1">
      <c r="A519" s="40"/>
      <c r="B519" s="41"/>
      <c r="C519" s="42"/>
      <c r="D519" s="232" t="s">
        <v>135</v>
      </c>
      <c r="E519" s="42"/>
      <c r="F519" s="233" t="s">
        <v>588</v>
      </c>
      <c r="G519" s="42"/>
      <c r="H519" s="42"/>
      <c r="I519" s="229"/>
      <c r="J519" s="42"/>
      <c r="K519" s="42"/>
      <c r="L519" s="46"/>
      <c r="M519" s="230"/>
      <c r="N519" s="231"/>
      <c r="O519" s="86"/>
      <c r="P519" s="86"/>
      <c r="Q519" s="86"/>
      <c r="R519" s="86"/>
      <c r="S519" s="86"/>
      <c r="T519" s="87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T519" s="19" t="s">
        <v>135</v>
      </c>
      <c r="AU519" s="19" t="s">
        <v>81</v>
      </c>
    </row>
    <row r="520" s="14" customFormat="1">
      <c r="A520" s="14"/>
      <c r="B520" s="244"/>
      <c r="C520" s="245"/>
      <c r="D520" s="227" t="s">
        <v>137</v>
      </c>
      <c r="E520" s="245"/>
      <c r="F520" s="247" t="s">
        <v>1024</v>
      </c>
      <c r="G520" s="245"/>
      <c r="H520" s="248">
        <v>69.719999999999999</v>
      </c>
      <c r="I520" s="249"/>
      <c r="J520" s="245"/>
      <c r="K520" s="245"/>
      <c r="L520" s="250"/>
      <c r="M520" s="251"/>
      <c r="N520" s="252"/>
      <c r="O520" s="252"/>
      <c r="P520" s="252"/>
      <c r="Q520" s="252"/>
      <c r="R520" s="252"/>
      <c r="S520" s="252"/>
      <c r="T520" s="253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T520" s="254" t="s">
        <v>137</v>
      </c>
      <c r="AU520" s="254" t="s">
        <v>81</v>
      </c>
      <c r="AV520" s="14" t="s">
        <v>81</v>
      </c>
      <c r="AW520" s="14" t="s">
        <v>4</v>
      </c>
      <c r="AX520" s="14" t="s">
        <v>79</v>
      </c>
      <c r="AY520" s="254" t="s">
        <v>124</v>
      </c>
    </row>
    <row r="521" s="2" customFormat="1" ht="24.15" customHeight="1">
      <c r="A521" s="40"/>
      <c r="B521" s="41"/>
      <c r="C521" s="214" t="s">
        <v>1025</v>
      </c>
      <c r="D521" s="214" t="s">
        <v>126</v>
      </c>
      <c r="E521" s="215" t="s">
        <v>591</v>
      </c>
      <c r="F521" s="216" t="s">
        <v>592</v>
      </c>
      <c r="G521" s="217" t="s">
        <v>262</v>
      </c>
      <c r="H521" s="218">
        <v>4.9800000000000004</v>
      </c>
      <c r="I521" s="219"/>
      <c r="J521" s="220">
        <f>ROUND(I521*H521,2)</f>
        <v>0</v>
      </c>
      <c r="K521" s="216" t="s">
        <v>130</v>
      </c>
      <c r="L521" s="46"/>
      <c r="M521" s="221" t="s">
        <v>19</v>
      </c>
      <c r="N521" s="222" t="s">
        <v>43</v>
      </c>
      <c r="O521" s="86"/>
      <c r="P521" s="223">
        <f>O521*H521</f>
        <v>0</v>
      </c>
      <c r="Q521" s="223">
        <v>0</v>
      </c>
      <c r="R521" s="223">
        <f>Q521*H521</f>
        <v>0</v>
      </c>
      <c r="S521" s="223">
        <v>0</v>
      </c>
      <c r="T521" s="224">
        <f>S521*H521</f>
        <v>0</v>
      </c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R521" s="225" t="s">
        <v>131</v>
      </c>
      <c r="AT521" s="225" t="s">
        <v>126</v>
      </c>
      <c r="AU521" s="225" t="s">
        <v>81</v>
      </c>
      <c r="AY521" s="19" t="s">
        <v>124</v>
      </c>
      <c r="BE521" s="226">
        <f>IF(N521="základní",J521,0)</f>
        <v>0</v>
      </c>
      <c r="BF521" s="226">
        <f>IF(N521="snížená",J521,0)</f>
        <v>0</v>
      </c>
      <c r="BG521" s="226">
        <f>IF(N521="zákl. přenesená",J521,0)</f>
        <v>0</v>
      </c>
      <c r="BH521" s="226">
        <f>IF(N521="sníž. přenesená",J521,0)</f>
        <v>0</v>
      </c>
      <c r="BI521" s="226">
        <f>IF(N521="nulová",J521,0)</f>
        <v>0</v>
      </c>
      <c r="BJ521" s="19" t="s">
        <v>79</v>
      </c>
      <c r="BK521" s="226">
        <f>ROUND(I521*H521,2)</f>
        <v>0</v>
      </c>
      <c r="BL521" s="19" t="s">
        <v>131</v>
      </c>
      <c r="BM521" s="225" t="s">
        <v>1026</v>
      </c>
    </row>
    <row r="522" s="2" customFormat="1">
      <c r="A522" s="40"/>
      <c r="B522" s="41"/>
      <c r="C522" s="42"/>
      <c r="D522" s="227" t="s">
        <v>133</v>
      </c>
      <c r="E522" s="42"/>
      <c r="F522" s="228" t="s">
        <v>594</v>
      </c>
      <c r="G522" s="42"/>
      <c r="H522" s="42"/>
      <c r="I522" s="229"/>
      <c r="J522" s="42"/>
      <c r="K522" s="42"/>
      <c r="L522" s="46"/>
      <c r="M522" s="230"/>
      <c r="N522" s="231"/>
      <c r="O522" s="86"/>
      <c r="P522" s="86"/>
      <c r="Q522" s="86"/>
      <c r="R522" s="86"/>
      <c r="S522" s="86"/>
      <c r="T522" s="87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T522" s="19" t="s">
        <v>133</v>
      </c>
      <c r="AU522" s="19" t="s">
        <v>81</v>
      </c>
    </row>
    <row r="523" s="2" customFormat="1">
      <c r="A523" s="40"/>
      <c r="B523" s="41"/>
      <c r="C523" s="42"/>
      <c r="D523" s="232" t="s">
        <v>135</v>
      </c>
      <c r="E523" s="42"/>
      <c r="F523" s="233" t="s">
        <v>595</v>
      </c>
      <c r="G523" s="42"/>
      <c r="H523" s="42"/>
      <c r="I523" s="229"/>
      <c r="J523" s="42"/>
      <c r="K523" s="42"/>
      <c r="L523" s="46"/>
      <c r="M523" s="230"/>
      <c r="N523" s="231"/>
      <c r="O523" s="86"/>
      <c r="P523" s="86"/>
      <c r="Q523" s="86"/>
      <c r="R523" s="86"/>
      <c r="S523" s="86"/>
      <c r="T523" s="87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T523" s="19" t="s">
        <v>135</v>
      </c>
      <c r="AU523" s="19" t="s">
        <v>81</v>
      </c>
    </row>
    <row r="524" s="12" customFormat="1" ht="22.8" customHeight="1">
      <c r="A524" s="12"/>
      <c r="B524" s="198"/>
      <c r="C524" s="199"/>
      <c r="D524" s="200" t="s">
        <v>71</v>
      </c>
      <c r="E524" s="212" t="s">
        <v>596</v>
      </c>
      <c r="F524" s="212" t="s">
        <v>597</v>
      </c>
      <c r="G524" s="199"/>
      <c r="H524" s="199"/>
      <c r="I524" s="202"/>
      <c r="J524" s="213">
        <f>BK524</f>
        <v>0</v>
      </c>
      <c r="K524" s="199"/>
      <c r="L524" s="204"/>
      <c r="M524" s="205"/>
      <c r="N524" s="206"/>
      <c r="O524" s="206"/>
      <c r="P524" s="207">
        <f>SUM(P525:P527)</f>
        <v>0</v>
      </c>
      <c r="Q524" s="206"/>
      <c r="R524" s="207">
        <f>SUM(R525:R527)</f>
        <v>0</v>
      </c>
      <c r="S524" s="206"/>
      <c r="T524" s="208">
        <f>SUM(T525:T527)</f>
        <v>0</v>
      </c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R524" s="209" t="s">
        <v>79</v>
      </c>
      <c r="AT524" s="210" t="s">
        <v>71</v>
      </c>
      <c r="AU524" s="210" t="s">
        <v>79</v>
      </c>
      <c r="AY524" s="209" t="s">
        <v>124</v>
      </c>
      <c r="BK524" s="211">
        <f>SUM(BK525:BK527)</f>
        <v>0</v>
      </c>
    </row>
    <row r="525" s="2" customFormat="1" ht="16.5" customHeight="1">
      <c r="A525" s="40"/>
      <c r="B525" s="41"/>
      <c r="C525" s="214" t="s">
        <v>1027</v>
      </c>
      <c r="D525" s="214" t="s">
        <v>126</v>
      </c>
      <c r="E525" s="215" t="s">
        <v>1028</v>
      </c>
      <c r="F525" s="216" t="s">
        <v>1029</v>
      </c>
      <c r="G525" s="217" t="s">
        <v>262</v>
      </c>
      <c r="H525" s="218">
        <v>91.141000000000005</v>
      </c>
      <c r="I525" s="219"/>
      <c r="J525" s="220">
        <f>ROUND(I525*H525,2)</f>
        <v>0</v>
      </c>
      <c r="K525" s="216" t="s">
        <v>130</v>
      </c>
      <c r="L525" s="46"/>
      <c r="M525" s="221" t="s">
        <v>19</v>
      </c>
      <c r="N525" s="222" t="s">
        <v>43</v>
      </c>
      <c r="O525" s="86"/>
      <c r="P525" s="223">
        <f>O525*H525</f>
        <v>0</v>
      </c>
      <c r="Q525" s="223">
        <v>0</v>
      </c>
      <c r="R525" s="223">
        <f>Q525*H525</f>
        <v>0</v>
      </c>
      <c r="S525" s="223">
        <v>0</v>
      </c>
      <c r="T525" s="224">
        <f>S525*H525</f>
        <v>0</v>
      </c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R525" s="225" t="s">
        <v>131</v>
      </c>
      <c r="AT525" s="225" t="s">
        <v>126</v>
      </c>
      <c r="AU525" s="225" t="s">
        <v>81</v>
      </c>
      <c r="AY525" s="19" t="s">
        <v>124</v>
      </c>
      <c r="BE525" s="226">
        <f>IF(N525="základní",J525,0)</f>
        <v>0</v>
      </c>
      <c r="BF525" s="226">
        <f>IF(N525="snížená",J525,0)</f>
        <v>0</v>
      </c>
      <c r="BG525" s="226">
        <f>IF(N525="zákl. přenesená",J525,0)</f>
        <v>0</v>
      </c>
      <c r="BH525" s="226">
        <f>IF(N525="sníž. přenesená",J525,0)</f>
        <v>0</v>
      </c>
      <c r="BI525" s="226">
        <f>IF(N525="nulová",J525,0)</f>
        <v>0</v>
      </c>
      <c r="BJ525" s="19" t="s">
        <v>79</v>
      </c>
      <c r="BK525" s="226">
        <f>ROUND(I525*H525,2)</f>
        <v>0</v>
      </c>
      <c r="BL525" s="19" t="s">
        <v>131</v>
      </c>
      <c r="BM525" s="225" t="s">
        <v>1030</v>
      </c>
    </row>
    <row r="526" s="2" customFormat="1">
      <c r="A526" s="40"/>
      <c r="B526" s="41"/>
      <c r="C526" s="42"/>
      <c r="D526" s="227" t="s">
        <v>133</v>
      </c>
      <c r="E526" s="42"/>
      <c r="F526" s="228" t="s">
        <v>1031</v>
      </c>
      <c r="G526" s="42"/>
      <c r="H526" s="42"/>
      <c r="I526" s="229"/>
      <c r="J526" s="42"/>
      <c r="K526" s="42"/>
      <c r="L526" s="46"/>
      <c r="M526" s="230"/>
      <c r="N526" s="231"/>
      <c r="O526" s="86"/>
      <c r="P526" s="86"/>
      <c r="Q526" s="86"/>
      <c r="R526" s="86"/>
      <c r="S526" s="86"/>
      <c r="T526" s="87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T526" s="19" t="s">
        <v>133</v>
      </c>
      <c r="AU526" s="19" t="s">
        <v>81</v>
      </c>
    </row>
    <row r="527" s="2" customFormat="1">
      <c r="A527" s="40"/>
      <c r="B527" s="41"/>
      <c r="C527" s="42"/>
      <c r="D527" s="232" t="s">
        <v>135</v>
      </c>
      <c r="E527" s="42"/>
      <c r="F527" s="233" t="s">
        <v>1032</v>
      </c>
      <c r="G527" s="42"/>
      <c r="H527" s="42"/>
      <c r="I527" s="229"/>
      <c r="J527" s="42"/>
      <c r="K527" s="42"/>
      <c r="L527" s="46"/>
      <c r="M527" s="230"/>
      <c r="N527" s="231"/>
      <c r="O527" s="86"/>
      <c r="P527" s="86"/>
      <c r="Q527" s="86"/>
      <c r="R527" s="86"/>
      <c r="S527" s="86"/>
      <c r="T527" s="87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T527" s="19" t="s">
        <v>135</v>
      </c>
      <c r="AU527" s="19" t="s">
        <v>81</v>
      </c>
    </row>
    <row r="528" s="12" customFormat="1" ht="25.92" customHeight="1">
      <c r="A528" s="12"/>
      <c r="B528" s="198"/>
      <c r="C528" s="199"/>
      <c r="D528" s="200" t="s">
        <v>71</v>
      </c>
      <c r="E528" s="201" t="s">
        <v>1033</v>
      </c>
      <c r="F528" s="201" t="s">
        <v>1034</v>
      </c>
      <c r="G528" s="199"/>
      <c r="H528" s="199"/>
      <c r="I528" s="202"/>
      <c r="J528" s="203">
        <f>BK528</f>
        <v>0</v>
      </c>
      <c r="K528" s="199"/>
      <c r="L528" s="204"/>
      <c r="M528" s="205"/>
      <c r="N528" s="206"/>
      <c r="O528" s="206"/>
      <c r="P528" s="207">
        <f>P529+P538</f>
        <v>0</v>
      </c>
      <c r="Q528" s="206"/>
      <c r="R528" s="207">
        <f>R529+R538</f>
        <v>0.0041748200000000001</v>
      </c>
      <c r="S528" s="206"/>
      <c r="T528" s="208">
        <f>T529+T538</f>
        <v>0</v>
      </c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R528" s="209" t="s">
        <v>81</v>
      </c>
      <c r="AT528" s="210" t="s">
        <v>71</v>
      </c>
      <c r="AU528" s="210" t="s">
        <v>72</v>
      </c>
      <c r="AY528" s="209" t="s">
        <v>124</v>
      </c>
      <c r="BK528" s="211">
        <f>BK529+BK538</f>
        <v>0</v>
      </c>
    </row>
    <row r="529" s="12" customFormat="1" ht="22.8" customHeight="1">
      <c r="A529" s="12"/>
      <c r="B529" s="198"/>
      <c r="C529" s="199"/>
      <c r="D529" s="200" t="s">
        <v>71</v>
      </c>
      <c r="E529" s="212" t="s">
        <v>1035</v>
      </c>
      <c r="F529" s="212" t="s">
        <v>1036</v>
      </c>
      <c r="G529" s="199"/>
      <c r="H529" s="199"/>
      <c r="I529" s="202"/>
      <c r="J529" s="213">
        <f>BK529</f>
        <v>0</v>
      </c>
      <c r="K529" s="199"/>
      <c r="L529" s="204"/>
      <c r="M529" s="205"/>
      <c r="N529" s="206"/>
      <c r="O529" s="206"/>
      <c r="P529" s="207">
        <f>SUM(P530:P537)</f>
        <v>0</v>
      </c>
      <c r="Q529" s="206"/>
      <c r="R529" s="207">
        <f>SUM(R530:R537)</f>
        <v>0.00277122</v>
      </c>
      <c r="S529" s="206"/>
      <c r="T529" s="208">
        <f>SUM(T530:T537)</f>
        <v>0</v>
      </c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R529" s="209" t="s">
        <v>81</v>
      </c>
      <c r="AT529" s="210" t="s">
        <v>71</v>
      </c>
      <c r="AU529" s="210" t="s">
        <v>79</v>
      </c>
      <c r="AY529" s="209" t="s">
        <v>124</v>
      </c>
      <c r="BK529" s="211">
        <f>SUM(BK530:BK537)</f>
        <v>0</v>
      </c>
    </row>
    <row r="530" s="2" customFormat="1" ht="16.5" customHeight="1">
      <c r="A530" s="40"/>
      <c r="B530" s="41"/>
      <c r="C530" s="214" t="s">
        <v>1037</v>
      </c>
      <c r="D530" s="214" t="s">
        <v>126</v>
      </c>
      <c r="E530" s="215" t="s">
        <v>1038</v>
      </c>
      <c r="F530" s="216" t="s">
        <v>1039</v>
      </c>
      <c r="G530" s="217" t="s">
        <v>150</v>
      </c>
      <c r="H530" s="218">
        <v>3.0499999999999998</v>
      </c>
      <c r="I530" s="219"/>
      <c r="J530" s="220">
        <f>ROUND(I530*H530,2)</f>
        <v>0</v>
      </c>
      <c r="K530" s="216" t="s">
        <v>130</v>
      </c>
      <c r="L530" s="46"/>
      <c r="M530" s="221" t="s">
        <v>19</v>
      </c>
      <c r="N530" s="222" t="s">
        <v>43</v>
      </c>
      <c r="O530" s="86"/>
      <c r="P530" s="223">
        <f>O530*H530</f>
        <v>0</v>
      </c>
      <c r="Q530" s="223">
        <v>0.00023000000000000001</v>
      </c>
      <c r="R530" s="223">
        <f>Q530*H530</f>
        <v>0.00070149999999999998</v>
      </c>
      <c r="S530" s="223">
        <v>0</v>
      </c>
      <c r="T530" s="224">
        <f>S530*H530</f>
        <v>0</v>
      </c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R530" s="225" t="s">
        <v>266</v>
      </c>
      <c r="AT530" s="225" t="s">
        <v>126</v>
      </c>
      <c r="AU530" s="225" t="s">
        <v>81</v>
      </c>
      <c r="AY530" s="19" t="s">
        <v>124</v>
      </c>
      <c r="BE530" s="226">
        <f>IF(N530="základní",J530,0)</f>
        <v>0</v>
      </c>
      <c r="BF530" s="226">
        <f>IF(N530="snížená",J530,0)</f>
        <v>0</v>
      </c>
      <c r="BG530" s="226">
        <f>IF(N530="zákl. přenesená",J530,0)</f>
        <v>0</v>
      </c>
      <c r="BH530" s="226">
        <f>IF(N530="sníž. přenesená",J530,0)</f>
        <v>0</v>
      </c>
      <c r="BI530" s="226">
        <f>IF(N530="nulová",J530,0)</f>
        <v>0</v>
      </c>
      <c r="BJ530" s="19" t="s">
        <v>79</v>
      </c>
      <c r="BK530" s="226">
        <f>ROUND(I530*H530,2)</f>
        <v>0</v>
      </c>
      <c r="BL530" s="19" t="s">
        <v>266</v>
      </c>
      <c r="BM530" s="225" t="s">
        <v>1040</v>
      </c>
    </row>
    <row r="531" s="2" customFormat="1">
      <c r="A531" s="40"/>
      <c r="B531" s="41"/>
      <c r="C531" s="42"/>
      <c r="D531" s="227" t="s">
        <v>133</v>
      </c>
      <c r="E531" s="42"/>
      <c r="F531" s="228" t="s">
        <v>1041</v>
      </c>
      <c r="G531" s="42"/>
      <c r="H531" s="42"/>
      <c r="I531" s="229"/>
      <c r="J531" s="42"/>
      <c r="K531" s="42"/>
      <c r="L531" s="46"/>
      <c r="M531" s="230"/>
      <c r="N531" s="231"/>
      <c r="O531" s="86"/>
      <c r="P531" s="86"/>
      <c r="Q531" s="86"/>
      <c r="R531" s="86"/>
      <c r="S531" s="86"/>
      <c r="T531" s="87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T531" s="19" t="s">
        <v>133</v>
      </c>
      <c r="AU531" s="19" t="s">
        <v>81</v>
      </c>
    </row>
    <row r="532" s="2" customFormat="1">
      <c r="A532" s="40"/>
      <c r="B532" s="41"/>
      <c r="C532" s="42"/>
      <c r="D532" s="232" t="s">
        <v>135</v>
      </c>
      <c r="E532" s="42"/>
      <c r="F532" s="233" t="s">
        <v>1042</v>
      </c>
      <c r="G532" s="42"/>
      <c r="H532" s="42"/>
      <c r="I532" s="229"/>
      <c r="J532" s="42"/>
      <c r="K532" s="42"/>
      <c r="L532" s="46"/>
      <c r="M532" s="230"/>
      <c r="N532" s="231"/>
      <c r="O532" s="86"/>
      <c r="P532" s="86"/>
      <c r="Q532" s="86"/>
      <c r="R532" s="86"/>
      <c r="S532" s="86"/>
      <c r="T532" s="87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T532" s="19" t="s">
        <v>135</v>
      </c>
      <c r="AU532" s="19" t="s">
        <v>81</v>
      </c>
    </row>
    <row r="533" s="13" customFormat="1">
      <c r="A533" s="13"/>
      <c r="B533" s="234"/>
      <c r="C533" s="235"/>
      <c r="D533" s="227" t="s">
        <v>137</v>
      </c>
      <c r="E533" s="236" t="s">
        <v>19</v>
      </c>
      <c r="F533" s="237" t="s">
        <v>1043</v>
      </c>
      <c r="G533" s="235"/>
      <c r="H533" s="236" t="s">
        <v>19</v>
      </c>
      <c r="I533" s="238"/>
      <c r="J533" s="235"/>
      <c r="K533" s="235"/>
      <c r="L533" s="239"/>
      <c r="M533" s="240"/>
      <c r="N533" s="241"/>
      <c r="O533" s="241"/>
      <c r="P533" s="241"/>
      <c r="Q533" s="241"/>
      <c r="R533" s="241"/>
      <c r="S533" s="241"/>
      <c r="T533" s="242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3" t="s">
        <v>137</v>
      </c>
      <c r="AU533" s="243" t="s">
        <v>81</v>
      </c>
      <c r="AV533" s="13" t="s">
        <v>79</v>
      </c>
      <c r="AW533" s="13" t="s">
        <v>33</v>
      </c>
      <c r="AX533" s="13" t="s">
        <v>72</v>
      </c>
      <c r="AY533" s="243" t="s">
        <v>124</v>
      </c>
    </row>
    <row r="534" s="14" customFormat="1">
      <c r="A534" s="14"/>
      <c r="B534" s="244"/>
      <c r="C534" s="245"/>
      <c r="D534" s="227" t="s">
        <v>137</v>
      </c>
      <c r="E534" s="246" t="s">
        <v>19</v>
      </c>
      <c r="F534" s="247" t="s">
        <v>1044</v>
      </c>
      <c r="G534" s="245"/>
      <c r="H534" s="248">
        <v>3.0499999999999998</v>
      </c>
      <c r="I534" s="249"/>
      <c r="J534" s="245"/>
      <c r="K534" s="245"/>
      <c r="L534" s="250"/>
      <c r="M534" s="251"/>
      <c r="N534" s="252"/>
      <c r="O534" s="252"/>
      <c r="P534" s="252"/>
      <c r="Q534" s="252"/>
      <c r="R534" s="252"/>
      <c r="S534" s="252"/>
      <c r="T534" s="253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4" t="s">
        <v>137</v>
      </c>
      <c r="AU534" s="254" t="s">
        <v>81</v>
      </c>
      <c r="AV534" s="14" t="s">
        <v>81</v>
      </c>
      <c r="AW534" s="14" t="s">
        <v>33</v>
      </c>
      <c r="AX534" s="14" t="s">
        <v>79</v>
      </c>
      <c r="AY534" s="254" t="s">
        <v>124</v>
      </c>
    </row>
    <row r="535" s="2" customFormat="1" ht="16.5" customHeight="1">
      <c r="A535" s="40"/>
      <c r="B535" s="41"/>
      <c r="C535" s="277" t="s">
        <v>1045</v>
      </c>
      <c r="D535" s="277" t="s">
        <v>296</v>
      </c>
      <c r="E535" s="278" t="s">
        <v>1046</v>
      </c>
      <c r="F535" s="279" t="s">
        <v>1047</v>
      </c>
      <c r="G535" s="280" t="s">
        <v>150</v>
      </c>
      <c r="H535" s="281">
        <v>3.508</v>
      </c>
      <c r="I535" s="282"/>
      <c r="J535" s="283">
        <f>ROUND(I535*H535,2)</f>
        <v>0</v>
      </c>
      <c r="K535" s="279" t="s">
        <v>130</v>
      </c>
      <c r="L535" s="284"/>
      <c r="M535" s="285" t="s">
        <v>19</v>
      </c>
      <c r="N535" s="286" t="s">
        <v>43</v>
      </c>
      <c r="O535" s="86"/>
      <c r="P535" s="223">
        <f>O535*H535</f>
        <v>0</v>
      </c>
      <c r="Q535" s="223">
        <v>0.00059000000000000003</v>
      </c>
      <c r="R535" s="223">
        <f>Q535*H535</f>
        <v>0.0020697200000000002</v>
      </c>
      <c r="S535" s="223">
        <v>0</v>
      </c>
      <c r="T535" s="224">
        <f>S535*H535</f>
        <v>0</v>
      </c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R535" s="225" t="s">
        <v>429</v>
      </c>
      <c r="AT535" s="225" t="s">
        <v>296</v>
      </c>
      <c r="AU535" s="225" t="s">
        <v>81</v>
      </c>
      <c r="AY535" s="19" t="s">
        <v>124</v>
      </c>
      <c r="BE535" s="226">
        <f>IF(N535="základní",J535,0)</f>
        <v>0</v>
      </c>
      <c r="BF535" s="226">
        <f>IF(N535="snížená",J535,0)</f>
        <v>0</v>
      </c>
      <c r="BG535" s="226">
        <f>IF(N535="zákl. přenesená",J535,0)</f>
        <v>0</v>
      </c>
      <c r="BH535" s="226">
        <f>IF(N535="sníž. přenesená",J535,0)</f>
        <v>0</v>
      </c>
      <c r="BI535" s="226">
        <f>IF(N535="nulová",J535,0)</f>
        <v>0</v>
      </c>
      <c r="BJ535" s="19" t="s">
        <v>79</v>
      </c>
      <c r="BK535" s="226">
        <f>ROUND(I535*H535,2)</f>
        <v>0</v>
      </c>
      <c r="BL535" s="19" t="s">
        <v>266</v>
      </c>
      <c r="BM535" s="225" t="s">
        <v>1048</v>
      </c>
    </row>
    <row r="536" s="2" customFormat="1">
      <c r="A536" s="40"/>
      <c r="B536" s="41"/>
      <c r="C536" s="42"/>
      <c r="D536" s="227" t="s">
        <v>133</v>
      </c>
      <c r="E536" s="42"/>
      <c r="F536" s="228" t="s">
        <v>1047</v>
      </c>
      <c r="G536" s="42"/>
      <c r="H536" s="42"/>
      <c r="I536" s="229"/>
      <c r="J536" s="42"/>
      <c r="K536" s="42"/>
      <c r="L536" s="46"/>
      <c r="M536" s="230"/>
      <c r="N536" s="231"/>
      <c r="O536" s="86"/>
      <c r="P536" s="86"/>
      <c r="Q536" s="86"/>
      <c r="R536" s="86"/>
      <c r="S536" s="86"/>
      <c r="T536" s="87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T536" s="19" t="s">
        <v>133</v>
      </c>
      <c r="AU536" s="19" t="s">
        <v>81</v>
      </c>
    </row>
    <row r="537" s="14" customFormat="1">
      <c r="A537" s="14"/>
      <c r="B537" s="244"/>
      <c r="C537" s="245"/>
      <c r="D537" s="227" t="s">
        <v>137</v>
      </c>
      <c r="E537" s="245"/>
      <c r="F537" s="247" t="s">
        <v>1049</v>
      </c>
      <c r="G537" s="245"/>
      <c r="H537" s="248">
        <v>3.508</v>
      </c>
      <c r="I537" s="249"/>
      <c r="J537" s="245"/>
      <c r="K537" s="245"/>
      <c r="L537" s="250"/>
      <c r="M537" s="251"/>
      <c r="N537" s="252"/>
      <c r="O537" s="252"/>
      <c r="P537" s="252"/>
      <c r="Q537" s="252"/>
      <c r="R537" s="252"/>
      <c r="S537" s="252"/>
      <c r="T537" s="253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54" t="s">
        <v>137</v>
      </c>
      <c r="AU537" s="254" t="s">
        <v>81</v>
      </c>
      <c r="AV537" s="14" t="s">
        <v>81</v>
      </c>
      <c r="AW537" s="14" t="s">
        <v>4</v>
      </c>
      <c r="AX537" s="14" t="s">
        <v>79</v>
      </c>
      <c r="AY537" s="254" t="s">
        <v>124</v>
      </c>
    </row>
    <row r="538" s="12" customFormat="1" ht="22.8" customHeight="1">
      <c r="A538" s="12"/>
      <c r="B538" s="198"/>
      <c r="C538" s="199"/>
      <c r="D538" s="200" t="s">
        <v>71</v>
      </c>
      <c r="E538" s="212" t="s">
        <v>1050</v>
      </c>
      <c r="F538" s="212" t="s">
        <v>1051</v>
      </c>
      <c r="G538" s="199"/>
      <c r="H538" s="199"/>
      <c r="I538" s="202"/>
      <c r="J538" s="213">
        <f>BK538</f>
        <v>0</v>
      </c>
      <c r="K538" s="199"/>
      <c r="L538" s="204"/>
      <c r="M538" s="205"/>
      <c r="N538" s="206"/>
      <c r="O538" s="206"/>
      <c r="P538" s="207">
        <f>SUM(P539:P545)</f>
        <v>0</v>
      </c>
      <c r="Q538" s="206"/>
      <c r="R538" s="207">
        <f>SUM(R539:R545)</f>
        <v>0.0014036000000000001</v>
      </c>
      <c r="S538" s="206"/>
      <c r="T538" s="208">
        <f>SUM(T539:T545)</f>
        <v>0</v>
      </c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R538" s="209" t="s">
        <v>81</v>
      </c>
      <c r="AT538" s="210" t="s">
        <v>71</v>
      </c>
      <c r="AU538" s="210" t="s">
        <v>79</v>
      </c>
      <c r="AY538" s="209" t="s">
        <v>124</v>
      </c>
      <c r="BK538" s="211">
        <f>SUM(BK539:BK545)</f>
        <v>0</v>
      </c>
    </row>
    <row r="539" s="2" customFormat="1" ht="16.5" customHeight="1">
      <c r="A539" s="40"/>
      <c r="B539" s="41"/>
      <c r="C539" s="214" t="s">
        <v>1052</v>
      </c>
      <c r="D539" s="214" t="s">
        <v>126</v>
      </c>
      <c r="E539" s="215" t="s">
        <v>1053</v>
      </c>
      <c r="F539" s="216" t="s">
        <v>1054</v>
      </c>
      <c r="G539" s="217" t="s">
        <v>167</v>
      </c>
      <c r="H539" s="218">
        <v>6.3799999999999999</v>
      </c>
      <c r="I539" s="219"/>
      <c r="J539" s="220">
        <f>ROUND(I539*H539,2)</f>
        <v>0</v>
      </c>
      <c r="K539" s="216" t="s">
        <v>130</v>
      </c>
      <c r="L539" s="46"/>
      <c r="M539" s="221" t="s">
        <v>19</v>
      </c>
      <c r="N539" s="222" t="s">
        <v>43</v>
      </c>
      <c r="O539" s="86"/>
      <c r="P539" s="223">
        <f>O539*H539</f>
        <v>0</v>
      </c>
      <c r="Q539" s="223">
        <v>0.00022000000000000001</v>
      </c>
      <c r="R539" s="223">
        <f>Q539*H539</f>
        <v>0.0014036000000000001</v>
      </c>
      <c r="S539" s="223">
        <v>0</v>
      </c>
      <c r="T539" s="224">
        <f>S539*H539</f>
        <v>0</v>
      </c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R539" s="225" t="s">
        <v>266</v>
      </c>
      <c r="AT539" s="225" t="s">
        <v>126</v>
      </c>
      <c r="AU539" s="225" t="s">
        <v>81</v>
      </c>
      <c r="AY539" s="19" t="s">
        <v>124</v>
      </c>
      <c r="BE539" s="226">
        <f>IF(N539="základní",J539,0)</f>
        <v>0</v>
      </c>
      <c r="BF539" s="226">
        <f>IF(N539="snížená",J539,0)</f>
        <v>0</v>
      </c>
      <c r="BG539" s="226">
        <f>IF(N539="zákl. přenesená",J539,0)</f>
        <v>0</v>
      </c>
      <c r="BH539" s="226">
        <f>IF(N539="sníž. přenesená",J539,0)</f>
        <v>0</v>
      </c>
      <c r="BI539" s="226">
        <f>IF(N539="nulová",J539,0)</f>
        <v>0</v>
      </c>
      <c r="BJ539" s="19" t="s">
        <v>79</v>
      </c>
      <c r="BK539" s="226">
        <f>ROUND(I539*H539,2)</f>
        <v>0</v>
      </c>
      <c r="BL539" s="19" t="s">
        <v>266</v>
      </c>
      <c r="BM539" s="225" t="s">
        <v>1055</v>
      </c>
    </row>
    <row r="540" s="2" customFormat="1">
      <c r="A540" s="40"/>
      <c r="B540" s="41"/>
      <c r="C540" s="42"/>
      <c r="D540" s="227" t="s">
        <v>133</v>
      </c>
      <c r="E540" s="42"/>
      <c r="F540" s="228" t="s">
        <v>1056</v>
      </c>
      <c r="G540" s="42"/>
      <c r="H540" s="42"/>
      <c r="I540" s="229"/>
      <c r="J540" s="42"/>
      <c r="K540" s="42"/>
      <c r="L540" s="46"/>
      <c r="M540" s="230"/>
      <c r="N540" s="231"/>
      <c r="O540" s="86"/>
      <c r="P540" s="86"/>
      <c r="Q540" s="86"/>
      <c r="R540" s="86"/>
      <c r="S540" s="86"/>
      <c r="T540" s="87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T540" s="19" t="s">
        <v>133</v>
      </c>
      <c r="AU540" s="19" t="s">
        <v>81</v>
      </c>
    </row>
    <row r="541" s="2" customFormat="1">
      <c r="A541" s="40"/>
      <c r="B541" s="41"/>
      <c r="C541" s="42"/>
      <c r="D541" s="232" t="s">
        <v>135</v>
      </c>
      <c r="E541" s="42"/>
      <c r="F541" s="233" t="s">
        <v>1057</v>
      </c>
      <c r="G541" s="42"/>
      <c r="H541" s="42"/>
      <c r="I541" s="229"/>
      <c r="J541" s="42"/>
      <c r="K541" s="42"/>
      <c r="L541" s="46"/>
      <c r="M541" s="230"/>
      <c r="N541" s="231"/>
      <c r="O541" s="86"/>
      <c r="P541" s="86"/>
      <c r="Q541" s="86"/>
      <c r="R541" s="86"/>
      <c r="S541" s="86"/>
      <c r="T541" s="87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T541" s="19" t="s">
        <v>135</v>
      </c>
      <c r="AU541" s="19" t="s">
        <v>81</v>
      </c>
    </row>
    <row r="542" s="13" customFormat="1">
      <c r="A542" s="13"/>
      <c r="B542" s="234"/>
      <c r="C542" s="235"/>
      <c r="D542" s="227" t="s">
        <v>137</v>
      </c>
      <c r="E542" s="236" t="s">
        <v>19</v>
      </c>
      <c r="F542" s="237" t="s">
        <v>1058</v>
      </c>
      <c r="G542" s="235"/>
      <c r="H542" s="236" t="s">
        <v>19</v>
      </c>
      <c r="I542" s="238"/>
      <c r="J542" s="235"/>
      <c r="K542" s="235"/>
      <c r="L542" s="239"/>
      <c r="M542" s="240"/>
      <c r="N542" s="241"/>
      <c r="O542" s="241"/>
      <c r="P542" s="241"/>
      <c r="Q542" s="241"/>
      <c r="R542" s="241"/>
      <c r="S542" s="241"/>
      <c r="T542" s="242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243" t="s">
        <v>137</v>
      </c>
      <c r="AU542" s="243" t="s">
        <v>81</v>
      </c>
      <c r="AV542" s="13" t="s">
        <v>79</v>
      </c>
      <c r="AW542" s="13" t="s">
        <v>33</v>
      </c>
      <c r="AX542" s="13" t="s">
        <v>72</v>
      </c>
      <c r="AY542" s="243" t="s">
        <v>124</v>
      </c>
    </row>
    <row r="543" s="14" customFormat="1">
      <c r="A543" s="14"/>
      <c r="B543" s="244"/>
      <c r="C543" s="245"/>
      <c r="D543" s="227" t="s">
        <v>137</v>
      </c>
      <c r="E543" s="246" t="s">
        <v>19</v>
      </c>
      <c r="F543" s="247" t="s">
        <v>1059</v>
      </c>
      <c r="G543" s="245"/>
      <c r="H543" s="248">
        <v>2.7799999999999998</v>
      </c>
      <c r="I543" s="249"/>
      <c r="J543" s="245"/>
      <c r="K543" s="245"/>
      <c r="L543" s="250"/>
      <c r="M543" s="251"/>
      <c r="N543" s="252"/>
      <c r="O543" s="252"/>
      <c r="P543" s="252"/>
      <c r="Q543" s="252"/>
      <c r="R543" s="252"/>
      <c r="S543" s="252"/>
      <c r="T543" s="253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54" t="s">
        <v>137</v>
      </c>
      <c r="AU543" s="254" t="s">
        <v>81</v>
      </c>
      <c r="AV543" s="14" t="s">
        <v>81</v>
      </c>
      <c r="AW543" s="14" t="s">
        <v>33</v>
      </c>
      <c r="AX543" s="14" t="s">
        <v>72</v>
      </c>
      <c r="AY543" s="254" t="s">
        <v>124</v>
      </c>
    </row>
    <row r="544" s="14" customFormat="1">
      <c r="A544" s="14"/>
      <c r="B544" s="244"/>
      <c r="C544" s="245"/>
      <c r="D544" s="227" t="s">
        <v>137</v>
      </c>
      <c r="E544" s="246" t="s">
        <v>19</v>
      </c>
      <c r="F544" s="247" t="s">
        <v>1060</v>
      </c>
      <c r="G544" s="245"/>
      <c r="H544" s="248">
        <v>3.6000000000000001</v>
      </c>
      <c r="I544" s="249"/>
      <c r="J544" s="245"/>
      <c r="K544" s="245"/>
      <c r="L544" s="250"/>
      <c r="M544" s="251"/>
      <c r="N544" s="252"/>
      <c r="O544" s="252"/>
      <c r="P544" s="252"/>
      <c r="Q544" s="252"/>
      <c r="R544" s="252"/>
      <c r="S544" s="252"/>
      <c r="T544" s="253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T544" s="254" t="s">
        <v>137</v>
      </c>
      <c r="AU544" s="254" t="s">
        <v>81</v>
      </c>
      <c r="AV544" s="14" t="s">
        <v>81</v>
      </c>
      <c r="AW544" s="14" t="s">
        <v>33</v>
      </c>
      <c r="AX544" s="14" t="s">
        <v>72</v>
      </c>
      <c r="AY544" s="254" t="s">
        <v>124</v>
      </c>
    </row>
    <row r="545" s="15" customFormat="1">
      <c r="A545" s="15"/>
      <c r="B545" s="255"/>
      <c r="C545" s="256"/>
      <c r="D545" s="227" t="s">
        <v>137</v>
      </c>
      <c r="E545" s="257" t="s">
        <v>19</v>
      </c>
      <c r="F545" s="258" t="s">
        <v>156</v>
      </c>
      <c r="G545" s="256"/>
      <c r="H545" s="259">
        <v>6.3799999999999999</v>
      </c>
      <c r="I545" s="260"/>
      <c r="J545" s="256"/>
      <c r="K545" s="256"/>
      <c r="L545" s="261"/>
      <c r="M545" s="291"/>
      <c r="N545" s="292"/>
      <c r="O545" s="292"/>
      <c r="P545" s="292"/>
      <c r="Q545" s="292"/>
      <c r="R545" s="292"/>
      <c r="S545" s="292"/>
      <c r="T545" s="293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T545" s="265" t="s">
        <v>137</v>
      </c>
      <c r="AU545" s="265" t="s">
        <v>81</v>
      </c>
      <c r="AV545" s="15" t="s">
        <v>131</v>
      </c>
      <c r="AW545" s="15" t="s">
        <v>33</v>
      </c>
      <c r="AX545" s="15" t="s">
        <v>79</v>
      </c>
      <c r="AY545" s="265" t="s">
        <v>124</v>
      </c>
    </row>
    <row r="546" s="2" customFormat="1" ht="6.96" customHeight="1">
      <c r="A546" s="40"/>
      <c r="B546" s="61"/>
      <c r="C546" s="62"/>
      <c r="D546" s="62"/>
      <c r="E546" s="62"/>
      <c r="F546" s="62"/>
      <c r="G546" s="62"/>
      <c r="H546" s="62"/>
      <c r="I546" s="62"/>
      <c r="J546" s="62"/>
      <c r="K546" s="62"/>
      <c r="L546" s="46"/>
      <c r="M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</row>
  </sheetData>
  <sheetProtection sheet="1" autoFilter="0" formatColumns="0" formatRows="0" objects="1" scenarios="1" spinCount="100000" saltValue="GT4fO2V6s3zB0Mv/BZjLvB6DDXaOWoLFh8xyBw9t3OcHeet83vav3fJbXdcdVqBFB0bm9m2slvdTdLLTjROp0g==" hashValue="tv/9T4MOkMhq+tOjPDuoQ8k9xd5oJU2WS/knWMEqKmi51CTymE1zw4uP83Bnl0jNJg2gA5/D+ig6PoTD7SqqOQ==" algorithmName="SHA-512" password="CC35"/>
  <autoFilter ref="C96:K54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5:H85"/>
    <mergeCell ref="E87:H87"/>
    <mergeCell ref="E89:H89"/>
    <mergeCell ref="L2:V2"/>
  </mergeCells>
  <hyperlinks>
    <hyperlink ref="F102" r:id="rId1" display="https://podminky.urs.cz/item/CS_URS_2022_01/111211101"/>
    <hyperlink ref="F107" r:id="rId2" display="https://podminky.urs.cz/item/CS_URS_2022_01/112155311"/>
    <hyperlink ref="F110" r:id="rId3" display="https://podminky.urs.cz/item/CS_URS_2022_01/121151113"/>
    <hyperlink ref="F115" r:id="rId4" display="https://podminky.urs.cz/item/CS_URS_2022_01/122251102"/>
    <hyperlink ref="F124" r:id="rId5" display="https://podminky.urs.cz/item/CS_URS_2022_01/122703602"/>
    <hyperlink ref="F129" r:id="rId6" display="https://podminky.urs.cz/item/CS_URS_2022_01/162253101"/>
    <hyperlink ref="F132" r:id="rId7" display="https://podminky.urs.cz/item/CS_URS_2022_01/162351103"/>
    <hyperlink ref="F137" r:id="rId8" display="https://podminky.urs.cz/item/CS_URS_2022_01/162351104"/>
    <hyperlink ref="F146" r:id="rId9" display="https://podminky.urs.cz/item/CS_URS_2022_01/162751117"/>
    <hyperlink ref="F162" r:id="rId10" display="https://podminky.urs.cz/item/CS_URS_2022_01/162751119"/>
    <hyperlink ref="F170" r:id="rId11" display="https://podminky.urs.cz/item/CS_URS_2022_01/167151111"/>
    <hyperlink ref="F181" r:id="rId12" display="https://podminky.urs.cz/item/CS_URS_2022_01/171151103"/>
    <hyperlink ref="F195" r:id="rId13" display="https://podminky.urs.cz/item/CS_URS_2022_01/171251201"/>
    <hyperlink ref="F198" r:id="rId14" display="https://podminky.urs.cz/item/CS_URS_2022_01/174151101"/>
    <hyperlink ref="F204" r:id="rId15" display="https://podminky.urs.cz/item/CS_URS_2022_01/181311103"/>
    <hyperlink ref="F210" r:id="rId16" display="https://podminky.urs.cz/item/CS_URS_2022_01/181411121"/>
    <hyperlink ref="F215" r:id="rId17" display="https://podminky.urs.cz/item/CS_URS_2022_01/181411122"/>
    <hyperlink ref="F223" r:id="rId18" display="https://podminky.urs.cz/item/CS_URS_2022_01/181912111"/>
    <hyperlink ref="F232" r:id="rId19" display="https://podminky.urs.cz/item/CS_URS_2022_01/181912112"/>
    <hyperlink ref="F264" r:id="rId20" display="https://podminky.urs.cz/item/CS_URS_2022_01/181951111"/>
    <hyperlink ref="F270" r:id="rId21" display="https://podminky.urs.cz/item/CS_URS_2022_01/182151111"/>
    <hyperlink ref="F276" r:id="rId22" display="https://podminky.urs.cz/item/CS_URS_2022_01/182251101"/>
    <hyperlink ref="F290" r:id="rId23" display="https://podminky.urs.cz/item/CS_URS_2022_01/182311123"/>
    <hyperlink ref="F297" r:id="rId24" display="https://podminky.urs.cz/item/CS_URS_2022_01/184818232"/>
    <hyperlink ref="F300" r:id="rId25" display="https://podminky.urs.cz/item/CS_URS_2022_01/185804312"/>
    <hyperlink ref="F307" r:id="rId26" display="https://podminky.urs.cz/item/CS_URS_2022_01/247681114"/>
    <hyperlink ref="F315" r:id="rId27" display="https://podminky.urs.cz/item/CS_URS_2022_01/271532211"/>
    <hyperlink ref="F320" r:id="rId28" display="https://podminky.urs.cz/item/CS_URS_2022_01/273313511"/>
    <hyperlink ref="F325" r:id="rId29" display="https://podminky.urs.cz/item/CS_URS_2022_01/273351121"/>
    <hyperlink ref="F330" r:id="rId30" display="https://podminky.urs.cz/item/CS_URS_2022_01/273351122"/>
    <hyperlink ref="F333" r:id="rId31" display="https://podminky.urs.cz/item/CS_URS_2022_01/275313711"/>
    <hyperlink ref="F338" r:id="rId32" display="https://podminky.urs.cz/item/CS_URS_2022_01/275322611"/>
    <hyperlink ref="F344" r:id="rId33" display="https://podminky.urs.cz/item/CS_URS_2022_01/275351121"/>
    <hyperlink ref="F352" r:id="rId34" display="https://podminky.urs.cz/item/CS_URS_2022_01/275351122"/>
    <hyperlink ref="F360" r:id="rId35" display="https://podminky.urs.cz/item/CS_URS_2022_01/275362021"/>
    <hyperlink ref="F368" r:id="rId36" display="https://podminky.urs.cz/item/CS_URS_2022_01/310321111"/>
    <hyperlink ref="F374" r:id="rId37" display="https://podminky.urs.cz/item/CS_URS_2022_01/451577777"/>
    <hyperlink ref="F381" r:id="rId38" display="https://podminky.urs.cz/item/CS_URS_2022_01/452218010"/>
    <hyperlink ref="F397" r:id="rId39" display="https://podminky.urs.cz/item/CS_URS_2022_01/457971122"/>
    <hyperlink ref="F407" r:id="rId40" display="https://podminky.urs.cz/item/CS_URS_2022_01/457979122"/>
    <hyperlink ref="F410" r:id="rId41" display="https://podminky.urs.cz/item/CS_URS_2022_01/463211151"/>
    <hyperlink ref="F416" r:id="rId42" display="https://podminky.urs.cz/item/CS_URS_2022_01/463211152"/>
    <hyperlink ref="F430" r:id="rId43" display="https://podminky.urs.cz/item/CS_URS_2022_01/464531112"/>
    <hyperlink ref="F437" r:id="rId44" display="https://podminky.urs.cz/item/CS_URS_2022_01/464571121"/>
    <hyperlink ref="F444" r:id="rId45" display="https://podminky.urs.cz/item/CS_URS_2022_01/465511113"/>
    <hyperlink ref="F450" r:id="rId46" display="https://podminky.urs.cz/item/CS_URS_2022_01/810391811"/>
    <hyperlink ref="F456" r:id="rId47" display="https://podminky.urs.cz/item/CS_URS_2022_01/871375241"/>
    <hyperlink ref="F461" r:id="rId48" display="https://podminky.urs.cz/item/CS_URS_2022_01/892443922"/>
    <hyperlink ref="F466" r:id="rId49" display="https://podminky.urs.cz/item/CS_URS_2022_01/899633131"/>
    <hyperlink ref="F475" r:id="rId50" display="https://podminky.urs.cz/item/CS_URS_2022_01/899643111"/>
    <hyperlink ref="F481" r:id="rId51" display="https://podminky.urs.cz/item/CS_URS_2022_01/899658211"/>
    <hyperlink ref="F490" r:id="rId52" display="https://podminky.urs.cz/item/CS_URS_2022_01/934956123"/>
    <hyperlink ref="F496" r:id="rId53" display="https://podminky.urs.cz/item/CS_URS_2022_01/966008212"/>
    <hyperlink ref="F516" r:id="rId54" display="https://podminky.urs.cz/item/CS_URS_2022_01/997013501"/>
    <hyperlink ref="F519" r:id="rId55" display="https://podminky.urs.cz/item/CS_URS_2022_01/997013509"/>
    <hyperlink ref="F523" r:id="rId56" display="https://podminky.urs.cz/item/CS_URS_2022_01/997013861"/>
    <hyperlink ref="F527" r:id="rId57" display="https://podminky.urs.cz/item/CS_URS_2022_01/998331011"/>
    <hyperlink ref="F532" r:id="rId58" display="https://podminky.urs.cz/item/CS_URS_2022_01/711159111"/>
    <hyperlink ref="F541" r:id="rId59" display="https://podminky.urs.cz/item/CS_URS_2022_01/78321302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0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40"/>
      <c r="C3" s="141"/>
      <c r="D3" s="141"/>
      <c r="E3" s="141"/>
      <c r="F3" s="141"/>
      <c r="G3" s="141"/>
      <c r="H3" s="141"/>
      <c r="I3" s="141"/>
      <c r="J3" s="141"/>
      <c r="K3" s="141"/>
      <c r="L3" s="22"/>
      <c r="AT3" s="19" t="s">
        <v>81</v>
      </c>
    </row>
    <row r="4" s="1" customFormat="1" ht="24.96" customHeight="1">
      <c r="B4" s="22"/>
      <c r="D4" s="142" t="s">
        <v>92</v>
      </c>
      <c r="L4" s="22"/>
      <c r="M4" s="14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44" t="s">
        <v>16</v>
      </c>
      <c r="L6" s="22"/>
    </row>
    <row r="7" s="1" customFormat="1" ht="16.5" customHeight="1">
      <c r="B7" s="22"/>
      <c r="E7" s="145" t="str">
        <f>'Rekapitulace stavby'!K6</f>
        <v>Rekonstrukce silnice III/3556, III/3557 a chodníků Brčekoly</v>
      </c>
      <c r="F7" s="144"/>
      <c r="G7" s="144"/>
      <c r="H7" s="144"/>
      <c r="L7" s="22"/>
    </row>
    <row r="8" s="2" customFormat="1" ht="12" customHeight="1">
      <c r="A8" s="40"/>
      <c r="B8" s="46"/>
      <c r="C8" s="40"/>
      <c r="D8" s="144" t="s">
        <v>93</v>
      </c>
      <c r="E8" s="40"/>
      <c r="F8" s="40"/>
      <c r="G8" s="40"/>
      <c r="H8" s="40"/>
      <c r="I8" s="40"/>
      <c r="J8" s="40"/>
      <c r="K8" s="40"/>
      <c r="L8" s="14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7" t="s">
        <v>1061</v>
      </c>
      <c r="F9" s="40"/>
      <c r="G9" s="40"/>
      <c r="H9" s="40"/>
      <c r="I9" s="40"/>
      <c r="J9" s="40"/>
      <c r="K9" s="40"/>
      <c r="L9" s="14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4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44" t="s">
        <v>18</v>
      </c>
      <c r="E11" s="40"/>
      <c r="F11" s="135" t="s">
        <v>19</v>
      </c>
      <c r="G11" s="40"/>
      <c r="H11" s="40"/>
      <c r="I11" s="144" t="s">
        <v>20</v>
      </c>
      <c r="J11" s="135" t="s">
        <v>19</v>
      </c>
      <c r="K11" s="40"/>
      <c r="L11" s="14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44" t="s">
        <v>21</v>
      </c>
      <c r="E12" s="40"/>
      <c r="F12" s="135" t="s">
        <v>22</v>
      </c>
      <c r="G12" s="40"/>
      <c r="H12" s="40"/>
      <c r="I12" s="144" t="s">
        <v>23</v>
      </c>
      <c r="J12" s="148" t="str">
        <f>'Rekapitulace stavby'!AN8</f>
        <v>28. 3. 2022</v>
      </c>
      <c r="K12" s="40"/>
      <c r="L12" s="14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4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44" t="s">
        <v>25</v>
      </c>
      <c r="E14" s="40"/>
      <c r="F14" s="40"/>
      <c r="G14" s="40"/>
      <c r="H14" s="40"/>
      <c r="I14" s="144" t="s">
        <v>26</v>
      </c>
      <c r="J14" s="135" t="s">
        <v>19</v>
      </c>
      <c r="K14" s="40"/>
      <c r="L14" s="14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5" t="s">
        <v>27</v>
      </c>
      <c r="F15" s="40"/>
      <c r="G15" s="40"/>
      <c r="H15" s="40"/>
      <c r="I15" s="144" t="s">
        <v>28</v>
      </c>
      <c r="J15" s="135" t="s">
        <v>19</v>
      </c>
      <c r="K15" s="40"/>
      <c r="L15" s="14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4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44" t="s">
        <v>29</v>
      </c>
      <c r="E17" s="40"/>
      <c r="F17" s="40"/>
      <c r="G17" s="40"/>
      <c r="H17" s="40"/>
      <c r="I17" s="144" t="s">
        <v>26</v>
      </c>
      <c r="J17" s="35" t="str">
        <f>'Rekapitulace stavby'!AN13</f>
        <v>Vyplň údaj</v>
      </c>
      <c r="K17" s="40"/>
      <c r="L17" s="14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5"/>
      <c r="G18" s="135"/>
      <c r="H18" s="135"/>
      <c r="I18" s="144" t="s">
        <v>28</v>
      </c>
      <c r="J18" s="35" t="str">
        <f>'Rekapitulace stavby'!AN14</f>
        <v>Vyplň údaj</v>
      </c>
      <c r="K18" s="40"/>
      <c r="L18" s="14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4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44" t="s">
        <v>31</v>
      </c>
      <c r="E20" s="40"/>
      <c r="F20" s="40"/>
      <c r="G20" s="40"/>
      <c r="H20" s="40"/>
      <c r="I20" s="144" t="s">
        <v>26</v>
      </c>
      <c r="J20" s="135" t="s">
        <v>19</v>
      </c>
      <c r="K20" s="40"/>
      <c r="L20" s="14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5" t="s">
        <v>32</v>
      </c>
      <c r="F21" s="40"/>
      <c r="G21" s="40"/>
      <c r="H21" s="40"/>
      <c r="I21" s="144" t="s">
        <v>28</v>
      </c>
      <c r="J21" s="135" t="s">
        <v>19</v>
      </c>
      <c r="K21" s="40"/>
      <c r="L21" s="14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4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44" t="s">
        <v>34</v>
      </c>
      <c r="E23" s="40"/>
      <c r="F23" s="40"/>
      <c r="G23" s="40"/>
      <c r="H23" s="40"/>
      <c r="I23" s="144" t="s">
        <v>26</v>
      </c>
      <c r="J23" s="135" t="str">
        <f>IF('Rekapitulace stavby'!AN19="","",'Rekapitulace stavby'!AN19)</f>
        <v/>
      </c>
      <c r="K23" s="40"/>
      <c r="L23" s="14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5" t="str">
        <f>IF('Rekapitulace stavby'!E20="","",'Rekapitulace stavby'!E20)</f>
        <v xml:space="preserve"> </v>
      </c>
      <c r="F24" s="40"/>
      <c r="G24" s="40"/>
      <c r="H24" s="40"/>
      <c r="I24" s="144" t="s">
        <v>28</v>
      </c>
      <c r="J24" s="135" t="str">
        <f>IF('Rekapitulace stavby'!AN20="","",'Rekapitulace stavby'!AN20)</f>
        <v/>
      </c>
      <c r="K24" s="40"/>
      <c r="L24" s="14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4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44" t="s">
        <v>36</v>
      </c>
      <c r="E26" s="40"/>
      <c r="F26" s="40"/>
      <c r="G26" s="40"/>
      <c r="H26" s="40"/>
      <c r="I26" s="40"/>
      <c r="J26" s="40"/>
      <c r="K26" s="40"/>
      <c r="L26" s="14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9"/>
      <c r="B27" s="150"/>
      <c r="C27" s="149"/>
      <c r="D27" s="149"/>
      <c r="E27" s="151" t="s">
        <v>19</v>
      </c>
      <c r="F27" s="151"/>
      <c r="G27" s="151"/>
      <c r="H27" s="151"/>
      <c r="I27" s="149"/>
      <c r="J27" s="149"/>
      <c r="K27" s="149"/>
      <c r="L27" s="152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4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53"/>
      <c r="E29" s="153"/>
      <c r="F29" s="153"/>
      <c r="G29" s="153"/>
      <c r="H29" s="153"/>
      <c r="I29" s="153"/>
      <c r="J29" s="153"/>
      <c r="K29" s="153"/>
      <c r="L29" s="14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4" t="s">
        <v>38</v>
      </c>
      <c r="E30" s="40"/>
      <c r="F30" s="40"/>
      <c r="G30" s="40"/>
      <c r="H30" s="40"/>
      <c r="I30" s="40"/>
      <c r="J30" s="155">
        <f>ROUND(J84, 2)</f>
        <v>0</v>
      </c>
      <c r="K30" s="40"/>
      <c r="L30" s="14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53"/>
      <c r="E31" s="153"/>
      <c r="F31" s="153"/>
      <c r="G31" s="153"/>
      <c r="H31" s="153"/>
      <c r="I31" s="153"/>
      <c r="J31" s="153"/>
      <c r="K31" s="153"/>
      <c r="L31" s="14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6" t="s">
        <v>40</v>
      </c>
      <c r="G32" s="40"/>
      <c r="H32" s="40"/>
      <c r="I32" s="156" t="s">
        <v>39</v>
      </c>
      <c r="J32" s="156" t="s">
        <v>41</v>
      </c>
      <c r="K32" s="40"/>
      <c r="L32" s="14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7" t="s">
        <v>42</v>
      </c>
      <c r="E33" s="144" t="s">
        <v>43</v>
      </c>
      <c r="F33" s="158">
        <f>ROUND((SUM(BE84:BE111)),  2)</f>
        <v>0</v>
      </c>
      <c r="G33" s="40"/>
      <c r="H33" s="40"/>
      <c r="I33" s="159">
        <v>0.20999999999999999</v>
      </c>
      <c r="J33" s="158">
        <f>ROUND(((SUM(BE84:BE111))*I33),  2)</f>
        <v>0</v>
      </c>
      <c r="K33" s="40"/>
      <c r="L33" s="14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44" t="s">
        <v>44</v>
      </c>
      <c r="F34" s="158">
        <f>ROUND((SUM(BF84:BF111)),  2)</f>
        <v>0</v>
      </c>
      <c r="G34" s="40"/>
      <c r="H34" s="40"/>
      <c r="I34" s="159">
        <v>0.14999999999999999</v>
      </c>
      <c r="J34" s="158">
        <f>ROUND(((SUM(BF84:BF111))*I34),  2)</f>
        <v>0</v>
      </c>
      <c r="K34" s="40"/>
      <c r="L34" s="14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44" t="s">
        <v>45</v>
      </c>
      <c r="F35" s="158">
        <f>ROUND((SUM(BG84:BG111)),  2)</f>
        <v>0</v>
      </c>
      <c r="G35" s="40"/>
      <c r="H35" s="40"/>
      <c r="I35" s="159">
        <v>0.20999999999999999</v>
      </c>
      <c r="J35" s="158">
        <f>0</f>
        <v>0</v>
      </c>
      <c r="K35" s="40"/>
      <c r="L35" s="14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44" t="s">
        <v>46</v>
      </c>
      <c r="F36" s="158">
        <f>ROUND((SUM(BH84:BH111)),  2)</f>
        <v>0</v>
      </c>
      <c r="G36" s="40"/>
      <c r="H36" s="40"/>
      <c r="I36" s="159">
        <v>0.14999999999999999</v>
      </c>
      <c r="J36" s="158">
        <f>0</f>
        <v>0</v>
      </c>
      <c r="K36" s="40"/>
      <c r="L36" s="1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44" t="s">
        <v>47</v>
      </c>
      <c r="F37" s="158">
        <f>ROUND((SUM(BI84:BI111)),  2)</f>
        <v>0</v>
      </c>
      <c r="G37" s="40"/>
      <c r="H37" s="40"/>
      <c r="I37" s="159">
        <v>0</v>
      </c>
      <c r="J37" s="158">
        <f>0</f>
        <v>0</v>
      </c>
      <c r="K37" s="40"/>
      <c r="L37" s="14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4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60"/>
      <c r="D39" s="161" t="s">
        <v>48</v>
      </c>
      <c r="E39" s="162"/>
      <c r="F39" s="162"/>
      <c r="G39" s="163" t="s">
        <v>49</v>
      </c>
      <c r="H39" s="164" t="s">
        <v>50</v>
      </c>
      <c r="I39" s="162"/>
      <c r="J39" s="165">
        <f>SUM(J30:J37)</f>
        <v>0</v>
      </c>
      <c r="K39" s="166"/>
      <c r="L39" s="14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7"/>
      <c r="C40" s="168"/>
      <c r="D40" s="168"/>
      <c r="E40" s="168"/>
      <c r="F40" s="168"/>
      <c r="G40" s="168"/>
      <c r="H40" s="168"/>
      <c r="I40" s="168"/>
      <c r="J40" s="168"/>
      <c r="K40" s="168"/>
      <c r="L40" s="14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0"/>
      <c r="J44" s="170"/>
      <c r="K44" s="170"/>
      <c r="L44" s="14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97</v>
      </c>
      <c r="D45" s="42"/>
      <c r="E45" s="42"/>
      <c r="F45" s="42"/>
      <c r="G45" s="42"/>
      <c r="H45" s="42"/>
      <c r="I45" s="42"/>
      <c r="J45" s="42"/>
      <c r="K45" s="42"/>
      <c r="L45" s="14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4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4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1" t="str">
        <f>E7</f>
        <v>Rekonstrukce silnice III/3556, III/3557 a chodníků Brčekoly</v>
      </c>
      <c r="F48" s="34"/>
      <c r="G48" s="34"/>
      <c r="H48" s="34"/>
      <c r="I48" s="42"/>
      <c r="J48" s="42"/>
      <c r="K48" s="42"/>
      <c r="L48" s="14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93</v>
      </c>
      <c r="D49" s="42"/>
      <c r="E49" s="42"/>
      <c r="F49" s="42"/>
      <c r="G49" s="42"/>
      <c r="H49" s="42"/>
      <c r="I49" s="42"/>
      <c r="J49" s="42"/>
      <c r="K49" s="42"/>
      <c r="L49" s="14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VON - Vedlejší a ostatní náklady</v>
      </c>
      <c r="F50" s="42"/>
      <c r="G50" s="42"/>
      <c r="H50" s="42"/>
      <c r="I50" s="42"/>
      <c r="J50" s="42"/>
      <c r="K50" s="42"/>
      <c r="L50" s="14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4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Obec Brčekoly</v>
      </c>
      <c r="G52" s="42"/>
      <c r="H52" s="42"/>
      <c r="I52" s="34" t="s">
        <v>23</v>
      </c>
      <c r="J52" s="74" t="str">
        <f>IF(J12="","",J12)</f>
        <v>28. 3. 2022</v>
      </c>
      <c r="K52" s="42"/>
      <c r="L52" s="14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4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25.65" customHeight="1">
      <c r="A54" s="40"/>
      <c r="B54" s="41"/>
      <c r="C54" s="34" t="s">
        <v>25</v>
      </c>
      <c r="D54" s="42"/>
      <c r="E54" s="42"/>
      <c r="F54" s="29" t="str">
        <f>E15</f>
        <v>SÚS Pardubického kraje, Doubravice 98, Pardubice</v>
      </c>
      <c r="G54" s="42"/>
      <c r="H54" s="42"/>
      <c r="I54" s="34" t="s">
        <v>31</v>
      </c>
      <c r="J54" s="38" t="str">
        <f>E21</f>
        <v>Ing.Tomáš Klikar, Hradec Králové</v>
      </c>
      <c r="K54" s="42"/>
      <c r="L54" s="14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 xml:space="preserve"> </v>
      </c>
      <c r="K55" s="42"/>
      <c r="L55" s="14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4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2" t="s">
        <v>98</v>
      </c>
      <c r="D57" s="173"/>
      <c r="E57" s="173"/>
      <c r="F57" s="173"/>
      <c r="G57" s="173"/>
      <c r="H57" s="173"/>
      <c r="I57" s="173"/>
      <c r="J57" s="174" t="s">
        <v>99</v>
      </c>
      <c r="K57" s="173"/>
      <c r="L57" s="14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4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5" t="s">
        <v>70</v>
      </c>
      <c r="D59" s="42"/>
      <c r="E59" s="42"/>
      <c r="F59" s="42"/>
      <c r="G59" s="42"/>
      <c r="H59" s="42"/>
      <c r="I59" s="42"/>
      <c r="J59" s="104">
        <f>J84</f>
        <v>0</v>
      </c>
      <c r="K59" s="42"/>
      <c r="L59" s="14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100</v>
      </c>
    </row>
    <row r="60" s="9" customFormat="1" ht="24.96" customHeight="1">
      <c r="A60" s="9"/>
      <c r="B60" s="176"/>
      <c r="C60" s="177"/>
      <c r="D60" s="178" t="s">
        <v>101</v>
      </c>
      <c r="E60" s="179"/>
      <c r="F60" s="179"/>
      <c r="G60" s="179"/>
      <c r="H60" s="179"/>
      <c r="I60" s="179"/>
      <c r="J60" s="180">
        <f>J85</f>
        <v>0</v>
      </c>
      <c r="K60" s="177"/>
      <c r="L60" s="18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2"/>
      <c r="C61" s="127"/>
      <c r="D61" s="183" t="s">
        <v>605</v>
      </c>
      <c r="E61" s="184"/>
      <c r="F61" s="184"/>
      <c r="G61" s="184"/>
      <c r="H61" s="184"/>
      <c r="I61" s="184"/>
      <c r="J61" s="185">
        <f>J86</f>
        <v>0</v>
      </c>
      <c r="K61" s="127"/>
      <c r="L61" s="186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6"/>
      <c r="C62" s="177"/>
      <c r="D62" s="178" t="s">
        <v>1062</v>
      </c>
      <c r="E62" s="179"/>
      <c r="F62" s="179"/>
      <c r="G62" s="179"/>
      <c r="H62" s="179"/>
      <c r="I62" s="179"/>
      <c r="J62" s="180">
        <f>J89</f>
        <v>0</v>
      </c>
      <c r="K62" s="177"/>
      <c r="L62" s="18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2"/>
      <c r="C63" s="127"/>
      <c r="D63" s="183" t="s">
        <v>1063</v>
      </c>
      <c r="E63" s="184"/>
      <c r="F63" s="184"/>
      <c r="G63" s="184"/>
      <c r="H63" s="184"/>
      <c r="I63" s="184"/>
      <c r="J63" s="185">
        <f>J90</f>
        <v>0</v>
      </c>
      <c r="K63" s="127"/>
      <c r="L63" s="186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2"/>
      <c r="C64" s="127"/>
      <c r="D64" s="183" t="s">
        <v>1064</v>
      </c>
      <c r="E64" s="184"/>
      <c r="F64" s="184"/>
      <c r="G64" s="184"/>
      <c r="H64" s="184"/>
      <c r="I64" s="184"/>
      <c r="J64" s="185">
        <f>J101</f>
        <v>0</v>
      </c>
      <c r="K64" s="127"/>
      <c r="L64" s="186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14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6" s="2" customFormat="1" ht="6.96" customHeight="1">
      <c r="A66" s="40"/>
      <c r="B66" s="61"/>
      <c r="C66" s="62"/>
      <c r="D66" s="62"/>
      <c r="E66" s="62"/>
      <c r="F66" s="62"/>
      <c r="G66" s="62"/>
      <c r="H66" s="62"/>
      <c r="I66" s="62"/>
      <c r="J66" s="62"/>
      <c r="K66" s="62"/>
      <c r="L66" s="146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70" s="2" customFormat="1" ht="6.96" customHeight="1">
      <c r="A70" s="40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14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24.96" customHeight="1">
      <c r="A71" s="40"/>
      <c r="B71" s="41"/>
      <c r="C71" s="25" t="s">
        <v>109</v>
      </c>
      <c r="D71" s="42"/>
      <c r="E71" s="42"/>
      <c r="F71" s="42"/>
      <c r="G71" s="42"/>
      <c r="H71" s="42"/>
      <c r="I71" s="42"/>
      <c r="J71" s="42"/>
      <c r="K71" s="42"/>
      <c r="L71" s="14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4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16</v>
      </c>
      <c r="D73" s="42"/>
      <c r="E73" s="42"/>
      <c r="F73" s="42"/>
      <c r="G73" s="42"/>
      <c r="H73" s="42"/>
      <c r="I73" s="42"/>
      <c r="J73" s="42"/>
      <c r="K73" s="42"/>
      <c r="L73" s="14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171" t="str">
        <f>E7</f>
        <v>Rekonstrukce silnice III/3556, III/3557 a chodníků Brčekoly</v>
      </c>
      <c r="F74" s="34"/>
      <c r="G74" s="34"/>
      <c r="H74" s="34"/>
      <c r="I74" s="42"/>
      <c r="J74" s="42"/>
      <c r="K74" s="42"/>
      <c r="L74" s="14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93</v>
      </c>
      <c r="D75" s="42"/>
      <c r="E75" s="42"/>
      <c r="F75" s="42"/>
      <c r="G75" s="42"/>
      <c r="H75" s="42"/>
      <c r="I75" s="42"/>
      <c r="J75" s="42"/>
      <c r="K75" s="42"/>
      <c r="L75" s="14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71" t="str">
        <f>E9</f>
        <v>VON - Vedlejší a ostatní náklady</v>
      </c>
      <c r="F76" s="42"/>
      <c r="G76" s="42"/>
      <c r="H76" s="42"/>
      <c r="I76" s="42"/>
      <c r="J76" s="42"/>
      <c r="K76" s="42"/>
      <c r="L76" s="14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14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2" customHeight="1">
      <c r="A78" s="40"/>
      <c r="B78" s="41"/>
      <c r="C78" s="34" t="s">
        <v>21</v>
      </c>
      <c r="D78" s="42"/>
      <c r="E78" s="42"/>
      <c r="F78" s="29" t="str">
        <f>F12</f>
        <v>Obec Brčekoly</v>
      </c>
      <c r="G78" s="42"/>
      <c r="H78" s="42"/>
      <c r="I78" s="34" t="s">
        <v>23</v>
      </c>
      <c r="J78" s="74" t="str">
        <f>IF(J12="","",J12)</f>
        <v>28. 3. 2022</v>
      </c>
      <c r="K78" s="42"/>
      <c r="L78" s="14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4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5.65" customHeight="1">
      <c r="A80" s="40"/>
      <c r="B80" s="41"/>
      <c r="C80" s="34" t="s">
        <v>25</v>
      </c>
      <c r="D80" s="42"/>
      <c r="E80" s="42"/>
      <c r="F80" s="29" t="str">
        <f>E15</f>
        <v>SÚS Pardubického kraje, Doubravice 98, Pardubice</v>
      </c>
      <c r="G80" s="42"/>
      <c r="H80" s="42"/>
      <c r="I80" s="34" t="s">
        <v>31</v>
      </c>
      <c r="J80" s="38" t="str">
        <f>E21</f>
        <v>Ing.Tomáš Klikar, Hradec Králové</v>
      </c>
      <c r="K80" s="42"/>
      <c r="L80" s="14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29</v>
      </c>
      <c r="D81" s="42"/>
      <c r="E81" s="42"/>
      <c r="F81" s="29" t="str">
        <f>IF(E18="","",E18)</f>
        <v>Vyplň údaj</v>
      </c>
      <c r="G81" s="42"/>
      <c r="H81" s="42"/>
      <c r="I81" s="34" t="s">
        <v>34</v>
      </c>
      <c r="J81" s="38" t="str">
        <f>E24</f>
        <v xml:space="preserve"> </v>
      </c>
      <c r="K81" s="42"/>
      <c r="L81" s="14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0.32" customHeight="1">
      <c r="A82" s="40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14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11" customFormat="1" ht="29.28" customHeight="1">
      <c r="A83" s="187"/>
      <c r="B83" s="188"/>
      <c r="C83" s="189" t="s">
        <v>110</v>
      </c>
      <c r="D83" s="190" t="s">
        <v>57</v>
      </c>
      <c r="E83" s="190" t="s">
        <v>53</v>
      </c>
      <c r="F83" s="190" t="s">
        <v>54</v>
      </c>
      <c r="G83" s="190" t="s">
        <v>111</v>
      </c>
      <c r="H83" s="190" t="s">
        <v>112</v>
      </c>
      <c r="I83" s="190" t="s">
        <v>113</v>
      </c>
      <c r="J83" s="190" t="s">
        <v>99</v>
      </c>
      <c r="K83" s="191" t="s">
        <v>114</v>
      </c>
      <c r="L83" s="192"/>
      <c r="M83" s="94" t="s">
        <v>19</v>
      </c>
      <c r="N83" s="95" t="s">
        <v>42</v>
      </c>
      <c r="O83" s="95" t="s">
        <v>115</v>
      </c>
      <c r="P83" s="95" t="s">
        <v>116</v>
      </c>
      <c r="Q83" s="95" t="s">
        <v>117</v>
      </c>
      <c r="R83" s="95" t="s">
        <v>118</v>
      </c>
      <c r="S83" s="95" t="s">
        <v>119</v>
      </c>
      <c r="T83" s="96" t="s">
        <v>120</v>
      </c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="2" customFormat="1" ht="22.8" customHeight="1">
      <c r="A84" s="40"/>
      <c r="B84" s="41"/>
      <c r="C84" s="101" t="s">
        <v>121</v>
      </c>
      <c r="D84" s="42"/>
      <c r="E84" s="42"/>
      <c r="F84" s="42"/>
      <c r="G84" s="42"/>
      <c r="H84" s="42"/>
      <c r="I84" s="42"/>
      <c r="J84" s="193">
        <f>BK84</f>
        <v>0</v>
      </c>
      <c r="K84" s="42"/>
      <c r="L84" s="46"/>
      <c r="M84" s="97"/>
      <c r="N84" s="194"/>
      <c r="O84" s="98"/>
      <c r="P84" s="195">
        <f>P85+P89</f>
        <v>0</v>
      </c>
      <c r="Q84" s="98"/>
      <c r="R84" s="195">
        <f>R85+R89</f>
        <v>0</v>
      </c>
      <c r="S84" s="98"/>
      <c r="T84" s="196">
        <f>T85+T89</f>
        <v>0.02</v>
      </c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T84" s="19" t="s">
        <v>71</v>
      </c>
      <c r="AU84" s="19" t="s">
        <v>100</v>
      </c>
      <c r="BK84" s="197">
        <f>BK85+BK89</f>
        <v>0</v>
      </c>
    </row>
    <row r="85" s="12" customFormat="1" ht="25.92" customHeight="1">
      <c r="A85" s="12"/>
      <c r="B85" s="198"/>
      <c r="C85" s="199"/>
      <c r="D85" s="200" t="s">
        <v>71</v>
      </c>
      <c r="E85" s="201" t="s">
        <v>122</v>
      </c>
      <c r="F85" s="201" t="s">
        <v>123</v>
      </c>
      <c r="G85" s="199"/>
      <c r="H85" s="199"/>
      <c r="I85" s="202"/>
      <c r="J85" s="203">
        <f>BK85</f>
        <v>0</v>
      </c>
      <c r="K85" s="199"/>
      <c r="L85" s="204"/>
      <c r="M85" s="205"/>
      <c r="N85" s="206"/>
      <c r="O85" s="206"/>
      <c r="P85" s="207">
        <f>P86</f>
        <v>0</v>
      </c>
      <c r="Q85" s="206"/>
      <c r="R85" s="207">
        <f>R86</f>
        <v>0</v>
      </c>
      <c r="S85" s="206"/>
      <c r="T85" s="208">
        <f>T86</f>
        <v>0.02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9" t="s">
        <v>79</v>
      </c>
      <c r="AT85" s="210" t="s">
        <v>71</v>
      </c>
      <c r="AU85" s="210" t="s">
        <v>72</v>
      </c>
      <c r="AY85" s="209" t="s">
        <v>124</v>
      </c>
      <c r="BK85" s="211">
        <f>BK86</f>
        <v>0</v>
      </c>
    </row>
    <row r="86" s="12" customFormat="1" ht="22.8" customHeight="1">
      <c r="A86" s="12"/>
      <c r="B86" s="198"/>
      <c r="C86" s="199"/>
      <c r="D86" s="200" t="s">
        <v>71</v>
      </c>
      <c r="E86" s="212" t="s">
        <v>210</v>
      </c>
      <c r="F86" s="212" t="s">
        <v>986</v>
      </c>
      <c r="G86" s="199"/>
      <c r="H86" s="199"/>
      <c r="I86" s="202"/>
      <c r="J86" s="213">
        <f>BK86</f>
        <v>0</v>
      </c>
      <c r="K86" s="199"/>
      <c r="L86" s="204"/>
      <c r="M86" s="205"/>
      <c r="N86" s="206"/>
      <c r="O86" s="206"/>
      <c r="P86" s="207">
        <f>SUM(P87:P88)</f>
        <v>0</v>
      </c>
      <c r="Q86" s="206"/>
      <c r="R86" s="207">
        <f>SUM(R87:R88)</f>
        <v>0</v>
      </c>
      <c r="S86" s="206"/>
      <c r="T86" s="208">
        <f>SUM(T87:T88)</f>
        <v>0.02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09" t="s">
        <v>79</v>
      </c>
      <c r="AT86" s="210" t="s">
        <v>71</v>
      </c>
      <c r="AU86" s="210" t="s">
        <v>79</v>
      </c>
      <c r="AY86" s="209" t="s">
        <v>124</v>
      </c>
      <c r="BK86" s="211">
        <f>SUM(BK87:BK88)</f>
        <v>0</v>
      </c>
    </row>
    <row r="87" s="2" customFormat="1" ht="16.5" customHeight="1">
      <c r="A87" s="40"/>
      <c r="B87" s="41"/>
      <c r="C87" s="214" t="s">
        <v>79</v>
      </c>
      <c r="D87" s="214" t="s">
        <v>126</v>
      </c>
      <c r="E87" s="215" t="s">
        <v>1065</v>
      </c>
      <c r="F87" s="216" t="s">
        <v>1066</v>
      </c>
      <c r="G87" s="217" t="s">
        <v>1067</v>
      </c>
      <c r="H87" s="218">
        <v>1</v>
      </c>
      <c r="I87" s="219"/>
      <c r="J87" s="220">
        <f>ROUND(I87*H87,2)</f>
        <v>0</v>
      </c>
      <c r="K87" s="216" t="s">
        <v>19</v>
      </c>
      <c r="L87" s="46"/>
      <c r="M87" s="221" t="s">
        <v>19</v>
      </c>
      <c r="N87" s="222" t="s">
        <v>43</v>
      </c>
      <c r="O87" s="86"/>
      <c r="P87" s="223">
        <f>O87*H87</f>
        <v>0</v>
      </c>
      <c r="Q87" s="223">
        <v>0</v>
      </c>
      <c r="R87" s="223">
        <f>Q87*H87</f>
        <v>0</v>
      </c>
      <c r="S87" s="223">
        <v>0.02</v>
      </c>
      <c r="T87" s="224">
        <f>S87*H87</f>
        <v>0.02</v>
      </c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R87" s="225" t="s">
        <v>131</v>
      </c>
      <c r="AT87" s="225" t="s">
        <v>126</v>
      </c>
      <c r="AU87" s="225" t="s">
        <v>81</v>
      </c>
      <c r="AY87" s="19" t="s">
        <v>124</v>
      </c>
      <c r="BE87" s="226">
        <f>IF(N87="základní",J87,0)</f>
        <v>0</v>
      </c>
      <c r="BF87" s="226">
        <f>IF(N87="snížená",J87,0)</f>
        <v>0</v>
      </c>
      <c r="BG87" s="226">
        <f>IF(N87="zákl. přenesená",J87,0)</f>
        <v>0</v>
      </c>
      <c r="BH87" s="226">
        <f>IF(N87="sníž. přenesená",J87,0)</f>
        <v>0</v>
      </c>
      <c r="BI87" s="226">
        <f>IF(N87="nulová",J87,0)</f>
        <v>0</v>
      </c>
      <c r="BJ87" s="19" t="s">
        <v>79</v>
      </c>
      <c r="BK87" s="226">
        <f>ROUND(I87*H87,2)</f>
        <v>0</v>
      </c>
      <c r="BL87" s="19" t="s">
        <v>131</v>
      </c>
      <c r="BM87" s="225" t="s">
        <v>1068</v>
      </c>
    </row>
    <row r="88" s="2" customFormat="1">
      <c r="A88" s="40"/>
      <c r="B88" s="41"/>
      <c r="C88" s="42"/>
      <c r="D88" s="227" t="s">
        <v>133</v>
      </c>
      <c r="E88" s="42"/>
      <c r="F88" s="228" t="s">
        <v>1069</v>
      </c>
      <c r="G88" s="42"/>
      <c r="H88" s="42"/>
      <c r="I88" s="229"/>
      <c r="J88" s="42"/>
      <c r="K88" s="42"/>
      <c r="L88" s="46"/>
      <c r="M88" s="230"/>
      <c r="N88" s="231"/>
      <c r="O88" s="86"/>
      <c r="P88" s="86"/>
      <c r="Q88" s="86"/>
      <c r="R88" s="86"/>
      <c r="S88" s="86"/>
      <c r="T88" s="87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133</v>
      </c>
      <c r="AU88" s="19" t="s">
        <v>81</v>
      </c>
    </row>
    <row r="89" s="12" customFormat="1" ht="25.92" customHeight="1">
      <c r="A89" s="12"/>
      <c r="B89" s="198"/>
      <c r="C89" s="199"/>
      <c r="D89" s="200" t="s">
        <v>71</v>
      </c>
      <c r="E89" s="201" t="s">
        <v>1070</v>
      </c>
      <c r="F89" s="201" t="s">
        <v>1071</v>
      </c>
      <c r="G89" s="199"/>
      <c r="H89" s="199"/>
      <c r="I89" s="202"/>
      <c r="J89" s="203">
        <f>BK89</f>
        <v>0</v>
      </c>
      <c r="K89" s="199"/>
      <c r="L89" s="204"/>
      <c r="M89" s="205"/>
      <c r="N89" s="206"/>
      <c r="O89" s="206"/>
      <c r="P89" s="207">
        <f>P90+P101</f>
        <v>0</v>
      </c>
      <c r="Q89" s="206"/>
      <c r="R89" s="207">
        <f>R90+R101</f>
        <v>0</v>
      </c>
      <c r="S89" s="206"/>
      <c r="T89" s="208">
        <f>T90+T101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9" t="s">
        <v>164</v>
      </c>
      <c r="AT89" s="210" t="s">
        <v>71</v>
      </c>
      <c r="AU89" s="210" t="s">
        <v>72</v>
      </c>
      <c r="AY89" s="209" t="s">
        <v>124</v>
      </c>
      <c r="BK89" s="211">
        <f>BK90+BK101</f>
        <v>0</v>
      </c>
    </row>
    <row r="90" s="12" customFormat="1" ht="22.8" customHeight="1">
      <c r="A90" s="12"/>
      <c r="B90" s="198"/>
      <c r="C90" s="199"/>
      <c r="D90" s="200" t="s">
        <v>71</v>
      </c>
      <c r="E90" s="212" t="s">
        <v>1072</v>
      </c>
      <c r="F90" s="212" t="s">
        <v>1073</v>
      </c>
      <c r="G90" s="199"/>
      <c r="H90" s="199"/>
      <c r="I90" s="202"/>
      <c r="J90" s="213">
        <f>BK90</f>
        <v>0</v>
      </c>
      <c r="K90" s="199"/>
      <c r="L90" s="204"/>
      <c r="M90" s="205"/>
      <c r="N90" s="206"/>
      <c r="O90" s="206"/>
      <c r="P90" s="207">
        <f>SUM(P91:P100)</f>
        <v>0</v>
      </c>
      <c r="Q90" s="206"/>
      <c r="R90" s="207">
        <f>SUM(R91:R100)</f>
        <v>0</v>
      </c>
      <c r="S90" s="206"/>
      <c r="T90" s="208">
        <f>SUM(T91:T100)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9" t="s">
        <v>164</v>
      </c>
      <c r="AT90" s="210" t="s">
        <v>71</v>
      </c>
      <c r="AU90" s="210" t="s">
        <v>79</v>
      </c>
      <c r="AY90" s="209" t="s">
        <v>124</v>
      </c>
      <c r="BK90" s="211">
        <f>SUM(BK91:BK100)</f>
        <v>0</v>
      </c>
    </row>
    <row r="91" s="2" customFormat="1" ht="16.5" customHeight="1">
      <c r="A91" s="40"/>
      <c r="B91" s="41"/>
      <c r="C91" s="214" t="s">
        <v>81</v>
      </c>
      <c r="D91" s="214" t="s">
        <v>126</v>
      </c>
      <c r="E91" s="215" t="s">
        <v>1074</v>
      </c>
      <c r="F91" s="216" t="s">
        <v>1075</v>
      </c>
      <c r="G91" s="217" t="s">
        <v>1067</v>
      </c>
      <c r="H91" s="218">
        <v>1</v>
      </c>
      <c r="I91" s="219"/>
      <c r="J91" s="220">
        <f>ROUND(I91*H91,2)</f>
        <v>0</v>
      </c>
      <c r="K91" s="216" t="s">
        <v>19</v>
      </c>
      <c r="L91" s="46"/>
      <c r="M91" s="221" t="s">
        <v>19</v>
      </c>
      <c r="N91" s="222" t="s">
        <v>43</v>
      </c>
      <c r="O91" s="86"/>
      <c r="P91" s="223">
        <f>O91*H91</f>
        <v>0</v>
      </c>
      <c r="Q91" s="223">
        <v>0</v>
      </c>
      <c r="R91" s="223">
        <f>Q91*H91</f>
        <v>0</v>
      </c>
      <c r="S91" s="223">
        <v>0</v>
      </c>
      <c r="T91" s="224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25" t="s">
        <v>1076</v>
      </c>
      <c r="AT91" s="225" t="s">
        <v>126</v>
      </c>
      <c r="AU91" s="225" t="s">
        <v>81</v>
      </c>
      <c r="AY91" s="19" t="s">
        <v>124</v>
      </c>
      <c r="BE91" s="226">
        <f>IF(N91="základní",J91,0)</f>
        <v>0</v>
      </c>
      <c r="BF91" s="226">
        <f>IF(N91="snížená",J91,0)</f>
        <v>0</v>
      </c>
      <c r="BG91" s="226">
        <f>IF(N91="zákl. přenesená",J91,0)</f>
        <v>0</v>
      </c>
      <c r="BH91" s="226">
        <f>IF(N91="sníž. přenesená",J91,0)</f>
        <v>0</v>
      </c>
      <c r="BI91" s="226">
        <f>IF(N91="nulová",J91,0)</f>
        <v>0</v>
      </c>
      <c r="BJ91" s="19" t="s">
        <v>79</v>
      </c>
      <c r="BK91" s="226">
        <f>ROUND(I91*H91,2)</f>
        <v>0</v>
      </c>
      <c r="BL91" s="19" t="s">
        <v>1076</v>
      </c>
      <c r="BM91" s="225" t="s">
        <v>1077</v>
      </c>
    </row>
    <row r="92" s="2" customFormat="1">
      <c r="A92" s="40"/>
      <c r="B92" s="41"/>
      <c r="C92" s="42"/>
      <c r="D92" s="227" t="s">
        <v>133</v>
      </c>
      <c r="E92" s="42"/>
      <c r="F92" s="228" t="s">
        <v>1075</v>
      </c>
      <c r="G92" s="42"/>
      <c r="H92" s="42"/>
      <c r="I92" s="229"/>
      <c r="J92" s="42"/>
      <c r="K92" s="42"/>
      <c r="L92" s="46"/>
      <c r="M92" s="230"/>
      <c r="N92" s="231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133</v>
      </c>
      <c r="AU92" s="19" t="s">
        <v>81</v>
      </c>
    </row>
    <row r="93" s="13" customFormat="1">
      <c r="A93" s="13"/>
      <c r="B93" s="234"/>
      <c r="C93" s="235"/>
      <c r="D93" s="227" t="s">
        <v>137</v>
      </c>
      <c r="E93" s="236" t="s">
        <v>19</v>
      </c>
      <c r="F93" s="237" t="s">
        <v>1078</v>
      </c>
      <c r="G93" s="235"/>
      <c r="H93" s="236" t="s">
        <v>19</v>
      </c>
      <c r="I93" s="238"/>
      <c r="J93" s="235"/>
      <c r="K93" s="235"/>
      <c r="L93" s="239"/>
      <c r="M93" s="240"/>
      <c r="N93" s="241"/>
      <c r="O93" s="241"/>
      <c r="P93" s="241"/>
      <c r="Q93" s="241"/>
      <c r="R93" s="241"/>
      <c r="S93" s="241"/>
      <c r="T93" s="24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3" t="s">
        <v>137</v>
      </c>
      <c r="AU93" s="243" t="s">
        <v>81</v>
      </c>
      <c r="AV93" s="13" t="s">
        <v>79</v>
      </c>
      <c r="AW93" s="13" t="s">
        <v>33</v>
      </c>
      <c r="AX93" s="13" t="s">
        <v>72</v>
      </c>
      <c r="AY93" s="243" t="s">
        <v>124</v>
      </c>
    </row>
    <row r="94" s="13" customFormat="1">
      <c r="A94" s="13"/>
      <c r="B94" s="234"/>
      <c r="C94" s="235"/>
      <c r="D94" s="227" t="s">
        <v>137</v>
      </c>
      <c r="E94" s="236" t="s">
        <v>19</v>
      </c>
      <c r="F94" s="237" t="s">
        <v>1079</v>
      </c>
      <c r="G94" s="235"/>
      <c r="H94" s="236" t="s">
        <v>19</v>
      </c>
      <c r="I94" s="238"/>
      <c r="J94" s="235"/>
      <c r="K94" s="235"/>
      <c r="L94" s="239"/>
      <c r="M94" s="240"/>
      <c r="N94" s="241"/>
      <c r="O94" s="241"/>
      <c r="P94" s="241"/>
      <c r="Q94" s="241"/>
      <c r="R94" s="241"/>
      <c r="S94" s="241"/>
      <c r="T94" s="24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3" t="s">
        <v>137</v>
      </c>
      <c r="AU94" s="243" t="s">
        <v>81</v>
      </c>
      <c r="AV94" s="13" t="s">
        <v>79</v>
      </c>
      <c r="AW94" s="13" t="s">
        <v>33</v>
      </c>
      <c r="AX94" s="13" t="s">
        <v>72</v>
      </c>
      <c r="AY94" s="243" t="s">
        <v>124</v>
      </c>
    </row>
    <row r="95" s="13" customFormat="1">
      <c r="A95" s="13"/>
      <c r="B95" s="234"/>
      <c r="C95" s="235"/>
      <c r="D95" s="227" t="s">
        <v>137</v>
      </c>
      <c r="E95" s="236" t="s">
        <v>19</v>
      </c>
      <c r="F95" s="237" t="s">
        <v>1080</v>
      </c>
      <c r="G95" s="235"/>
      <c r="H95" s="236" t="s">
        <v>19</v>
      </c>
      <c r="I95" s="238"/>
      <c r="J95" s="235"/>
      <c r="K95" s="235"/>
      <c r="L95" s="239"/>
      <c r="M95" s="240"/>
      <c r="N95" s="241"/>
      <c r="O95" s="241"/>
      <c r="P95" s="241"/>
      <c r="Q95" s="241"/>
      <c r="R95" s="241"/>
      <c r="S95" s="241"/>
      <c r="T95" s="24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3" t="s">
        <v>137</v>
      </c>
      <c r="AU95" s="243" t="s">
        <v>81</v>
      </c>
      <c r="AV95" s="13" t="s">
        <v>79</v>
      </c>
      <c r="AW95" s="13" t="s">
        <v>33</v>
      </c>
      <c r="AX95" s="13" t="s">
        <v>72</v>
      </c>
      <c r="AY95" s="243" t="s">
        <v>124</v>
      </c>
    </row>
    <row r="96" s="14" customFormat="1">
      <c r="A96" s="14"/>
      <c r="B96" s="244"/>
      <c r="C96" s="245"/>
      <c r="D96" s="227" t="s">
        <v>137</v>
      </c>
      <c r="E96" s="246" t="s">
        <v>19</v>
      </c>
      <c r="F96" s="247" t="s">
        <v>79</v>
      </c>
      <c r="G96" s="245"/>
      <c r="H96" s="248">
        <v>1</v>
      </c>
      <c r="I96" s="249"/>
      <c r="J96" s="245"/>
      <c r="K96" s="245"/>
      <c r="L96" s="250"/>
      <c r="M96" s="251"/>
      <c r="N96" s="252"/>
      <c r="O96" s="252"/>
      <c r="P96" s="252"/>
      <c r="Q96" s="252"/>
      <c r="R96" s="252"/>
      <c r="S96" s="252"/>
      <c r="T96" s="25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4" t="s">
        <v>137</v>
      </c>
      <c r="AU96" s="254" t="s">
        <v>81</v>
      </c>
      <c r="AV96" s="14" t="s">
        <v>81</v>
      </c>
      <c r="AW96" s="14" t="s">
        <v>33</v>
      </c>
      <c r="AX96" s="14" t="s">
        <v>79</v>
      </c>
      <c r="AY96" s="254" t="s">
        <v>124</v>
      </c>
    </row>
    <row r="97" s="2" customFormat="1" ht="16.5" customHeight="1">
      <c r="A97" s="40"/>
      <c r="B97" s="41"/>
      <c r="C97" s="214" t="s">
        <v>147</v>
      </c>
      <c r="D97" s="214" t="s">
        <v>126</v>
      </c>
      <c r="E97" s="215" t="s">
        <v>1081</v>
      </c>
      <c r="F97" s="216" t="s">
        <v>1082</v>
      </c>
      <c r="G97" s="217" t="s">
        <v>1067</v>
      </c>
      <c r="H97" s="218">
        <v>1</v>
      </c>
      <c r="I97" s="219"/>
      <c r="J97" s="220">
        <f>ROUND(I97*H97,2)</f>
        <v>0</v>
      </c>
      <c r="K97" s="216" t="s">
        <v>19</v>
      </c>
      <c r="L97" s="46"/>
      <c r="M97" s="221" t="s">
        <v>19</v>
      </c>
      <c r="N97" s="222" t="s">
        <v>43</v>
      </c>
      <c r="O97" s="86"/>
      <c r="P97" s="223">
        <f>O97*H97</f>
        <v>0</v>
      </c>
      <c r="Q97" s="223">
        <v>0</v>
      </c>
      <c r="R97" s="223">
        <f>Q97*H97</f>
        <v>0</v>
      </c>
      <c r="S97" s="223">
        <v>0</v>
      </c>
      <c r="T97" s="224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25" t="s">
        <v>1076</v>
      </c>
      <c r="AT97" s="225" t="s">
        <v>126</v>
      </c>
      <c r="AU97" s="225" t="s">
        <v>81</v>
      </c>
      <c r="AY97" s="19" t="s">
        <v>124</v>
      </c>
      <c r="BE97" s="226">
        <f>IF(N97="základní",J97,0)</f>
        <v>0</v>
      </c>
      <c r="BF97" s="226">
        <f>IF(N97="snížená",J97,0)</f>
        <v>0</v>
      </c>
      <c r="BG97" s="226">
        <f>IF(N97="zákl. přenesená",J97,0)</f>
        <v>0</v>
      </c>
      <c r="BH97" s="226">
        <f>IF(N97="sníž. přenesená",J97,0)</f>
        <v>0</v>
      </c>
      <c r="BI97" s="226">
        <f>IF(N97="nulová",J97,0)</f>
        <v>0</v>
      </c>
      <c r="BJ97" s="19" t="s">
        <v>79</v>
      </c>
      <c r="BK97" s="226">
        <f>ROUND(I97*H97,2)</f>
        <v>0</v>
      </c>
      <c r="BL97" s="19" t="s">
        <v>1076</v>
      </c>
      <c r="BM97" s="225" t="s">
        <v>1083</v>
      </c>
    </row>
    <row r="98" s="2" customFormat="1">
      <c r="A98" s="40"/>
      <c r="B98" s="41"/>
      <c r="C98" s="42"/>
      <c r="D98" s="227" t="s">
        <v>133</v>
      </c>
      <c r="E98" s="42"/>
      <c r="F98" s="228" t="s">
        <v>1082</v>
      </c>
      <c r="G98" s="42"/>
      <c r="H98" s="42"/>
      <c r="I98" s="229"/>
      <c r="J98" s="42"/>
      <c r="K98" s="42"/>
      <c r="L98" s="46"/>
      <c r="M98" s="230"/>
      <c r="N98" s="231"/>
      <c r="O98" s="86"/>
      <c r="P98" s="86"/>
      <c r="Q98" s="86"/>
      <c r="R98" s="86"/>
      <c r="S98" s="86"/>
      <c r="T98" s="87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T98" s="19" t="s">
        <v>133</v>
      </c>
      <c r="AU98" s="19" t="s">
        <v>81</v>
      </c>
    </row>
    <row r="99" s="13" customFormat="1">
      <c r="A99" s="13"/>
      <c r="B99" s="234"/>
      <c r="C99" s="235"/>
      <c r="D99" s="227" t="s">
        <v>137</v>
      </c>
      <c r="E99" s="236" t="s">
        <v>19</v>
      </c>
      <c r="F99" s="237" t="s">
        <v>1084</v>
      </c>
      <c r="G99" s="235"/>
      <c r="H99" s="236" t="s">
        <v>19</v>
      </c>
      <c r="I99" s="238"/>
      <c r="J99" s="235"/>
      <c r="K99" s="235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137</v>
      </c>
      <c r="AU99" s="243" t="s">
        <v>81</v>
      </c>
      <c r="AV99" s="13" t="s">
        <v>79</v>
      </c>
      <c r="AW99" s="13" t="s">
        <v>33</v>
      </c>
      <c r="AX99" s="13" t="s">
        <v>72</v>
      </c>
      <c r="AY99" s="243" t="s">
        <v>124</v>
      </c>
    </row>
    <row r="100" s="14" customFormat="1">
      <c r="A100" s="14"/>
      <c r="B100" s="244"/>
      <c r="C100" s="245"/>
      <c r="D100" s="227" t="s">
        <v>137</v>
      </c>
      <c r="E100" s="246" t="s">
        <v>19</v>
      </c>
      <c r="F100" s="247" t="s">
        <v>79</v>
      </c>
      <c r="G100" s="245"/>
      <c r="H100" s="248">
        <v>1</v>
      </c>
      <c r="I100" s="249"/>
      <c r="J100" s="245"/>
      <c r="K100" s="245"/>
      <c r="L100" s="250"/>
      <c r="M100" s="251"/>
      <c r="N100" s="252"/>
      <c r="O100" s="252"/>
      <c r="P100" s="252"/>
      <c r="Q100" s="252"/>
      <c r="R100" s="252"/>
      <c r="S100" s="252"/>
      <c r="T100" s="253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4" t="s">
        <v>137</v>
      </c>
      <c r="AU100" s="254" t="s">
        <v>81</v>
      </c>
      <c r="AV100" s="14" t="s">
        <v>81</v>
      </c>
      <c r="AW100" s="14" t="s">
        <v>33</v>
      </c>
      <c r="AX100" s="14" t="s">
        <v>79</v>
      </c>
      <c r="AY100" s="254" t="s">
        <v>124</v>
      </c>
    </row>
    <row r="101" s="12" customFormat="1" ht="22.8" customHeight="1">
      <c r="A101" s="12"/>
      <c r="B101" s="198"/>
      <c r="C101" s="199"/>
      <c r="D101" s="200" t="s">
        <v>71</v>
      </c>
      <c r="E101" s="212" t="s">
        <v>1085</v>
      </c>
      <c r="F101" s="212" t="s">
        <v>1086</v>
      </c>
      <c r="G101" s="199"/>
      <c r="H101" s="199"/>
      <c r="I101" s="202"/>
      <c r="J101" s="213">
        <f>BK101</f>
        <v>0</v>
      </c>
      <c r="K101" s="199"/>
      <c r="L101" s="204"/>
      <c r="M101" s="205"/>
      <c r="N101" s="206"/>
      <c r="O101" s="206"/>
      <c r="P101" s="207">
        <f>SUM(P102:P111)</f>
        <v>0</v>
      </c>
      <c r="Q101" s="206"/>
      <c r="R101" s="207">
        <f>SUM(R102:R111)</f>
        <v>0</v>
      </c>
      <c r="S101" s="206"/>
      <c r="T101" s="208">
        <f>SUM(T102:T111)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9" t="s">
        <v>164</v>
      </c>
      <c r="AT101" s="210" t="s">
        <v>71</v>
      </c>
      <c r="AU101" s="210" t="s">
        <v>79</v>
      </c>
      <c r="AY101" s="209" t="s">
        <v>124</v>
      </c>
      <c r="BK101" s="211">
        <f>SUM(BK102:BK111)</f>
        <v>0</v>
      </c>
    </row>
    <row r="102" s="2" customFormat="1" ht="16.5" customHeight="1">
      <c r="A102" s="40"/>
      <c r="B102" s="41"/>
      <c r="C102" s="214" t="s">
        <v>131</v>
      </c>
      <c r="D102" s="214" t="s">
        <v>126</v>
      </c>
      <c r="E102" s="215" t="s">
        <v>1087</v>
      </c>
      <c r="F102" s="216" t="s">
        <v>1088</v>
      </c>
      <c r="G102" s="217" t="s">
        <v>1067</v>
      </c>
      <c r="H102" s="218">
        <v>1</v>
      </c>
      <c r="I102" s="219"/>
      <c r="J102" s="220">
        <f>ROUND(I102*H102,2)</f>
        <v>0</v>
      </c>
      <c r="K102" s="216" t="s">
        <v>19</v>
      </c>
      <c r="L102" s="46"/>
      <c r="M102" s="221" t="s">
        <v>19</v>
      </c>
      <c r="N102" s="222" t="s">
        <v>43</v>
      </c>
      <c r="O102" s="86"/>
      <c r="P102" s="223">
        <f>O102*H102</f>
        <v>0</v>
      </c>
      <c r="Q102" s="223">
        <v>0</v>
      </c>
      <c r="R102" s="223">
        <f>Q102*H102</f>
        <v>0</v>
      </c>
      <c r="S102" s="223">
        <v>0</v>
      </c>
      <c r="T102" s="224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25" t="s">
        <v>1076</v>
      </c>
      <c r="AT102" s="225" t="s">
        <v>126</v>
      </c>
      <c r="AU102" s="225" t="s">
        <v>81</v>
      </c>
      <c r="AY102" s="19" t="s">
        <v>124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19" t="s">
        <v>79</v>
      </c>
      <c r="BK102" s="226">
        <f>ROUND(I102*H102,2)</f>
        <v>0</v>
      </c>
      <c r="BL102" s="19" t="s">
        <v>1076</v>
      </c>
      <c r="BM102" s="225" t="s">
        <v>1089</v>
      </c>
    </row>
    <row r="103" s="2" customFormat="1">
      <c r="A103" s="40"/>
      <c r="B103" s="41"/>
      <c r="C103" s="42"/>
      <c r="D103" s="227" t="s">
        <v>133</v>
      </c>
      <c r="E103" s="42"/>
      <c r="F103" s="228" t="s">
        <v>1088</v>
      </c>
      <c r="G103" s="42"/>
      <c r="H103" s="42"/>
      <c r="I103" s="229"/>
      <c r="J103" s="42"/>
      <c r="K103" s="42"/>
      <c r="L103" s="46"/>
      <c r="M103" s="230"/>
      <c r="N103" s="231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133</v>
      </c>
      <c r="AU103" s="19" t="s">
        <v>81</v>
      </c>
    </row>
    <row r="104" s="13" customFormat="1">
      <c r="A104" s="13"/>
      <c r="B104" s="234"/>
      <c r="C104" s="235"/>
      <c r="D104" s="227" t="s">
        <v>137</v>
      </c>
      <c r="E104" s="236" t="s">
        <v>19</v>
      </c>
      <c r="F104" s="237" t="s">
        <v>1090</v>
      </c>
      <c r="G104" s="235"/>
      <c r="H104" s="236" t="s">
        <v>19</v>
      </c>
      <c r="I104" s="238"/>
      <c r="J104" s="235"/>
      <c r="K104" s="235"/>
      <c r="L104" s="239"/>
      <c r="M104" s="240"/>
      <c r="N104" s="241"/>
      <c r="O104" s="241"/>
      <c r="P104" s="241"/>
      <c r="Q104" s="241"/>
      <c r="R104" s="241"/>
      <c r="S104" s="241"/>
      <c r="T104" s="242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3" t="s">
        <v>137</v>
      </c>
      <c r="AU104" s="243" t="s">
        <v>81</v>
      </c>
      <c r="AV104" s="13" t="s">
        <v>79</v>
      </c>
      <c r="AW104" s="13" t="s">
        <v>33</v>
      </c>
      <c r="AX104" s="13" t="s">
        <v>72</v>
      </c>
      <c r="AY104" s="243" t="s">
        <v>124</v>
      </c>
    </row>
    <row r="105" s="14" customFormat="1">
      <c r="A105" s="14"/>
      <c r="B105" s="244"/>
      <c r="C105" s="245"/>
      <c r="D105" s="227" t="s">
        <v>137</v>
      </c>
      <c r="E105" s="246" t="s">
        <v>19</v>
      </c>
      <c r="F105" s="247" t="s">
        <v>79</v>
      </c>
      <c r="G105" s="245"/>
      <c r="H105" s="248">
        <v>1</v>
      </c>
      <c r="I105" s="249"/>
      <c r="J105" s="245"/>
      <c r="K105" s="245"/>
      <c r="L105" s="250"/>
      <c r="M105" s="251"/>
      <c r="N105" s="252"/>
      <c r="O105" s="252"/>
      <c r="P105" s="252"/>
      <c r="Q105" s="252"/>
      <c r="R105" s="252"/>
      <c r="S105" s="252"/>
      <c r="T105" s="253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4" t="s">
        <v>137</v>
      </c>
      <c r="AU105" s="254" t="s">
        <v>81</v>
      </c>
      <c r="AV105" s="14" t="s">
        <v>81</v>
      </c>
      <c r="AW105" s="14" t="s">
        <v>33</v>
      </c>
      <c r="AX105" s="14" t="s">
        <v>79</v>
      </c>
      <c r="AY105" s="254" t="s">
        <v>124</v>
      </c>
    </row>
    <row r="106" s="2" customFormat="1" ht="16.5" customHeight="1">
      <c r="A106" s="40"/>
      <c r="B106" s="41"/>
      <c r="C106" s="214" t="s">
        <v>164</v>
      </c>
      <c r="D106" s="214" t="s">
        <v>126</v>
      </c>
      <c r="E106" s="215" t="s">
        <v>1091</v>
      </c>
      <c r="F106" s="216" t="s">
        <v>1092</v>
      </c>
      <c r="G106" s="217" t="s">
        <v>1067</v>
      </c>
      <c r="H106" s="218">
        <v>1</v>
      </c>
      <c r="I106" s="219"/>
      <c r="J106" s="220">
        <f>ROUND(I106*H106,2)</f>
        <v>0</v>
      </c>
      <c r="K106" s="216" t="s">
        <v>19</v>
      </c>
      <c r="L106" s="46"/>
      <c r="M106" s="221" t="s">
        <v>19</v>
      </c>
      <c r="N106" s="222" t="s">
        <v>43</v>
      </c>
      <c r="O106" s="86"/>
      <c r="P106" s="223">
        <f>O106*H106</f>
        <v>0</v>
      </c>
      <c r="Q106" s="223">
        <v>0</v>
      </c>
      <c r="R106" s="223">
        <f>Q106*H106</f>
        <v>0</v>
      </c>
      <c r="S106" s="223">
        <v>0</v>
      </c>
      <c r="T106" s="224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25" t="s">
        <v>1076</v>
      </c>
      <c r="AT106" s="225" t="s">
        <v>126</v>
      </c>
      <c r="AU106" s="225" t="s">
        <v>81</v>
      </c>
      <c r="AY106" s="19" t="s">
        <v>124</v>
      </c>
      <c r="BE106" s="226">
        <f>IF(N106="základní",J106,0)</f>
        <v>0</v>
      </c>
      <c r="BF106" s="226">
        <f>IF(N106="snížená",J106,0)</f>
        <v>0</v>
      </c>
      <c r="BG106" s="226">
        <f>IF(N106="zákl. přenesená",J106,0)</f>
        <v>0</v>
      </c>
      <c r="BH106" s="226">
        <f>IF(N106="sníž. přenesená",J106,0)</f>
        <v>0</v>
      </c>
      <c r="BI106" s="226">
        <f>IF(N106="nulová",J106,0)</f>
        <v>0</v>
      </c>
      <c r="BJ106" s="19" t="s">
        <v>79</v>
      </c>
      <c r="BK106" s="226">
        <f>ROUND(I106*H106,2)</f>
        <v>0</v>
      </c>
      <c r="BL106" s="19" t="s">
        <v>1076</v>
      </c>
      <c r="BM106" s="225" t="s">
        <v>1093</v>
      </c>
    </row>
    <row r="107" s="2" customFormat="1">
      <c r="A107" s="40"/>
      <c r="B107" s="41"/>
      <c r="C107" s="42"/>
      <c r="D107" s="227" t="s">
        <v>133</v>
      </c>
      <c r="E107" s="42"/>
      <c r="F107" s="228" t="s">
        <v>1092</v>
      </c>
      <c r="G107" s="42"/>
      <c r="H107" s="42"/>
      <c r="I107" s="229"/>
      <c r="J107" s="42"/>
      <c r="K107" s="42"/>
      <c r="L107" s="46"/>
      <c r="M107" s="230"/>
      <c r="N107" s="231"/>
      <c r="O107" s="86"/>
      <c r="P107" s="86"/>
      <c r="Q107" s="86"/>
      <c r="R107" s="86"/>
      <c r="S107" s="86"/>
      <c r="T107" s="87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T107" s="19" t="s">
        <v>133</v>
      </c>
      <c r="AU107" s="19" t="s">
        <v>81</v>
      </c>
    </row>
    <row r="108" s="13" customFormat="1">
      <c r="A108" s="13"/>
      <c r="B108" s="234"/>
      <c r="C108" s="235"/>
      <c r="D108" s="227" t="s">
        <v>137</v>
      </c>
      <c r="E108" s="236" t="s">
        <v>19</v>
      </c>
      <c r="F108" s="237" t="s">
        <v>1094</v>
      </c>
      <c r="G108" s="235"/>
      <c r="H108" s="236" t="s">
        <v>19</v>
      </c>
      <c r="I108" s="238"/>
      <c r="J108" s="235"/>
      <c r="K108" s="235"/>
      <c r="L108" s="239"/>
      <c r="M108" s="240"/>
      <c r="N108" s="241"/>
      <c r="O108" s="241"/>
      <c r="P108" s="241"/>
      <c r="Q108" s="241"/>
      <c r="R108" s="241"/>
      <c r="S108" s="241"/>
      <c r="T108" s="24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3" t="s">
        <v>137</v>
      </c>
      <c r="AU108" s="243" t="s">
        <v>81</v>
      </c>
      <c r="AV108" s="13" t="s">
        <v>79</v>
      </c>
      <c r="AW108" s="13" t="s">
        <v>33</v>
      </c>
      <c r="AX108" s="13" t="s">
        <v>72</v>
      </c>
      <c r="AY108" s="243" t="s">
        <v>124</v>
      </c>
    </row>
    <row r="109" s="13" customFormat="1">
      <c r="A109" s="13"/>
      <c r="B109" s="234"/>
      <c r="C109" s="235"/>
      <c r="D109" s="227" t="s">
        <v>137</v>
      </c>
      <c r="E109" s="236" t="s">
        <v>19</v>
      </c>
      <c r="F109" s="237" t="s">
        <v>1095</v>
      </c>
      <c r="G109" s="235"/>
      <c r="H109" s="236" t="s">
        <v>19</v>
      </c>
      <c r="I109" s="238"/>
      <c r="J109" s="235"/>
      <c r="K109" s="235"/>
      <c r="L109" s="239"/>
      <c r="M109" s="240"/>
      <c r="N109" s="241"/>
      <c r="O109" s="241"/>
      <c r="P109" s="241"/>
      <c r="Q109" s="241"/>
      <c r="R109" s="241"/>
      <c r="S109" s="241"/>
      <c r="T109" s="24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3" t="s">
        <v>137</v>
      </c>
      <c r="AU109" s="243" t="s">
        <v>81</v>
      </c>
      <c r="AV109" s="13" t="s">
        <v>79</v>
      </c>
      <c r="AW109" s="13" t="s">
        <v>33</v>
      </c>
      <c r="AX109" s="13" t="s">
        <v>72</v>
      </c>
      <c r="AY109" s="243" t="s">
        <v>124</v>
      </c>
    </row>
    <row r="110" s="13" customFormat="1">
      <c r="A110" s="13"/>
      <c r="B110" s="234"/>
      <c r="C110" s="235"/>
      <c r="D110" s="227" t="s">
        <v>137</v>
      </c>
      <c r="E110" s="236" t="s">
        <v>19</v>
      </c>
      <c r="F110" s="237" t="s">
        <v>1096</v>
      </c>
      <c r="G110" s="235"/>
      <c r="H110" s="236" t="s">
        <v>19</v>
      </c>
      <c r="I110" s="238"/>
      <c r="J110" s="235"/>
      <c r="K110" s="235"/>
      <c r="L110" s="239"/>
      <c r="M110" s="240"/>
      <c r="N110" s="241"/>
      <c r="O110" s="241"/>
      <c r="P110" s="241"/>
      <c r="Q110" s="241"/>
      <c r="R110" s="241"/>
      <c r="S110" s="241"/>
      <c r="T110" s="24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3" t="s">
        <v>137</v>
      </c>
      <c r="AU110" s="243" t="s">
        <v>81</v>
      </c>
      <c r="AV110" s="13" t="s">
        <v>79</v>
      </c>
      <c r="AW110" s="13" t="s">
        <v>33</v>
      </c>
      <c r="AX110" s="13" t="s">
        <v>72</v>
      </c>
      <c r="AY110" s="243" t="s">
        <v>124</v>
      </c>
    </row>
    <row r="111" s="14" customFormat="1">
      <c r="A111" s="14"/>
      <c r="B111" s="244"/>
      <c r="C111" s="245"/>
      <c r="D111" s="227" t="s">
        <v>137</v>
      </c>
      <c r="E111" s="246" t="s">
        <v>19</v>
      </c>
      <c r="F111" s="247" t="s">
        <v>79</v>
      </c>
      <c r="G111" s="245"/>
      <c r="H111" s="248">
        <v>1</v>
      </c>
      <c r="I111" s="249"/>
      <c r="J111" s="245"/>
      <c r="K111" s="245"/>
      <c r="L111" s="250"/>
      <c r="M111" s="294"/>
      <c r="N111" s="295"/>
      <c r="O111" s="295"/>
      <c r="P111" s="295"/>
      <c r="Q111" s="295"/>
      <c r="R111" s="295"/>
      <c r="S111" s="295"/>
      <c r="T111" s="296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4" t="s">
        <v>137</v>
      </c>
      <c r="AU111" s="254" t="s">
        <v>81</v>
      </c>
      <c r="AV111" s="14" t="s">
        <v>81</v>
      </c>
      <c r="AW111" s="14" t="s">
        <v>33</v>
      </c>
      <c r="AX111" s="14" t="s">
        <v>79</v>
      </c>
      <c r="AY111" s="254" t="s">
        <v>124</v>
      </c>
    </row>
    <row r="112" s="2" customFormat="1" ht="6.96" customHeight="1">
      <c r="A112" s="40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46"/>
      <c r="M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</row>
  </sheetData>
  <sheetProtection sheet="1" autoFilter="0" formatColumns="0" formatRows="0" objects="1" scenarios="1" spinCount="100000" saltValue="pyAVdYSRzyUQ8Ua4tRZ5qF5Qh2t1VUnRAdIPHpQKpV/b+vGwvtEXnKmh7EgZlD4m+GhDH4WmiMXQDzusyeRzuQ==" hashValue="hCuB5kq84H+6QtRyeu8Du2otWe7DiN1fX/QjI93GsQqBGFVzwedmAHSHYPk3taoYDdzrraAvB8SEROJ0efPU5g==" algorithmName="SHA-512" password="CC35"/>
  <autoFilter ref="C83:K11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97" customWidth="1"/>
    <col min="2" max="2" width="1.667969" style="297" customWidth="1"/>
    <col min="3" max="4" width="5" style="297" customWidth="1"/>
    <col min="5" max="5" width="11.66016" style="297" customWidth="1"/>
    <col min="6" max="6" width="9.160156" style="297" customWidth="1"/>
    <col min="7" max="7" width="5" style="297" customWidth="1"/>
    <col min="8" max="8" width="77.83203" style="297" customWidth="1"/>
    <col min="9" max="10" width="20" style="297" customWidth="1"/>
    <col min="11" max="11" width="1.667969" style="297" customWidth="1"/>
  </cols>
  <sheetData>
    <row r="1" s="1" customFormat="1" ht="37.5" customHeight="1"/>
    <row r="2" s="1" customFormat="1" ht="7.5" customHeight="1">
      <c r="B2" s="298"/>
      <c r="C2" s="299"/>
      <c r="D2" s="299"/>
      <c r="E2" s="299"/>
      <c r="F2" s="299"/>
      <c r="G2" s="299"/>
      <c r="H2" s="299"/>
      <c r="I2" s="299"/>
      <c r="J2" s="299"/>
      <c r="K2" s="300"/>
    </row>
    <row r="3" s="17" customFormat="1" ht="45" customHeight="1">
      <c r="B3" s="301"/>
      <c r="C3" s="302" t="s">
        <v>1097</v>
      </c>
      <c r="D3" s="302"/>
      <c r="E3" s="302"/>
      <c r="F3" s="302"/>
      <c r="G3" s="302"/>
      <c r="H3" s="302"/>
      <c r="I3" s="302"/>
      <c r="J3" s="302"/>
      <c r="K3" s="303"/>
    </row>
    <row r="4" s="1" customFormat="1" ht="25.5" customHeight="1">
      <c r="B4" s="304"/>
      <c r="C4" s="305" t="s">
        <v>1098</v>
      </c>
      <c r="D4" s="305"/>
      <c r="E4" s="305"/>
      <c r="F4" s="305"/>
      <c r="G4" s="305"/>
      <c r="H4" s="305"/>
      <c r="I4" s="305"/>
      <c r="J4" s="305"/>
      <c r="K4" s="306"/>
    </row>
    <row r="5" s="1" customFormat="1" ht="5.25" customHeight="1">
      <c r="B5" s="304"/>
      <c r="C5" s="307"/>
      <c r="D5" s="307"/>
      <c r="E5" s="307"/>
      <c r="F5" s="307"/>
      <c r="G5" s="307"/>
      <c r="H5" s="307"/>
      <c r="I5" s="307"/>
      <c r="J5" s="307"/>
      <c r="K5" s="306"/>
    </row>
    <row r="6" s="1" customFormat="1" ht="15" customHeight="1">
      <c r="B6" s="304"/>
      <c r="C6" s="308" t="s">
        <v>1099</v>
      </c>
      <c r="D6" s="308"/>
      <c r="E6" s="308"/>
      <c r="F6" s="308"/>
      <c r="G6" s="308"/>
      <c r="H6" s="308"/>
      <c r="I6" s="308"/>
      <c r="J6" s="308"/>
      <c r="K6" s="306"/>
    </row>
    <row r="7" s="1" customFormat="1" ht="15" customHeight="1">
      <c r="B7" s="309"/>
      <c r="C7" s="308" t="s">
        <v>1100</v>
      </c>
      <c r="D7" s="308"/>
      <c r="E7" s="308"/>
      <c r="F7" s="308"/>
      <c r="G7" s="308"/>
      <c r="H7" s="308"/>
      <c r="I7" s="308"/>
      <c r="J7" s="308"/>
      <c r="K7" s="306"/>
    </row>
    <row r="8" s="1" customFormat="1" ht="12.75" customHeight="1">
      <c r="B8" s="309"/>
      <c r="C8" s="308"/>
      <c r="D8" s="308"/>
      <c r="E8" s="308"/>
      <c r="F8" s="308"/>
      <c r="G8" s="308"/>
      <c r="H8" s="308"/>
      <c r="I8" s="308"/>
      <c r="J8" s="308"/>
      <c r="K8" s="306"/>
    </row>
    <row r="9" s="1" customFormat="1" ht="15" customHeight="1">
      <c r="B9" s="309"/>
      <c r="C9" s="308" t="s">
        <v>1101</v>
      </c>
      <c r="D9" s="308"/>
      <c r="E9" s="308"/>
      <c r="F9" s="308"/>
      <c r="G9" s="308"/>
      <c r="H9" s="308"/>
      <c r="I9" s="308"/>
      <c r="J9" s="308"/>
      <c r="K9" s="306"/>
    </row>
    <row r="10" s="1" customFormat="1" ht="15" customHeight="1">
      <c r="B10" s="309"/>
      <c r="C10" s="308"/>
      <c r="D10" s="308" t="s">
        <v>1102</v>
      </c>
      <c r="E10" s="308"/>
      <c r="F10" s="308"/>
      <c r="G10" s="308"/>
      <c r="H10" s="308"/>
      <c r="I10" s="308"/>
      <c r="J10" s="308"/>
      <c r="K10" s="306"/>
    </row>
    <row r="11" s="1" customFormat="1" ht="15" customHeight="1">
      <c r="B11" s="309"/>
      <c r="C11" s="310"/>
      <c r="D11" s="308" t="s">
        <v>1103</v>
      </c>
      <c r="E11" s="308"/>
      <c r="F11" s="308"/>
      <c r="G11" s="308"/>
      <c r="H11" s="308"/>
      <c r="I11" s="308"/>
      <c r="J11" s="308"/>
      <c r="K11" s="306"/>
    </row>
    <row r="12" s="1" customFormat="1" ht="15" customHeight="1">
      <c r="B12" s="309"/>
      <c r="C12" s="310"/>
      <c r="D12" s="308"/>
      <c r="E12" s="308"/>
      <c r="F12" s="308"/>
      <c r="G12" s="308"/>
      <c r="H12" s="308"/>
      <c r="I12" s="308"/>
      <c r="J12" s="308"/>
      <c r="K12" s="306"/>
    </row>
    <row r="13" s="1" customFormat="1" ht="15" customHeight="1">
      <c r="B13" s="309"/>
      <c r="C13" s="310"/>
      <c r="D13" s="311" t="s">
        <v>1104</v>
      </c>
      <c r="E13" s="308"/>
      <c r="F13" s="308"/>
      <c r="G13" s="308"/>
      <c r="H13" s="308"/>
      <c r="I13" s="308"/>
      <c r="J13" s="308"/>
      <c r="K13" s="306"/>
    </row>
    <row r="14" s="1" customFormat="1" ht="12.75" customHeight="1">
      <c r="B14" s="309"/>
      <c r="C14" s="310"/>
      <c r="D14" s="310"/>
      <c r="E14" s="310"/>
      <c r="F14" s="310"/>
      <c r="G14" s="310"/>
      <c r="H14" s="310"/>
      <c r="I14" s="310"/>
      <c r="J14" s="310"/>
      <c r="K14" s="306"/>
    </row>
    <row r="15" s="1" customFormat="1" ht="15" customHeight="1">
      <c r="B15" s="309"/>
      <c r="C15" s="310"/>
      <c r="D15" s="308" t="s">
        <v>1105</v>
      </c>
      <c r="E15" s="308"/>
      <c r="F15" s="308"/>
      <c r="G15" s="308"/>
      <c r="H15" s="308"/>
      <c r="I15" s="308"/>
      <c r="J15" s="308"/>
      <c r="K15" s="306"/>
    </row>
    <row r="16" s="1" customFormat="1" ht="15" customHeight="1">
      <c r="B16" s="309"/>
      <c r="C16" s="310"/>
      <c r="D16" s="308" t="s">
        <v>1106</v>
      </c>
      <c r="E16" s="308"/>
      <c r="F16" s="308"/>
      <c r="G16" s="308"/>
      <c r="H16" s="308"/>
      <c r="I16" s="308"/>
      <c r="J16" s="308"/>
      <c r="K16" s="306"/>
    </row>
    <row r="17" s="1" customFormat="1" ht="15" customHeight="1">
      <c r="B17" s="309"/>
      <c r="C17" s="310"/>
      <c r="D17" s="308" t="s">
        <v>1107</v>
      </c>
      <c r="E17" s="308"/>
      <c r="F17" s="308"/>
      <c r="G17" s="308"/>
      <c r="H17" s="308"/>
      <c r="I17" s="308"/>
      <c r="J17" s="308"/>
      <c r="K17" s="306"/>
    </row>
    <row r="18" s="1" customFormat="1" ht="15" customHeight="1">
      <c r="B18" s="309"/>
      <c r="C18" s="310"/>
      <c r="D18" s="310"/>
      <c r="E18" s="312" t="s">
        <v>1108</v>
      </c>
      <c r="F18" s="308" t="s">
        <v>1109</v>
      </c>
      <c r="G18" s="308"/>
      <c r="H18" s="308"/>
      <c r="I18" s="308"/>
      <c r="J18" s="308"/>
      <c r="K18" s="306"/>
    </row>
    <row r="19" s="1" customFormat="1" ht="15" customHeight="1">
      <c r="B19" s="309"/>
      <c r="C19" s="310"/>
      <c r="D19" s="310"/>
      <c r="E19" s="312" t="s">
        <v>78</v>
      </c>
      <c r="F19" s="308" t="s">
        <v>1110</v>
      </c>
      <c r="G19" s="308"/>
      <c r="H19" s="308"/>
      <c r="I19" s="308"/>
      <c r="J19" s="308"/>
      <c r="K19" s="306"/>
    </row>
    <row r="20" s="1" customFormat="1" ht="15" customHeight="1">
      <c r="B20" s="309"/>
      <c r="C20" s="310"/>
      <c r="D20" s="310"/>
      <c r="E20" s="312" t="s">
        <v>1111</v>
      </c>
      <c r="F20" s="308" t="s">
        <v>1112</v>
      </c>
      <c r="G20" s="308"/>
      <c r="H20" s="308"/>
      <c r="I20" s="308"/>
      <c r="J20" s="308"/>
      <c r="K20" s="306"/>
    </row>
    <row r="21" s="1" customFormat="1" ht="15" customHeight="1">
      <c r="B21" s="309"/>
      <c r="C21" s="310"/>
      <c r="D21" s="310"/>
      <c r="E21" s="312" t="s">
        <v>89</v>
      </c>
      <c r="F21" s="308" t="s">
        <v>90</v>
      </c>
      <c r="G21" s="308"/>
      <c r="H21" s="308"/>
      <c r="I21" s="308"/>
      <c r="J21" s="308"/>
      <c r="K21" s="306"/>
    </row>
    <row r="22" s="1" customFormat="1" ht="15" customHeight="1">
      <c r="B22" s="309"/>
      <c r="C22" s="310"/>
      <c r="D22" s="310"/>
      <c r="E22" s="312" t="s">
        <v>1113</v>
      </c>
      <c r="F22" s="308" t="s">
        <v>1114</v>
      </c>
      <c r="G22" s="308"/>
      <c r="H22" s="308"/>
      <c r="I22" s="308"/>
      <c r="J22" s="308"/>
      <c r="K22" s="306"/>
    </row>
    <row r="23" s="1" customFormat="1" ht="15" customHeight="1">
      <c r="B23" s="309"/>
      <c r="C23" s="310"/>
      <c r="D23" s="310"/>
      <c r="E23" s="312" t="s">
        <v>84</v>
      </c>
      <c r="F23" s="308" t="s">
        <v>1115</v>
      </c>
      <c r="G23" s="308"/>
      <c r="H23" s="308"/>
      <c r="I23" s="308"/>
      <c r="J23" s="308"/>
      <c r="K23" s="306"/>
    </row>
    <row r="24" s="1" customFormat="1" ht="12.75" customHeight="1">
      <c r="B24" s="309"/>
      <c r="C24" s="310"/>
      <c r="D24" s="310"/>
      <c r="E24" s="310"/>
      <c r="F24" s="310"/>
      <c r="G24" s="310"/>
      <c r="H24" s="310"/>
      <c r="I24" s="310"/>
      <c r="J24" s="310"/>
      <c r="K24" s="306"/>
    </row>
    <row r="25" s="1" customFormat="1" ht="15" customHeight="1">
      <c r="B25" s="309"/>
      <c r="C25" s="308" t="s">
        <v>1116</v>
      </c>
      <c r="D25" s="308"/>
      <c r="E25" s="308"/>
      <c r="F25" s="308"/>
      <c r="G25" s="308"/>
      <c r="H25" s="308"/>
      <c r="I25" s="308"/>
      <c r="J25" s="308"/>
      <c r="K25" s="306"/>
    </row>
    <row r="26" s="1" customFormat="1" ht="15" customHeight="1">
      <c r="B26" s="309"/>
      <c r="C26" s="308" t="s">
        <v>1117</v>
      </c>
      <c r="D26" s="308"/>
      <c r="E26" s="308"/>
      <c r="F26" s="308"/>
      <c r="G26" s="308"/>
      <c r="H26" s="308"/>
      <c r="I26" s="308"/>
      <c r="J26" s="308"/>
      <c r="K26" s="306"/>
    </row>
    <row r="27" s="1" customFormat="1" ht="15" customHeight="1">
      <c r="B27" s="309"/>
      <c r="C27" s="308"/>
      <c r="D27" s="308" t="s">
        <v>1118</v>
      </c>
      <c r="E27" s="308"/>
      <c r="F27" s="308"/>
      <c r="G27" s="308"/>
      <c r="H27" s="308"/>
      <c r="I27" s="308"/>
      <c r="J27" s="308"/>
      <c r="K27" s="306"/>
    </row>
    <row r="28" s="1" customFormat="1" ht="15" customHeight="1">
      <c r="B28" s="309"/>
      <c r="C28" s="310"/>
      <c r="D28" s="308" t="s">
        <v>1119</v>
      </c>
      <c r="E28" s="308"/>
      <c r="F28" s="308"/>
      <c r="G28" s="308"/>
      <c r="H28" s="308"/>
      <c r="I28" s="308"/>
      <c r="J28" s="308"/>
      <c r="K28" s="306"/>
    </row>
    <row r="29" s="1" customFormat="1" ht="12.75" customHeight="1">
      <c r="B29" s="309"/>
      <c r="C29" s="310"/>
      <c r="D29" s="310"/>
      <c r="E29" s="310"/>
      <c r="F29" s="310"/>
      <c r="G29" s="310"/>
      <c r="H29" s="310"/>
      <c r="I29" s="310"/>
      <c r="J29" s="310"/>
      <c r="K29" s="306"/>
    </row>
    <row r="30" s="1" customFormat="1" ht="15" customHeight="1">
      <c r="B30" s="309"/>
      <c r="C30" s="310"/>
      <c r="D30" s="308" t="s">
        <v>1120</v>
      </c>
      <c r="E30" s="308"/>
      <c r="F30" s="308"/>
      <c r="G30" s="308"/>
      <c r="H30" s="308"/>
      <c r="I30" s="308"/>
      <c r="J30" s="308"/>
      <c r="K30" s="306"/>
    </row>
    <row r="31" s="1" customFormat="1" ht="15" customHeight="1">
      <c r="B31" s="309"/>
      <c r="C31" s="310"/>
      <c r="D31" s="308" t="s">
        <v>1121</v>
      </c>
      <c r="E31" s="308"/>
      <c r="F31" s="308"/>
      <c r="G31" s="308"/>
      <c r="H31" s="308"/>
      <c r="I31" s="308"/>
      <c r="J31" s="308"/>
      <c r="K31" s="306"/>
    </row>
    <row r="32" s="1" customFormat="1" ht="12.75" customHeight="1">
      <c r="B32" s="309"/>
      <c r="C32" s="310"/>
      <c r="D32" s="310"/>
      <c r="E32" s="310"/>
      <c r="F32" s="310"/>
      <c r="G32" s="310"/>
      <c r="H32" s="310"/>
      <c r="I32" s="310"/>
      <c r="J32" s="310"/>
      <c r="K32" s="306"/>
    </row>
    <row r="33" s="1" customFormat="1" ht="15" customHeight="1">
      <c r="B33" s="309"/>
      <c r="C33" s="310"/>
      <c r="D33" s="308" t="s">
        <v>1122</v>
      </c>
      <c r="E33" s="308"/>
      <c r="F33" s="308"/>
      <c r="G33" s="308"/>
      <c r="H33" s="308"/>
      <c r="I33" s="308"/>
      <c r="J33" s="308"/>
      <c r="K33" s="306"/>
    </row>
    <row r="34" s="1" customFormat="1" ht="15" customHeight="1">
      <c r="B34" s="309"/>
      <c r="C34" s="310"/>
      <c r="D34" s="308" t="s">
        <v>1123</v>
      </c>
      <c r="E34" s="308"/>
      <c r="F34" s="308"/>
      <c r="G34" s="308"/>
      <c r="H34" s="308"/>
      <c r="I34" s="308"/>
      <c r="J34" s="308"/>
      <c r="K34" s="306"/>
    </row>
    <row r="35" s="1" customFormat="1" ht="15" customHeight="1">
      <c r="B35" s="309"/>
      <c r="C35" s="310"/>
      <c r="D35" s="308" t="s">
        <v>1124</v>
      </c>
      <c r="E35" s="308"/>
      <c r="F35" s="308"/>
      <c r="G35" s="308"/>
      <c r="H35" s="308"/>
      <c r="I35" s="308"/>
      <c r="J35" s="308"/>
      <c r="K35" s="306"/>
    </row>
    <row r="36" s="1" customFormat="1" ht="15" customHeight="1">
      <c r="B36" s="309"/>
      <c r="C36" s="310"/>
      <c r="D36" s="308"/>
      <c r="E36" s="311" t="s">
        <v>110</v>
      </c>
      <c r="F36" s="308"/>
      <c r="G36" s="308" t="s">
        <v>1125</v>
      </c>
      <c r="H36" s="308"/>
      <c r="I36" s="308"/>
      <c r="J36" s="308"/>
      <c r="K36" s="306"/>
    </row>
    <row r="37" s="1" customFormat="1" ht="30.75" customHeight="1">
      <c r="B37" s="309"/>
      <c r="C37" s="310"/>
      <c r="D37" s="308"/>
      <c r="E37" s="311" t="s">
        <v>1126</v>
      </c>
      <c r="F37" s="308"/>
      <c r="G37" s="308" t="s">
        <v>1127</v>
      </c>
      <c r="H37" s="308"/>
      <c r="I37" s="308"/>
      <c r="J37" s="308"/>
      <c r="K37" s="306"/>
    </row>
    <row r="38" s="1" customFormat="1" ht="15" customHeight="1">
      <c r="B38" s="309"/>
      <c r="C38" s="310"/>
      <c r="D38" s="308"/>
      <c r="E38" s="311" t="s">
        <v>53</v>
      </c>
      <c r="F38" s="308"/>
      <c r="G38" s="308" t="s">
        <v>1128</v>
      </c>
      <c r="H38" s="308"/>
      <c r="I38" s="308"/>
      <c r="J38" s="308"/>
      <c r="K38" s="306"/>
    </row>
    <row r="39" s="1" customFormat="1" ht="15" customHeight="1">
      <c r="B39" s="309"/>
      <c r="C39" s="310"/>
      <c r="D39" s="308"/>
      <c r="E39" s="311" t="s">
        <v>54</v>
      </c>
      <c r="F39" s="308"/>
      <c r="G39" s="308" t="s">
        <v>1129</v>
      </c>
      <c r="H39" s="308"/>
      <c r="I39" s="308"/>
      <c r="J39" s="308"/>
      <c r="K39" s="306"/>
    </row>
    <row r="40" s="1" customFormat="1" ht="15" customHeight="1">
      <c r="B40" s="309"/>
      <c r="C40" s="310"/>
      <c r="D40" s="308"/>
      <c r="E40" s="311" t="s">
        <v>111</v>
      </c>
      <c r="F40" s="308"/>
      <c r="G40" s="308" t="s">
        <v>1130</v>
      </c>
      <c r="H40" s="308"/>
      <c r="I40" s="308"/>
      <c r="J40" s="308"/>
      <c r="K40" s="306"/>
    </row>
    <row r="41" s="1" customFormat="1" ht="15" customHeight="1">
      <c r="B41" s="309"/>
      <c r="C41" s="310"/>
      <c r="D41" s="308"/>
      <c r="E41" s="311" t="s">
        <v>112</v>
      </c>
      <c r="F41" s="308"/>
      <c r="G41" s="308" t="s">
        <v>1131</v>
      </c>
      <c r="H41" s="308"/>
      <c r="I41" s="308"/>
      <c r="J41" s="308"/>
      <c r="K41" s="306"/>
    </row>
    <row r="42" s="1" customFormat="1" ht="15" customHeight="1">
      <c r="B42" s="309"/>
      <c r="C42" s="310"/>
      <c r="D42" s="308"/>
      <c r="E42" s="311" t="s">
        <v>1132</v>
      </c>
      <c r="F42" s="308"/>
      <c r="G42" s="308" t="s">
        <v>1133</v>
      </c>
      <c r="H42" s="308"/>
      <c r="I42" s="308"/>
      <c r="J42" s="308"/>
      <c r="K42" s="306"/>
    </row>
    <row r="43" s="1" customFormat="1" ht="15" customHeight="1">
      <c r="B43" s="309"/>
      <c r="C43" s="310"/>
      <c r="D43" s="308"/>
      <c r="E43" s="311"/>
      <c r="F43" s="308"/>
      <c r="G43" s="308" t="s">
        <v>1134</v>
      </c>
      <c r="H43" s="308"/>
      <c r="I43" s="308"/>
      <c r="J43" s="308"/>
      <c r="K43" s="306"/>
    </row>
    <row r="44" s="1" customFormat="1" ht="15" customHeight="1">
      <c r="B44" s="309"/>
      <c r="C44" s="310"/>
      <c r="D44" s="308"/>
      <c r="E44" s="311" t="s">
        <v>1135</v>
      </c>
      <c r="F44" s="308"/>
      <c r="G44" s="308" t="s">
        <v>1136</v>
      </c>
      <c r="H44" s="308"/>
      <c r="I44" s="308"/>
      <c r="J44" s="308"/>
      <c r="K44" s="306"/>
    </row>
    <row r="45" s="1" customFormat="1" ht="15" customHeight="1">
      <c r="B45" s="309"/>
      <c r="C45" s="310"/>
      <c r="D45" s="308"/>
      <c r="E45" s="311" t="s">
        <v>114</v>
      </c>
      <c r="F45" s="308"/>
      <c r="G45" s="308" t="s">
        <v>1137</v>
      </c>
      <c r="H45" s="308"/>
      <c r="I45" s="308"/>
      <c r="J45" s="308"/>
      <c r="K45" s="306"/>
    </row>
    <row r="46" s="1" customFormat="1" ht="12.75" customHeight="1">
      <c r="B46" s="309"/>
      <c r="C46" s="310"/>
      <c r="D46" s="308"/>
      <c r="E46" s="308"/>
      <c r="F46" s="308"/>
      <c r="G46" s="308"/>
      <c r="H46" s="308"/>
      <c r="I46" s="308"/>
      <c r="J46" s="308"/>
      <c r="K46" s="306"/>
    </row>
    <row r="47" s="1" customFormat="1" ht="15" customHeight="1">
      <c r="B47" s="309"/>
      <c r="C47" s="310"/>
      <c r="D47" s="308" t="s">
        <v>1138</v>
      </c>
      <c r="E47" s="308"/>
      <c r="F47" s="308"/>
      <c r="G47" s="308"/>
      <c r="H47" s="308"/>
      <c r="I47" s="308"/>
      <c r="J47" s="308"/>
      <c r="K47" s="306"/>
    </row>
    <row r="48" s="1" customFormat="1" ht="15" customHeight="1">
      <c r="B48" s="309"/>
      <c r="C48" s="310"/>
      <c r="D48" s="310"/>
      <c r="E48" s="308" t="s">
        <v>1139</v>
      </c>
      <c r="F48" s="308"/>
      <c r="G48" s="308"/>
      <c r="H48" s="308"/>
      <c r="I48" s="308"/>
      <c r="J48" s="308"/>
      <c r="K48" s="306"/>
    </row>
    <row r="49" s="1" customFormat="1" ht="15" customHeight="1">
      <c r="B49" s="309"/>
      <c r="C49" s="310"/>
      <c r="D49" s="310"/>
      <c r="E49" s="308" t="s">
        <v>1140</v>
      </c>
      <c r="F49" s="308"/>
      <c r="G49" s="308"/>
      <c r="H49" s="308"/>
      <c r="I49" s="308"/>
      <c r="J49" s="308"/>
      <c r="K49" s="306"/>
    </row>
    <row r="50" s="1" customFormat="1" ht="15" customHeight="1">
      <c r="B50" s="309"/>
      <c r="C50" s="310"/>
      <c r="D50" s="310"/>
      <c r="E50" s="308" t="s">
        <v>1141</v>
      </c>
      <c r="F50" s="308"/>
      <c r="G50" s="308"/>
      <c r="H50" s="308"/>
      <c r="I50" s="308"/>
      <c r="J50" s="308"/>
      <c r="K50" s="306"/>
    </row>
    <row r="51" s="1" customFormat="1" ht="15" customHeight="1">
      <c r="B51" s="309"/>
      <c r="C51" s="310"/>
      <c r="D51" s="308" t="s">
        <v>1142</v>
      </c>
      <c r="E51" s="308"/>
      <c r="F51" s="308"/>
      <c r="G51" s="308"/>
      <c r="H51" s="308"/>
      <c r="I51" s="308"/>
      <c r="J51" s="308"/>
      <c r="K51" s="306"/>
    </row>
    <row r="52" s="1" customFormat="1" ht="25.5" customHeight="1">
      <c r="B52" s="304"/>
      <c r="C52" s="305" t="s">
        <v>1143</v>
      </c>
      <c r="D52" s="305"/>
      <c r="E52" s="305"/>
      <c r="F52" s="305"/>
      <c r="G52" s="305"/>
      <c r="H52" s="305"/>
      <c r="I52" s="305"/>
      <c r="J52" s="305"/>
      <c r="K52" s="306"/>
    </row>
    <row r="53" s="1" customFormat="1" ht="5.25" customHeight="1">
      <c r="B53" s="304"/>
      <c r="C53" s="307"/>
      <c r="D53" s="307"/>
      <c r="E53" s="307"/>
      <c r="F53" s="307"/>
      <c r="G53" s="307"/>
      <c r="H53" s="307"/>
      <c r="I53" s="307"/>
      <c r="J53" s="307"/>
      <c r="K53" s="306"/>
    </row>
    <row r="54" s="1" customFormat="1" ht="15" customHeight="1">
      <c r="B54" s="304"/>
      <c r="C54" s="308" t="s">
        <v>1144</v>
      </c>
      <c r="D54" s="308"/>
      <c r="E54" s="308"/>
      <c r="F54" s="308"/>
      <c r="G54" s="308"/>
      <c r="H54" s="308"/>
      <c r="I54" s="308"/>
      <c r="J54" s="308"/>
      <c r="K54" s="306"/>
    </row>
    <row r="55" s="1" customFormat="1" ht="15" customHeight="1">
      <c r="B55" s="304"/>
      <c r="C55" s="308" t="s">
        <v>1145</v>
      </c>
      <c r="D55" s="308"/>
      <c r="E55" s="308"/>
      <c r="F55" s="308"/>
      <c r="G55" s="308"/>
      <c r="H55" s="308"/>
      <c r="I55" s="308"/>
      <c r="J55" s="308"/>
      <c r="K55" s="306"/>
    </row>
    <row r="56" s="1" customFormat="1" ht="12.75" customHeight="1">
      <c r="B56" s="304"/>
      <c r="C56" s="308"/>
      <c r="D56" s="308"/>
      <c r="E56" s="308"/>
      <c r="F56" s="308"/>
      <c r="G56" s="308"/>
      <c r="H56" s="308"/>
      <c r="I56" s="308"/>
      <c r="J56" s="308"/>
      <c r="K56" s="306"/>
    </row>
    <row r="57" s="1" customFormat="1" ht="15" customHeight="1">
      <c r="B57" s="304"/>
      <c r="C57" s="308" t="s">
        <v>1146</v>
      </c>
      <c r="D57" s="308"/>
      <c r="E57" s="308"/>
      <c r="F57" s="308"/>
      <c r="G57" s="308"/>
      <c r="H57" s="308"/>
      <c r="I57" s="308"/>
      <c r="J57" s="308"/>
      <c r="K57" s="306"/>
    </row>
    <row r="58" s="1" customFormat="1" ht="15" customHeight="1">
      <c r="B58" s="304"/>
      <c r="C58" s="310"/>
      <c r="D58" s="308" t="s">
        <v>1147</v>
      </c>
      <c r="E58" s="308"/>
      <c r="F58" s="308"/>
      <c r="G58" s="308"/>
      <c r="H58" s="308"/>
      <c r="I58" s="308"/>
      <c r="J58" s="308"/>
      <c r="K58" s="306"/>
    </row>
    <row r="59" s="1" customFormat="1" ht="15" customHeight="1">
      <c r="B59" s="304"/>
      <c r="C59" s="310"/>
      <c r="D59" s="308" t="s">
        <v>1148</v>
      </c>
      <c r="E59" s="308"/>
      <c r="F59" s="308"/>
      <c r="G59" s="308"/>
      <c r="H59" s="308"/>
      <c r="I59" s="308"/>
      <c r="J59" s="308"/>
      <c r="K59" s="306"/>
    </row>
    <row r="60" s="1" customFormat="1" ht="15" customHeight="1">
      <c r="B60" s="304"/>
      <c r="C60" s="310"/>
      <c r="D60" s="308" t="s">
        <v>1149</v>
      </c>
      <c r="E60" s="308"/>
      <c r="F60" s="308"/>
      <c r="G60" s="308"/>
      <c r="H60" s="308"/>
      <c r="I60" s="308"/>
      <c r="J60" s="308"/>
      <c r="K60" s="306"/>
    </row>
    <row r="61" s="1" customFormat="1" ht="15" customHeight="1">
      <c r="B61" s="304"/>
      <c r="C61" s="310"/>
      <c r="D61" s="308" t="s">
        <v>1150</v>
      </c>
      <c r="E61" s="308"/>
      <c r="F61" s="308"/>
      <c r="G61" s="308"/>
      <c r="H61" s="308"/>
      <c r="I61" s="308"/>
      <c r="J61" s="308"/>
      <c r="K61" s="306"/>
    </row>
    <row r="62" s="1" customFormat="1" ht="15" customHeight="1">
      <c r="B62" s="304"/>
      <c r="C62" s="310"/>
      <c r="D62" s="313" t="s">
        <v>1151</v>
      </c>
      <c r="E62" s="313"/>
      <c r="F62" s="313"/>
      <c r="G62" s="313"/>
      <c r="H62" s="313"/>
      <c r="I62" s="313"/>
      <c r="J62" s="313"/>
      <c r="K62" s="306"/>
    </row>
    <row r="63" s="1" customFormat="1" ht="15" customHeight="1">
      <c r="B63" s="304"/>
      <c r="C63" s="310"/>
      <c r="D63" s="308" t="s">
        <v>1152</v>
      </c>
      <c r="E63" s="308"/>
      <c r="F63" s="308"/>
      <c r="G63" s="308"/>
      <c r="H63" s="308"/>
      <c r="I63" s="308"/>
      <c r="J63" s="308"/>
      <c r="K63" s="306"/>
    </row>
    <row r="64" s="1" customFormat="1" ht="12.75" customHeight="1">
      <c r="B64" s="304"/>
      <c r="C64" s="310"/>
      <c r="D64" s="310"/>
      <c r="E64" s="314"/>
      <c r="F64" s="310"/>
      <c r="G64" s="310"/>
      <c r="H64" s="310"/>
      <c r="I64" s="310"/>
      <c r="J64" s="310"/>
      <c r="K64" s="306"/>
    </row>
    <row r="65" s="1" customFormat="1" ht="15" customHeight="1">
      <c r="B65" s="304"/>
      <c r="C65" s="310"/>
      <c r="D65" s="308" t="s">
        <v>1153</v>
      </c>
      <c r="E65" s="308"/>
      <c r="F65" s="308"/>
      <c r="G65" s="308"/>
      <c r="H65" s="308"/>
      <c r="I65" s="308"/>
      <c r="J65" s="308"/>
      <c r="K65" s="306"/>
    </row>
    <row r="66" s="1" customFormat="1" ht="15" customHeight="1">
      <c r="B66" s="304"/>
      <c r="C66" s="310"/>
      <c r="D66" s="313" t="s">
        <v>1154</v>
      </c>
      <c r="E66" s="313"/>
      <c r="F66" s="313"/>
      <c r="G66" s="313"/>
      <c r="H66" s="313"/>
      <c r="I66" s="313"/>
      <c r="J66" s="313"/>
      <c r="K66" s="306"/>
    </row>
    <row r="67" s="1" customFormat="1" ht="15" customHeight="1">
      <c r="B67" s="304"/>
      <c r="C67" s="310"/>
      <c r="D67" s="308" t="s">
        <v>1155</v>
      </c>
      <c r="E67" s="308"/>
      <c r="F67" s="308"/>
      <c r="G67" s="308"/>
      <c r="H67" s="308"/>
      <c r="I67" s="308"/>
      <c r="J67" s="308"/>
      <c r="K67" s="306"/>
    </row>
    <row r="68" s="1" customFormat="1" ht="15" customHeight="1">
      <c r="B68" s="304"/>
      <c r="C68" s="310"/>
      <c r="D68" s="308" t="s">
        <v>1156</v>
      </c>
      <c r="E68" s="308"/>
      <c r="F68" s="308"/>
      <c r="G68" s="308"/>
      <c r="H68" s="308"/>
      <c r="I68" s="308"/>
      <c r="J68" s="308"/>
      <c r="K68" s="306"/>
    </row>
    <row r="69" s="1" customFormat="1" ht="15" customHeight="1">
      <c r="B69" s="304"/>
      <c r="C69" s="310"/>
      <c r="D69" s="308" t="s">
        <v>1157</v>
      </c>
      <c r="E69" s="308"/>
      <c r="F69" s="308"/>
      <c r="G69" s="308"/>
      <c r="H69" s="308"/>
      <c r="I69" s="308"/>
      <c r="J69" s="308"/>
      <c r="K69" s="306"/>
    </row>
    <row r="70" s="1" customFormat="1" ht="15" customHeight="1">
      <c r="B70" s="304"/>
      <c r="C70" s="310"/>
      <c r="D70" s="308" t="s">
        <v>1158</v>
      </c>
      <c r="E70" s="308"/>
      <c r="F70" s="308"/>
      <c r="G70" s="308"/>
      <c r="H70" s="308"/>
      <c r="I70" s="308"/>
      <c r="J70" s="308"/>
      <c r="K70" s="306"/>
    </row>
    <row r="71" s="1" customFormat="1" ht="12.75" customHeight="1">
      <c r="B71" s="315"/>
      <c r="C71" s="316"/>
      <c r="D71" s="316"/>
      <c r="E71" s="316"/>
      <c r="F71" s="316"/>
      <c r="G71" s="316"/>
      <c r="H71" s="316"/>
      <c r="I71" s="316"/>
      <c r="J71" s="316"/>
      <c r="K71" s="317"/>
    </row>
    <row r="72" s="1" customFormat="1" ht="18.75" customHeight="1">
      <c r="B72" s="318"/>
      <c r="C72" s="318"/>
      <c r="D72" s="318"/>
      <c r="E72" s="318"/>
      <c r="F72" s="318"/>
      <c r="G72" s="318"/>
      <c r="H72" s="318"/>
      <c r="I72" s="318"/>
      <c r="J72" s="318"/>
      <c r="K72" s="319"/>
    </row>
    <row r="73" s="1" customFormat="1" ht="18.75" customHeight="1">
      <c r="B73" s="319"/>
      <c r="C73" s="319"/>
      <c r="D73" s="319"/>
      <c r="E73" s="319"/>
      <c r="F73" s="319"/>
      <c r="G73" s="319"/>
      <c r="H73" s="319"/>
      <c r="I73" s="319"/>
      <c r="J73" s="319"/>
      <c r="K73" s="319"/>
    </row>
    <row r="74" s="1" customFormat="1" ht="7.5" customHeight="1">
      <c r="B74" s="320"/>
      <c r="C74" s="321"/>
      <c r="D74" s="321"/>
      <c r="E74" s="321"/>
      <c r="F74" s="321"/>
      <c r="G74" s="321"/>
      <c r="H74" s="321"/>
      <c r="I74" s="321"/>
      <c r="J74" s="321"/>
      <c r="K74" s="322"/>
    </row>
    <row r="75" s="1" customFormat="1" ht="45" customHeight="1">
      <c r="B75" s="323"/>
      <c r="C75" s="324" t="s">
        <v>1159</v>
      </c>
      <c r="D75" s="324"/>
      <c r="E75" s="324"/>
      <c r="F75" s="324"/>
      <c r="G75" s="324"/>
      <c r="H75" s="324"/>
      <c r="I75" s="324"/>
      <c r="J75" s="324"/>
      <c r="K75" s="325"/>
    </row>
    <row r="76" s="1" customFormat="1" ht="17.25" customHeight="1">
      <c r="B76" s="323"/>
      <c r="C76" s="326" t="s">
        <v>1160</v>
      </c>
      <c r="D76" s="326"/>
      <c r="E76" s="326"/>
      <c r="F76" s="326" t="s">
        <v>1161</v>
      </c>
      <c r="G76" s="327"/>
      <c r="H76" s="326" t="s">
        <v>54</v>
      </c>
      <c r="I76" s="326" t="s">
        <v>57</v>
      </c>
      <c r="J76" s="326" t="s">
        <v>1162</v>
      </c>
      <c r="K76" s="325"/>
    </row>
    <row r="77" s="1" customFormat="1" ht="17.25" customHeight="1">
      <c r="B77" s="323"/>
      <c r="C77" s="328" t="s">
        <v>1163</v>
      </c>
      <c r="D77" s="328"/>
      <c r="E77" s="328"/>
      <c r="F77" s="329" t="s">
        <v>1164</v>
      </c>
      <c r="G77" s="330"/>
      <c r="H77" s="328"/>
      <c r="I77" s="328"/>
      <c r="J77" s="328" t="s">
        <v>1165</v>
      </c>
      <c r="K77" s="325"/>
    </row>
    <row r="78" s="1" customFormat="1" ht="5.25" customHeight="1">
      <c r="B78" s="323"/>
      <c r="C78" s="331"/>
      <c r="D78" s="331"/>
      <c r="E78" s="331"/>
      <c r="F78" s="331"/>
      <c r="G78" s="332"/>
      <c r="H78" s="331"/>
      <c r="I78" s="331"/>
      <c r="J78" s="331"/>
      <c r="K78" s="325"/>
    </row>
    <row r="79" s="1" customFormat="1" ht="15" customHeight="1">
      <c r="B79" s="323"/>
      <c r="C79" s="311" t="s">
        <v>53</v>
      </c>
      <c r="D79" s="333"/>
      <c r="E79" s="333"/>
      <c r="F79" s="334" t="s">
        <v>1166</v>
      </c>
      <c r="G79" s="335"/>
      <c r="H79" s="311" t="s">
        <v>1167</v>
      </c>
      <c r="I79" s="311" t="s">
        <v>1168</v>
      </c>
      <c r="J79" s="311">
        <v>20</v>
      </c>
      <c r="K79" s="325"/>
    </row>
    <row r="80" s="1" customFormat="1" ht="15" customHeight="1">
      <c r="B80" s="323"/>
      <c r="C80" s="311" t="s">
        <v>1169</v>
      </c>
      <c r="D80" s="311"/>
      <c r="E80" s="311"/>
      <c r="F80" s="334" t="s">
        <v>1166</v>
      </c>
      <c r="G80" s="335"/>
      <c r="H80" s="311" t="s">
        <v>1170</v>
      </c>
      <c r="I80" s="311" t="s">
        <v>1168</v>
      </c>
      <c r="J80" s="311">
        <v>120</v>
      </c>
      <c r="K80" s="325"/>
    </row>
    <row r="81" s="1" customFormat="1" ht="15" customHeight="1">
      <c r="B81" s="336"/>
      <c r="C81" s="311" t="s">
        <v>1171</v>
      </c>
      <c r="D81" s="311"/>
      <c r="E81" s="311"/>
      <c r="F81" s="334" t="s">
        <v>1172</v>
      </c>
      <c r="G81" s="335"/>
      <c r="H81" s="311" t="s">
        <v>1173</v>
      </c>
      <c r="I81" s="311" t="s">
        <v>1168</v>
      </c>
      <c r="J81" s="311">
        <v>50</v>
      </c>
      <c r="K81" s="325"/>
    </row>
    <row r="82" s="1" customFormat="1" ht="15" customHeight="1">
      <c r="B82" s="336"/>
      <c r="C82" s="311" t="s">
        <v>1174</v>
      </c>
      <c r="D82" s="311"/>
      <c r="E82" s="311"/>
      <c r="F82" s="334" t="s">
        <v>1166</v>
      </c>
      <c r="G82" s="335"/>
      <c r="H82" s="311" t="s">
        <v>1175</v>
      </c>
      <c r="I82" s="311" t="s">
        <v>1176</v>
      </c>
      <c r="J82" s="311"/>
      <c r="K82" s="325"/>
    </row>
    <row r="83" s="1" customFormat="1" ht="15" customHeight="1">
      <c r="B83" s="336"/>
      <c r="C83" s="337" t="s">
        <v>1177</v>
      </c>
      <c r="D83" s="337"/>
      <c r="E83" s="337"/>
      <c r="F83" s="338" t="s">
        <v>1172</v>
      </c>
      <c r="G83" s="337"/>
      <c r="H83" s="337" t="s">
        <v>1178</v>
      </c>
      <c r="I83" s="337" t="s">
        <v>1168</v>
      </c>
      <c r="J83" s="337">
        <v>15</v>
      </c>
      <c r="K83" s="325"/>
    </row>
    <row r="84" s="1" customFormat="1" ht="15" customHeight="1">
      <c r="B84" s="336"/>
      <c r="C84" s="337" t="s">
        <v>1179</v>
      </c>
      <c r="D84" s="337"/>
      <c r="E84" s="337"/>
      <c r="F84" s="338" t="s">
        <v>1172</v>
      </c>
      <c r="G84" s="337"/>
      <c r="H84" s="337" t="s">
        <v>1180</v>
      </c>
      <c r="I84" s="337" t="s">
        <v>1168</v>
      </c>
      <c r="J84" s="337">
        <v>15</v>
      </c>
      <c r="K84" s="325"/>
    </row>
    <row r="85" s="1" customFormat="1" ht="15" customHeight="1">
      <c r="B85" s="336"/>
      <c r="C85" s="337" t="s">
        <v>1181</v>
      </c>
      <c r="D85" s="337"/>
      <c r="E85" s="337"/>
      <c r="F85" s="338" t="s">
        <v>1172</v>
      </c>
      <c r="G85" s="337"/>
      <c r="H85" s="337" t="s">
        <v>1182</v>
      </c>
      <c r="I85" s="337" t="s">
        <v>1168</v>
      </c>
      <c r="J85" s="337">
        <v>20</v>
      </c>
      <c r="K85" s="325"/>
    </row>
    <row r="86" s="1" customFormat="1" ht="15" customHeight="1">
      <c r="B86" s="336"/>
      <c r="C86" s="337" t="s">
        <v>1183</v>
      </c>
      <c r="D86" s="337"/>
      <c r="E86" s="337"/>
      <c r="F86" s="338" t="s">
        <v>1172</v>
      </c>
      <c r="G86" s="337"/>
      <c r="H86" s="337" t="s">
        <v>1184</v>
      </c>
      <c r="I86" s="337" t="s">
        <v>1168</v>
      </c>
      <c r="J86" s="337">
        <v>20</v>
      </c>
      <c r="K86" s="325"/>
    </row>
    <row r="87" s="1" customFormat="1" ht="15" customHeight="1">
      <c r="B87" s="336"/>
      <c r="C87" s="311" t="s">
        <v>1185</v>
      </c>
      <c r="D87" s="311"/>
      <c r="E87" s="311"/>
      <c r="F87" s="334" t="s">
        <v>1172</v>
      </c>
      <c r="G87" s="335"/>
      <c r="H87" s="311" t="s">
        <v>1186</v>
      </c>
      <c r="I87" s="311" t="s">
        <v>1168</v>
      </c>
      <c r="J87" s="311">
        <v>50</v>
      </c>
      <c r="K87" s="325"/>
    </row>
    <row r="88" s="1" customFormat="1" ht="15" customHeight="1">
      <c r="B88" s="336"/>
      <c r="C88" s="311" t="s">
        <v>1187</v>
      </c>
      <c r="D88" s="311"/>
      <c r="E88" s="311"/>
      <c r="F88" s="334" t="s">
        <v>1172</v>
      </c>
      <c r="G88" s="335"/>
      <c r="H88" s="311" t="s">
        <v>1188</v>
      </c>
      <c r="I88" s="311" t="s">
        <v>1168</v>
      </c>
      <c r="J88" s="311">
        <v>20</v>
      </c>
      <c r="K88" s="325"/>
    </row>
    <row r="89" s="1" customFormat="1" ht="15" customHeight="1">
      <c r="B89" s="336"/>
      <c r="C89" s="311" t="s">
        <v>1189</v>
      </c>
      <c r="D89" s="311"/>
      <c r="E89" s="311"/>
      <c r="F89" s="334" t="s">
        <v>1172</v>
      </c>
      <c r="G89" s="335"/>
      <c r="H89" s="311" t="s">
        <v>1190</v>
      </c>
      <c r="I89" s="311" t="s">
        <v>1168</v>
      </c>
      <c r="J89" s="311">
        <v>20</v>
      </c>
      <c r="K89" s="325"/>
    </row>
    <row r="90" s="1" customFormat="1" ht="15" customHeight="1">
      <c r="B90" s="336"/>
      <c r="C90" s="311" t="s">
        <v>1191</v>
      </c>
      <c r="D90" s="311"/>
      <c r="E90" s="311"/>
      <c r="F90" s="334" t="s">
        <v>1172</v>
      </c>
      <c r="G90" s="335"/>
      <c r="H90" s="311" t="s">
        <v>1192</v>
      </c>
      <c r="I90" s="311" t="s">
        <v>1168</v>
      </c>
      <c r="J90" s="311">
        <v>50</v>
      </c>
      <c r="K90" s="325"/>
    </row>
    <row r="91" s="1" customFormat="1" ht="15" customHeight="1">
      <c r="B91" s="336"/>
      <c r="C91" s="311" t="s">
        <v>1193</v>
      </c>
      <c r="D91" s="311"/>
      <c r="E91" s="311"/>
      <c r="F91" s="334" t="s">
        <v>1172</v>
      </c>
      <c r="G91" s="335"/>
      <c r="H91" s="311" t="s">
        <v>1193</v>
      </c>
      <c r="I91" s="311" t="s">
        <v>1168</v>
      </c>
      <c r="J91" s="311">
        <v>50</v>
      </c>
      <c r="K91" s="325"/>
    </row>
    <row r="92" s="1" customFormat="1" ht="15" customHeight="1">
      <c r="B92" s="336"/>
      <c r="C92" s="311" t="s">
        <v>1194</v>
      </c>
      <c r="D92" s="311"/>
      <c r="E92" s="311"/>
      <c r="F92" s="334" t="s">
        <v>1172</v>
      </c>
      <c r="G92" s="335"/>
      <c r="H92" s="311" t="s">
        <v>1195</v>
      </c>
      <c r="I92" s="311" t="s">
        <v>1168</v>
      </c>
      <c r="J92" s="311">
        <v>255</v>
      </c>
      <c r="K92" s="325"/>
    </row>
    <row r="93" s="1" customFormat="1" ht="15" customHeight="1">
      <c r="B93" s="336"/>
      <c r="C93" s="311" t="s">
        <v>1196</v>
      </c>
      <c r="D93" s="311"/>
      <c r="E93" s="311"/>
      <c r="F93" s="334" t="s">
        <v>1166</v>
      </c>
      <c r="G93" s="335"/>
      <c r="H93" s="311" t="s">
        <v>1197</v>
      </c>
      <c r="I93" s="311" t="s">
        <v>1198</v>
      </c>
      <c r="J93" s="311"/>
      <c r="K93" s="325"/>
    </row>
    <row r="94" s="1" customFormat="1" ht="15" customHeight="1">
      <c r="B94" s="336"/>
      <c r="C94" s="311" t="s">
        <v>1199</v>
      </c>
      <c r="D94" s="311"/>
      <c r="E94" s="311"/>
      <c r="F94" s="334" t="s">
        <v>1166</v>
      </c>
      <c r="G94" s="335"/>
      <c r="H94" s="311" t="s">
        <v>1200</v>
      </c>
      <c r="I94" s="311" t="s">
        <v>1201</v>
      </c>
      <c r="J94" s="311"/>
      <c r="K94" s="325"/>
    </row>
    <row r="95" s="1" customFormat="1" ht="15" customHeight="1">
      <c r="B95" s="336"/>
      <c r="C95" s="311" t="s">
        <v>1202</v>
      </c>
      <c r="D95" s="311"/>
      <c r="E95" s="311"/>
      <c r="F95" s="334" t="s">
        <v>1166</v>
      </c>
      <c r="G95" s="335"/>
      <c r="H95" s="311" t="s">
        <v>1202</v>
      </c>
      <c r="I95" s="311" t="s">
        <v>1201</v>
      </c>
      <c r="J95" s="311"/>
      <c r="K95" s="325"/>
    </row>
    <row r="96" s="1" customFormat="1" ht="15" customHeight="1">
      <c r="B96" s="336"/>
      <c r="C96" s="311" t="s">
        <v>38</v>
      </c>
      <c r="D96" s="311"/>
      <c r="E96" s="311"/>
      <c r="F96" s="334" t="s">
        <v>1166</v>
      </c>
      <c r="G96" s="335"/>
      <c r="H96" s="311" t="s">
        <v>1203</v>
      </c>
      <c r="I96" s="311" t="s">
        <v>1201</v>
      </c>
      <c r="J96" s="311"/>
      <c r="K96" s="325"/>
    </row>
    <row r="97" s="1" customFormat="1" ht="15" customHeight="1">
      <c r="B97" s="336"/>
      <c r="C97" s="311" t="s">
        <v>48</v>
      </c>
      <c r="D97" s="311"/>
      <c r="E97" s="311"/>
      <c r="F97" s="334" t="s">
        <v>1166</v>
      </c>
      <c r="G97" s="335"/>
      <c r="H97" s="311" t="s">
        <v>1204</v>
      </c>
      <c r="I97" s="311" t="s">
        <v>1201</v>
      </c>
      <c r="J97" s="311"/>
      <c r="K97" s="325"/>
    </row>
    <row r="98" s="1" customFormat="1" ht="15" customHeight="1">
      <c r="B98" s="339"/>
      <c r="C98" s="340"/>
      <c r="D98" s="340"/>
      <c r="E98" s="340"/>
      <c r="F98" s="340"/>
      <c r="G98" s="340"/>
      <c r="H98" s="340"/>
      <c r="I98" s="340"/>
      <c r="J98" s="340"/>
      <c r="K98" s="341"/>
    </row>
    <row r="99" s="1" customFormat="1" ht="18.75" customHeight="1">
      <c r="B99" s="342"/>
      <c r="C99" s="343"/>
      <c r="D99" s="343"/>
      <c r="E99" s="343"/>
      <c r="F99" s="343"/>
      <c r="G99" s="343"/>
      <c r="H99" s="343"/>
      <c r="I99" s="343"/>
      <c r="J99" s="343"/>
      <c r="K99" s="342"/>
    </row>
    <row r="100" s="1" customFormat="1" ht="18.75" customHeight="1"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</row>
    <row r="101" s="1" customFormat="1" ht="7.5" customHeight="1">
      <c r="B101" s="320"/>
      <c r="C101" s="321"/>
      <c r="D101" s="321"/>
      <c r="E101" s="321"/>
      <c r="F101" s="321"/>
      <c r="G101" s="321"/>
      <c r="H101" s="321"/>
      <c r="I101" s="321"/>
      <c r="J101" s="321"/>
      <c r="K101" s="322"/>
    </row>
    <row r="102" s="1" customFormat="1" ht="45" customHeight="1">
      <c r="B102" s="323"/>
      <c r="C102" s="324" t="s">
        <v>1205</v>
      </c>
      <c r="D102" s="324"/>
      <c r="E102" s="324"/>
      <c r="F102" s="324"/>
      <c r="G102" s="324"/>
      <c r="H102" s="324"/>
      <c r="I102" s="324"/>
      <c r="J102" s="324"/>
      <c r="K102" s="325"/>
    </row>
    <row r="103" s="1" customFormat="1" ht="17.25" customHeight="1">
      <c r="B103" s="323"/>
      <c r="C103" s="326" t="s">
        <v>1160</v>
      </c>
      <c r="D103" s="326"/>
      <c r="E103" s="326"/>
      <c r="F103" s="326" t="s">
        <v>1161</v>
      </c>
      <c r="G103" s="327"/>
      <c r="H103" s="326" t="s">
        <v>54</v>
      </c>
      <c r="I103" s="326" t="s">
        <v>57</v>
      </c>
      <c r="J103" s="326" t="s">
        <v>1162</v>
      </c>
      <c r="K103" s="325"/>
    </row>
    <row r="104" s="1" customFormat="1" ht="17.25" customHeight="1">
      <c r="B104" s="323"/>
      <c r="C104" s="328" t="s">
        <v>1163</v>
      </c>
      <c r="D104" s="328"/>
      <c r="E104" s="328"/>
      <c r="F104" s="329" t="s">
        <v>1164</v>
      </c>
      <c r="G104" s="330"/>
      <c r="H104" s="328"/>
      <c r="I104" s="328"/>
      <c r="J104" s="328" t="s">
        <v>1165</v>
      </c>
      <c r="K104" s="325"/>
    </row>
    <row r="105" s="1" customFormat="1" ht="5.25" customHeight="1">
      <c r="B105" s="323"/>
      <c r="C105" s="326"/>
      <c r="D105" s="326"/>
      <c r="E105" s="326"/>
      <c r="F105" s="326"/>
      <c r="G105" s="344"/>
      <c r="H105" s="326"/>
      <c r="I105" s="326"/>
      <c r="J105" s="326"/>
      <c r="K105" s="325"/>
    </row>
    <row r="106" s="1" customFormat="1" ht="15" customHeight="1">
      <c r="B106" s="323"/>
      <c r="C106" s="311" t="s">
        <v>53</v>
      </c>
      <c r="D106" s="333"/>
      <c r="E106" s="333"/>
      <c r="F106" s="334" t="s">
        <v>1166</v>
      </c>
      <c r="G106" s="311"/>
      <c r="H106" s="311" t="s">
        <v>1206</v>
      </c>
      <c r="I106" s="311" t="s">
        <v>1168</v>
      </c>
      <c r="J106" s="311">
        <v>20</v>
      </c>
      <c r="K106" s="325"/>
    </row>
    <row r="107" s="1" customFormat="1" ht="15" customHeight="1">
      <c r="B107" s="323"/>
      <c r="C107" s="311" t="s">
        <v>1169</v>
      </c>
      <c r="D107" s="311"/>
      <c r="E107" s="311"/>
      <c r="F107" s="334" t="s">
        <v>1166</v>
      </c>
      <c r="G107" s="311"/>
      <c r="H107" s="311" t="s">
        <v>1206</v>
      </c>
      <c r="I107" s="311" t="s">
        <v>1168</v>
      </c>
      <c r="J107" s="311">
        <v>120</v>
      </c>
      <c r="K107" s="325"/>
    </row>
    <row r="108" s="1" customFormat="1" ht="15" customHeight="1">
      <c r="B108" s="336"/>
      <c r="C108" s="311" t="s">
        <v>1171</v>
      </c>
      <c r="D108" s="311"/>
      <c r="E108" s="311"/>
      <c r="F108" s="334" t="s">
        <v>1172</v>
      </c>
      <c r="G108" s="311"/>
      <c r="H108" s="311" t="s">
        <v>1206</v>
      </c>
      <c r="I108" s="311" t="s">
        <v>1168</v>
      </c>
      <c r="J108" s="311">
        <v>50</v>
      </c>
      <c r="K108" s="325"/>
    </row>
    <row r="109" s="1" customFormat="1" ht="15" customHeight="1">
      <c r="B109" s="336"/>
      <c r="C109" s="311" t="s">
        <v>1174</v>
      </c>
      <c r="D109" s="311"/>
      <c r="E109" s="311"/>
      <c r="F109" s="334" t="s">
        <v>1166</v>
      </c>
      <c r="G109" s="311"/>
      <c r="H109" s="311" t="s">
        <v>1206</v>
      </c>
      <c r="I109" s="311" t="s">
        <v>1176</v>
      </c>
      <c r="J109" s="311"/>
      <c r="K109" s="325"/>
    </row>
    <row r="110" s="1" customFormat="1" ht="15" customHeight="1">
      <c r="B110" s="336"/>
      <c r="C110" s="311" t="s">
        <v>1185</v>
      </c>
      <c r="D110" s="311"/>
      <c r="E110" s="311"/>
      <c r="F110" s="334" t="s">
        <v>1172</v>
      </c>
      <c r="G110" s="311"/>
      <c r="H110" s="311" t="s">
        <v>1206</v>
      </c>
      <c r="I110" s="311" t="s">
        <v>1168</v>
      </c>
      <c r="J110" s="311">
        <v>50</v>
      </c>
      <c r="K110" s="325"/>
    </row>
    <row r="111" s="1" customFormat="1" ht="15" customHeight="1">
      <c r="B111" s="336"/>
      <c r="C111" s="311" t="s">
        <v>1193</v>
      </c>
      <c r="D111" s="311"/>
      <c r="E111" s="311"/>
      <c r="F111" s="334" t="s">
        <v>1172</v>
      </c>
      <c r="G111" s="311"/>
      <c r="H111" s="311" t="s">
        <v>1206</v>
      </c>
      <c r="I111" s="311" t="s">
        <v>1168</v>
      </c>
      <c r="J111" s="311">
        <v>50</v>
      </c>
      <c r="K111" s="325"/>
    </row>
    <row r="112" s="1" customFormat="1" ht="15" customHeight="1">
      <c r="B112" s="336"/>
      <c r="C112" s="311" t="s">
        <v>1191</v>
      </c>
      <c r="D112" s="311"/>
      <c r="E112" s="311"/>
      <c r="F112" s="334" t="s">
        <v>1172</v>
      </c>
      <c r="G112" s="311"/>
      <c r="H112" s="311" t="s">
        <v>1206</v>
      </c>
      <c r="I112" s="311" t="s">
        <v>1168</v>
      </c>
      <c r="J112" s="311">
        <v>50</v>
      </c>
      <c r="K112" s="325"/>
    </row>
    <row r="113" s="1" customFormat="1" ht="15" customHeight="1">
      <c r="B113" s="336"/>
      <c r="C113" s="311" t="s">
        <v>53</v>
      </c>
      <c r="D113" s="311"/>
      <c r="E113" s="311"/>
      <c r="F113" s="334" t="s">
        <v>1166</v>
      </c>
      <c r="G113" s="311"/>
      <c r="H113" s="311" t="s">
        <v>1207</v>
      </c>
      <c r="I113" s="311" t="s">
        <v>1168</v>
      </c>
      <c r="J113" s="311">
        <v>20</v>
      </c>
      <c r="K113" s="325"/>
    </row>
    <row r="114" s="1" customFormat="1" ht="15" customHeight="1">
      <c r="B114" s="336"/>
      <c r="C114" s="311" t="s">
        <v>1208</v>
      </c>
      <c r="D114" s="311"/>
      <c r="E114" s="311"/>
      <c r="F114" s="334" t="s">
        <v>1166</v>
      </c>
      <c r="G114" s="311"/>
      <c r="H114" s="311" t="s">
        <v>1209</v>
      </c>
      <c r="I114" s="311" t="s">
        <v>1168</v>
      </c>
      <c r="J114" s="311">
        <v>120</v>
      </c>
      <c r="K114" s="325"/>
    </row>
    <row r="115" s="1" customFormat="1" ht="15" customHeight="1">
      <c r="B115" s="336"/>
      <c r="C115" s="311" t="s">
        <v>38</v>
      </c>
      <c r="D115" s="311"/>
      <c r="E115" s="311"/>
      <c r="F115" s="334" t="s">
        <v>1166</v>
      </c>
      <c r="G115" s="311"/>
      <c r="H115" s="311" t="s">
        <v>1210</v>
      </c>
      <c r="I115" s="311" t="s">
        <v>1201</v>
      </c>
      <c r="J115" s="311"/>
      <c r="K115" s="325"/>
    </row>
    <row r="116" s="1" customFormat="1" ht="15" customHeight="1">
      <c r="B116" s="336"/>
      <c r="C116" s="311" t="s">
        <v>48</v>
      </c>
      <c r="D116" s="311"/>
      <c r="E116" s="311"/>
      <c r="F116" s="334" t="s">
        <v>1166</v>
      </c>
      <c r="G116" s="311"/>
      <c r="H116" s="311" t="s">
        <v>1211</v>
      </c>
      <c r="I116" s="311" t="s">
        <v>1201</v>
      </c>
      <c r="J116" s="311"/>
      <c r="K116" s="325"/>
    </row>
    <row r="117" s="1" customFormat="1" ht="15" customHeight="1">
      <c r="B117" s="336"/>
      <c r="C117" s="311" t="s">
        <v>57</v>
      </c>
      <c r="D117" s="311"/>
      <c r="E117" s="311"/>
      <c r="F117" s="334" t="s">
        <v>1166</v>
      </c>
      <c r="G117" s="311"/>
      <c r="H117" s="311" t="s">
        <v>1212</v>
      </c>
      <c r="I117" s="311" t="s">
        <v>1213</v>
      </c>
      <c r="J117" s="311"/>
      <c r="K117" s="325"/>
    </row>
    <row r="118" s="1" customFormat="1" ht="15" customHeight="1">
      <c r="B118" s="339"/>
      <c r="C118" s="345"/>
      <c r="D118" s="345"/>
      <c r="E118" s="345"/>
      <c r="F118" s="345"/>
      <c r="G118" s="345"/>
      <c r="H118" s="345"/>
      <c r="I118" s="345"/>
      <c r="J118" s="345"/>
      <c r="K118" s="341"/>
    </row>
    <row r="119" s="1" customFormat="1" ht="18.75" customHeight="1">
      <c r="B119" s="346"/>
      <c r="C119" s="347"/>
      <c r="D119" s="347"/>
      <c r="E119" s="347"/>
      <c r="F119" s="348"/>
      <c r="G119" s="347"/>
      <c r="H119" s="347"/>
      <c r="I119" s="347"/>
      <c r="J119" s="347"/>
      <c r="K119" s="346"/>
    </row>
    <row r="120" s="1" customFormat="1" ht="18.75" customHeight="1"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</row>
    <row r="121" s="1" customFormat="1" ht="7.5" customHeight="1">
      <c r="B121" s="349"/>
      <c r="C121" s="350"/>
      <c r="D121" s="350"/>
      <c r="E121" s="350"/>
      <c r="F121" s="350"/>
      <c r="G121" s="350"/>
      <c r="H121" s="350"/>
      <c r="I121" s="350"/>
      <c r="J121" s="350"/>
      <c r="K121" s="351"/>
    </row>
    <row r="122" s="1" customFormat="1" ht="45" customHeight="1">
      <c r="B122" s="352"/>
      <c r="C122" s="302" t="s">
        <v>1214</v>
      </c>
      <c r="D122" s="302"/>
      <c r="E122" s="302"/>
      <c r="F122" s="302"/>
      <c r="G122" s="302"/>
      <c r="H122" s="302"/>
      <c r="I122" s="302"/>
      <c r="J122" s="302"/>
      <c r="K122" s="353"/>
    </row>
    <row r="123" s="1" customFormat="1" ht="17.25" customHeight="1">
      <c r="B123" s="354"/>
      <c r="C123" s="326" t="s">
        <v>1160</v>
      </c>
      <c r="D123" s="326"/>
      <c r="E123" s="326"/>
      <c r="F123" s="326" t="s">
        <v>1161</v>
      </c>
      <c r="G123" s="327"/>
      <c r="H123" s="326" t="s">
        <v>54</v>
      </c>
      <c r="I123" s="326" t="s">
        <v>57</v>
      </c>
      <c r="J123" s="326" t="s">
        <v>1162</v>
      </c>
      <c r="K123" s="355"/>
    </row>
    <row r="124" s="1" customFormat="1" ht="17.25" customHeight="1">
      <c r="B124" s="354"/>
      <c r="C124" s="328" t="s">
        <v>1163</v>
      </c>
      <c r="D124" s="328"/>
      <c r="E124" s="328"/>
      <c r="F124" s="329" t="s">
        <v>1164</v>
      </c>
      <c r="G124" s="330"/>
      <c r="H124" s="328"/>
      <c r="I124" s="328"/>
      <c r="J124" s="328" t="s">
        <v>1165</v>
      </c>
      <c r="K124" s="355"/>
    </row>
    <row r="125" s="1" customFormat="1" ht="5.25" customHeight="1">
      <c r="B125" s="356"/>
      <c r="C125" s="331"/>
      <c r="D125" s="331"/>
      <c r="E125" s="331"/>
      <c r="F125" s="331"/>
      <c r="G125" s="357"/>
      <c r="H125" s="331"/>
      <c r="I125" s="331"/>
      <c r="J125" s="331"/>
      <c r="K125" s="358"/>
    </row>
    <row r="126" s="1" customFormat="1" ht="15" customHeight="1">
      <c r="B126" s="356"/>
      <c r="C126" s="311" t="s">
        <v>1169</v>
      </c>
      <c r="D126" s="333"/>
      <c r="E126" s="333"/>
      <c r="F126" s="334" t="s">
        <v>1166</v>
      </c>
      <c r="G126" s="311"/>
      <c r="H126" s="311" t="s">
        <v>1206</v>
      </c>
      <c r="I126" s="311" t="s">
        <v>1168</v>
      </c>
      <c r="J126" s="311">
        <v>120</v>
      </c>
      <c r="K126" s="359"/>
    </row>
    <row r="127" s="1" customFormat="1" ht="15" customHeight="1">
      <c r="B127" s="356"/>
      <c r="C127" s="311" t="s">
        <v>1215</v>
      </c>
      <c r="D127" s="311"/>
      <c r="E127" s="311"/>
      <c r="F127" s="334" t="s">
        <v>1166</v>
      </c>
      <c r="G127" s="311"/>
      <c r="H127" s="311" t="s">
        <v>1216</v>
      </c>
      <c r="I127" s="311" t="s">
        <v>1168</v>
      </c>
      <c r="J127" s="311" t="s">
        <v>1217</v>
      </c>
      <c r="K127" s="359"/>
    </row>
    <row r="128" s="1" customFormat="1" ht="15" customHeight="1">
      <c r="B128" s="356"/>
      <c r="C128" s="311" t="s">
        <v>84</v>
      </c>
      <c r="D128" s="311"/>
      <c r="E128" s="311"/>
      <c r="F128" s="334" t="s">
        <v>1166</v>
      </c>
      <c r="G128" s="311"/>
      <c r="H128" s="311" t="s">
        <v>1218</v>
      </c>
      <c r="I128" s="311" t="s">
        <v>1168</v>
      </c>
      <c r="J128" s="311" t="s">
        <v>1217</v>
      </c>
      <c r="K128" s="359"/>
    </row>
    <row r="129" s="1" customFormat="1" ht="15" customHeight="1">
      <c r="B129" s="356"/>
      <c r="C129" s="311" t="s">
        <v>1177</v>
      </c>
      <c r="D129" s="311"/>
      <c r="E129" s="311"/>
      <c r="F129" s="334" t="s">
        <v>1172</v>
      </c>
      <c r="G129" s="311"/>
      <c r="H129" s="311" t="s">
        <v>1178</v>
      </c>
      <c r="I129" s="311" t="s">
        <v>1168</v>
      </c>
      <c r="J129" s="311">
        <v>15</v>
      </c>
      <c r="K129" s="359"/>
    </row>
    <row r="130" s="1" customFormat="1" ht="15" customHeight="1">
      <c r="B130" s="356"/>
      <c r="C130" s="337" t="s">
        <v>1179</v>
      </c>
      <c r="D130" s="337"/>
      <c r="E130" s="337"/>
      <c r="F130" s="338" t="s">
        <v>1172</v>
      </c>
      <c r="G130" s="337"/>
      <c r="H130" s="337" t="s">
        <v>1180</v>
      </c>
      <c r="I130" s="337" t="s">
        <v>1168</v>
      </c>
      <c r="J130" s="337">
        <v>15</v>
      </c>
      <c r="K130" s="359"/>
    </row>
    <row r="131" s="1" customFormat="1" ht="15" customHeight="1">
      <c r="B131" s="356"/>
      <c r="C131" s="337" t="s">
        <v>1181</v>
      </c>
      <c r="D131" s="337"/>
      <c r="E131" s="337"/>
      <c r="F131" s="338" t="s">
        <v>1172</v>
      </c>
      <c r="G131" s="337"/>
      <c r="H131" s="337" t="s">
        <v>1182</v>
      </c>
      <c r="I131" s="337" t="s">
        <v>1168</v>
      </c>
      <c r="J131" s="337">
        <v>20</v>
      </c>
      <c r="K131" s="359"/>
    </row>
    <row r="132" s="1" customFormat="1" ht="15" customHeight="1">
      <c r="B132" s="356"/>
      <c r="C132" s="337" t="s">
        <v>1183</v>
      </c>
      <c r="D132" s="337"/>
      <c r="E132" s="337"/>
      <c r="F132" s="338" t="s">
        <v>1172</v>
      </c>
      <c r="G132" s="337"/>
      <c r="H132" s="337" t="s">
        <v>1184</v>
      </c>
      <c r="I132" s="337" t="s">
        <v>1168</v>
      </c>
      <c r="J132" s="337">
        <v>20</v>
      </c>
      <c r="K132" s="359"/>
    </row>
    <row r="133" s="1" customFormat="1" ht="15" customHeight="1">
      <c r="B133" s="356"/>
      <c r="C133" s="311" t="s">
        <v>1171</v>
      </c>
      <c r="D133" s="311"/>
      <c r="E133" s="311"/>
      <c r="F133" s="334" t="s">
        <v>1172</v>
      </c>
      <c r="G133" s="311"/>
      <c r="H133" s="311" t="s">
        <v>1206</v>
      </c>
      <c r="I133" s="311" t="s">
        <v>1168</v>
      </c>
      <c r="J133" s="311">
        <v>50</v>
      </c>
      <c r="K133" s="359"/>
    </row>
    <row r="134" s="1" customFormat="1" ht="15" customHeight="1">
      <c r="B134" s="356"/>
      <c r="C134" s="311" t="s">
        <v>1185</v>
      </c>
      <c r="D134" s="311"/>
      <c r="E134" s="311"/>
      <c r="F134" s="334" t="s">
        <v>1172</v>
      </c>
      <c r="G134" s="311"/>
      <c r="H134" s="311" t="s">
        <v>1206</v>
      </c>
      <c r="I134" s="311" t="s">
        <v>1168</v>
      </c>
      <c r="J134" s="311">
        <v>50</v>
      </c>
      <c r="K134" s="359"/>
    </row>
    <row r="135" s="1" customFormat="1" ht="15" customHeight="1">
      <c r="B135" s="356"/>
      <c r="C135" s="311" t="s">
        <v>1191</v>
      </c>
      <c r="D135" s="311"/>
      <c r="E135" s="311"/>
      <c r="F135" s="334" t="s">
        <v>1172</v>
      </c>
      <c r="G135" s="311"/>
      <c r="H135" s="311" t="s">
        <v>1206</v>
      </c>
      <c r="I135" s="311" t="s">
        <v>1168</v>
      </c>
      <c r="J135" s="311">
        <v>50</v>
      </c>
      <c r="K135" s="359"/>
    </row>
    <row r="136" s="1" customFormat="1" ht="15" customHeight="1">
      <c r="B136" s="356"/>
      <c r="C136" s="311" t="s">
        <v>1193</v>
      </c>
      <c r="D136" s="311"/>
      <c r="E136" s="311"/>
      <c r="F136" s="334" t="s">
        <v>1172</v>
      </c>
      <c r="G136" s="311"/>
      <c r="H136" s="311" t="s">
        <v>1206</v>
      </c>
      <c r="I136" s="311" t="s">
        <v>1168</v>
      </c>
      <c r="J136" s="311">
        <v>50</v>
      </c>
      <c r="K136" s="359"/>
    </row>
    <row r="137" s="1" customFormat="1" ht="15" customHeight="1">
      <c r="B137" s="356"/>
      <c r="C137" s="311" t="s">
        <v>1194</v>
      </c>
      <c r="D137" s="311"/>
      <c r="E137" s="311"/>
      <c r="F137" s="334" t="s">
        <v>1172</v>
      </c>
      <c r="G137" s="311"/>
      <c r="H137" s="311" t="s">
        <v>1219</v>
      </c>
      <c r="I137" s="311" t="s">
        <v>1168</v>
      </c>
      <c r="J137" s="311">
        <v>255</v>
      </c>
      <c r="K137" s="359"/>
    </row>
    <row r="138" s="1" customFormat="1" ht="15" customHeight="1">
      <c r="B138" s="356"/>
      <c r="C138" s="311" t="s">
        <v>1196</v>
      </c>
      <c r="D138" s="311"/>
      <c r="E138" s="311"/>
      <c r="F138" s="334" t="s">
        <v>1166</v>
      </c>
      <c r="G138" s="311"/>
      <c r="H138" s="311" t="s">
        <v>1220</v>
      </c>
      <c r="I138" s="311" t="s">
        <v>1198</v>
      </c>
      <c r="J138" s="311"/>
      <c r="K138" s="359"/>
    </row>
    <row r="139" s="1" customFormat="1" ht="15" customHeight="1">
      <c r="B139" s="356"/>
      <c r="C139" s="311" t="s">
        <v>1199</v>
      </c>
      <c r="D139" s="311"/>
      <c r="E139" s="311"/>
      <c r="F139" s="334" t="s">
        <v>1166</v>
      </c>
      <c r="G139" s="311"/>
      <c r="H139" s="311" t="s">
        <v>1221</v>
      </c>
      <c r="I139" s="311" t="s">
        <v>1201</v>
      </c>
      <c r="J139" s="311"/>
      <c r="K139" s="359"/>
    </row>
    <row r="140" s="1" customFormat="1" ht="15" customHeight="1">
      <c r="B140" s="356"/>
      <c r="C140" s="311" t="s">
        <v>1202</v>
      </c>
      <c r="D140" s="311"/>
      <c r="E140" s="311"/>
      <c r="F140" s="334" t="s">
        <v>1166</v>
      </c>
      <c r="G140" s="311"/>
      <c r="H140" s="311" t="s">
        <v>1202</v>
      </c>
      <c r="I140" s="311" t="s">
        <v>1201</v>
      </c>
      <c r="J140" s="311"/>
      <c r="K140" s="359"/>
    </row>
    <row r="141" s="1" customFormat="1" ht="15" customHeight="1">
      <c r="B141" s="356"/>
      <c r="C141" s="311" t="s">
        <v>38</v>
      </c>
      <c r="D141" s="311"/>
      <c r="E141" s="311"/>
      <c r="F141" s="334" t="s">
        <v>1166</v>
      </c>
      <c r="G141" s="311"/>
      <c r="H141" s="311" t="s">
        <v>1222</v>
      </c>
      <c r="I141" s="311" t="s">
        <v>1201</v>
      </c>
      <c r="J141" s="311"/>
      <c r="K141" s="359"/>
    </row>
    <row r="142" s="1" customFormat="1" ht="15" customHeight="1">
      <c r="B142" s="356"/>
      <c r="C142" s="311" t="s">
        <v>1223</v>
      </c>
      <c r="D142" s="311"/>
      <c r="E142" s="311"/>
      <c r="F142" s="334" t="s">
        <v>1166</v>
      </c>
      <c r="G142" s="311"/>
      <c r="H142" s="311" t="s">
        <v>1224</v>
      </c>
      <c r="I142" s="311" t="s">
        <v>1201</v>
      </c>
      <c r="J142" s="311"/>
      <c r="K142" s="359"/>
    </row>
    <row r="143" s="1" customFormat="1" ht="15" customHeight="1">
      <c r="B143" s="360"/>
      <c r="C143" s="361"/>
      <c r="D143" s="361"/>
      <c r="E143" s="361"/>
      <c r="F143" s="361"/>
      <c r="G143" s="361"/>
      <c r="H143" s="361"/>
      <c r="I143" s="361"/>
      <c r="J143" s="361"/>
      <c r="K143" s="362"/>
    </row>
    <row r="144" s="1" customFormat="1" ht="18.75" customHeight="1">
      <c r="B144" s="347"/>
      <c r="C144" s="347"/>
      <c r="D144" s="347"/>
      <c r="E144" s="347"/>
      <c r="F144" s="348"/>
      <c r="G144" s="347"/>
      <c r="H144" s="347"/>
      <c r="I144" s="347"/>
      <c r="J144" s="347"/>
      <c r="K144" s="347"/>
    </row>
    <row r="145" s="1" customFormat="1" ht="18.75" customHeight="1"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</row>
    <row r="146" s="1" customFormat="1" ht="7.5" customHeight="1">
      <c r="B146" s="320"/>
      <c r="C146" s="321"/>
      <c r="D146" s="321"/>
      <c r="E146" s="321"/>
      <c r="F146" s="321"/>
      <c r="G146" s="321"/>
      <c r="H146" s="321"/>
      <c r="I146" s="321"/>
      <c r="J146" s="321"/>
      <c r="K146" s="322"/>
    </row>
    <row r="147" s="1" customFormat="1" ht="45" customHeight="1">
      <c r="B147" s="323"/>
      <c r="C147" s="324" t="s">
        <v>1225</v>
      </c>
      <c r="D147" s="324"/>
      <c r="E147" s="324"/>
      <c r="F147" s="324"/>
      <c r="G147" s="324"/>
      <c r="H147" s="324"/>
      <c r="I147" s="324"/>
      <c r="J147" s="324"/>
      <c r="K147" s="325"/>
    </row>
    <row r="148" s="1" customFormat="1" ht="17.25" customHeight="1">
      <c r="B148" s="323"/>
      <c r="C148" s="326" t="s">
        <v>1160</v>
      </c>
      <c r="D148" s="326"/>
      <c r="E148" s="326"/>
      <c r="F148" s="326" t="s">
        <v>1161</v>
      </c>
      <c r="G148" s="327"/>
      <c r="H148" s="326" t="s">
        <v>54</v>
      </c>
      <c r="I148" s="326" t="s">
        <v>57</v>
      </c>
      <c r="J148" s="326" t="s">
        <v>1162</v>
      </c>
      <c r="K148" s="325"/>
    </row>
    <row r="149" s="1" customFormat="1" ht="17.25" customHeight="1">
      <c r="B149" s="323"/>
      <c r="C149" s="328" t="s">
        <v>1163</v>
      </c>
      <c r="D149" s="328"/>
      <c r="E149" s="328"/>
      <c r="F149" s="329" t="s">
        <v>1164</v>
      </c>
      <c r="G149" s="330"/>
      <c r="H149" s="328"/>
      <c r="I149" s="328"/>
      <c r="J149" s="328" t="s">
        <v>1165</v>
      </c>
      <c r="K149" s="325"/>
    </row>
    <row r="150" s="1" customFormat="1" ht="5.25" customHeight="1">
      <c r="B150" s="336"/>
      <c r="C150" s="331"/>
      <c r="D150" s="331"/>
      <c r="E150" s="331"/>
      <c r="F150" s="331"/>
      <c r="G150" s="332"/>
      <c r="H150" s="331"/>
      <c r="I150" s="331"/>
      <c r="J150" s="331"/>
      <c r="K150" s="359"/>
    </row>
    <row r="151" s="1" customFormat="1" ht="15" customHeight="1">
      <c r="B151" s="336"/>
      <c r="C151" s="363" t="s">
        <v>1169</v>
      </c>
      <c r="D151" s="311"/>
      <c r="E151" s="311"/>
      <c r="F151" s="364" t="s">
        <v>1166</v>
      </c>
      <c r="G151" s="311"/>
      <c r="H151" s="363" t="s">
        <v>1206</v>
      </c>
      <c r="I151" s="363" t="s">
        <v>1168</v>
      </c>
      <c r="J151" s="363">
        <v>120</v>
      </c>
      <c r="K151" s="359"/>
    </row>
    <row r="152" s="1" customFormat="1" ht="15" customHeight="1">
      <c r="B152" s="336"/>
      <c r="C152" s="363" t="s">
        <v>1215</v>
      </c>
      <c r="D152" s="311"/>
      <c r="E152" s="311"/>
      <c r="F152" s="364" t="s">
        <v>1166</v>
      </c>
      <c r="G152" s="311"/>
      <c r="H152" s="363" t="s">
        <v>1226</v>
      </c>
      <c r="I152" s="363" t="s">
        <v>1168</v>
      </c>
      <c r="J152" s="363" t="s">
        <v>1217</v>
      </c>
      <c r="K152" s="359"/>
    </row>
    <row r="153" s="1" customFormat="1" ht="15" customHeight="1">
      <c r="B153" s="336"/>
      <c r="C153" s="363" t="s">
        <v>84</v>
      </c>
      <c r="D153" s="311"/>
      <c r="E153" s="311"/>
      <c r="F153" s="364" t="s">
        <v>1166</v>
      </c>
      <c r="G153" s="311"/>
      <c r="H153" s="363" t="s">
        <v>1227</v>
      </c>
      <c r="I153" s="363" t="s">
        <v>1168</v>
      </c>
      <c r="J153" s="363" t="s">
        <v>1217</v>
      </c>
      <c r="K153" s="359"/>
    </row>
    <row r="154" s="1" customFormat="1" ht="15" customHeight="1">
      <c r="B154" s="336"/>
      <c r="C154" s="363" t="s">
        <v>1171</v>
      </c>
      <c r="D154" s="311"/>
      <c r="E154" s="311"/>
      <c r="F154" s="364" t="s">
        <v>1172</v>
      </c>
      <c r="G154" s="311"/>
      <c r="H154" s="363" t="s">
        <v>1206</v>
      </c>
      <c r="I154" s="363" t="s">
        <v>1168</v>
      </c>
      <c r="J154" s="363">
        <v>50</v>
      </c>
      <c r="K154" s="359"/>
    </row>
    <row r="155" s="1" customFormat="1" ht="15" customHeight="1">
      <c r="B155" s="336"/>
      <c r="C155" s="363" t="s">
        <v>1174</v>
      </c>
      <c r="D155" s="311"/>
      <c r="E155" s="311"/>
      <c r="F155" s="364" t="s">
        <v>1166</v>
      </c>
      <c r="G155" s="311"/>
      <c r="H155" s="363" t="s">
        <v>1206</v>
      </c>
      <c r="I155" s="363" t="s">
        <v>1176</v>
      </c>
      <c r="J155" s="363"/>
      <c r="K155" s="359"/>
    </row>
    <row r="156" s="1" customFormat="1" ht="15" customHeight="1">
      <c r="B156" s="336"/>
      <c r="C156" s="363" t="s">
        <v>1185</v>
      </c>
      <c r="D156" s="311"/>
      <c r="E156" s="311"/>
      <c r="F156" s="364" t="s">
        <v>1172</v>
      </c>
      <c r="G156" s="311"/>
      <c r="H156" s="363" t="s">
        <v>1206</v>
      </c>
      <c r="I156" s="363" t="s">
        <v>1168</v>
      </c>
      <c r="J156" s="363">
        <v>50</v>
      </c>
      <c r="K156" s="359"/>
    </row>
    <row r="157" s="1" customFormat="1" ht="15" customHeight="1">
      <c r="B157" s="336"/>
      <c r="C157" s="363" t="s">
        <v>1193</v>
      </c>
      <c r="D157" s="311"/>
      <c r="E157" s="311"/>
      <c r="F157" s="364" t="s">
        <v>1172</v>
      </c>
      <c r="G157" s="311"/>
      <c r="H157" s="363" t="s">
        <v>1206</v>
      </c>
      <c r="I157" s="363" t="s">
        <v>1168</v>
      </c>
      <c r="J157" s="363">
        <v>50</v>
      </c>
      <c r="K157" s="359"/>
    </row>
    <row r="158" s="1" customFormat="1" ht="15" customHeight="1">
      <c r="B158" s="336"/>
      <c r="C158" s="363" t="s">
        <v>1191</v>
      </c>
      <c r="D158" s="311"/>
      <c r="E158" s="311"/>
      <c r="F158" s="364" t="s">
        <v>1172</v>
      </c>
      <c r="G158" s="311"/>
      <c r="H158" s="363" t="s">
        <v>1206</v>
      </c>
      <c r="I158" s="363" t="s">
        <v>1168</v>
      </c>
      <c r="J158" s="363">
        <v>50</v>
      </c>
      <c r="K158" s="359"/>
    </row>
    <row r="159" s="1" customFormat="1" ht="15" customHeight="1">
      <c r="B159" s="336"/>
      <c r="C159" s="363" t="s">
        <v>98</v>
      </c>
      <c r="D159" s="311"/>
      <c r="E159" s="311"/>
      <c r="F159" s="364" t="s">
        <v>1166</v>
      </c>
      <c r="G159" s="311"/>
      <c r="H159" s="363" t="s">
        <v>1228</v>
      </c>
      <c r="I159" s="363" t="s">
        <v>1168</v>
      </c>
      <c r="J159" s="363" t="s">
        <v>1229</v>
      </c>
      <c r="K159" s="359"/>
    </row>
    <row r="160" s="1" customFormat="1" ht="15" customHeight="1">
      <c r="B160" s="336"/>
      <c r="C160" s="363" t="s">
        <v>1230</v>
      </c>
      <c r="D160" s="311"/>
      <c r="E160" s="311"/>
      <c r="F160" s="364" t="s">
        <v>1166</v>
      </c>
      <c r="G160" s="311"/>
      <c r="H160" s="363" t="s">
        <v>1231</v>
      </c>
      <c r="I160" s="363" t="s">
        <v>1201</v>
      </c>
      <c r="J160" s="363"/>
      <c r="K160" s="359"/>
    </row>
    <row r="161" s="1" customFormat="1" ht="15" customHeight="1">
      <c r="B161" s="365"/>
      <c r="C161" s="345"/>
      <c r="D161" s="345"/>
      <c r="E161" s="345"/>
      <c r="F161" s="345"/>
      <c r="G161" s="345"/>
      <c r="H161" s="345"/>
      <c r="I161" s="345"/>
      <c r="J161" s="345"/>
      <c r="K161" s="366"/>
    </row>
    <row r="162" s="1" customFormat="1" ht="18.75" customHeight="1">
      <c r="B162" s="347"/>
      <c r="C162" s="357"/>
      <c r="D162" s="357"/>
      <c r="E162" s="357"/>
      <c r="F162" s="367"/>
      <c r="G162" s="357"/>
      <c r="H162" s="357"/>
      <c r="I162" s="357"/>
      <c r="J162" s="357"/>
      <c r="K162" s="347"/>
    </row>
    <row r="163" s="1" customFormat="1" ht="18.75" customHeight="1"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</row>
    <row r="164" s="1" customFormat="1" ht="7.5" customHeight="1">
      <c r="B164" s="298"/>
      <c r="C164" s="299"/>
      <c r="D164" s="299"/>
      <c r="E164" s="299"/>
      <c r="F164" s="299"/>
      <c r="G164" s="299"/>
      <c r="H164" s="299"/>
      <c r="I164" s="299"/>
      <c r="J164" s="299"/>
      <c r="K164" s="300"/>
    </row>
    <row r="165" s="1" customFormat="1" ht="45" customHeight="1">
      <c r="B165" s="301"/>
      <c r="C165" s="302" t="s">
        <v>1232</v>
      </c>
      <c r="D165" s="302"/>
      <c r="E165" s="302"/>
      <c r="F165" s="302"/>
      <c r="G165" s="302"/>
      <c r="H165" s="302"/>
      <c r="I165" s="302"/>
      <c r="J165" s="302"/>
      <c r="K165" s="303"/>
    </row>
    <row r="166" s="1" customFormat="1" ht="17.25" customHeight="1">
      <c r="B166" s="301"/>
      <c r="C166" s="326" t="s">
        <v>1160</v>
      </c>
      <c r="D166" s="326"/>
      <c r="E166" s="326"/>
      <c r="F166" s="326" t="s">
        <v>1161</v>
      </c>
      <c r="G166" s="368"/>
      <c r="H166" s="369" t="s">
        <v>54</v>
      </c>
      <c r="I166" s="369" t="s">
        <v>57</v>
      </c>
      <c r="J166" s="326" t="s">
        <v>1162</v>
      </c>
      <c r="K166" s="303"/>
    </row>
    <row r="167" s="1" customFormat="1" ht="17.25" customHeight="1">
      <c r="B167" s="304"/>
      <c r="C167" s="328" t="s">
        <v>1163</v>
      </c>
      <c r="D167" s="328"/>
      <c r="E167" s="328"/>
      <c r="F167" s="329" t="s">
        <v>1164</v>
      </c>
      <c r="G167" s="370"/>
      <c r="H167" s="371"/>
      <c r="I167" s="371"/>
      <c r="J167" s="328" t="s">
        <v>1165</v>
      </c>
      <c r="K167" s="306"/>
    </row>
    <row r="168" s="1" customFormat="1" ht="5.25" customHeight="1">
      <c r="B168" s="336"/>
      <c r="C168" s="331"/>
      <c r="D168" s="331"/>
      <c r="E168" s="331"/>
      <c r="F168" s="331"/>
      <c r="G168" s="332"/>
      <c r="H168" s="331"/>
      <c r="I168" s="331"/>
      <c r="J168" s="331"/>
      <c r="K168" s="359"/>
    </row>
    <row r="169" s="1" customFormat="1" ht="15" customHeight="1">
      <c r="B169" s="336"/>
      <c r="C169" s="311" t="s">
        <v>1169</v>
      </c>
      <c r="D169" s="311"/>
      <c r="E169" s="311"/>
      <c r="F169" s="334" t="s">
        <v>1166</v>
      </c>
      <c r="G169" s="311"/>
      <c r="H169" s="311" t="s">
        <v>1206</v>
      </c>
      <c r="I169" s="311" t="s">
        <v>1168</v>
      </c>
      <c r="J169" s="311">
        <v>120</v>
      </c>
      <c r="K169" s="359"/>
    </row>
    <row r="170" s="1" customFormat="1" ht="15" customHeight="1">
      <c r="B170" s="336"/>
      <c r="C170" s="311" t="s">
        <v>1215</v>
      </c>
      <c r="D170" s="311"/>
      <c r="E170" s="311"/>
      <c r="F170" s="334" t="s">
        <v>1166</v>
      </c>
      <c r="G170" s="311"/>
      <c r="H170" s="311" t="s">
        <v>1216</v>
      </c>
      <c r="I170" s="311" t="s">
        <v>1168</v>
      </c>
      <c r="J170" s="311" t="s">
        <v>1217</v>
      </c>
      <c r="K170" s="359"/>
    </row>
    <row r="171" s="1" customFormat="1" ht="15" customHeight="1">
      <c r="B171" s="336"/>
      <c r="C171" s="311" t="s">
        <v>84</v>
      </c>
      <c r="D171" s="311"/>
      <c r="E171" s="311"/>
      <c r="F171" s="334" t="s">
        <v>1166</v>
      </c>
      <c r="G171" s="311"/>
      <c r="H171" s="311" t="s">
        <v>1233</v>
      </c>
      <c r="I171" s="311" t="s">
        <v>1168</v>
      </c>
      <c r="J171" s="311" t="s">
        <v>1217</v>
      </c>
      <c r="K171" s="359"/>
    </row>
    <row r="172" s="1" customFormat="1" ht="15" customHeight="1">
      <c r="B172" s="336"/>
      <c r="C172" s="311" t="s">
        <v>1171</v>
      </c>
      <c r="D172" s="311"/>
      <c r="E172" s="311"/>
      <c r="F172" s="334" t="s">
        <v>1172</v>
      </c>
      <c r="G172" s="311"/>
      <c r="H172" s="311" t="s">
        <v>1233</v>
      </c>
      <c r="I172" s="311" t="s">
        <v>1168</v>
      </c>
      <c r="J172" s="311">
        <v>50</v>
      </c>
      <c r="K172" s="359"/>
    </row>
    <row r="173" s="1" customFormat="1" ht="15" customHeight="1">
      <c r="B173" s="336"/>
      <c r="C173" s="311" t="s">
        <v>1174</v>
      </c>
      <c r="D173" s="311"/>
      <c r="E173" s="311"/>
      <c r="F173" s="334" t="s">
        <v>1166</v>
      </c>
      <c r="G173" s="311"/>
      <c r="H173" s="311" t="s">
        <v>1233</v>
      </c>
      <c r="I173" s="311" t="s">
        <v>1176</v>
      </c>
      <c r="J173" s="311"/>
      <c r="K173" s="359"/>
    </row>
    <row r="174" s="1" customFormat="1" ht="15" customHeight="1">
      <c r="B174" s="336"/>
      <c r="C174" s="311" t="s">
        <v>1185</v>
      </c>
      <c r="D174" s="311"/>
      <c r="E174" s="311"/>
      <c r="F174" s="334" t="s">
        <v>1172</v>
      </c>
      <c r="G174" s="311"/>
      <c r="H174" s="311" t="s">
        <v>1233</v>
      </c>
      <c r="I174" s="311" t="s">
        <v>1168</v>
      </c>
      <c r="J174" s="311">
        <v>50</v>
      </c>
      <c r="K174" s="359"/>
    </row>
    <row r="175" s="1" customFormat="1" ht="15" customHeight="1">
      <c r="B175" s="336"/>
      <c r="C175" s="311" t="s">
        <v>1193</v>
      </c>
      <c r="D175" s="311"/>
      <c r="E175" s="311"/>
      <c r="F175" s="334" t="s">
        <v>1172</v>
      </c>
      <c r="G175" s="311"/>
      <c r="H175" s="311" t="s">
        <v>1233</v>
      </c>
      <c r="I175" s="311" t="s">
        <v>1168</v>
      </c>
      <c r="J175" s="311">
        <v>50</v>
      </c>
      <c r="K175" s="359"/>
    </row>
    <row r="176" s="1" customFormat="1" ht="15" customHeight="1">
      <c r="B176" s="336"/>
      <c r="C176" s="311" t="s">
        <v>1191</v>
      </c>
      <c r="D176" s="311"/>
      <c r="E176" s="311"/>
      <c r="F176" s="334" t="s">
        <v>1172</v>
      </c>
      <c r="G176" s="311"/>
      <c r="H176" s="311" t="s">
        <v>1233</v>
      </c>
      <c r="I176" s="311" t="s">
        <v>1168</v>
      </c>
      <c r="J176" s="311">
        <v>50</v>
      </c>
      <c r="K176" s="359"/>
    </row>
    <row r="177" s="1" customFormat="1" ht="15" customHeight="1">
      <c r="B177" s="336"/>
      <c r="C177" s="311" t="s">
        <v>110</v>
      </c>
      <c r="D177" s="311"/>
      <c r="E177" s="311"/>
      <c r="F177" s="334" t="s">
        <v>1166</v>
      </c>
      <c r="G177" s="311"/>
      <c r="H177" s="311" t="s">
        <v>1234</v>
      </c>
      <c r="I177" s="311" t="s">
        <v>1235</v>
      </c>
      <c r="J177" s="311"/>
      <c r="K177" s="359"/>
    </row>
    <row r="178" s="1" customFormat="1" ht="15" customHeight="1">
      <c r="B178" s="336"/>
      <c r="C178" s="311" t="s">
        <v>57</v>
      </c>
      <c r="D178" s="311"/>
      <c r="E178" s="311"/>
      <c r="F178" s="334" t="s">
        <v>1166</v>
      </c>
      <c r="G178" s="311"/>
      <c r="H178" s="311" t="s">
        <v>1236</v>
      </c>
      <c r="I178" s="311" t="s">
        <v>1237</v>
      </c>
      <c r="J178" s="311">
        <v>1</v>
      </c>
      <c r="K178" s="359"/>
    </row>
    <row r="179" s="1" customFormat="1" ht="15" customHeight="1">
      <c r="B179" s="336"/>
      <c r="C179" s="311" t="s">
        <v>53</v>
      </c>
      <c r="D179" s="311"/>
      <c r="E179" s="311"/>
      <c r="F179" s="334" t="s">
        <v>1166</v>
      </c>
      <c r="G179" s="311"/>
      <c r="H179" s="311" t="s">
        <v>1238</v>
      </c>
      <c r="I179" s="311" t="s">
        <v>1168</v>
      </c>
      <c r="J179" s="311">
        <v>20</v>
      </c>
      <c r="K179" s="359"/>
    </row>
    <row r="180" s="1" customFormat="1" ht="15" customHeight="1">
      <c r="B180" s="336"/>
      <c r="C180" s="311" t="s">
        <v>54</v>
      </c>
      <c r="D180" s="311"/>
      <c r="E180" s="311"/>
      <c r="F180" s="334" t="s">
        <v>1166</v>
      </c>
      <c r="G180" s="311"/>
      <c r="H180" s="311" t="s">
        <v>1239</v>
      </c>
      <c r="I180" s="311" t="s">
        <v>1168</v>
      </c>
      <c r="J180" s="311">
        <v>255</v>
      </c>
      <c r="K180" s="359"/>
    </row>
    <row r="181" s="1" customFormat="1" ht="15" customHeight="1">
      <c r="B181" s="336"/>
      <c r="C181" s="311" t="s">
        <v>111</v>
      </c>
      <c r="D181" s="311"/>
      <c r="E181" s="311"/>
      <c r="F181" s="334" t="s">
        <v>1166</v>
      </c>
      <c r="G181" s="311"/>
      <c r="H181" s="311" t="s">
        <v>1130</v>
      </c>
      <c r="I181" s="311" t="s">
        <v>1168</v>
      </c>
      <c r="J181" s="311">
        <v>10</v>
      </c>
      <c r="K181" s="359"/>
    </row>
    <row r="182" s="1" customFormat="1" ht="15" customHeight="1">
      <c r="B182" s="336"/>
      <c r="C182" s="311" t="s">
        <v>112</v>
      </c>
      <c r="D182" s="311"/>
      <c r="E182" s="311"/>
      <c r="F182" s="334" t="s">
        <v>1166</v>
      </c>
      <c r="G182" s="311"/>
      <c r="H182" s="311" t="s">
        <v>1240</v>
      </c>
      <c r="I182" s="311" t="s">
        <v>1201</v>
      </c>
      <c r="J182" s="311"/>
      <c r="K182" s="359"/>
    </row>
    <row r="183" s="1" customFormat="1" ht="15" customHeight="1">
      <c r="B183" s="336"/>
      <c r="C183" s="311" t="s">
        <v>1241</v>
      </c>
      <c r="D183" s="311"/>
      <c r="E183" s="311"/>
      <c r="F183" s="334" t="s">
        <v>1166</v>
      </c>
      <c r="G183" s="311"/>
      <c r="H183" s="311" t="s">
        <v>1242</v>
      </c>
      <c r="I183" s="311" t="s">
        <v>1201</v>
      </c>
      <c r="J183" s="311"/>
      <c r="K183" s="359"/>
    </row>
    <row r="184" s="1" customFormat="1" ht="15" customHeight="1">
      <c r="B184" s="336"/>
      <c r="C184" s="311" t="s">
        <v>1230</v>
      </c>
      <c r="D184" s="311"/>
      <c r="E184" s="311"/>
      <c r="F184" s="334" t="s">
        <v>1166</v>
      </c>
      <c r="G184" s="311"/>
      <c r="H184" s="311" t="s">
        <v>1243</v>
      </c>
      <c r="I184" s="311" t="s">
        <v>1201</v>
      </c>
      <c r="J184" s="311"/>
      <c r="K184" s="359"/>
    </row>
    <row r="185" s="1" customFormat="1" ht="15" customHeight="1">
      <c r="B185" s="336"/>
      <c r="C185" s="311" t="s">
        <v>114</v>
      </c>
      <c r="D185" s="311"/>
      <c r="E185" s="311"/>
      <c r="F185" s="334" t="s">
        <v>1172</v>
      </c>
      <c r="G185" s="311"/>
      <c r="H185" s="311" t="s">
        <v>1244</v>
      </c>
      <c r="I185" s="311" t="s">
        <v>1168</v>
      </c>
      <c r="J185" s="311">
        <v>50</v>
      </c>
      <c r="K185" s="359"/>
    </row>
    <row r="186" s="1" customFormat="1" ht="15" customHeight="1">
      <c r="B186" s="336"/>
      <c r="C186" s="311" t="s">
        <v>1245</v>
      </c>
      <c r="D186" s="311"/>
      <c r="E186" s="311"/>
      <c r="F186" s="334" t="s">
        <v>1172</v>
      </c>
      <c r="G186" s="311"/>
      <c r="H186" s="311" t="s">
        <v>1246</v>
      </c>
      <c r="I186" s="311" t="s">
        <v>1247</v>
      </c>
      <c r="J186" s="311"/>
      <c r="K186" s="359"/>
    </row>
    <row r="187" s="1" customFormat="1" ht="15" customHeight="1">
      <c r="B187" s="336"/>
      <c r="C187" s="311" t="s">
        <v>1248</v>
      </c>
      <c r="D187" s="311"/>
      <c r="E187" s="311"/>
      <c r="F187" s="334" t="s">
        <v>1172</v>
      </c>
      <c r="G187" s="311"/>
      <c r="H187" s="311" t="s">
        <v>1249</v>
      </c>
      <c r="I187" s="311" t="s">
        <v>1247</v>
      </c>
      <c r="J187" s="311"/>
      <c r="K187" s="359"/>
    </row>
    <row r="188" s="1" customFormat="1" ht="15" customHeight="1">
      <c r="B188" s="336"/>
      <c r="C188" s="311" t="s">
        <v>1250</v>
      </c>
      <c r="D188" s="311"/>
      <c r="E188" s="311"/>
      <c r="F188" s="334" t="s">
        <v>1172</v>
      </c>
      <c r="G188" s="311"/>
      <c r="H188" s="311" t="s">
        <v>1251</v>
      </c>
      <c r="I188" s="311" t="s">
        <v>1247</v>
      </c>
      <c r="J188" s="311"/>
      <c r="K188" s="359"/>
    </row>
    <row r="189" s="1" customFormat="1" ht="15" customHeight="1">
      <c r="B189" s="336"/>
      <c r="C189" s="372" t="s">
        <v>1252</v>
      </c>
      <c r="D189" s="311"/>
      <c r="E189" s="311"/>
      <c r="F189" s="334" t="s">
        <v>1172</v>
      </c>
      <c r="G189" s="311"/>
      <c r="H189" s="311" t="s">
        <v>1253</v>
      </c>
      <c r="I189" s="311" t="s">
        <v>1254</v>
      </c>
      <c r="J189" s="373" t="s">
        <v>1255</v>
      </c>
      <c r="K189" s="359"/>
    </row>
    <row r="190" s="1" customFormat="1" ht="15" customHeight="1">
      <c r="B190" s="336"/>
      <c r="C190" s="372" t="s">
        <v>42</v>
      </c>
      <c r="D190" s="311"/>
      <c r="E190" s="311"/>
      <c r="F190" s="334" t="s">
        <v>1166</v>
      </c>
      <c r="G190" s="311"/>
      <c r="H190" s="308" t="s">
        <v>1256</v>
      </c>
      <c r="I190" s="311" t="s">
        <v>1257</v>
      </c>
      <c r="J190" s="311"/>
      <c r="K190" s="359"/>
    </row>
    <row r="191" s="1" customFormat="1" ht="15" customHeight="1">
      <c r="B191" s="336"/>
      <c r="C191" s="372" t="s">
        <v>1258</v>
      </c>
      <c r="D191" s="311"/>
      <c r="E191" s="311"/>
      <c r="F191" s="334" t="s">
        <v>1166</v>
      </c>
      <c r="G191" s="311"/>
      <c r="H191" s="311" t="s">
        <v>1259</v>
      </c>
      <c r="I191" s="311" t="s">
        <v>1201</v>
      </c>
      <c r="J191" s="311"/>
      <c r="K191" s="359"/>
    </row>
    <row r="192" s="1" customFormat="1" ht="15" customHeight="1">
      <c r="B192" s="336"/>
      <c r="C192" s="372" t="s">
        <v>1260</v>
      </c>
      <c r="D192" s="311"/>
      <c r="E192" s="311"/>
      <c r="F192" s="334" t="s">
        <v>1166</v>
      </c>
      <c r="G192" s="311"/>
      <c r="H192" s="311" t="s">
        <v>1261</v>
      </c>
      <c r="I192" s="311" t="s">
        <v>1201</v>
      </c>
      <c r="J192" s="311"/>
      <c r="K192" s="359"/>
    </row>
    <row r="193" s="1" customFormat="1" ht="15" customHeight="1">
      <c r="B193" s="336"/>
      <c r="C193" s="372" t="s">
        <v>1262</v>
      </c>
      <c r="D193" s="311"/>
      <c r="E193" s="311"/>
      <c r="F193" s="334" t="s">
        <v>1172</v>
      </c>
      <c r="G193" s="311"/>
      <c r="H193" s="311" t="s">
        <v>1263</v>
      </c>
      <c r="I193" s="311" t="s">
        <v>1201</v>
      </c>
      <c r="J193" s="311"/>
      <c r="K193" s="359"/>
    </row>
    <row r="194" s="1" customFormat="1" ht="15" customHeight="1">
      <c r="B194" s="365"/>
      <c r="C194" s="374"/>
      <c r="D194" s="345"/>
      <c r="E194" s="345"/>
      <c r="F194" s="345"/>
      <c r="G194" s="345"/>
      <c r="H194" s="345"/>
      <c r="I194" s="345"/>
      <c r="J194" s="345"/>
      <c r="K194" s="366"/>
    </row>
    <row r="195" s="1" customFormat="1" ht="18.75" customHeight="1">
      <c r="B195" s="347"/>
      <c r="C195" s="357"/>
      <c r="D195" s="357"/>
      <c r="E195" s="357"/>
      <c r="F195" s="367"/>
      <c r="G195" s="357"/>
      <c r="H195" s="357"/>
      <c r="I195" s="357"/>
      <c r="J195" s="357"/>
      <c r="K195" s="347"/>
    </row>
    <row r="196" s="1" customFormat="1" ht="18.75" customHeight="1">
      <c r="B196" s="347"/>
      <c r="C196" s="357"/>
      <c r="D196" s="357"/>
      <c r="E196" s="357"/>
      <c r="F196" s="367"/>
      <c r="G196" s="357"/>
      <c r="H196" s="357"/>
      <c r="I196" s="357"/>
      <c r="J196" s="357"/>
      <c r="K196" s="347"/>
    </row>
    <row r="197" s="1" customFormat="1" ht="18.75" customHeight="1">
      <c r="B197" s="319"/>
      <c r="C197" s="319"/>
      <c r="D197" s="319"/>
      <c r="E197" s="319"/>
      <c r="F197" s="319"/>
      <c r="G197" s="319"/>
      <c r="H197" s="319"/>
      <c r="I197" s="319"/>
      <c r="J197" s="319"/>
      <c r="K197" s="319"/>
    </row>
    <row r="198" s="1" customFormat="1" ht="13.5">
      <c r="B198" s="298"/>
      <c r="C198" s="299"/>
      <c r="D198" s="299"/>
      <c r="E198" s="299"/>
      <c r="F198" s="299"/>
      <c r="G198" s="299"/>
      <c r="H198" s="299"/>
      <c r="I198" s="299"/>
      <c r="J198" s="299"/>
      <c r="K198" s="300"/>
    </row>
    <row r="199" s="1" customFormat="1" ht="21">
      <c r="B199" s="301"/>
      <c r="C199" s="302" t="s">
        <v>1264</v>
      </c>
      <c r="D199" s="302"/>
      <c r="E199" s="302"/>
      <c r="F199" s="302"/>
      <c r="G199" s="302"/>
      <c r="H199" s="302"/>
      <c r="I199" s="302"/>
      <c r="J199" s="302"/>
      <c r="K199" s="303"/>
    </row>
    <row r="200" s="1" customFormat="1" ht="25.5" customHeight="1">
      <c r="B200" s="301"/>
      <c r="C200" s="375" t="s">
        <v>1265</v>
      </c>
      <c r="D200" s="375"/>
      <c r="E200" s="375"/>
      <c r="F200" s="375" t="s">
        <v>1266</v>
      </c>
      <c r="G200" s="376"/>
      <c r="H200" s="375" t="s">
        <v>1267</v>
      </c>
      <c r="I200" s="375"/>
      <c r="J200" s="375"/>
      <c r="K200" s="303"/>
    </row>
    <row r="201" s="1" customFormat="1" ht="5.25" customHeight="1">
      <c r="B201" s="336"/>
      <c r="C201" s="331"/>
      <c r="D201" s="331"/>
      <c r="E201" s="331"/>
      <c r="F201" s="331"/>
      <c r="G201" s="357"/>
      <c r="H201" s="331"/>
      <c r="I201" s="331"/>
      <c r="J201" s="331"/>
      <c r="K201" s="359"/>
    </row>
    <row r="202" s="1" customFormat="1" ht="15" customHeight="1">
      <c r="B202" s="336"/>
      <c r="C202" s="311" t="s">
        <v>1257</v>
      </c>
      <c r="D202" s="311"/>
      <c r="E202" s="311"/>
      <c r="F202" s="334" t="s">
        <v>43</v>
      </c>
      <c r="G202" s="311"/>
      <c r="H202" s="311" t="s">
        <v>1268</v>
      </c>
      <c r="I202" s="311"/>
      <c r="J202" s="311"/>
      <c r="K202" s="359"/>
    </row>
    <row r="203" s="1" customFormat="1" ht="15" customHeight="1">
      <c r="B203" s="336"/>
      <c r="C203" s="311"/>
      <c r="D203" s="311"/>
      <c r="E203" s="311"/>
      <c r="F203" s="334" t="s">
        <v>44</v>
      </c>
      <c r="G203" s="311"/>
      <c r="H203" s="311" t="s">
        <v>1269</v>
      </c>
      <c r="I203" s="311"/>
      <c r="J203" s="311"/>
      <c r="K203" s="359"/>
    </row>
    <row r="204" s="1" customFormat="1" ht="15" customHeight="1">
      <c r="B204" s="336"/>
      <c r="C204" s="311"/>
      <c r="D204" s="311"/>
      <c r="E204" s="311"/>
      <c r="F204" s="334" t="s">
        <v>47</v>
      </c>
      <c r="G204" s="311"/>
      <c r="H204" s="311" t="s">
        <v>1270</v>
      </c>
      <c r="I204" s="311"/>
      <c r="J204" s="311"/>
      <c r="K204" s="359"/>
    </row>
    <row r="205" s="1" customFormat="1" ht="15" customHeight="1">
      <c r="B205" s="336"/>
      <c r="C205" s="311"/>
      <c r="D205" s="311"/>
      <c r="E205" s="311"/>
      <c r="F205" s="334" t="s">
        <v>45</v>
      </c>
      <c r="G205" s="311"/>
      <c r="H205" s="311" t="s">
        <v>1271</v>
      </c>
      <c r="I205" s="311"/>
      <c r="J205" s="311"/>
      <c r="K205" s="359"/>
    </row>
    <row r="206" s="1" customFormat="1" ht="15" customHeight="1">
      <c r="B206" s="336"/>
      <c r="C206" s="311"/>
      <c r="D206" s="311"/>
      <c r="E206" s="311"/>
      <c r="F206" s="334" t="s">
        <v>46</v>
      </c>
      <c r="G206" s="311"/>
      <c r="H206" s="311" t="s">
        <v>1272</v>
      </c>
      <c r="I206" s="311"/>
      <c r="J206" s="311"/>
      <c r="K206" s="359"/>
    </row>
    <row r="207" s="1" customFormat="1" ht="15" customHeight="1">
      <c r="B207" s="336"/>
      <c r="C207" s="311"/>
      <c r="D207" s="311"/>
      <c r="E207" s="311"/>
      <c r="F207" s="334"/>
      <c r="G207" s="311"/>
      <c r="H207" s="311"/>
      <c r="I207" s="311"/>
      <c r="J207" s="311"/>
      <c r="K207" s="359"/>
    </row>
    <row r="208" s="1" customFormat="1" ht="15" customHeight="1">
      <c r="B208" s="336"/>
      <c r="C208" s="311" t="s">
        <v>1213</v>
      </c>
      <c r="D208" s="311"/>
      <c r="E208" s="311"/>
      <c r="F208" s="334" t="s">
        <v>1108</v>
      </c>
      <c r="G208" s="311"/>
      <c r="H208" s="311" t="s">
        <v>1273</v>
      </c>
      <c r="I208" s="311"/>
      <c r="J208" s="311"/>
      <c r="K208" s="359"/>
    </row>
    <row r="209" s="1" customFormat="1" ht="15" customHeight="1">
      <c r="B209" s="336"/>
      <c r="C209" s="311"/>
      <c r="D209" s="311"/>
      <c r="E209" s="311"/>
      <c r="F209" s="334" t="s">
        <v>1111</v>
      </c>
      <c r="G209" s="311"/>
      <c r="H209" s="311" t="s">
        <v>1112</v>
      </c>
      <c r="I209" s="311"/>
      <c r="J209" s="311"/>
      <c r="K209" s="359"/>
    </row>
    <row r="210" s="1" customFormat="1" ht="15" customHeight="1">
      <c r="B210" s="336"/>
      <c r="C210" s="311"/>
      <c r="D210" s="311"/>
      <c r="E210" s="311"/>
      <c r="F210" s="334" t="s">
        <v>78</v>
      </c>
      <c r="G210" s="311"/>
      <c r="H210" s="311" t="s">
        <v>1274</v>
      </c>
      <c r="I210" s="311"/>
      <c r="J210" s="311"/>
      <c r="K210" s="359"/>
    </row>
    <row r="211" s="1" customFormat="1" ht="15" customHeight="1">
      <c r="B211" s="377"/>
      <c r="C211" s="311"/>
      <c r="D211" s="311"/>
      <c r="E211" s="311"/>
      <c r="F211" s="334" t="s">
        <v>89</v>
      </c>
      <c r="G211" s="372"/>
      <c r="H211" s="363" t="s">
        <v>90</v>
      </c>
      <c r="I211" s="363"/>
      <c r="J211" s="363"/>
      <c r="K211" s="378"/>
    </row>
    <row r="212" s="1" customFormat="1" ht="15" customHeight="1">
      <c r="B212" s="377"/>
      <c r="C212" s="311"/>
      <c r="D212" s="311"/>
      <c r="E212" s="311"/>
      <c r="F212" s="334" t="s">
        <v>1113</v>
      </c>
      <c r="G212" s="372"/>
      <c r="H212" s="363" t="s">
        <v>1275</v>
      </c>
      <c r="I212" s="363"/>
      <c r="J212" s="363"/>
      <c r="K212" s="378"/>
    </row>
    <row r="213" s="1" customFormat="1" ht="15" customHeight="1">
      <c r="B213" s="377"/>
      <c r="C213" s="311"/>
      <c r="D213" s="311"/>
      <c r="E213" s="311"/>
      <c r="F213" s="334"/>
      <c r="G213" s="372"/>
      <c r="H213" s="363"/>
      <c r="I213" s="363"/>
      <c r="J213" s="363"/>
      <c r="K213" s="378"/>
    </row>
    <row r="214" s="1" customFormat="1" ht="15" customHeight="1">
      <c r="B214" s="377"/>
      <c r="C214" s="311" t="s">
        <v>1237</v>
      </c>
      <c r="D214" s="311"/>
      <c r="E214" s="311"/>
      <c r="F214" s="334">
        <v>1</v>
      </c>
      <c r="G214" s="372"/>
      <c r="H214" s="363" t="s">
        <v>1276</v>
      </c>
      <c r="I214" s="363"/>
      <c r="J214" s="363"/>
      <c r="K214" s="378"/>
    </row>
    <row r="215" s="1" customFormat="1" ht="15" customHeight="1">
      <c r="B215" s="377"/>
      <c r="C215" s="311"/>
      <c r="D215" s="311"/>
      <c r="E215" s="311"/>
      <c r="F215" s="334">
        <v>2</v>
      </c>
      <c r="G215" s="372"/>
      <c r="H215" s="363" t="s">
        <v>1277</v>
      </c>
      <c r="I215" s="363"/>
      <c r="J215" s="363"/>
      <c r="K215" s="378"/>
    </row>
    <row r="216" s="1" customFormat="1" ht="15" customHeight="1">
      <c r="B216" s="377"/>
      <c r="C216" s="311"/>
      <c r="D216" s="311"/>
      <c r="E216" s="311"/>
      <c r="F216" s="334">
        <v>3</v>
      </c>
      <c r="G216" s="372"/>
      <c r="H216" s="363" t="s">
        <v>1278</v>
      </c>
      <c r="I216" s="363"/>
      <c r="J216" s="363"/>
      <c r="K216" s="378"/>
    </row>
    <row r="217" s="1" customFormat="1" ht="15" customHeight="1">
      <c r="B217" s="377"/>
      <c r="C217" s="311"/>
      <c r="D217" s="311"/>
      <c r="E217" s="311"/>
      <c r="F217" s="334">
        <v>4</v>
      </c>
      <c r="G217" s="372"/>
      <c r="H217" s="363" t="s">
        <v>1279</v>
      </c>
      <c r="I217" s="363"/>
      <c r="J217" s="363"/>
      <c r="K217" s="378"/>
    </row>
    <row r="218" s="1" customFormat="1" ht="12.75" customHeight="1">
      <c r="B218" s="379"/>
      <c r="C218" s="380"/>
      <c r="D218" s="380"/>
      <c r="E218" s="380"/>
      <c r="F218" s="380"/>
      <c r="G218" s="380"/>
      <c r="H218" s="380"/>
      <c r="I218" s="380"/>
      <c r="J218" s="380"/>
      <c r="K218" s="38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DESKTOP-JQHGO4U\Pavlina</dc:creator>
  <cp:lastModifiedBy>DESKTOP-JQHGO4U\Pavlina</cp:lastModifiedBy>
  <dcterms:created xsi:type="dcterms:W3CDTF">2022-06-21T14:54:51Z</dcterms:created>
  <dcterms:modified xsi:type="dcterms:W3CDTF">2022-06-21T14:55:13Z</dcterms:modified>
</cp:coreProperties>
</file>