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426"/>
  <workbookPr/>
  <bookViews>
    <workbookView xWindow="65416" yWindow="65416" windowWidth="29040" windowHeight="15720" activeTab="1"/>
  </bookViews>
  <sheets>
    <sheet name="Rekapitulace stavby" sheetId="1" r:id="rId1"/>
    <sheet name="01 - Stavební a montážní ..." sheetId="2" r:id="rId2"/>
    <sheet name="02 - Elektroinstalace" sheetId="3" r:id="rId3"/>
    <sheet name="03 - Bleskosvod" sheetId="4" r:id="rId4"/>
    <sheet name="04 - Oprava zpevněných ploch" sheetId="5" r:id="rId5"/>
    <sheet name="D1-02 - Venkovní kanalizace" sheetId="6" r:id="rId6"/>
    <sheet name="D1-03 - Přípojka elektro" sheetId="7" r:id="rId7"/>
    <sheet name="D1-04 - Demolice stávajíc..." sheetId="8" r:id="rId8"/>
    <sheet name="00 - VRN" sheetId="9" r:id="rId9"/>
    <sheet name="Seznam figur" sheetId="10" r:id="rId10"/>
    <sheet name="Pokyny pro vyplnění" sheetId="11" r:id="rId11"/>
  </sheets>
  <definedNames>
    <definedName name="_xlnm._FilterDatabase" localSheetId="8" hidden="1">'00 - VRN'!$C$83:$K$130</definedName>
    <definedName name="_xlnm._FilterDatabase" localSheetId="1" hidden="1">'01 - Stavební a montážní ...'!$C$105:$K$747</definedName>
    <definedName name="_xlnm._FilterDatabase" localSheetId="2" hidden="1">'02 - Elektroinstalace'!$C$85:$K$107</definedName>
    <definedName name="_xlnm._FilterDatabase" localSheetId="3" hidden="1">'03 - Bleskosvod'!$C$85:$K$112</definedName>
    <definedName name="_xlnm._FilterDatabase" localSheetId="4" hidden="1">'04 - Oprava zpevněných ploch'!$C$88:$K$144</definedName>
    <definedName name="_xlnm._FilterDatabase" localSheetId="5" hidden="1">'D1-02 - Venkovní kanalizace'!$C$94:$K$216</definedName>
    <definedName name="_xlnm._FilterDatabase" localSheetId="6" hidden="1">'D1-03 - Přípojka elektro'!$C$80:$K$104</definedName>
    <definedName name="_xlnm._FilterDatabase" localSheetId="7" hidden="1">'D1-04 - Demolice stávajíc...'!$C$86:$K$191</definedName>
    <definedName name="_xlnm.Print_Area" localSheetId="8">'00 - VRN'!$C$4:$J$39,'00 - VRN'!$C$45:$J$65,'00 - VRN'!$C$71:$K$130</definedName>
    <definedName name="_xlnm.Print_Area" localSheetId="1">'01 - Stavební a montážní ...'!$C$4:$J$41,'01 - Stavební a montážní ...'!$C$47:$J$85,'01 - Stavební a montážní ...'!$C$91:$K$747</definedName>
    <definedName name="_xlnm.Print_Area" localSheetId="2">'02 - Elektroinstalace'!$C$4:$J$41,'02 - Elektroinstalace'!$C$47:$J$65,'02 - Elektroinstalace'!$C$71:$K$107</definedName>
    <definedName name="_xlnm.Print_Area" localSheetId="3">'03 - Bleskosvod'!$C$4:$J$41,'03 - Bleskosvod'!$C$47:$J$65,'03 - Bleskosvod'!$C$71:$K$112</definedName>
    <definedName name="_xlnm.Print_Area" localSheetId="4">'04 - Oprava zpevněných ploch'!$C$4:$J$41,'04 - Oprava zpevněných ploch'!$C$47:$J$68,'04 - Oprava zpevněných ploch'!$C$74:$K$144</definedName>
    <definedName name="_xlnm.Print_Area" localSheetId="5">'D1-02 - Venkovní kanalizace'!$C$4:$J$39,'D1-02 - Venkovní kanalizace'!$C$45:$J$76,'D1-02 - Venkovní kanalizace'!$C$82:$K$216</definedName>
    <definedName name="_xlnm.Print_Area" localSheetId="6">'D1-03 - Přípojka elektro'!$C$4:$J$39,'D1-03 - Přípojka elektro'!$C$45:$J$62,'D1-03 - Přípojka elektro'!$C$68:$K$104</definedName>
    <definedName name="_xlnm.Print_Area" localSheetId="7">'D1-04 - Demolice stávajíc...'!$C$4:$J$39,'D1-04 - Demolice stávajíc...'!$C$45:$J$68,'D1-04 - Demolice stávajíc...'!$C$74:$K$191</definedName>
    <definedName name="_xlnm.Print_Area" localSheetId="10">'Pokyny pro vyplnění'!$B$2:$K$71,'Pokyny pro vyplnění'!$B$74:$K$118,'Pokyny pro vyplnění'!$B$121:$K$161,'Pokyny pro vyplnění'!$B$164:$K$218</definedName>
    <definedName name="_xlnm.Print_Area" localSheetId="0">'Rekapitulace stavby'!$D$4:$AO$36,'Rekapitulace stavby'!$C$42:$AQ$64</definedName>
    <definedName name="_xlnm.Print_Area" localSheetId="9">'Seznam figur'!$C$4:$G$36</definedName>
    <definedName name="_xlnm.Print_Titles" localSheetId="0">'Rekapitulace stavby'!$52:$52</definedName>
    <definedName name="_xlnm.Print_Titles" localSheetId="1">'01 - Stavební a montážní ...'!$105:$105</definedName>
    <definedName name="_xlnm.Print_Titles" localSheetId="2">'02 - Elektroinstalace'!$85:$85</definedName>
    <definedName name="_xlnm.Print_Titles" localSheetId="3">'03 - Bleskosvod'!$85:$85</definedName>
    <definedName name="_xlnm.Print_Titles" localSheetId="4">'04 - Oprava zpevněných ploch'!$88:$88</definedName>
    <definedName name="_xlnm.Print_Titles" localSheetId="5">'D1-02 - Venkovní kanalizace'!$94:$94</definedName>
    <definedName name="_xlnm.Print_Titles" localSheetId="6">'D1-03 - Přípojka elektro'!$80:$80</definedName>
    <definedName name="_xlnm.Print_Titles" localSheetId="7">'D1-04 - Demolice stávajíc...'!$86:$86</definedName>
    <definedName name="_xlnm.Print_Titles" localSheetId="8">'00 - VRN'!$83:$83</definedName>
    <definedName name="_xlnm.Print_Titles" localSheetId="9">'Seznam figur'!$9:$9</definedName>
  </definedNames>
  <calcPr calcId="191029"/>
</workbook>
</file>

<file path=xl/sharedStrings.xml><?xml version="1.0" encoding="utf-8"?>
<sst xmlns="http://schemas.openxmlformats.org/spreadsheetml/2006/main" count="11524" uniqueCount="1757">
  <si>
    <t>Export Komplet</t>
  </si>
  <si>
    <t>VZ</t>
  </si>
  <si>
    <t>2.0</t>
  </si>
  <si>
    <t>ZAMOK</t>
  </si>
  <si>
    <t>False</t>
  </si>
  <si>
    <t>{a3522414-d130-4075-a695-841a444cc351}</t>
  </si>
  <si>
    <t>0,01</t>
  </si>
  <si>
    <t>21</t>
  </si>
  <si>
    <t>15</t>
  </si>
  <si>
    <t>REKAPITULACE STAVBY</t>
  </si>
  <si>
    <t>v ---  níže se nacházejí doplnkové a pomocné údaje k sestavám  --- v</t>
  </si>
  <si>
    <t>Návod na vyplnění</t>
  </si>
  <si>
    <t>0,001</t>
  </si>
  <si>
    <t>Kód:</t>
  </si>
  <si>
    <t>202201</t>
  </si>
  <si>
    <t>Měnit lze pouze buňky se žlutým podbarvením!
1) v Rekapitulaci stavby vyplňte údaje o Uchazeči (přenesou se do ostatních sestav i v jiných listech)
2) na vybraných listech vyplňte v sestavě Soupis prací ceny u položek</t>
  </si>
  <si>
    <t>Stavba:</t>
  </si>
  <si>
    <t>Hala na sůl CM Lanškroun</t>
  </si>
  <si>
    <t>KSO:</t>
  </si>
  <si>
    <t/>
  </si>
  <si>
    <t>CC-CZ:</t>
  </si>
  <si>
    <t>Místo:</t>
  </si>
  <si>
    <t xml:space="preserve"> </t>
  </si>
  <si>
    <t>Datum:</t>
  </si>
  <si>
    <t>Zadavatel:</t>
  </si>
  <si>
    <t>IČ:</t>
  </si>
  <si>
    <t>SÚS Pardubického kraje</t>
  </si>
  <si>
    <t>DIČ:</t>
  </si>
  <si>
    <t>Uchazeč:</t>
  </si>
  <si>
    <t>Vyplň údaj</t>
  </si>
  <si>
    <t>Projektant:</t>
  </si>
  <si>
    <t>27492851</t>
  </si>
  <si>
    <t>APOLO CZ s.r.o.</t>
  </si>
  <si>
    <t>True</t>
  </si>
  <si>
    <t>Zpracovatel:</t>
  </si>
  <si>
    <t>Ing.Jiří Pitra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</si>
  <si>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</si>
  <si>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
Popisy některých ceníkových položek mohou být upřesněny doplněním poznámkou nebo doplněním popisu ve výkazu výměr. Toto upřesnění je nutné zohlednit v ceně těchto položek (nelze ocenit pouze základní ceníkový popis položky!!!). 
U neceníkových položek (R-položky, položky s neceníkovým číslem nebo položky u kterých je to uvedeno v poznámce) je nutné započítat případný přesun hmot do jejich cen za dodávku a montáž dle pracovního postupu zhotovitele!!! U neceníkových položek bouracích prací je nutné do ceny započítat i cenu za jejich likvidaci dle zvyklostí zhotovitele, není-li uvedeno jinak.
Výkaz výměr obsahuje pro manipulaci s vytěženou zeminou nebo vybouranými hmotami položky, které jsou limitovány určitou vzdáleností pro vodorovné přemístění, která vychází z předpokladu projektanta. Skutečné místo pro jejich uložení si zajišťuje uchazeč dle svého technologického plánu a je na uchazeči jaká místa pro uložení zvolí. Do nabídkové ceny musí uchazeč zakalkulovat skutečné náklady podle odvozní vzdálenosti bez ohledu na to, jaká vzdálenost je uvedená v popise položky. 
Uchazeč (zhotovitel) si jednotkové ceny za položky lešení přizpůsobí vlastnímu způsobu zajištění práce ve výškách. Tím pak odpadnou případné nároky na vícepráce a méněpráce při jiném způsobu zajištění práce ve výškách (plošiny, věže, řadové lešení, atd.). Uchazeč (zhotovitel) si jednotkovou cenu za položku pronájmu přizpůsobí vlastní době použití. Tím pak odpadnou případné nároky na vícepráce a méněpráce při jiné délce pronájmu.</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</si>
  <si>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</si>
  <si>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</si>
  <si>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</si>
  <si>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</si>
  <si>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</si>
  <si>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</si>
  <si>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</si>
  <si>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</si>
  <si>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</si>
  <si>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</si>
  <si>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</si>
  <si>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</si>
  <si>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</si>
  <si>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</si>
  <si>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</si>
  <si>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</si>
  <si>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</si>
  <si>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</si>
  <si>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</si>
  <si>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</si>
  <si>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</si>
  <si>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</si>
  <si>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</si>
  <si>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</si>
  <si>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</si>
  <si>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</si>
  <si>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</si>
  <si>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</si>
  <si>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</si>
  <si>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</si>
  <si>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</si>
  <si>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</si>
  <si>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</si>
  <si>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</si>
  <si>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</si>
  <si>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</si>
  <si>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</si>
  <si>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</si>
  <si>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D1-01</t>
  </si>
  <si>
    <t>Sklad soli</t>
  </si>
  <si>
    <t>STA</t>
  </si>
  <si>
    <t>1</t>
  </si>
  <si>
    <t>{aa6d82b0-23c4-463a-b05c-5d3f22d2fcb3}</t>
  </si>
  <si>
    <t>2</t>
  </si>
  <si>
    <t>/</t>
  </si>
  <si>
    <t>01</t>
  </si>
  <si>
    <t>Stavební a montážní práce</t>
  </si>
  <si>
    <t>Soupis</t>
  </si>
  <si>
    <t>{275b3c4b-10ed-4c3d-ba37-c92326cb1a99}</t>
  </si>
  <si>
    <t>02</t>
  </si>
  <si>
    <t>Elektroinstalace</t>
  </si>
  <si>
    <t>{f7772e07-3710-44a6-98eb-4f2b12c5f98a}</t>
  </si>
  <si>
    <t>03</t>
  </si>
  <si>
    <t>Bleskosvod</t>
  </si>
  <si>
    <t>{b3f0d93c-6754-46f0-abbe-f726f56eeea7}</t>
  </si>
  <si>
    <t>04</t>
  </si>
  <si>
    <t>Oprava zpevněných ploch</t>
  </si>
  <si>
    <t>{e7bab4b4-bd9d-44ed-bc91-2075eec82860}</t>
  </si>
  <si>
    <t>D1-02</t>
  </si>
  <si>
    <t>Venkovní kanalizace</t>
  </si>
  <si>
    <t>{b934ac97-b28e-4e99-b39c-d6914d24bde5}</t>
  </si>
  <si>
    <t>D1-03</t>
  </si>
  <si>
    <t>Přípojka elektro</t>
  </si>
  <si>
    <t>{144a8803-8ff4-4871-b1b4-4ab554e89c5f}</t>
  </si>
  <si>
    <t>D1-04</t>
  </si>
  <si>
    <t>Demolice stávajícího objektu skladu soli</t>
  </si>
  <si>
    <t>{c619932b-a3c1-44f0-bee1-f8d180af9cc1}</t>
  </si>
  <si>
    <t>00</t>
  </si>
  <si>
    <t>VRN</t>
  </si>
  <si>
    <t>{17692c48-378f-4fcc-a899-3f1d108ab992}</t>
  </si>
  <si>
    <t>his</t>
  </si>
  <si>
    <t>hi svislá</t>
  </si>
  <si>
    <t>m2</t>
  </si>
  <si>
    <t>55,37</t>
  </si>
  <si>
    <t>hiv</t>
  </si>
  <si>
    <t>hi vodorovná</t>
  </si>
  <si>
    <t>282,033</t>
  </si>
  <si>
    <t>KRYCÍ LIST SOUPISU PRACÍ</t>
  </si>
  <si>
    <t>Objekt:</t>
  </si>
  <si>
    <t>D1-01 - Sklad soli</t>
  </si>
  <si>
    <t>Soupis:</t>
  </si>
  <si>
    <t>01 - Stavební a montážní práce</t>
  </si>
  <si>
    <t>REKAPITULACE ČLENĚNÍ SOUPISU PRACÍ</t>
  </si>
  <si>
    <t>Kód dílu - Popis</t>
  </si>
  <si>
    <t>Cena celkem [CZK]</t>
  </si>
  <si>
    <t>-1</t>
  </si>
  <si>
    <t>HSV - Práce a dodávky HSV</t>
  </si>
  <si>
    <t xml:space="preserve">    1htu - HTU po demolici objektu</t>
  </si>
  <si>
    <t xml:space="preserve">    1st1 - Stabilizace 1.vrstva</t>
  </si>
  <si>
    <t xml:space="preserve">    1st2 - Stabilizace 2.vrstva</t>
  </si>
  <si>
    <t xml:space="preserve">    1pkv - Konstrukční vrstvy podlahy nad úrovní 2.stabilizace</t>
  </si>
  <si>
    <t xml:space="preserve">    17zktu - Zásypy kolem objektu pro KTU</t>
  </si>
  <si>
    <t xml:space="preserve">    18 - Zemní práce - povrchové úpravy terénu</t>
  </si>
  <si>
    <t xml:space="preserve">    23 - Zakládání - piloty</t>
  </si>
  <si>
    <t xml:space="preserve">    3ps - Prefa skelet</t>
  </si>
  <si>
    <t xml:space="preserve">    31ops - Opěrné stěny</t>
  </si>
  <si>
    <t xml:space="preserve">    94 - Lešení a stavební výtahy</t>
  </si>
  <si>
    <t xml:space="preserve">    95 - Různé dokončovací konstrukce a práce pozemních staveb</t>
  </si>
  <si>
    <t xml:space="preserve">    998 - Přesun hmot</t>
  </si>
  <si>
    <t>PSV - Práce a dodávky PSV</t>
  </si>
  <si>
    <t xml:space="preserve">    711 - Izolace proti vodě, vlhkosti a plynům</t>
  </si>
  <si>
    <t xml:space="preserve">    764 - Konstrukce klempířské</t>
  </si>
  <si>
    <t xml:space="preserve">    766os - Obklad soklové části dřevěný</t>
  </si>
  <si>
    <t xml:space="preserve">    766ons - Obklad nadsoklové části z CT desek</t>
  </si>
  <si>
    <t xml:space="preserve">    767 - Konstrukce zámečnické</t>
  </si>
  <si>
    <t>M - Práce a dodávky M</t>
  </si>
  <si>
    <t xml:space="preserve">    43-M - Montáž ocelových konstrukcí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</si>
  <si>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</si>
  <si>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</si>
  <si>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</si>
  <si>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</si>
  <si>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</si>
  <si>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</si>
  <si>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</si>
  <si>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</si>
  <si>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</si>
  <si>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</si>
  <si>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</si>
  <si>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</si>
  <si>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</si>
  <si>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</si>
  <si>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</si>
  <si>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</si>
  <si>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1htu</t>
  </si>
  <si>
    <t>HTU po demolici objektu</t>
  </si>
  <si>
    <t>K</t>
  </si>
  <si>
    <t>919735112</t>
  </si>
  <si>
    <t>Řezání stávajícího živičného krytu nebo podkladu hloubky přes 50 do 100 mm</t>
  </si>
  <si>
    <t>m</t>
  </si>
  <si>
    <t>CS ÚRS 2022 01</t>
  </si>
  <si>
    <t>4</t>
  </si>
  <si>
    <t>-1201460765</t>
  </si>
  <si>
    <t>Online PSC</t>
  </si>
  <si>
    <t>https://podminky.urs.cz/item/CS_URS_2022_01/919735112</t>
  </si>
  <si>
    <t>VV</t>
  </si>
  <si>
    <t>čv106</t>
  </si>
  <si>
    <t>"SV"15,5</t>
  </si>
  <si>
    <t>"JV"5,446+0,9+30,854</t>
  </si>
  <si>
    <t>"JV - předběžně na zaříznutí kolem bouraných zákl.desek"1,0*4</t>
  </si>
  <si>
    <t>"JZ"14,0</t>
  </si>
  <si>
    <t>Součet</t>
  </si>
  <si>
    <t>113107242</t>
  </si>
  <si>
    <t>Odstranění podkladů nebo krytů strojně plochy jednotlivě přes 200 m2 s přemístěním hmot na skládku na vzdálenost do 20 m nebo s naložením na dopravní prostředek živičných, o tl. vrstvy přes 50 do 100 mm</t>
  </si>
  <si>
    <t>-841624070</t>
  </si>
  <si>
    <t>https://podminky.urs.cz/item/CS_URS_2022_01/113107242</t>
  </si>
  <si>
    <t>cena vč.odtranění případných obrubníků (např.žulové u stávaj.demolov.objektu)</t>
  </si>
  <si>
    <t>"SV"1,2*(12,2+0,2)</t>
  </si>
  <si>
    <t>"JV"2,65*(5,446+0,9+30,854)</t>
  </si>
  <si>
    <t>"JV - odpočet plochy bouraných zákl.desek"-1,25*3,0-2,0*3,0*2</t>
  </si>
  <si>
    <t>"JZ"12,2*11,6</t>
  </si>
  <si>
    <t>Mezisoučet</t>
  </si>
  <si>
    <t>3</t>
  </si>
  <si>
    <t>997221561</t>
  </si>
  <si>
    <t>Vodorovná doprava suti bez naložení, ale se složením a s hrubým urovnáním z kusových materiálů, na vzdálenost do 1 km</t>
  </si>
  <si>
    <t>t</t>
  </si>
  <si>
    <t>2087356181</t>
  </si>
  <si>
    <t>https://podminky.urs.cz/item/CS_URS_2022_01/997221561</t>
  </si>
  <si>
    <t>997221569</t>
  </si>
  <si>
    <t>Vodorovná doprava suti bez naložení, ale se složením a s hrubým urovnáním Příplatek k ceně za každý další i započatý 1 km přes 1 km</t>
  </si>
  <si>
    <t>2019795687</t>
  </si>
  <si>
    <t>https://podminky.urs.cz/item/CS_URS_2022_01/997221569</t>
  </si>
  <si>
    <t>52,631*14 'Přepočtené koeficientem množství</t>
  </si>
  <si>
    <t>5</t>
  </si>
  <si>
    <t>997013875</t>
  </si>
  <si>
    <t>Poplatek za uložení stavebního odpadu na recyklační skládce (skládkovné) asfaltového bez obsahu dehtu zatříděného do Katalogu odpadů pod kódem 17 03 02</t>
  </si>
  <si>
    <t>-1969328942</t>
  </si>
  <si>
    <t>https://podminky.urs.cz/item/CS_URS_2022_01/997013875</t>
  </si>
  <si>
    <t>6</t>
  </si>
  <si>
    <t>961044111</t>
  </si>
  <si>
    <t>Bourání základů z betonu prostého</t>
  </si>
  <si>
    <t>m3</t>
  </si>
  <si>
    <t>-1777928867</t>
  </si>
  <si>
    <t>https://podminky.urs.cz/item/CS_URS_2022_01/961044111</t>
  </si>
  <si>
    <t>patky stávaj.haly dle so04 čv102</t>
  </si>
  <si>
    <t>4ks patek ubourat na pláň nové asf.zpev.plochy (nová tl.cca 570mm = 120mm asf.+ 250mm VŠ + 200mm ŠD 0-63)</t>
  </si>
  <si>
    <t>"SV - kota UT cca +-0,0, pláň na cca -0,57, HH patek -0,3"(0,57-0,3)*(0,8*2,9*4+0,2*1,1*2)</t>
  </si>
  <si>
    <t>14ks patek ubourat na pláň -1,41, z důvodu provádění stabilizace bude odbourána celá patka - odhad SH patky -1,5</t>
  </si>
  <si>
    <t>"HH patky -0,3"(1,5-0,3)*(0,8*2,9*14+0,2*1,1*2)</t>
  </si>
  <si>
    <t>venkovní základové desky (patky) viz.čvC03</t>
  </si>
  <si>
    <t>"HH cca 300mm nad PT=UT, SH cca 600mm pod PT"(0,6+0,3)*(1,25*3,0+3,0*2,0*2)</t>
  </si>
  <si>
    <t>7</t>
  </si>
  <si>
    <t>997013501</t>
  </si>
  <si>
    <t>Odvoz suti a vybouraných hmot na skládku nebo meziskládku se složením, na vzdálenost do 1 km</t>
  </si>
  <si>
    <t>964733889</t>
  </si>
  <si>
    <t>https://podminky.urs.cz/item/CS_URS_2022_01/997013501</t>
  </si>
  <si>
    <t>8</t>
  </si>
  <si>
    <t>997013509</t>
  </si>
  <si>
    <t>Odvoz suti a vybouraných hmot na skládku nebo meziskládku se složením, na vzdálenost Příplatek k ceně za každý další i započatý 1 km přes 1 km</t>
  </si>
  <si>
    <t>-877288908</t>
  </si>
  <si>
    <t>https://podminky.urs.cz/item/CS_URS_2022_01/997013509</t>
  </si>
  <si>
    <t>112,606*14 'Přepočtené koeficientem množství</t>
  </si>
  <si>
    <t>9</t>
  </si>
  <si>
    <t>997013861</t>
  </si>
  <si>
    <t>Poplatek za uložení stavebního odpadu na recyklační skládce (skládkovné) z prostého betonu zatříděného do Katalogu odpadů pod kódem 17 01 01</t>
  </si>
  <si>
    <t>643811732</t>
  </si>
  <si>
    <t>https://podminky.urs.cz/item/CS_URS_2022_01/997013861</t>
  </si>
  <si>
    <t>10</t>
  </si>
  <si>
    <t>122251105</t>
  </si>
  <si>
    <t>Odkopávky a prokopávky nezapažené strojně v hornině třídy těžitelnosti I skupiny 3 přes 500 do 1 000 m3</t>
  </si>
  <si>
    <t>1829050519</t>
  </si>
  <si>
    <t>https://podminky.urs.cz/item/CS_URS_2022_01/122251105</t>
  </si>
  <si>
    <t>rozpočet uvažuje s odkopávkou, pokud zhotovitel bude hloubit jako jámu, tak to zohlední v této ceně</t>
  </si>
  <si>
    <t>z důvodu výskytu možných navážek je uvažováno se 100% odkopávky na skládku odpadu</t>
  </si>
  <si>
    <t>případné využití odkopávky do nových hutn.zásypů bude řešeno přípočty a odpočty v průběhu stavby (posoudí geolog a odsohlasí TDI)</t>
  </si>
  <si>
    <t>čv106,104</t>
  </si>
  <si>
    <t>Odkopávka na pláň hl.570mm pod UT=PT</t>
  </si>
  <si>
    <t>"SV - pod sejmutým asf. od -0,1 po -0,57"(0,57-0,1)*1,2*(12,2+0,2)</t>
  </si>
  <si>
    <t>"SV - zeleň od +-0,0 po -0,57"0,57*(5,8*3,7-1,2*(1,6+0,2))</t>
  </si>
  <si>
    <t>"SV - pod demol.objektem od -0,3 po -0,57"(0,57-0,3)*10,6*4,6</t>
  </si>
  <si>
    <t>"SV - pod sejmutým asf. od -0,24 po -0,57"(0,57-0,24)*2,65*5,8</t>
  </si>
  <si>
    <t>odkopávka na pláň na -1,41 (prům.š.na svahování cca 0,3m, uvaž.tg=2/1)</t>
  </si>
  <si>
    <t>"pod demol.objektem - od -0,3"(1,41-0,3)*10,6*(24,4-4,6)</t>
  </si>
  <si>
    <t>"SZ od demol.objektu - od cca -0,07"(1,41-0,07)*(3,7-0,3)*(24,4-4,6)</t>
  </si>
  <si>
    <t>"JV od demol.objektu - od cca -0,24 po sejm.asf."(1,41-0,24)*(2,65-0,3)*(24,4-4,6)</t>
  </si>
  <si>
    <t>JZ od demol.objektu</t>
  </si>
  <si>
    <t>"pod zelení od cca -0,13"(1,41-0,13)*(2,1-0,3)*(11,6-0,3)</t>
  </si>
  <si>
    <t>"pod sejm.asf. od cca -0,35 (prům.UT odhadnut na -0,25)"(1,41-0,35)*(11,6-0,3)*(2,65-0,3+12,2)</t>
  </si>
  <si>
    <t>Odpočet bouraných základů</t>
  </si>
  <si>
    <t>"SV - kota UT cca +-0,0, pláň na cca -0,57, HH patek -0,3"-(0,57-0,3)*(0,8*2,9*4+0,2*1,1*2)</t>
  </si>
  <si>
    <t>"HH patky -0,3, zde pouze odpočet po -1,41"-(1,41-0,3)*(0,8*2,9*14+0,2*1,1*2)</t>
  </si>
  <si>
    <t>"HH cca 300mm nad PT=UT, SH cca 600mm pod PT - ponížit o sejm.asf.0,1m"-(0,6-0,1)*(1,25*3,0+3,0*2,0*2)</t>
  </si>
  <si>
    <t>11</t>
  </si>
  <si>
    <t>162751117</t>
  </si>
  <si>
    <t>Vodorovné přemístění výkopku nebo sypaniny po suchu na obvyklém dopravním prostředku, bez naložení výkopku, avšak se složením bez rozhrnutí z horniny třídy těžitelnosti I skupiny 1 až 3 na vzdálenost přes 9 000 do 10 000 m</t>
  </si>
  <si>
    <t>468439680</t>
  </si>
  <si>
    <t>https://podminky.urs.cz/item/CS_URS_2022_01/162751117</t>
  </si>
  <si>
    <t>12</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</si>
  <si>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</si>
  <si>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</si>
  <si>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-644589688</t>
  </si>
  <si>
    <t>https://podminky.urs.cz/item/CS_URS_2022_01/162751119</t>
  </si>
  <si>
    <t>567,123*5 'Přepočtené koeficientem množství</t>
  </si>
  <si>
    <t>13</t>
  </si>
  <si>
    <t>171201231</t>
  </si>
  <si>
    <t>Poplatek za uložení stavebního odpadu na recyklační skládce (skládkovné) zeminy a kamení zatříděného do Katalogu odpadů pod kódem 17 05 04</t>
  </si>
  <si>
    <t>-1447638998</t>
  </si>
  <si>
    <t>https://podminky.urs.cz/item/CS_URS_2022_01/171201231</t>
  </si>
  <si>
    <t>567,123*1,8 'Přepočtené koeficientem množství</t>
  </si>
  <si>
    <t>14</t>
  </si>
  <si>
    <t>181951112</t>
  </si>
  <si>
    <t>Úprava pláně vyrovnáním výškových rozdílů strojně v hornině třídy těžitelnosti I, skupiny 1 až 3 se zhutněním</t>
  </si>
  <si>
    <t>-2060544481</t>
  </si>
  <si>
    <t>https://podminky.urs.cz/item/CS_URS_2022_01/181951112</t>
  </si>
  <si>
    <t>pláň hl.570mm pod UT=PT</t>
  </si>
  <si>
    <t>"SV - pod sejmutým asf. od -0,1 po -0,57"1,2*(12,2+0,2)</t>
  </si>
  <si>
    <t>"SV - zeleň od +-0,0 po -0,57"(5,8*3,7-1,2*(1,6+0,2))</t>
  </si>
  <si>
    <t>"SV - pod demol.objektem od -0,3 po -0,57"10,6*4,6</t>
  </si>
  <si>
    <t>"SV - pod sejmutým asf. od -0,24 po -0,57"2,65*5,8</t>
  </si>
  <si>
    <t>pláň na -1,41 (prům.š.na svahování cca 0,3m, uvaž.tg=2/1, pata = 0,0 na UT š.0,6m)</t>
  </si>
  <si>
    <t>"pod demol.objektem - od -0,3"10,6*(24,4-4,6)</t>
  </si>
  <si>
    <t>"SZ od demol.objektu - od cca -0,07"(3,7-0,6)*(24,4-4,6)</t>
  </si>
  <si>
    <t>"JV od demol.objektu - od cca -0,24 po sejm.asf."(2,65-0,6)*(24,4-4,6)</t>
  </si>
  <si>
    <t>"pod zelení od cca -0,13"(2,1-0,6)*(11,6-0,6)</t>
  </si>
  <si>
    <t>"pod sejm.asf. od cca -0,35 (prům.UT odhadnut na -0,25)"(11,6-0,6)*(2,65-0,6+12,2)</t>
  </si>
  <si>
    <t>1st1</t>
  </si>
  <si>
    <t>Stabilizace 1.vrstva</t>
  </si>
  <si>
    <t>167151111</t>
  </si>
  <si>
    <t>Nakládání, skládání a překládání neulehlého výkopku nebo sypaniny strojně nakládání, množství přes 100 m3, z hornin třídy těžitelnosti I, skupiny 1 až 3</t>
  </si>
  <si>
    <t>-1331063385</t>
  </si>
  <si>
    <t>https://podminky.urs.cz/item/CS_URS_2022_01/167151111</t>
  </si>
  <si>
    <t>P</t>
  </si>
  <si>
    <t>Poznámka k položce:
naložení zeminy vhodné pro stabilizaci</t>
  </si>
  <si>
    <t>16</t>
  </si>
  <si>
    <t>-980270923</t>
  </si>
  <si>
    <t>Poznámka k položce:
získání vhodné zeminy dle možností zhotovitele (vhodnost odsouhlasí geolog)
ocenit náklady na dovoz bez ohledu na vzdálenost uvedenou v rozpočtu (platí stejné podmínky jako pro odvoz na skládku viz.poznámka v krycím listu rozpočtu, žádné přípočty a odpočty v případě jiné vzdálenosti)</t>
  </si>
  <si>
    <t>dovoz zeminy vhodné pro stabilizaci</t>
  </si>
  <si>
    <t>"HH 1.stabilizace cca -1,01"(12,2+2,0*2)*(26,2+2,0*2)*0,4</t>
  </si>
  <si>
    <t>17</t>
  </si>
  <si>
    <t>171151103</t>
  </si>
  <si>
    <t>Uložení sypanin do násypů strojně s rozprostřením sypaniny ve vrstvách a s hrubým urovnáním zhutněných z hornin soudržných jakékoliv třídy těžitelnosti</t>
  </si>
  <si>
    <t>2061549179</t>
  </si>
  <si>
    <t>https://podminky.urs.cz/item/CS_URS_2022_01/171151103</t>
  </si>
  <si>
    <t>Poznámka k položce:
rozprostření zeminy pro provedení stabilizace s upravením do nivelety dle zvyklostí zhotovitele (výměra v rostlém stavu bez nakypření)</t>
  </si>
  <si>
    <t>18</t>
  </si>
  <si>
    <t>561061111</t>
  </si>
  <si>
    <t>Zřízení podkladu ze zeminy upravené hydraulickými pojivy vápnem, cementem nebo směsnými pojivy (materiál ve specifikaci) s rozprostřením, promísením, vlhčením, zhutněním a ošetřením vodou plochy do 1 000 m2, tloušťka po zhutnění přes 350 do 400 mm</t>
  </si>
  <si>
    <t>1823821186</t>
  </si>
  <si>
    <t>https://podminky.urs.cz/item/CS_URS_2022_01/561061111</t>
  </si>
  <si>
    <t xml:space="preserve">uvažováno s přesahem cca 2,0m přes vnější obvod nového objektu </t>
  </si>
  <si>
    <t>čv106,221</t>
  </si>
  <si>
    <t>"HH 1.stabilizace cca -1,01"(12,2+2,0*2)*(26,2+2,0*2)</t>
  </si>
  <si>
    <t>19</t>
  </si>
  <si>
    <t>M</t>
  </si>
  <si>
    <t>58591002</t>
  </si>
  <si>
    <t>pojivo hydraulické pro stabilizaci zeminy 50% vápna</t>
  </si>
  <si>
    <t>1463846420</t>
  </si>
  <si>
    <t>Poznámka k položce:
Přesné množství pojiva se stanoví inženýrsko-geologickým průzkumem na základě průkazní zkoušky.
Hmotnost přidávaného pojiva se nezapočítává do výpočtu přesunu hmot.</t>
  </si>
  <si>
    <t>uvažováno s 5% hm.podílem, hm.zeminy 1750kg/m3</t>
  </si>
  <si>
    <t>"HH 1.stabilizace cca -1,01"(12,2+2,0*2)*(26,2+2,0*2)*0,4*1,75*0,05</t>
  </si>
  <si>
    <t>1st2</t>
  </si>
  <si>
    <t>Stabilizace 2.vrstva</t>
  </si>
  <si>
    <t>20</t>
  </si>
  <si>
    <t>167151101</t>
  </si>
  <si>
    <t>Nakládání, skládání a překládání neulehlého výkopku nebo sypaniny strojně nakládání, množství do 100 m3, z horniny třídy těžitelnosti I, skupiny 1 až 3</t>
  </si>
  <si>
    <t>1438152795</t>
  </si>
  <si>
    <t>https://podminky.urs.cz/item/CS_URS_2022_01/167151101</t>
  </si>
  <si>
    <t>2034751437</t>
  </si>
  <si>
    <t>"2.stabilizace od -1,01 po -0,67"(25,8-1,245-1,2-0,4*2)*(11,7-1,39*2-0,4*2)*0,34</t>
  </si>
  <si>
    <t>22</t>
  </si>
  <si>
    <t>-169130183</t>
  </si>
  <si>
    <t>23</t>
  </si>
  <si>
    <t>561051111</t>
  </si>
  <si>
    <t>Zřízení podkladu ze zeminy upravené hydraulickými pojivy vápnem, cementem nebo směsnými pojivy (materiál ve specifikaci) s rozprostřením, promísením, vlhčením, zhutněním a ošetřením vodou plochy do 1 000 m2, tloušťka po zhutnění přes 300 do 350 mm</t>
  </si>
  <si>
    <t>-19598450</t>
  </si>
  <si>
    <t>https://podminky.urs.cz/item/CS_URS_2022_01/561051111</t>
  </si>
  <si>
    <t>prostor uvnitř objektu ohraničený podkladem ze šd0-32 pod prefou opěrek</t>
  </si>
  <si>
    <t>počítáno s přesahem 400mm přes okraje paty opěrek, pruh po celém obvodu i v místě vrat</t>
  </si>
  <si>
    <t>čv221</t>
  </si>
  <si>
    <t>"2.stabilizace od -1,01 po -0,67"(25,8-1,245-1,2-0,4*2)*(11,7-1,39*2-0,4*2)</t>
  </si>
  <si>
    <t>24</t>
  </si>
  <si>
    <t>-807904012</t>
  </si>
  <si>
    <t>"2.stabilizace od -1,01 po -0,67"(25,8-1,245-1,2-0,4*2)*(11,7-1,39*2-0,4*2)*0,34*1,75*0,05</t>
  </si>
  <si>
    <t>1pkv</t>
  </si>
  <si>
    <t>Konstrukční vrstvy podlahy nad úrovní 2.stabilizace</t>
  </si>
  <si>
    <t>25</t>
  </si>
  <si>
    <t>171151112</t>
  </si>
  <si>
    <t>Uložení sypanin do násypů strojně s rozprostřením sypaniny ve vrstvách a s hrubým urovnáním zhutněných z hornin nesoudržných kamenitých</t>
  </si>
  <si>
    <t>-214974491</t>
  </si>
  <si>
    <t>https://podminky.urs.cz/item/CS_URS_2022_01/171151112</t>
  </si>
  <si>
    <t>násyp ze štěrku 0-32</t>
  </si>
  <si>
    <t>Edef2 = 80MPa</t>
  </si>
  <si>
    <t>od -0,67 po -0,27</t>
  </si>
  <si>
    <t>pdpočet paty opěrky a přípočet části násypu nad přesahem podkladu pro opěrku je cca +-0 (viz.řez A,B čv104)</t>
  </si>
  <si>
    <t>čv102</t>
  </si>
  <si>
    <t>(25,4*11,032+0,4*4,55)*0,4</t>
  </si>
  <si>
    <t>26</t>
  </si>
  <si>
    <t>58344171</t>
  </si>
  <si>
    <t>štěrkodrť frakce 0/32</t>
  </si>
  <si>
    <t>585558689</t>
  </si>
  <si>
    <t>Poznámka k položce:
tonáž se nezapočítává do přesunu hmot (uvažován přímý výsyp), případný přesun hmot započítejte do ceny</t>
  </si>
  <si>
    <t>112,813*2 'Přepočtené koeficientem množství</t>
  </si>
  <si>
    <t>27</t>
  </si>
  <si>
    <t>564811111</t>
  </si>
  <si>
    <t>Podklad ze štěrkodrti ŠD s rozprostřením a zhutněním plochy přes 100 m2, po zhutnění tl. 50 mm</t>
  </si>
  <si>
    <t>-1619383601</t>
  </si>
  <si>
    <t>https://podminky.urs.cz/item/CS_URS_2022_01/564811111</t>
  </si>
  <si>
    <t>položka pro ocenění štěrkového prachu tl.50mm</t>
  </si>
  <si>
    <t>čv102,104, skladba S11</t>
  </si>
  <si>
    <t>28</t>
  </si>
  <si>
    <t>564831111</t>
  </si>
  <si>
    <t>Podklad ze štěrkodrti ŠD s rozprostřením a zhutněním plochy přes 100 m2, po zhutnění tl. 100 mm</t>
  </si>
  <si>
    <t>-516196668</t>
  </si>
  <si>
    <t>https://podminky.urs.cz/item/CS_URS_2022_01/564831111</t>
  </si>
  <si>
    <t>Poznámka k položce:
fr.0-32mm</t>
  </si>
  <si>
    <t>29</t>
  </si>
  <si>
    <t>565155111</t>
  </si>
  <si>
    <t>Asfaltový beton vrstva podkladní ACP 16 (obalované kamenivo střednězrnné - OKS) s rozprostřením a zhutněním v pruhu šířky přes 1,5 do 3 m, po zhutnění tl. 70 mm</t>
  </si>
  <si>
    <t>849650537</t>
  </si>
  <si>
    <t>https://podminky.urs.cz/item/CS_URS_2022_01/565155111</t>
  </si>
  <si>
    <t>30</t>
  </si>
  <si>
    <t>573231112</t>
  </si>
  <si>
    <t>Postřik spojovací PS bez posypu kamenivem ze silniční emulze, v množství 0,80 kg/m2</t>
  </si>
  <si>
    <t>1852955424</t>
  </si>
  <si>
    <t>https://podminky.urs.cz/item/CS_URS_2022_01/573231112</t>
  </si>
  <si>
    <t>31</t>
  </si>
  <si>
    <t>577144111</t>
  </si>
  <si>
    <t>Asfaltový beton vrstva obrusná ACO 11 (ABS) s rozprostřením a se zhutněním z nemodifikovaného asfaltu v pruhu šířky do 3 m tř. I, po zhutnění tl. 50 mm</t>
  </si>
  <si>
    <t>-1295163969</t>
  </si>
  <si>
    <t>https://podminky.urs.cz/item/CS_URS_2022_01/577144111</t>
  </si>
  <si>
    <t>17zktu</t>
  </si>
  <si>
    <t>Zásypy kolem objektu pro KTU</t>
  </si>
  <si>
    <t>32</t>
  </si>
  <si>
    <t>-274149884</t>
  </si>
  <si>
    <t>Poznámka k položce:
naložení šp polštáře z podlahové kce demolovaného objektu na deponii pro dovoz k zásypu kolem objektu</t>
  </si>
  <si>
    <t>33</t>
  </si>
  <si>
    <t>162351103</t>
  </si>
  <si>
    <t>Vodorovné přemístění výkopku nebo sypaniny po suchu na obvyklém dopravním prostředku, bez naložení výkopku, avšak se složením bez rozhrnutí z horniny třídy těžitelnosti I skupiny 1 až 3 na vzdálenost přes 50 do 500 m</t>
  </si>
  <si>
    <t>-343814697</t>
  </si>
  <si>
    <t>https://podminky.urs.cz/item/CS_URS_2022_01/162351103</t>
  </si>
  <si>
    <t>34</t>
  </si>
  <si>
    <t>174151101</t>
  </si>
  <si>
    <t>Zásyp sypaninou z jakékoliv horniny strojně s uložením výkopku ve vrstvách se zhutněním jam, šachet, rýh nebo kolem objektů v těchto vykopávkách</t>
  </si>
  <si>
    <t>617416192</t>
  </si>
  <si>
    <t>https://podminky.urs.cz/item/CS_URS_2022_01/174151101</t>
  </si>
  <si>
    <t>obecně uvažováno se zásypem kolem objektu po hl.570mm od UT u asf.ploch a po hl.200mm od UT pod ornici (u ozelenění)</t>
  </si>
  <si>
    <t>bude použit šp polštář z podlahové kce demolovaného objektu (uložen na deponii do 500m)</t>
  </si>
  <si>
    <t>uvažován zásyp od prům.v.k.cca -0,81 (pata grefy neodečítána, pokryje zásyp od -1,01 po -0,81) po hl.570mm od UT (prům.š.na svah. cca 0,3m, tg=2/1)</t>
  </si>
  <si>
    <t>"SV - UT cca +-0,0"(0,81-0,57)*2,6*(12,2+2,1/2)</t>
  </si>
  <si>
    <t>"JV - UT cca -0,14"(0,81-0,14-0,57)*(2,65-0,3)*(24,4-4,6)</t>
  </si>
  <si>
    <t>"JV - UT cca -0,28 = nebude nutný zásyp, bude stačit kufr nové asf.plochy"0</t>
  </si>
  <si>
    <t>"JZ - UT cca -0,34 = nebude nutný zásyp, bude stačit kufr nové asf.plochy"0</t>
  </si>
  <si>
    <t>uvažován zásyp od prům.v.k.cca -0,81 (pata grefy neodečítána, pokryje zásyp od -1,01 po -0,81) po hl.200mm od UT (prům.š.na svah. cca 0,3m, tg=2/1)</t>
  </si>
  <si>
    <t>po novou ornici</t>
  </si>
  <si>
    <t>"SZ - UT cca -0,07"(0,81-0,07-0,2)*(26,2+2,6/2+3,1/2)</t>
  </si>
  <si>
    <t>Zemní práce - povrchové úpravy terénu</t>
  </si>
  <si>
    <t>35</t>
  </si>
  <si>
    <t>1385991937</t>
  </si>
  <si>
    <t>36</t>
  </si>
  <si>
    <t>612489128</t>
  </si>
  <si>
    <t>položka pro dovoz ornice pro ozelenění</t>
  </si>
  <si>
    <t>zhotovitel ocení své náklady na získání a dovoz ornice dle svých možností</t>
  </si>
  <si>
    <t>tl.cca200mm</t>
  </si>
  <si>
    <t>"SZ"2,1*(26,2+2,6/2+3,2/2)*0,2</t>
  </si>
  <si>
    <t>37</t>
  </si>
  <si>
    <t>181351003</t>
  </si>
  <si>
    <t>Rozprostření a urovnání ornice v rovině nebo ve svahu sklonu do 1:5 strojně při souvislé ploše do 100 m2, tl. vrstvy do 200 mm</t>
  </si>
  <si>
    <t>-724077394</t>
  </si>
  <si>
    <t>https://podminky.urs.cz/item/CS_URS_2022_01/181351003</t>
  </si>
  <si>
    <t>"SZ"2,1*(26,2+2,6/2+3,2/2)</t>
  </si>
  <si>
    <t>38</t>
  </si>
  <si>
    <t>181111111</t>
  </si>
  <si>
    <t>Plošná úprava terénu v zemině skupiny 1 až 4 s urovnáním povrchu bez doplnění ornice souvislé plochy do 500 m2 při nerovnostech terénu přes 50 do 100 mm v rovině nebo na svahu do 1:5</t>
  </si>
  <si>
    <t>16667535</t>
  </si>
  <si>
    <t>https://podminky.urs.cz/item/CS_URS_2022_01/181111111</t>
  </si>
  <si>
    <t>39</t>
  </si>
  <si>
    <t>181411131</t>
  </si>
  <si>
    <t>Založení trávníku na půdě předem připravené plochy do 1000 m2 výsevem včetně utažení parkového v rovině nebo na svahu do 1:5</t>
  </si>
  <si>
    <t>-292604605</t>
  </si>
  <si>
    <t>https://podminky.urs.cz/item/CS_URS_2022_01/181411131</t>
  </si>
  <si>
    <t>40</t>
  </si>
  <si>
    <t>00572410</t>
  </si>
  <si>
    <t>osivo směs travní parková</t>
  </si>
  <si>
    <t>kg</t>
  </si>
  <si>
    <t>-889221032</t>
  </si>
  <si>
    <t>61,11*0,02 'Přepočtené koeficientem množství</t>
  </si>
  <si>
    <t>41</t>
  </si>
  <si>
    <t>185804312</t>
  </si>
  <si>
    <t>Zalití rostlin vodou plochy záhonů jednotlivě přes 20 m2</t>
  </si>
  <si>
    <t>970311920</t>
  </si>
  <si>
    <t>https://podminky.urs.cz/item/CS_URS_2022_01/185804312</t>
  </si>
  <si>
    <t>61,11*0,06 'Přepočtené koeficientem množství</t>
  </si>
  <si>
    <t>Zakládání - piloty</t>
  </si>
  <si>
    <t>42</t>
  </si>
  <si>
    <t>23dvs</t>
  </si>
  <si>
    <t>Dovoz vrtné soupravy</t>
  </si>
  <si>
    <t>kpl</t>
  </si>
  <si>
    <t>1642146066</t>
  </si>
  <si>
    <t>43</t>
  </si>
  <si>
    <t>226213513</t>
  </si>
  <si>
    <t>Velkoprofilové vrty náběrovým vrtáním svislé zapažené ocelovými pažnicemi průměru přes 1050 do 1250 mm, v hl od 0 do 5 m v hornině tř. III</t>
  </si>
  <si>
    <t>1778205841</t>
  </si>
  <si>
    <t>https://podminky.urs.cz/item/CS_URS_2022_01/226213513</t>
  </si>
  <si>
    <t>vrt pro hlavici z úrovně -1,01</t>
  </si>
  <si>
    <t>"po -2,31"(2,31-1,01)*4</t>
  </si>
  <si>
    <t>44</t>
  </si>
  <si>
    <t>226214113</t>
  </si>
  <si>
    <t>Velkoprofilové vrty náběrovým vrtáním svislé zapažené ocelovými pažnicemi průměru přes 1250 do 1500 mm, v hl od 0 do 5 m v hornině tř. III</t>
  </si>
  <si>
    <t>-1729523080</t>
  </si>
  <si>
    <t>https://podminky.urs.cz/item/CS_URS_2022_01/226214113</t>
  </si>
  <si>
    <t>"po -2,31"(2,31-1,01)*10</t>
  </si>
  <si>
    <t>45</t>
  </si>
  <si>
    <t>226212213</t>
  </si>
  <si>
    <t>Velkoprofilové vrty náběrovým vrtáním svislé zapažené ocelovými pažnicemi průměru přes 550 do 650 mm, v hl od 0 do 10 m v hornině tř. III</t>
  </si>
  <si>
    <t>1207947046</t>
  </si>
  <si>
    <t>https://podminky.urs.cz/item/CS_URS_2022_01/226212213</t>
  </si>
  <si>
    <t>"od -2,31"6,0*(10+4)</t>
  </si>
  <si>
    <t>46</t>
  </si>
  <si>
    <t>-1197320930</t>
  </si>
  <si>
    <t>naložení vývrtku k odvozu na skládku pokud vrtná souprava neumožní naložení přímo při vrtání</t>
  </si>
  <si>
    <t>"po -2,31"(2,31-1,01)*4*3,14*0,6*0,6</t>
  </si>
  <si>
    <t>"po -2,31"(2,31-1,01)*10*3,14*0,7*0,7</t>
  </si>
  <si>
    <t>"piloty od -2,31"6,0*(10+4)*3,14*0,3*0,3</t>
  </si>
  <si>
    <t>47</t>
  </si>
  <si>
    <t>-420679524</t>
  </si>
  <si>
    <t>48</t>
  </si>
  <si>
    <t>-1810338907</t>
  </si>
  <si>
    <t>49,618*5 'Přepočtené koeficientem množství</t>
  </si>
  <si>
    <t>49</t>
  </si>
  <si>
    <t>1471571343</t>
  </si>
  <si>
    <t>49,618*1,8 'Přepočtené koeficientem množství</t>
  </si>
  <si>
    <t>50</t>
  </si>
  <si>
    <t>231212112</t>
  </si>
  <si>
    <t>Zřízení výplně pilot zapažených s vytažením pažnic z vrtu svislých z betonu železového, v hl od 0 do 10 m, při průměru piloty přes 450 do 650 mm</t>
  </si>
  <si>
    <t>-211889877</t>
  </si>
  <si>
    <t>https://podminky.urs.cz/item/CS_URS_2022_01/231212112</t>
  </si>
  <si>
    <t>6,0*(10+4)</t>
  </si>
  <si>
    <t>51</t>
  </si>
  <si>
    <t>231212113</t>
  </si>
  <si>
    <t>Zřízení výplně pilot zapažených s vytažením pažnic z vrtu svislých z betonu železového, v hl od 0 do 10 m, při průměru piloty přes 650 do 1250 mm</t>
  </si>
  <si>
    <t>-2066235390</t>
  </si>
  <si>
    <t>https://podminky.urs.cz/item/CS_URS_2022_01/231212113</t>
  </si>
  <si>
    <t>zhotovení hlavice na pilotu</t>
  </si>
  <si>
    <t>"od -2,31 po -0,81"(2,31-0,81)*4</t>
  </si>
  <si>
    <t>52</t>
  </si>
  <si>
    <t>231212114</t>
  </si>
  <si>
    <t>Zřízení výplně pilot zapažených s vytažením pažnic z vrtu svislých z betonu železového, v hl od 0 do 10 m, při průměru piloty přes 1250 do 1500 mm</t>
  </si>
  <si>
    <t>148724093</t>
  </si>
  <si>
    <t>https://podminky.urs.cz/item/CS_URS_2022_01/231212114</t>
  </si>
  <si>
    <t>"od -2,31 po -0,81"(2,31-0,81)*10</t>
  </si>
  <si>
    <t>53</t>
  </si>
  <si>
    <t>58932908</t>
  </si>
  <si>
    <t>beton C 20/25 X0 XC2 kamenivo frakce 0/8</t>
  </si>
  <si>
    <t>-2089032658</t>
  </si>
  <si>
    <t>Poznámka k položce:
frakci kameniva upřesní statik
Rozpočet uvažuje, že je výplň dodávána přímo na místo zabudování nebo do prostoru technologické manipulace, její hmotnost se tedy nezapočítává do přesunu hmot. V opačném případě započítá zhotovitel přesun hmot do ceny této položky.</t>
  </si>
  <si>
    <t>"piloty - 10% ztratné"6,0*(10+4)*3,14*0,3*0,3*1,1</t>
  </si>
  <si>
    <t>hlavice - 5% ztratné</t>
  </si>
  <si>
    <t>"od -2,31 po -0,81"(2,31-0,81)*4*3,14*0,6*0,6*1,05</t>
  </si>
  <si>
    <t>"odpočet kalichu"-0,45*0,55*1,0*4</t>
  </si>
  <si>
    <t>"od -2,31 po -0,81"(2,31-0,81)*10*3,14*0,7*0,7*1,05</t>
  </si>
  <si>
    <t>"odpočet kalichu"-0,55*0,65*1,0*10</t>
  </si>
  <si>
    <t>54</t>
  </si>
  <si>
    <t>231611114</t>
  </si>
  <si>
    <t>Výztuž pilot betonovaných do země z oceli 10 505 (R)</t>
  </si>
  <si>
    <t>120663184</t>
  </si>
  <si>
    <t>https://podminky.urs.cz/item/CS_URS_2022_01/231611114</t>
  </si>
  <si>
    <t>Poznámka k položce:
Výztuž pilot 115 kg/m3</t>
  </si>
  <si>
    <t>26,112*0,115 'Přepočtené koeficientem množství</t>
  </si>
  <si>
    <t>55</t>
  </si>
  <si>
    <t>23bedhl</t>
  </si>
  <si>
    <t>Bednění nadzemní části hlavice - zřízení, opotřebení a odstranění dle zvyklostí a zkušeností zhotovitele</t>
  </si>
  <si>
    <t>-1738299700</t>
  </si>
  <si>
    <t>vrt pro hlavici z úrovně -1,01 , HH hlavice -0,81</t>
  </si>
  <si>
    <t>"od -1,01 po -0,81"0,2*(3,14*1,4*10+3,14*1,2*4)</t>
  </si>
  <si>
    <t>56</t>
  </si>
  <si>
    <t>23bedkal</t>
  </si>
  <si>
    <t>Bednění kalichu - zřízení, opotřebení a odstranění dle zvyklostí a zkušeností zhotovitele</t>
  </si>
  <si>
    <t>1333993551</t>
  </si>
  <si>
    <t>(1,0*(0,55*2+0,65*2)+0,5*0,6)*10</t>
  </si>
  <si>
    <t>(1,0*(0,45*2+0,55*2)+0,4*0,5)*4</t>
  </si>
  <si>
    <t>3ps</t>
  </si>
  <si>
    <t>Prefa skelet</t>
  </si>
  <si>
    <t>57</t>
  </si>
  <si>
    <t>331123903</t>
  </si>
  <si>
    <t>Montáž sloupů ze železobetonu osazených do dutiny patky, v budovách výšky do 18 m, hmotnosti přes 3 do 5 t</t>
  </si>
  <si>
    <t>kus</t>
  </si>
  <si>
    <t>2034576037</t>
  </si>
  <si>
    <t>https://podminky.urs.cz/item/CS_URS_2022_01/331123903</t>
  </si>
  <si>
    <t>cena za kompletní mtž dle zvyklostí zhotovitele (zálivka kalichu samostatně)</t>
  </si>
  <si>
    <t>čv222</t>
  </si>
  <si>
    <t>"S2"4</t>
  </si>
  <si>
    <t>58</t>
  </si>
  <si>
    <t>331123904</t>
  </si>
  <si>
    <t>Montáž sloupů ze železobetonu osazených do dutiny patky, v budovách výšky do 18 m, hmotnosti přes 5 do 7 t</t>
  </si>
  <si>
    <t>1266140494</t>
  </si>
  <si>
    <t>https://podminky.urs.cz/item/CS_URS_2022_01/331123904</t>
  </si>
  <si>
    <t>"S1"10</t>
  </si>
  <si>
    <t>59</t>
  </si>
  <si>
    <t>389381001</t>
  </si>
  <si>
    <t>Dobetonování prefabrikovaných konstrukcí</t>
  </si>
  <si>
    <t>-1231057548</t>
  </si>
  <si>
    <t>https://podminky.urs.cz/item/CS_URS_2022_01/389381001</t>
  </si>
  <si>
    <t>C35/45 XC2,XD2,XA3</t>
  </si>
  <si>
    <t>"kalich pro S2"(0,45*0,55*1,0-0,3*0,4*1,0)*4</t>
  </si>
  <si>
    <t>"kalich pro S1"(0,55*0,65*1,0-0,5*0,4*1,0)*10</t>
  </si>
  <si>
    <t>60</t>
  </si>
  <si>
    <t>3s1s2</t>
  </si>
  <si>
    <t>žb prefa sloupy S1 a S2, pohledový beton - dodávka vč.dopravy</t>
  </si>
  <si>
    <t>741499081</t>
  </si>
  <si>
    <t>Poznámka k položce:
Veškeré prefabrikované díly budou vybaveny prvky potřebnými k uchycení při přepravě a manipulaci při
montáži.
Dílce musí být dimenzovány tak, aby bylo možné dodatečné vrtání pro ocelové výměny
Řešení sloupů skeletu:
- obdélníkový průřez 500 x 400mm, 300x400mm
- pata sloupů zdrsněná v místě osazení do kalichu základů,
- po montáži sloupů budou zality kvalitní cementovou zálivkou třídy odpovídající kvalitě betonu
- z výroby osazeny svody zemnění pro další provaření uzemňovací soustavy,</t>
  </si>
  <si>
    <t>"S1"0,5*0,4*10,17*10</t>
  </si>
  <si>
    <t>"S2"0,4*0,3*10,395*4</t>
  </si>
  <si>
    <t>61</t>
  </si>
  <si>
    <t>413123903</t>
  </si>
  <si>
    <t>Montáž trámů, průvlaků, ztužidel a obdobných dílců vodorovných konstrukcí s nesvařovanými spoji, v budovách výšky do 18 m, hmotnosti přes 3 do 5 t</t>
  </si>
  <si>
    <t>-1386730865</t>
  </si>
  <si>
    <t>https://podminky.urs.cz/item/CS_URS_2022_01/413123903</t>
  </si>
  <si>
    <t>cena za kompletní mtž vč.ložisek, zálivky atd. dle zvyklostí zhotovitele</t>
  </si>
  <si>
    <t>čv223</t>
  </si>
  <si>
    <t>"vazník V1"3</t>
  </si>
  <si>
    <t>62</t>
  </si>
  <si>
    <t>41v1</t>
  </si>
  <si>
    <t>žb prefa vazník V1, pohledový beton - dodávka vč.dopravy</t>
  </si>
  <si>
    <t>-1366484317</t>
  </si>
  <si>
    <t>Poznámka k položce:
Vazníky příčné vazby jsou řešené jako prefabrikovaný železobetonový prvek. Vazníky budou uloženy na
elastomerová nedilatační ložiska do vidličky zhlaví sloupů. Projektová dokumentace bude přesně určovat
zakázané zóny pro dodatečné vrtání.
Řešení vazníků:
- průřez „T“,
- sklon 8° k okapu podélné části objektu,
- vzdálenosti vazníků v modulu 6,05 m,
- rozpon vazníků 11,7m
- výška prvku 0,5 - 1,32 m.</t>
  </si>
  <si>
    <t>hm.vazníku 4,35t, obj.hm.žb cca 2,5t/m3</t>
  </si>
  <si>
    <t>"vazník V1"(4,35/2,5)*3</t>
  </si>
  <si>
    <t>63</t>
  </si>
  <si>
    <t>413123901</t>
  </si>
  <si>
    <t>Montáž trámů, průvlaků, ztužidel a obdobných dílců vodorovných konstrukcí s nesvařovanými spoji, v budovách výšky do 18 m, hmotnosti do 1,5 t</t>
  </si>
  <si>
    <t>-603591215</t>
  </si>
  <si>
    <t>https://podminky.urs.cz/item/CS_URS_2022_01/413123901</t>
  </si>
  <si>
    <t>"obvodový nosník ON1-ON4"4+4+4+2</t>
  </si>
  <si>
    <t>64</t>
  </si>
  <si>
    <t>41on</t>
  </si>
  <si>
    <t>žb prefa obvodový nosník ON1-ON4, pohledový beton - dodávka vč.dopravy</t>
  </si>
  <si>
    <t>-1905775787</t>
  </si>
  <si>
    <t>Poznámka k položce:
Štítové průvlaky ON3,ON4
Průvlaky jsou řešeny jako prefabrikované železobetonové prvky a slouží pro ztužení konstrukce. Jsou
osazeny přes elastomerová ložiska na konzoly sloupů a navlečením otvorů na trny úložné plochy sloupů
s následným zalitím zálivkou, alternativně cementovou zálivkou.
Řešení štítových průvlaků:
- průřez obdélníkového tvaru (od rozměru 300 x 400 mm),
- tvar kopíruje sklon vazníků
Ztužidla ON1,ON2
Obvodová ztužidla jsou řešená jako prefabrikované železobetonové prvky a slouží pro ztužení
konstrukce. Ztužidla jsou osazena přes elastomerová ložiska na konzoly sloupů a navlečením otvorů na
trny úložné plochy sloupů s následným zalitím zálivkou, alternativně cementovou zálivkou.
Řešení obvodových ztužidel:
- průřez obdélníkového tvaru (od rozměru 200 x 300 mm),
- horní hrana ve spádu 8° kopíruje sklon střešní konstrukce,
- uložení obvodových ztužidel na sloupy
- spodní úroveň v nejnižším místě +8,37 m nad hotovou podlahou.</t>
  </si>
  <si>
    <t>hm.ON1-ON4 cca 14,856t, obj.hm.žb cca 2,5t/m3</t>
  </si>
  <si>
    <t>"vazník V1"14,856/2,5</t>
  </si>
  <si>
    <t>31ops</t>
  </si>
  <si>
    <t>Opěrné stěny</t>
  </si>
  <si>
    <t>65</t>
  </si>
  <si>
    <t>271532212</t>
  </si>
  <si>
    <t>Podsyp pod základové konstrukce se zhutněním a urovnáním povrchu z kameniva hrubého, frakce 16 - 32 mm</t>
  </si>
  <si>
    <t>131993222</t>
  </si>
  <si>
    <t>https://podminky.urs.cz/item/CS_URS_2022_01/271532212</t>
  </si>
  <si>
    <t>frakce 0-32!!!</t>
  </si>
  <si>
    <t>podklad pod prefu opěrek</t>
  </si>
  <si>
    <t>od -1,01 po -0,81 (HH hlavic skeletu)</t>
  </si>
  <si>
    <t>0,2*(2,4+0,4*2)*(11,7+1,01*2+0,4*2)*2</t>
  </si>
  <si>
    <t>0,2*(2,4+0,4*2)*(25,8-1,245-1,2-0,4*2)*2</t>
  </si>
  <si>
    <t>66</t>
  </si>
  <si>
    <t>382127890</t>
  </si>
  <si>
    <t>Montáž prefabrikovaných dílců silážních žlabů a polních hnojišť dílců tvaru T nebo L hmotnosti do 7,5 t</t>
  </si>
  <si>
    <t>-822080624</t>
  </si>
  <si>
    <t>https://podminky.urs.cz/item/CS_URS_2022_01/382127890</t>
  </si>
  <si>
    <t>cenaza kompletní mtž (vč.příp.provaření pomocí ocel.destiček)</t>
  </si>
  <si>
    <t>"T"39</t>
  </si>
  <si>
    <t>"L"4</t>
  </si>
  <si>
    <t>67</t>
  </si>
  <si>
    <t>38gpt</t>
  </si>
  <si>
    <t>GP1 - prefabrikovaný GREFA panel, tvar obrácené T, 5,24x1,5x2,4, hm.6,94t - dodávka bez dopravy (pouze v ceně pořízení)</t>
  </si>
  <si>
    <t>15067631</t>
  </si>
  <si>
    <t>68</t>
  </si>
  <si>
    <t>38gpl</t>
  </si>
  <si>
    <t>GP2 - prefabrikovaný GREFA panel, tvar L, 5,24x1,5x1,595 m, hm.6,0t - dodávka bez dopravy (pouze v ceně pořízení)</t>
  </si>
  <si>
    <t>998380695</t>
  </si>
  <si>
    <t>69</t>
  </si>
  <si>
    <t>38gpdop</t>
  </si>
  <si>
    <t>Doprava panelů GREFA na stavbu</t>
  </si>
  <si>
    <t>102521690</t>
  </si>
  <si>
    <t>uvažováno cca 22jízd</t>
  </si>
  <si>
    <t xml:space="preserve">vzdálenost prefy od stavby uvažována do cca 50km, prefabrikáty budou doveženy přímo na misto osazení </t>
  </si>
  <si>
    <t>94</t>
  </si>
  <si>
    <t>Lešení a stavební výtahy</t>
  </si>
  <si>
    <t>70</t>
  </si>
  <si>
    <t>945412112</t>
  </si>
  <si>
    <t>Teleskopická hydraulická montážní plošina na samohybném podvozku, s otočným košem výšky zdvihu do 21 m</t>
  </si>
  <si>
    <t>den</t>
  </si>
  <si>
    <t>-986336542</t>
  </si>
  <si>
    <t>https://podminky.urs.cz/item/CS_URS_2022_01/945412112</t>
  </si>
  <si>
    <t>Poznámka k položce:
ocenit náklady zhotovitele pro zajištění práce ve výškách dle jeho zvyklostí a technol.postupu prací bez ohledu na popis položky (rozpočet uvažuje s využitím plošin)</t>
  </si>
  <si>
    <t>předpoklad použití pro opláštění, klempířinu, vrata, OK, prefu atd.dle uvážení zhotovitele</t>
  </si>
  <si>
    <t>30*2</t>
  </si>
  <si>
    <t>71</t>
  </si>
  <si>
    <t>949101112</t>
  </si>
  <si>
    <t>Lešení pomocné pracovní pro objekty pozemních staveb pro zatížení do 150 kg/m2, o výšce lešeňové podlahy přes 1,9 do 3,5 m</t>
  </si>
  <si>
    <t>-1556508875</t>
  </si>
  <si>
    <t>https://podminky.urs.cz/item/CS_URS_2022_01/949101112</t>
  </si>
  <si>
    <t>čv102,104,TZ</t>
  </si>
  <si>
    <t>1,2*(25,4*2+11,032*2-1,2*4-4,55)</t>
  </si>
  <si>
    <t>95</t>
  </si>
  <si>
    <t>Různé dokončovací konstrukce a práce pozemních staveb</t>
  </si>
  <si>
    <t>72</t>
  </si>
  <si>
    <t>952902121</t>
  </si>
  <si>
    <t>Čištění budov při provádění oprav a udržovacích prací podlah drsných nebo chodníků zametením</t>
  </si>
  <si>
    <t>-1429870971</t>
  </si>
  <si>
    <t>https://podminky.urs.cz/item/CS_URS_2022_01/952902121</t>
  </si>
  <si>
    <t>předkolaudační úklid</t>
  </si>
  <si>
    <t>73</t>
  </si>
  <si>
    <t>95php</t>
  </si>
  <si>
    <t>PHP práškový 34A - d,m dle PBŘ</t>
  </si>
  <si>
    <t>-499927130</t>
  </si>
  <si>
    <t>74</t>
  </si>
  <si>
    <t>95pbř</t>
  </si>
  <si>
    <t>Výstražné a bezpečnostní značky a tabulky - d,m dle PBŘ</t>
  </si>
  <si>
    <t>1695413029</t>
  </si>
  <si>
    <t>998</t>
  </si>
  <si>
    <t>Přesun hmot</t>
  </si>
  <si>
    <t>75</t>
  </si>
  <si>
    <t>998014011</t>
  </si>
  <si>
    <t>Přesun hmot pro budovy a haly občanské výstavby, bydlení, výrobu a služby s nosnou svislou konstrukcí montovanou z dílců betonových plošných nebo tyčových s jakýmkoliv obvodovým pláštěm kromě vyzdívaného, i bez pláště vodorovná dopravní vzdálenost do 100 m, pro budovy a haly jednopodlažní</t>
  </si>
  <si>
    <t>1120693818</t>
  </si>
  <si>
    <t>https://podminky.urs.cz/item/CS_URS_2022_01/998014011</t>
  </si>
  <si>
    <t>PSV</t>
  </si>
  <si>
    <t>Práce a dodávky PSV</t>
  </si>
  <si>
    <t>711</t>
  </si>
  <si>
    <t>Izolace proti vodě, vlhkosti a plynům</t>
  </si>
  <si>
    <t>76</t>
  </si>
  <si>
    <t>711471051</t>
  </si>
  <si>
    <t>Provedení izolace proti povrchové a podpovrchové tlakové vodě termoplasty na ploše vodorovné V folií PVC lepenou</t>
  </si>
  <si>
    <t>-1274162092</t>
  </si>
  <si>
    <t>https://podminky.urs.cz/item/CS_URS_2022_01/711471051</t>
  </si>
  <si>
    <t>položka pro ocenění provedení HI dle zvyklostí zhotovitele bez ohledu na popis uvedený v položce (předpoklad volně položená se svař.spoji)</t>
  </si>
  <si>
    <t>(25,4*11,032+0,4*4,55)</t>
  </si>
  <si>
    <t>77</t>
  </si>
  <si>
    <t>28322004</t>
  </si>
  <si>
    <t>fólie hydroizolační pro spodní stavbu mPVC tl 1,5mm</t>
  </si>
  <si>
    <t>1132059774</t>
  </si>
  <si>
    <t>Poznámka k položce:
certifikát na působení soli NaCl</t>
  </si>
  <si>
    <t>282,033*1,1655 'Přepočtené koeficientem množství</t>
  </si>
  <si>
    <t>78</t>
  </si>
  <si>
    <t>711472051</t>
  </si>
  <si>
    <t>Provedení izolace proti povrchové a podpovrchové tlakové vodě termoplasty na ploše svislé S folií PVC lepenou</t>
  </si>
  <si>
    <t>806544717</t>
  </si>
  <si>
    <t>https://podminky.urs.cz/item/CS_URS_2022_01/711472051</t>
  </si>
  <si>
    <t>položka pro ocenění provedení HI dle zvyklostí zhotovitele (předpoklad volně položená se svař.spoji)</t>
  </si>
  <si>
    <t>"sklad soli - 500mm nad podlahu"(0,27+0,5)*(25,4*2+11,032*2+0,4*2)</t>
  </si>
  <si>
    <t>"předběžně odhad na boky prefa sloupů"(0,27+0,5)*(0,2*6)</t>
  </si>
  <si>
    <t>"odpočet výřezu u vrat"-0,5*4,55</t>
  </si>
  <si>
    <t>79</t>
  </si>
  <si>
    <t>1557862190</t>
  </si>
  <si>
    <t>55,37*1,221 'Přepočtené koeficientem množství</t>
  </si>
  <si>
    <t>80</t>
  </si>
  <si>
    <t>711491171</t>
  </si>
  <si>
    <t>Provedení doplňků izolace proti vodě textilií na ploše vodorovné V vrstva podkladní</t>
  </si>
  <si>
    <t>-955706487</t>
  </si>
  <si>
    <t>https://podminky.urs.cz/item/CS_URS_2022_01/711491171</t>
  </si>
  <si>
    <t>81</t>
  </si>
  <si>
    <t>711491271</t>
  </si>
  <si>
    <t>Provedení doplňků izolace proti vodě textilií na ploše svislé S vrstva podkladní</t>
  </si>
  <si>
    <t>1183205491</t>
  </si>
  <si>
    <t>https://podminky.urs.cz/item/CS_URS_2022_01/711491271</t>
  </si>
  <si>
    <t>82</t>
  </si>
  <si>
    <t>69311086</t>
  </si>
  <si>
    <t>geotextilie netkaná separační, ochranná, filtrační, drenážní PP 1000g/m2</t>
  </si>
  <si>
    <t>1889803882</t>
  </si>
  <si>
    <t xml:space="preserve">vzhledem k podkladu z kameniva je použita gramáž 1000g/m2 (použití 500g pouze po dohodě s TDI - budou provedeny odpočty) </t>
  </si>
  <si>
    <t>337,403*1,05 'Přepočtené koeficientem množství</t>
  </si>
  <si>
    <t>83</t>
  </si>
  <si>
    <t>711491172</t>
  </si>
  <si>
    <t>Provedení doplňků izolace proti vodě textilií na ploše vodorovné V vrstva ochranná</t>
  </si>
  <si>
    <t>-1496818246</t>
  </si>
  <si>
    <t>https://podminky.urs.cz/item/CS_URS_2022_01/711491172</t>
  </si>
  <si>
    <t>84</t>
  </si>
  <si>
    <t>711491272</t>
  </si>
  <si>
    <t>Provedení doplňků izolace proti vodě textilií na ploše svislé S vrstva ochranná</t>
  </si>
  <si>
    <t>-1203268211</t>
  </si>
  <si>
    <t>https://podminky.urs.cz/item/CS_URS_2022_01/711491272</t>
  </si>
  <si>
    <t>85</t>
  </si>
  <si>
    <t>69311082</t>
  </si>
  <si>
    <t>geotextilie netkaná separační, ochranná, filtrační, drenážní PP 500g/m2</t>
  </si>
  <si>
    <t>746277716</t>
  </si>
  <si>
    <t>86</t>
  </si>
  <si>
    <t>711491175</t>
  </si>
  <si>
    <t>Provedení doplňků izolace proti vodě textilií připevnění izolace kotvicími pásky</t>
  </si>
  <si>
    <t>2104063680</t>
  </si>
  <si>
    <t>https://podminky.urs.cz/item/CS_URS_2022_01/711491175</t>
  </si>
  <si>
    <t>"sklad soli - 500mm nad podlahu"(25,4*2+11,032*2+0,4*2)</t>
  </si>
  <si>
    <t>"předběžně odhad na boky prefa sloupů"(0,2*6)</t>
  </si>
  <si>
    <t>87</t>
  </si>
  <si>
    <t>55344006</t>
  </si>
  <si>
    <t>lišta L koutová vnitřní z poplastovaného plechu (PVC-P) rš 100mm</t>
  </si>
  <si>
    <t>882371528</t>
  </si>
  <si>
    <t>74,864*1,02 'Přepočtené koeficientem množství</t>
  </si>
  <si>
    <t>88</t>
  </si>
  <si>
    <t>711491176</t>
  </si>
  <si>
    <t>Provedení doplňků izolace proti vodě textilií připevnění izolace ukončovací lištou</t>
  </si>
  <si>
    <t>-140873794</t>
  </si>
  <si>
    <t>https://podminky.urs.cz/item/CS_URS_2022_01/711491176</t>
  </si>
  <si>
    <t>"odpočet výřezu u vrat"-4,55</t>
  </si>
  <si>
    <t>89</t>
  </si>
  <si>
    <t>55344004</t>
  </si>
  <si>
    <t>lišta stěnová vyhnutá z poplastovaného plechu (PVC-P) rš 70mm</t>
  </si>
  <si>
    <t>726472683</t>
  </si>
  <si>
    <t>70,314*1,02 'Přepočtené koeficientem množství</t>
  </si>
  <si>
    <t>90</t>
  </si>
  <si>
    <t>998711101</t>
  </si>
  <si>
    <t>Přesun hmot pro izolace proti vodě, vlhkosti a plynům stanovený z hmotnosti přesunovaného materiálu vodorovná dopravní vzdálenost do 50 m v objektech výšky do 6 m</t>
  </si>
  <si>
    <t>2079194191</t>
  </si>
  <si>
    <t>https://podminky.urs.cz/item/CS_URS_2022_01/998711101</t>
  </si>
  <si>
    <t>764</t>
  </si>
  <si>
    <t>Konstrukce klempířské</t>
  </si>
  <si>
    <t>91</t>
  </si>
  <si>
    <t>764511601</t>
  </si>
  <si>
    <t>Žlab podokapní z pozinkovaného plechu s povrchovou úpravou včetně háků a čel půlkruhový do rš 280 mm</t>
  </si>
  <si>
    <t>2033125918</t>
  </si>
  <si>
    <t>https://podminky.urs.cz/item/CS_URS_2022_01/764511601</t>
  </si>
  <si>
    <t>vč.dilatací</t>
  </si>
  <si>
    <t>"K01"53,2</t>
  </si>
  <si>
    <t>92</t>
  </si>
  <si>
    <t>764511641</t>
  </si>
  <si>
    <t>Žlab podokapní z pozinkovaného plechu s povrchovou úpravou včetně háků a čel kotlík oválný (trychtýřový), rš žlabu/průměr svodu do 250/90 mm</t>
  </si>
  <si>
    <t>1914181413</t>
  </si>
  <si>
    <t>https://podminky.urs.cz/item/CS_URS_2022_01/764511641</t>
  </si>
  <si>
    <t>"K02"6</t>
  </si>
  <si>
    <t>93</t>
  </si>
  <si>
    <t>764518621</t>
  </si>
  <si>
    <t>Svod z pozinkovaného plechu s upraveným povrchem včetně objímek, kolen a odskoků kruhový, průměru do 90 mm</t>
  </si>
  <si>
    <t>-401483542</t>
  </si>
  <si>
    <t>https://podminky.urs.cz/item/CS_URS_2022_01/764518621</t>
  </si>
  <si>
    <t>"K02"52,2</t>
  </si>
  <si>
    <t>764211635</t>
  </si>
  <si>
    <t>Oplechování střešních prvků z pozinkovaného plechu s povrchovou úpravou hřebene nevětraného s použitím hřebenového plechu rš 400 mm</t>
  </si>
  <si>
    <t>-318582640</t>
  </si>
  <si>
    <t>https://podminky.urs.cz/item/CS_URS_2022_01/764211635</t>
  </si>
  <si>
    <t>v ceně zohlednit rš 410mm!</t>
  </si>
  <si>
    <t>"K03"26,6</t>
  </si>
  <si>
    <t>764011614</t>
  </si>
  <si>
    <t>Podkladní plech z pozinkovaného plechu s povrchovou úpravou rš 330 mm</t>
  </si>
  <si>
    <t>1764487248</t>
  </si>
  <si>
    <t>https://podminky.urs.cz/item/CS_URS_2022_01/764011614</t>
  </si>
  <si>
    <t>v ceně zohlednit rš 310mm!</t>
  </si>
  <si>
    <t>"K04"25,2</t>
  </si>
  <si>
    <t>96</t>
  </si>
  <si>
    <t>764212637</t>
  </si>
  <si>
    <t>Oplechování střešních prvků z pozinkovaného plechu s povrchovou úpravou štítu závětrnou lištou rš 670 mm</t>
  </si>
  <si>
    <t>-1548521101</t>
  </si>
  <si>
    <t>https://podminky.urs.cz/item/CS_URS_2022_01/764212637</t>
  </si>
  <si>
    <t>v ceně zohlednit rš 610mm!</t>
  </si>
  <si>
    <t>"K05"25,2</t>
  </si>
  <si>
    <t>97</t>
  </si>
  <si>
    <t>764k06</t>
  </si>
  <si>
    <t>K06 - rohové lemování haly z pozinkovaného plechu s povrchovou úpravou rš 280 mm - kompl.d,m dle popisu ve výpisu výrobků</t>
  </si>
  <si>
    <t>-1527684159</t>
  </si>
  <si>
    <t>98</t>
  </si>
  <si>
    <t>764k07</t>
  </si>
  <si>
    <t>K07 - oplechování kolejnice vrat z pozinkovaného plechu s povrchovou úpravou rš 350 mm - kompl.d,m dle popisu ve výpisu výrobků</t>
  </si>
  <si>
    <t>-1663506398</t>
  </si>
  <si>
    <t>99</t>
  </si>
  <si>
    <t>764k08</t>
  </si>
  <si>
    <t>K08 - oplechování kolejnice vrat z pozinkovaného plechu s povrchovou úpravou rš 390 mm - kompl.d,m dle popisu ve výpisu výrobků</t>
  </si>
  <si>
    <t>651375549</t>
  </si>
  <si>
    <t>100</t>
  </si>
  <si>
    <t>765125402</t>
  </si>
  <si>
    <t>Montáž střešních doplňků krytiny betonové protisněhové zábrany držáku (mříže sněholamu, kulatiny)</t>
  </si>
  <si>
    <t>750223588</t>
  </si>
  <si>
    <t>https://podminky.urs.cz/item/CS_URS_2022_01/765125402</t>
  </si>
  <si>
    <t>předběžný počet (pro sklon 8st uvažováno  s držáky po 1,0m) - bude upřesněn dodavatelem sněholamu</t>
  </si>
  <si>
    <t>"K09"55</t>
  </si>
  <si>
    <t>101</t>
  </si>
  <si>
    <t>59244408</t>
  </si>
  <si>
    <t>držák mříže sněholamu Pz ocel s povrchovou úpravou</t>
  </si>
  <si>
    <t>-2071778100</t>
  </si>
  <si>
    <t>102</t>
  </si>
  <si>
    <t>765125403</t>
  </si>
  <si>
    <t>Montáž střešních doplňků krytiny betonové protisněhové zábrany mříže sněholamu</t>
  </si>
  <si>
    <t>2050011373</t>
  </si>
  <si>
    <t>https://podminky.urs.cz/item/CS_URS_2022_01/765125403</t>
  </si>
  <si>
    <t>"K09"53,2</t>
  </si>
  <si>
    <t>103</t>
  </si>
  <si>
    <t>59244041</t>
  </si>
  <si>
    <t>mříž sněholamu Pz s povrchovou úpravou 3m</t>
  </si>
  <si>
    <t>-1443100820</t>
  </si>
  <si>
    <t>"K09"53,2/3</t>
  </si>
  <si>
    <t>"zaokrouhlení"0,267</t>
  </si>
  <si>
    <t>104</t>
  </si>
  <si>
    <t>998764102</t>
  </si>
  <si>
    <t>Přesun hmot pro konstrukce klempířské stanovený z hmotnosti přesunovaného materiálu vodorovná dopravní vzdálenost do 50 m v objektech výšky přes 6 do 12 m</t>
  </si>
  <si>
    <t>1339536393</t>
  </si>
  <si>
    <t>https://podminky.urs.cz/item/CS_URS_2022_01/998764102</t>
  </si>
  <si>
    <t>766os</t>
  </si>
  <si>
    <t>Obklad soklové části dřevěný</t>
  </si>
  <si>
    <t>105</t>
  </si>
  <si>
    <t>766412214</t>
  </si>
  <si>
    <t>Montáž obložení stěn plochy přes 1 m2 palubkami na pero a drážku z měkkého dřeva, šířky přes 100 mm</t>
  </si>
  <si>
    <t>-709174237</t>
  </si>
  <si>
    <t>https://podminky.urs.cz/item/CS_URS_2022_01/766412214</t>
  </si>
  <si>
    <t>čv102,104</t>
  </si>
  <si>
    <t>skladba S21</t>
  </si>
  <si>
    <t>"sklad soli - do v.750mm nad podlahu"0,75*(25,281*2+10,917-4,55-0,3*2)</t>
  </si>
  <si>
    <t>skladba S22</t>
  </si>
  <si>
    <t>"sklad soli - do v.750mm nad podlahu"0,75*(10,917)</t>
  </si>
  <si>
    <t>106</t>
  </si>
  <si>
    <t>766po</t>
  </si>
  <si>
    <t>palubky podlahové SM 24x150mm A/B</t>
  </si>
  <si>
    <t>860482662</t>
  </si>
  <si>
    <t>50,435*1,1 'Přepočtené koeficientem množství</t>
  </si>
  <si>
    <t>107</t>
  </si>
  <si>
    <t>766417211</t>
  </si>
  <si>
    <t>Montáž obložení stěn rošt podkladový</t>
  </si>
  <si>
    <t>886692923</t>
  </si>
  <si>
    <t>https://podminky.urs.cz/item/CS_URS_2022_01/766417211</t>
  </si>
  <si>
    <t>mtž na hmoždiny do betonu</t>
  </si>
  <si>
    <t>skladba S21 (rošt z prken 24/80mm po 900mm)</t>
  </si>
  <si>
    <t>"sklad soli - do v.750mm nad podlahu"0,75*(30*2+4*2)</t>
  </si>
  <si>
    <t>skladba S22 (rošt z hranolů 60/100mm po 900mm)</t>
  </si>
  <si>
    <t>"sklad soli - do v.750mm nad podlahu"0,75*13</t>
  </si>
  <si>
    <t>108</t>
  </si>
  <si>
    <t>953991311</t>
  </si>
  <si>
    <t>Dodání a osazení hmoždinek včetně vyvrtání otvorů (s dodáním hmot) ve stěnách do zdiva ze železobetonu, vnější profil hmoždinky 6 až 8 mm</t>
  </si>
  <si>
    <t>968501713</t>
  </si>
  <si>
    <t>https://podminky.urs.cz/item/CS_URS_2022_01/953991311</t>
  </si>
  <si>
    <t>Poznámka k položce:
ocenit průměr hmoždin dle použitých vrutů zhotovitelem bez ohledu na průměry uvedené v popisu položky</t>
  </si>
  <si>
    <t>"sklad soli - do v.750mm nad podlahu"2*(30*2+4*2)</t>
  </si>
  <si>
    <t>"sklad soli - do v.750mm nad podlahu"2*13</t>
  </si>
  <si>
    <t>109</t>
  </si>
  <si>
    <t>766pp</t>
  </si>
  <si>
    <t>prkno SM tl.24mm prizmované - dodávka</t>
  </si>
  <si>
    <t>1508772986</t>
  </si>
  <si>
    <t>"sklad soli - do v.750mm nad podlahu"0,75*(30*2+4*2)*0,08</t>
  </si>
  <si>
    <t>4,08*1,1 'Přepočtené koeficientem množství</t>
  </si>
  <si>
    <t>110</t>
  </si>
  <si>
    <t>60512125</t>
  </si>
  <si>
    <t>hranol stavební řezivo průřezu do 120cm2 do dl 6m</t>
  </si>
  <si>
    <t>2025026857</t>
  </si>
  <si>
    <t>"sklad soli - do v.750mm nad podlahu"0,75*13*0,06*0,1</t>
  </si>
  <si>
    <t>0,059*1,1 'Přepočtené koeficientem množství</t>
  </si>
  <si>
    <t>111</t>
  </si>
  <si>
    <t>762083121</t>
  </si>
  <si>
    <t>Impregnace řeziva máčením proti dřevokaznému hmyzu, houbám a plísním, třída ohrožení 1 a 2 (dřevo v interiéru)</t>
  </si>
  <si>
    <t>960384939</t>
  </si>
  <si>
    <t>https://podminky.urs.cz/item/CS_URS_2022_01/762083121</t>
  </si>
  <si>
    <t>položka pro impregnaci prken (hobl.i prizm.) máčením, pokud se rozhodne zhotovitel pro nátěr, tak to zohlední v ceně této položky</t>
  </si>
  <si>
    <t>obklad.hobl.prkna P+D</t>
  </si>
  <si>
    <t>"sklad soli - do v.750mm nad podlahu"0,75*(25,281*2+10,917-4,55-0,3*2)*0,024</t>
  </si>
  <si>
    <t>"sklad soli - do v.750mm nad podlahu"0,75*(10,917)*0,024</t>
  </si>
  <si>
    <t>"sklad soli - do v.750mm nad podlahu"0,75*(30*2+4*2)*0,08*0,024</t>
  </si>
  <si>
    <t>112</t>
  </si>
  <si>
    <t>766sm</t>
  </si>
  <si>
    <t>spojovací a mtžní materiál pro obklad stěn (vruty nerez pro rošt i palubky) - dodávka</t>
  </si>
  <si>
    <t>874948372</t>
  </si>
  <si>
    <t>113</t>
  </si>
  <si>
    <t>998766101</t>
  </si>
  <si>
    <t>Přesun hmot pro konstrukce truhlářské stanovený z hmotnosti přesunovaného materiálu vodorovná dopravní vzdálenost do 50 m v objektech výšky do 6 m</t>
  </si>
  <si>
    <t>1996749048</t>
  </si>
  <si>
    <t>https://podminky.urs.cz/item/CS_URS_2022_01/998766101</t>
  </si>
  <si>
    <t>766ons</t>
  </si>
  <si>
    <t>Obklad nadsoklové části z CT desek</t>
  </si>
  <si>
    <t>114</t>
  </si>
  <si>
    <t>762430033</t>
  </si>
  <si>
    <t>Obložení stěn z cementotřískových desek šroubovaných na pero a drážku broušených, tloušťky desky 16 mm</t>
  </si>
  <si>
    <t>-1445509796</t>
  </si>
  <si>
    <t>https://podminky.urs.cz/item/CS_URS_2022_01/762430033</t>
  </si>
  <si>
    <t xml:space="preserve">Poznámka k položce:
V cenách obložení stěn z desek cementotřískových jsou započteny i náklady na dodávku spojovacích prostředků (nerez).
</t>
  </si>
  <si>
    <t>"sklad soli - od v.750mm nad podlahou"(4,43-0,75)*(25,281*2+10,917-4,55-0,3*2)</t>
  </si>
  <si>
    <t>"sklad soli - od v.750mm nad podlahou"(4,43-0,75)*(10,917)</t>
  </si>
  <si>
    <t>115</t>
  </si>
  <si>
    <t>762439001</t>
  </si>
  <si>
    <t>Obložení stěn montáž roštu podkladového</t>
  </si>
  <si>
    <t>-92443923</t>
  </si>
  <si>
    <t>https://podminky.urs.cz/item/CS_URS_2022_01/762439001</t>
  </si>
  <si>
    <t>skladba S21 (rošt z latí 60/40mm po 625mm)</t>
  </si>
  <si>
    <t>"sklad soli - od v.750mm nad podlahou"(4,43-0,75)*(50*2+6*2)</t>
  </si>
  <si>
    <t>skladba S22 (rošt z hranolů 60/100mm po 625mm)</t>
  </si>
  <si>
    <t>"sklad soli - od v.750mm nad podlahou"(4,43-0,75)*22</t>
  </si>
  <si>
    <t>116</t>
  </si>
  <si>
    <t>-1608014126</t>
  </si>
  <si>
    <t>mtž na hmoždiny do betonu á500mm</t>
  </si>
  <si>
    <t>"sklad soli - od v.750mm nad podlahou"8*(50*2+6*2)</t>
  </si>
  <si>
    <t>"sklad soli - od v.750mm nad podlahou"8*22</t>
  </si>
  <si>
    <t>117</t>
  </si>
  <si>
    <t>60514114</t>
  </si>
  <si>
    <t>řezivo jehličnaté lať impregnovaná dl 4 m</t>
  </si>
  <si>
    <t>-2069863300</t>
  </si>
  <si>
    <t>"sklad soli - od v.750mm nad podlahou"(4,43-0,75)*(50*2+6*2)*0,04*0,06</t>
  </si>
  <si>
    <t>0,989*1,1 'Přepočtené koeficientem množství</t>
  </si>
  <si>
    <t>118</t>
  </si>
  <si>
    <t>-1893614432</t>
  </si>
  <si>
    <t>"sklad soli - od v.750mm nad podlahou"(4,43-0,75)*22*0,06*0,1</t>
  </si>
  <si>
    <t>0,486*1,1 'Přepočtené koeficientem množství</t>
  </si>
  <si>
    <t>119</t>
  </si>
  <si>
    <t>-974819762</t>
  </si>
  <si>
    <t>120</t>
  </si>
  <si>
    <t>766smct</t>
  </si>
  <si>
    <t>spojovací a mtžní materiál pro obklad stěn (vruty nerez pro rošt) - dodávka</t>
  </si>
  <si>
    <t>-586761677</t>
  </si>
  <si>
    <t>121</t>
  </si>
  <si>
    <t>762vpct</t>
  </si>
  <si>
    <t>Vnitřní parapet z CT desek tl.16mm na HH grefa panelu š.cca 180mm a 240mm - d,m dle čv107 det.D03 dle zvyklostí zhotovitele (na lepidlo, mech.kotvené, atd.)</t>
  </si>
  <si>
    <t>373168228</t>
  </si>
  <si>
    <t>průměty sloupů nbeodečítány (ponecháno jako rezerva na pracnost a prořezy)</t>
  </si>
  <si>
    <t>skladba S21 - š.cca 180mm</t>
  </si>
  <si>
    <t>(25,281*2+10,917-4,55-0,3*2)</t>
  </si>
  <si>
    <t>skladba S22 - š.cca 240mm</t>
  </si>
  <si>
    <t>(10,917)</t>
  </si>
  <si>
    <t>122</t>
  </si>
  <si>
    <t>998762101</t>
  </si>
  <si>
    <t>Přesun hmot pro konstrukce tesařské stanovený z hmotnosti přesunovaného materiálu vodorovná dopravní vzdálenost do 50 m v objektech výšky do 6 m</t>
  </si>
  <si>
    <t>40915973</t>
  </si>
  <si>
    <t>https://podminky.urs.cz/item/CS_URS_2022_01/998762101</t>
  </si>
  <si>
    <t>767</t>
  </si>
  <si>
    <t>Konstrukce zámečnické</t>
  </si>
  <si>
    <t>123</t>
  </si>
  <si>
    <t>767z01</t>
  </si>
  <si>
    <t>Z01 - ocelová vrata 2kř.manuálně posuvná 4950x8000mm, s.o.4550x8000mm - kompletní d,m dle popisu ve výpisu výrobků vč.konečné povrch.úpravy a výrobně-montážní dokumentace</t>
  </si>
  <si>
    <t>-1895040503</t>
  </si>
  <si>
    <t>124</t>
  </si>
  <si>
    <t>767z02</t>
  </si>
  <si>
    <t>Z02 - přechodová podlahová lišta ocel.L 120/120/8mm (14,8kg/m) - d,m dle popisu ve výpisu výrobků vč.konečné povrch.úpravy ŽZn</t>
  </si>
  <si>
    <t>1892607636</t>
  </si>
  <si>
    <t>125</t>
  </si>
  <si>
    <t>767z03</t>
  </si>
  <si>
    <t>Z03 - ocelový profil pro kotvení horní vodící lišty vrat L 150/120/8mm (16,5kg/m) - d,m dle popisu ve výpisu výrobků vč.konečné povrch.úpravy ŽZn</t>
  </si>
  <si>
    <t>1772933890</t>
  </si>
  <si>
    <t>126</t>
  </si>
  <si>
    <t>767z04</t>
  </si>
  <si>
    <t>Z04 - ocelový profil pro kotvení středové vodící lišty vrat, svařované L 200/120/8mm, dl.2,7m (55kg/kus) - d,m dle popisu ve výpisu výrobků vč.kotvení a konečné povrch.úpravy ŽZn</t>
  </si>
  <si>
    <t>621767149</t>
  </si>
  <si>
    <t>Práce a dodávky M</t>
  </si>
  <si>
    <t>43-M</t>
  </si>
  <si>
    <t>Montáž ocelových konstrukcí</t>
  </si>
  <si>
    <t>127</t>
  </si>
  <si>
    <t>43ok</t>
  </si>
  <si>
    <t>OK vaznic,paždíků, nadpraží - d,m dle čv224 vč.kotvení, konečné povrch.úpravy ŽZn, výrob.dokumentace</t>
  </si>
  <si>
    <t>-1785710249</t>
  </si>
  <si>
    <t>128</t>
  </si>
  <si>
    <t>342171112</t>
  </si>
  <si>
    <t>Montáž opláštění stěn ocelové konstrukce z tvarovaných ocelových plechů šroubovaných, výšky budovy přes 6 do 12 m</t>
  </si>
  <si>
    <t>-685639329</t>
  </si>
  <si>
    <t>https://podminky.urs.cz/item/CS_URS_2022_01/342171112</t>
  </si>
  <si>
    <t>čv102,104,105</t>
  </si>
  <si>
    <t>"sv"(8,69-4,2)*12,2+(9,565-8,69)*12,2/2-(8,0-4,2)*4,55</t>
  </si>
  <si>
    <t>"JV"(8,69-4,2)*26,2</t>
  </si>
  <si>
    <t>"JZ"(8,69-4,2)*12,2+(9,565-8,69)*12,2/2</t>
  </si>
  <si>
    <t>"SZ"(8,69-4,2)*26,2</t>
  </si>
  <si>
    <t>129</t>
  </si>
  <si>
    <t>444171112</t>
  </si>
  <si>
    <t>Montáž krytiny střech ocelových konstrukcí z tvarovaných ocelových plechů šroubovaných, výšky budovy přes 6 do 12 m</t>
  </si>
  <si>
    <t>1498573862</t>
  </si>
  <si>
    <t>https://podminky.urs.cz/item/CS_URS_2022_01/444171112</t>
  </si>
  <si>
    <t>kompletní cena mtže vč.případného těsnění spáry těsnící páskou dle technol.doporučení dodavatele střeš.krytiny</t>
  </si>
  <si>
    <t>čv103,104</t>
  </si>
  <si>
    <t>26,56*(6,286+6,286)</t>
  </si>
  <si>
    <t>130</t>
  </si>
  <si>
    <t>342tp</t>
  </si>
  <si>
    <t>plech trapézový 40/160 PE 25µm tl 0,63mm</t>
  </si>
  <si>
    <t>256</t>
  </si>
  <si>
    <t>-2110773260</t>
  </si>
  <si>
    <t>672,13*1,1 'Přepočtené koeficientem množství</t>
  </si>
  <si>
    <t>02 - Elektroinstalace</t>
  </si>
  <si>
    <t>M21 - Elektromontáže</t>
  </si>
  <si>
    <t>M21</t>
  </si>
  <si>
    <t>Elektromontáže</t>
  </si>
  <si>
    <t>210010023R00</t>
  </si>
  <si>
    <t>Trubka tuhá z PVC uložená pevně 29mm</t>
  </si>
  <si>
    <t>210100001R00</t>
  </si>
  <si>
    <t>Ukončení vodičů v rozvaděči + zapojení do 2,5 mm2</t>
  </si>
  <si>
    <t>210110021R00</t>
  </si>
  <si>
    <t>Spínač nástěnný jednopól. - řaz. 1, venkovní</t>
  </si>
  <si>
    <t>210810001R00</t>
  </si>
  <si>
    <t>Kabel CYKY-m 750 V 2 x 1,5 mm2 volně uložený</t>
  </si>
  <si>
    <t>210810005R00</t>
  </si>
  <si>
    <t>Kabel CYKY-m 750 V 3 x 1,5 mm2 volně uložený</t>
  </si>
  <si>
    <t>R01</t>
  </si>
  <si>
    <t>Rozvadeč R1 dodávka a montáž</t>
  </si>
  <si>
    <t>Poznámka k položce:
Obsah dle přílohy č.D1-01-5.03</t>
  </si>
  <si>
    <t>R02</t>
  </si>
  <si>
    <t>Svítidlo LED, 71W, 9950lm, IP66, dodávka + montáž vč.upevňovacího materiálu</t>
  </si>
  <si>
    <t>R03</t>
  </si>
  <si>
    <t>Upevňovací materiál pro montáž svítidel</t>
  </si>
  <si>
    <t>Poznámka k položce:
Ocelové nosné lano  35mm2  120m, lanové svorky 16 kusů, konzola pro ukotvení lana 8 ks</t>
  </si>
  <si>
    <t>34111000R</t>
  </si>
  <si>
    <t>Kabel silový s Cu jádrem 750 V CYKY 2 x 1,5 mm2</t>
  </si>
  <si>
    <t>Poznámka k položce:
5*1,05=5,25m</t>
  </si>
  <si>
    <t>34111030R</t>
  </si>
  <si>
    <t>Kabel silový s Cu jádrem 750 V CYKY 3 x 1,5 mm2</t>
  </si>
  <si>
    <t>Poznámka k položce:
70*1,05=73,5m</t>
  </si>
  <si>
    <t>R04</t>
  </si>
  <si>
    <t>Spínač v plast krabici řazení 1, IP44</t>
  </si>
  <si>
    <t>34571093R</t>
  </si>
  <si>
    <t>Trubka elektroinstalační tuhá PVC 1532</t>
  </si>
  <si>
    <t>Poznámka k položce:
20*1,05=21,0m</t>
  </si>
  <si>
    <t>900       R24</t>
  </si>
  <si>
    <t>HZS - nezměřitelné práce</t>
  </si>
  <si>
    <t>hod</t>
  </si>
  <si>
    <t>Poznámka k položce:
Upevnění kotev pro lana pro upevnění svítidel</t>
  </si>
  <si>
    <t>905      R00</t>
  </si>
  <si>
    <t>Hzs-revize provoz.souboru a st.obj.</t>
  </si>
  <si>
    <t>03 - Bleskosvod</t>
  </si>
  <si>
    <t>210220021R00</t>
  </si>
  <si>
    <t>Vedení uzemňovací v zemi FeZn do 120 mm2</t>
  </si>
  <si>
    <t>210220022R00</t>
  </si>
  <si>
    <t>Vedení uzemňovacíFeZn D8,10 mm v zemi</t>
  </si>
  <si>
    <t>210220101R00</t>
  </si>
  <si>
    <t>Vodiče svodové FeZn D do 10,Al 10,Cu 8 +podpěry</t>
  </si>
  <si>
    <t>210220301R00</t>
  </si>
  <si>
    <t>Svorka hromosvodová do 2 šroubů (SS,SZ,SO)</t>
  </si>
  <si>
    <t>210220302R00</t>
  </si>
  <si>
    <t>Svorka hromosvodová nad 2 šroubů (ST,SJ,SR)</t>
  </si>
  <si>
    <t>210220372R00</t>
  </si>
  <si>
    <t>Úhelník ochranný nebo trubka s držáky do zdiva</t>
  </si>
  <si>
    <t>210220401R00</t>
  </si>
  <si>
    <t>Označení svodu štítky, smaltované, umělá hmota</t>
  </si>
  <si>
    <t>210220431R00</t>
  </si>
  <si>
    <t>Tvarování montážního dílu jímače z drátu pr.8,0mm</t>
  </si>
  <si>
    <t>15615230R</t>
  </si>
  <si>
    <t>Drát tažený pozinkovaný 11343 D 8,00 mm</t>
  </si>
  <si>
    <t>Poznámka k položce:
180*0,4*1,05=75,6kg</t>
  </si>
  <si>
    <t>15615235R</t>
  </si>
  <si>
    <t>Drát tažený pozinkovaný 11343 D 10,00 mm</t>
  </si>
  <si>
    <t>Poznámka k položce:
30*0,6*1,05=18,9kg</t>
  </si>
  <si>
    <t>35441120R</t>
  </si>
  <si>
    <t>Pásek uzemňovací pozinkovaný 30 x 4 mm</t>
  </si>
  <si>
    <t>Poznámka k položce:
90*1,08*1,05=102,6kg</t>
  </si>
  <si>
    <t>35441460R</t>
  </si>
  <si>
    <t>Podpěra vedení do zdiva na hmoždinku PV 1h vč.hmoždinky</t>
  </si>
  <si>
    <t>35441560R</t>
  </si>
  <si>
    <t>Podpěra vedení na plechovou střechu PV</t>
  </si>
  <si>
    <t>35441830R</t>
  </si>
  <si>
    <t>Úhelník ochranný pro vodič d 6-12 mm OU20 30x30x3 2000mm</t>
  </si>
  <si>
    <t>35441840R</t>
  </si>
  <si>
    <t>Držák ochranného úhelníku</t>
  </si>
  <si>
    <t>35441846R</t>
  </si>
  <si>
    <t>Štítek označovací</t>
  </si>
  <si>
    <t>35441875R</t>
  </si>
  <si>
    <t>Svorka křížová SK pro vodič d 6-10 mm</t>
  </si>
  <si>
    <t>35441885R</t>
  </si>
  <si>
    <t>Svorka spojovací SS pro drát d 8-10 mm</t>
  </si>
  <si>
    <t>35441905R</t>
  </si>
  <si>
    <t>Svorka připojovací SO okapových žlabů d 6-12 mm</t>
  </si>
  <si>
    <t>35441925R</t>
  </si>
  <si>
    <t>Svorka zkušební SZ d 8-10 mm</t>
  </si>
  <si>
    <t>Připojení svodů k armatuře pilotů</t>
  </si>
  <si>
    <t>04 - Oprava zpevněných ploch</t>
  </si>
  <si>
    <t xml:space="preserve">    57 - Kryty pozemních komunikací letišť a ploch z kameniva nebo živičné</t>
  </si>
  <si>
    <t xml:space="preserve">    91 - Doplňující konstrukce a práce pozemních komunikací, letišť a ploch</t>
  </si>
  <si>
    <t>Kryty pozemních komunikací letišť a ploch z kameniva nebo živičné</t>
  </si>
  <si>
    <t>181912112</t>
  </si>
  <si>
    <t>Úprava pláně vyrovnáním výškových rozdílů ručně v hornině třídy těžitelnosti I skupiny 3 se zhutněním</t>
  </si>
  <si>
    <t>308901461</t>
  </si>
  <si>
    <t>https://podminky.urs.cz/item/CS_URS_2022_01/181912112</t>
  </si>
  <si>
    <t>Poznámka k položce:
případné použití jiných než ručně vedených hutn.strojů zohlednit v ceně
uvažovaná skladba nové asf.zpev.plochy celk.tl.570mm:
ACO11 tl.50mm
spoj.postřik
ACP16 tl.70mm
vibr.štěrk tl.250mm
ŠD0-63 tl.200mm</t>
  </si>
  <si>
    <t>564761111</t>
  </si>
  <si>
    <t>Podklad nebo kryt z kameniva hrubého drceného vel. 32-63 mm s rozprostřením a zhutněním plochy přes 100 m2, po zhutnění tl. 200 mm</t>
  </si>
  <si>
    <t>-1331253890</t>
  </si>
  <si>
    <t>https://podminky.urs.cz/item/CS_URS_2022_01/564761111</t>
  </si>
  <si>
    <t>Poznámka k položce:
fr.0-63!!!
tonáž se nezapočítává do přesunu hmot (uvažován přímý výsyp), případný přesun hmot započítejte do ceny</t>
  </si>
  <si>
    <t>564772111</t>
  </si>
  <si>
    <t>Podklad nebo kryt z vibrovaného štěrku VŠ s rozprostřením, vlhčením a zhutněním, po zhutnění tl. 250 mm</t>
  </si>
  <si>
    <t>-1197387639</t>
  </si>
  <si>
    <t>https://podminky.urs.cz/item/CS_URS_2022_01/564772111</t>
  </si>
  <si>
    <t>ve stavební části jsou provedeny zásypy kolem objektu po úroveň -0,57 od koty UT v místě asf.zpev.ploch</t>
  </si>
  <si>
    <t>kolem nového objektu</t>
  </si>
  <si>
    <t>8,4*(2,65+12,2+2,1)-2,1*3,1/2</t>
  </si>
  <si>
    <t>2,6*16,418-2,6*(2,1-0,532)/2</t>
  </si>
  <si>
    <t>2,65*(5,446+0,9+30,854-2,6-8,4)</t>
  </si>
  <si>
    <t>asf.v trase inž.sítí (kufr je v ceně těchto dílčích rozpočtů profesí)</t>
  </si>
  <si>
    <t>285646387</t>
  </si>
  <si>
    <t>-118887762</t>
  </si>
  <si>
    <t>342586483</t>
  </si>
  <si>
    <t>0,9*(10,425+1,586)</t>
  </si>
  <si>
    <t>10,68*7,3</t>
  </si>
  <si>
    <t>"trasa přípojky elektro"0,6*(25,0-8,4)</t>
  </si>
  <si>
    <t>Doplňující konstrukce a práce pozemních komunikací, letišť a ploch</t>
  </si>
  <si>
    <t>916131213</t>
  </si>
  <si>
    <t>Osazení silničního obrubníku betonového se zřízením lože, s vyplněním a zatřením spár cementovou maltou stojatého s boční opěrou z betonu prostého, do lože z betonu prostého</t>
  </si>
  <si>
    <t>-158538002</t>
  </si>
  <si>
    <t>https://podminky.urs.cz/item/CS_URS_2022_01/916131213</t>
  </si>
  <si>
    <t>předbhěžná položka pro ohraničení asf.pl.od zeleně</t>
  </si>
  <si>
    <t>množství odsouhlasí TDI</t>
  </si>
  <si>
    <t>59217031</t>
  </si>
  <si>
    <t>obrubník betonový silniční 1000x150x250mm</t>
  </si>
  <si>
    <t>-966312908</t>
  </si>
  <si>
    <t>10*1,02 'Přepočtené koeficientem množství</t>
  </si>
  <si>
    <t>998225111</t>
  </si>
  <si>
    <t>Přesun hmot pro komunikace s krytem z kameniva, monolitickým betonovým nebo živičným dopravní vzdálenost do 200 m jakékoliv délky objektu</t>
  </si>
  <si>
    <t>927297718</t>
  </si>
  <si>
    <t>https://podminky.urs.cz/item/CS_URS_2022_01/998225111</t>
  </si>
  <si>
    <t>D1-02 - Venkovní kanalizace</t>
  </si>
  <si>
    <t>D1 - Venkovní kanalizace</t>
  </si>
  <si>
    <t xml:space="preserve">    11 - Přípravné a přidružené práce</t>
  </si>
  <si>
    <t xml:space="preserve">    13 - Hloubené vykopávky</t>
  </si>
  <si>
    <t xml:space="preserve">    15 - Roubení</t>
  </si>
  <si>
    <t xml:space="preserve">    16 - Přemístění výkopku</t>
  </si>
  <si>
    <t xml:space="preserve">    17 - Konstrukce ze zemin</t>
  </si>
  <si>
    <t xml:space="preserve">    19 - Hloubení pro podzemní stěny, ražení a hloubení důlní</t>
  </si>
  <si>
    <t xml:space="preserve">    27 - Základy</t>
  </si>
  <si>
    <t xml:space="preserve">    45 - Podkladní a vedlejší konstrukce (kromě vozovek a železničního svršku)</t>
  </si>
  <si>
    <t xml:space="preserve">    721 - Vnitřní kanalizace</t>
  </si>
  <si>
    <t xml:space="preserve">    722 - Vnitřní vodovod</t>
  </si>
  <si>
    <t xml:space="preserve">    87 - Potrubí z trub plastických, skleněných a čedičových</t>
  </si>
  <si>
    <t xml:space="preserve">    89 - Ostatní konstrukce a práce na trubním vedení</t>
  </si>
  <si>
    <t xml:space="preserve">    91 - Doplňující konstrukce a práce na pozemních komunikacích a zpevněných plochách</t>
  </si>
  <si>
    <t xml:space="preserve">    H27 - Vedení trubní dálková a přípojná</t>
  </si>
  <si>
    <t xml:space="preserve">    S - Přesuny sutí</t>
  </si>
  <si>
    <t>D1</t>
  </si>
  <si>
    <t>Přípravné a přidružené práce</t>
  </si>
  <si>
    <t>113151119R00</t>
  </si>
  <si>
    <t>Fréz.živič.krytu pl.do 500 m2,pruh do 75cm,tl.10cm</t>
  </si>
  <si>
    <t>Poznámka k položce:
1,0*(67+1,0+23+2,0*2+2,6+1,7*2)+3,0*6,5</t>
  </si>
  <si>
    <t>Hloubené vykopávky</t>
  </si>
  <si>
    <t>139601102R00</t>
  </si>
  <si>
    <t>Ruční výkop jam, rýh a šachet v hornině tř. 3</t>
  </si>
  <si>
    <t>Poznámka k položce:
;dokopávky cca ;  1,9</t>
  </si>
  <si>
    <t>132201219R00</t>
  </si>
  <si>
    <t>Příplatek za lepivost - hloubení rýh 200cm v hor.3</t>
  </si>
  <si>
    <t>Poznámka k položce:
61</t>
  </si>
  <si>
    <t>132201211R00</t>
  </si>
  <si>
    <t>Hloubení rýh š.do 200 cm hor.3 do 100 m3,STROJNĚ</t>
  </si>
  <si>
    <t>Poznámka k položce:
0,85*1,5*70
0,85*1,3*25,0
0,85*1,2*(2,1+1,1+1,1)</t>
  </si>
  <si>
    <t>131201119R00</t>
  </si>
  <si>
    <t>Příplatek za lepivost - hloubení nezap.jam v hor.3</t>
  </si>
  <si>
    <t>Poznámka k položce:
32</t>
  </si>
  <si>
    <t>131201111R00</t>
  </si>
  <si>
    <t>Hloubení nezapaž. jam hor.3 do 100 m3, STROJNĚ</t>
  </si>
  <si>
    <t>Poznámka k položce:
;RETENČNÍ A AKUM. NÁDRŽ; 3,2*6,6*3,0</t>
  </si>
  <si>
    <t>Roubení</t>
  </si>
  <si>
    <t>151101101R00</t>
  </si>
  <si>
    <t>Pažení a rozepření stěn rýh - příložné - hl.do 2 m</t>
  </si>
  <si>
    <t>Poznámka k položce:
1,5*70*2+1,3*25,0*2</t>
  </si>
  <si>
    <t>151101111R00</t>
  </si>
  <si>
    <t>Odstranění pažení stěn rýh - příložné - hl. do 2 m</t>
  </si>
  <si>
    <t>Poznámka k položce:
275,0</t>
  </si>
  <si>
    <t>151101201R00</t>
  </si>
  <si>
    <t>Pažení stěn výkopu - příložné - hloubky do 4 m</t>
  </si>
  <si>
    <t>Poznámka k položce:
3,2*(6,6*2+3,0*2)</t>
  </si>
  <si>
    <t>151101211R00</t>
  </si>
  <si>
    <t>Odstranění pažení stěn - příložné - hl. do 4 m</t>
  </si>
  <si>
    <t>Poznámka k položce:
61,44</t>
  </si>
  <si>
    <t>151101301R00</t>
  </si>
  <si>
    <t>Rozepření stěn pažení - příložné - hl. do 4 m</t>
  </si>
  <si>
    <t>Poznámka k položce:
3,2*6,6*3</t>
  </si>
  <si>
    <t>151101311R00</t>
  </si>
  <si>
    <t>Odstranění rozepření stěn - příložné - hl. do 4 m</t>
  </si>
  <si>
    <t>Poznámka k položce:
63,36</t>
  </si>
  <si>
    <t>Přemístění výkopku</t>
  </si>
  <si>
    <t>161101101R00</t>
  </si>
  <si>
    <t>Svislé přemístění výkopku z hor.1-4 do 2,5 m</t>
  </si>
  <si>
    <t>Poznámka k položce:
63,36+121,261</t>
  </si>
  <si>
    <t>162601102R00</t>
  </si>
  <si>
    <t>Vodorovné přemístění výkopku z hor.1-4 do 5000 m</t>
  </si>
  <si>
    <t>Poznámka k položce:
184,62</t>
  </si>
  <si>
    <t>162701109R00</t>
  </si>
  <si>
    <t>Příplatek k vod. přemístění hor.1-4 za další 1 km</t>
  </si>
  <si>
    <t>Poznámka k položce:
184,62*10</t>
  </si>
  <si>
    <t>Konstrukce ze zemin</t>
  </si>
  <si>
    <t>175101101RT2</t>
  </si>
  <si>
    <t>Obsyp potrubí bez prohození sypaniny</t>
  </si>
  <si>
    <t>Poznámka k položce:
s dodáním štěrkopísku frakce 0 - 22 mm
0,85*0,45*70
0,85*0,45*25,0
0,85*0,45*(2,1+1,1+1,1)</t>
  </si>
  <si>
    <t>174101101R00</t>
  </si>
  <si>
    <t>Zásyp jam, rýh, šachet se zhutněním</t>
  </si>
  <si>
    <t>Poznámka k položce:
;obsyp ret. nádrže; 3,2*6,6*3,0-6,1*2,68*2,5
0,85*1,05*70
0,85*0,65*25,0
0,85*0,55*(2,1+1,1+1,1)</t>
  </si>
  <si>
    <t>Štěrkodrtě frakce 0-32 C</t>
  </si>
  <si>
    <t>Poznámka k položce:
100,9*1,8</t>
  </si>
  <si>
    <t>Hloubení pro podzemní stěny, ražení a hloubení důlní</t>
  </si>
  <si>
    <t>199000002R00</t>
  </si>
  <si>
    <t>Poplatek za skládku horniny 1- 4</t>
  </si>
  <si>
    <t>Poznámka k položce:
275</t>
  </si>
  <si>
    <t>Základy</t>
  </si>
  <si>
    <t>273313621R00</t>
  </si>
  <si>
    <t>Beton základových desek prostý C 20/25</t>
  </si>
  <si>
    <t>Poznámka k položce:
;pod retenční nádrž; 0,2*6,5*3,0</t>
  </si>
  <si>
    <t>273361921RT4</t>
  </si>
  <si>
    <t>Výztuž základových desek ze svařovaných sítí</t>
  </si>
  <si>
    <t>Poznámka k položce:
průměr drátu  6,0, oka 100/100 mm KH30
6,5*3,0*1,2*2*0,0045</t>
  </si>
  <si>
    <t>Podkladní a vedlejší konstrukce (kromě vozovek a železničního svršku)</t>
  </si>
  <si>
    <t>451572111R00</t>
  </si>
  <si>
    <t>Lože pod potrubí z kameniva těženého 0 - 4 mm</t>
  </si>
  <si>
    <t>Poznámka k položce:
;pod nádrž; 0,1*6,5*3,0
0,85*0,1*70
0,85*0,1*25,0
0,85*0,1*(2,1+1,1+1,1)</t>
  </si>
  <si>
    <t>721</t>
  </si>
  <si>
    <t>Vnitřní kanalizace</t>
  </si>
  <si>
    <t>721242117R00</t>
  </si>
  <si>
    <t>Lapač střešních splavenin litinový DN 150</t>
  </si>
  <si>
    <t>Poznámka k položce:
6</t>
  </si>
  <si>
    <t>998721102R00</t>
  </si>
  <si>
    <t>Přesun hmot pro vnitřní kanalizaci, výšky do 12 m</t>
  </si>
  <si>
    <t>722</t>
  </si>
  <si>
    <t>Vnitřní vodovod</t>
  </si>
  <si>
    <t>722151118R00</t>
  </si>
  <si>
    <t>Potrubí nerez D 54 x 1,5 mm, voda</t>
  </si>
  <si>
    <t>44981470</t>
  </si>
  <si>
    <t>Výzbroj požární - víčko tlakové spojky C 52</t>
  </si>
  <si>
    <t>Poznámka k položce:
1</t>
  </si>
  <si>
    <t>44981360</t>
  </si>
  <si>
    <t>Výzbroj požární - spojka tlaková pevná C 52/vn záv</t>
  </si>
  <si>
    <t>725000021</t>
  </si>
  <si>
    <t>Kalové čerpadlo s plovákem nerez</t>
  </si>
  <si>
    <t>ks</t>
  </si>
  <si>
    <t>998722102R00</t>
  </si>
  <si>
    <t>Přesun hmot pro vnitřní vodovod, výšky do 12 m</t>
  </si>
  <si>
    <t>Potrubí z trub plastických, skleněných a čedičových</t>
  </si>
  <si>
    <t>831000001</t>
  </si>
  <si>
    <t>Napojení na stávající šachtu - kanalizace</t>
  </si>
  <si>
    <t>Poznámka k položce:
Napojení + další práce a materiál ve výkaze neuvedený avšak nezbytně nutný k řádnému zkompletování
1</t>
  </si>
  <si>
    <t>871313121R00</t>
  </si>
  <si>
    <t>Montáž trub z plastu, gumový kroužek, DN 150</t>
  </si>
  <si>
    <t>Poznámka k položce:
66,5+1,0+23,0+2,0+2,7+1,7*2+2,7</t>
  </si>
  <si>
    <t>28614231</t>
  </si>
  <si>
    <t>Trubka kanalizač.  SN 16  150x3000 mm</t>
  </si>
  <si>
    <t>Poznámka k položce:
22
;ztratné 5%; 1,1</t>
  </si>
  <si>
    <t>28614230</t>
  </si>
  <si>
    <t>Trubka kanalizač.  SN 16  150x2000 mm</t>
  </si>
  <si>
    <t>Poznámka k položce:
12
;ztratné 5%; 0,6</t>
  </si>
  <si>
    <t>28611146.A</t>
  </si>
  <si>
    <t>Trubka kanalizační KGEM SN 4 PVC 125x3,2x1000 mm</t>
  </si>
  <si>
    <t>Poznámka k položce:
10</t>
  </si>
  <si>
    <t>877313123R00</t>
  </si>
  <si>
    <t>Montáž tvarovek jednoos. plast. gum.kroužek DN 150</t>
  </si>
  <si>
    <t>Poznámka k položce:
30</t>
  </si>
  <si>
    <t>28651657.A</t>
  </si>
  <si>
    <t>Koleno kanalizační KGB 125/ 45° PVC</t>
  </si>
  <si>
    <t>Poznámka k položce:
15</t>
  </si>
  <si>
    <t>28651656.A</t>
  </si>
  <si>
    <t>Koleno kanalizační KGB 125/ 30° PVC</t>
  </si>
  <si>
    <t>28651655.A</t>
  </si>
  <si>
    <t>Koleno kanalizační KGB 125/ 15° PVC</t>
  </si>
  <si>
    <t>Poznámka k položce:
4</t>
  </si>
  <si>
    <t>28651662.A</t>
  </si>
  <si>
    <t>Koleno kanalizační KGB 160/ 45° PVC</t>
  </si>
  <si>
    <t>Poznámka k položce:
5</t>
  </si>
  <si>
    <t>877353121RT7</t>
  </si>
  <si>
    <t>Montáž tvarovek odboč. plast. gum. kroužek DN 200</t>
  </si>
  <si>
    <t>Poznámka k položce:
3</t>
  </si>
  <si>
    <t>28651754.A</t>
  </si>
  <si>
    <t>Odbočka kanalizační KGEA 160/ 125/87° PVC</t>
  </si>
  <si>
    <t>Ostatní konstrukce a práce na trubním vedení</t>
  </si>
  <si>
    <t>899711122R00</t>
  </si>
  <si>
    <t>Fólie výstražná z PVC, šířka 30 cm</t>
  </si>
  <si>
    <t>Poznámka k položce:
110</t>
  </si>
  <si>
    <t>899623111R00</t>
  </si>
  <si>
    <t>Obetonování potrubí nebo zdiva stok betonem C -/5</t>
  </si>
  <si>
    <t>Poznámka k položce:
;cca; 2,4</t>
  </si>
  <si>
    <t>892581111R00</t>
  </si>
  <si>
    <t>Zkouška těsnosti kanalizace DN do 300, vodou</t>
  </si>
  <si>
    <t>Poznámka k položce:
102</t>
  </si>
  <si>
    <t>892583111R00</t>
  </si>
  <si>
    <t>Zabezpečení konců kanal. potrubí DN do 300, vodou</t>
  </si>
  <si>
    <t>úsek</t>
  </si>
  <si>
    <t>Poznámka k položce:
2</t>
  </si>
  <si>
    <t>890000008</t>
  </si>
  <si>
    <t>Retenční betonová jímka, užitný objem 22,9 m3</t>
  </si>
  <si>
    <t>Poznámka k položce:
Dodávka včetně montáže, dopravy, osvědčení o těsnostI, včetně vlezových šachet, kotvení. Přesný popis viz PD
1</t>
  </si>
  <si>
    <t>894431312RAB</t>
  </si>
  <si>
    <t>Šachta, D 425 mm, dl.šach.roury 1,50 m, 1 přítok</t>
  </si>
  <si>
    <t>Poznámka k položce:
dno KG D 160 mm, poklop šedá litina 40 t
4</t>
  </si>
  <si>
    <t>894431313RBB</t>
  </si>
  <si>
    <t>Šachta, D 425 mm, dl.šach.roury 1,50 m, sběrná</t>
  </si>
  <si>
    <t>Poznámka k položce:
dno KG D 160 mm, poklop šedá litina 40 t
1</t>
  </si>
  <si>
    <t>Doplňující konstrukce a práce na pozemních komunikacích a zpevněných plochách</t>
  </si>
  <si>
    <t>919735113R00</t>
  </si>
  <si>
    <t>Řezání stávajícího živičného krytu tl. 10 - 15 cm</t>
  </si>
  <si>
    <t xml:space="preserve">Poznámka k položce:
dle čv106 stavařiny mimo řezaní pro htu objektu haly so01 
</t>
  </si>
  <si>
    <t>10,425*2+10,68*2+7,3*2+1,586*2</t>
  </si>
  <si>
    <t>H27</t>
  </si>
  <si>
    <t>Vedení trubní dálková a přípojná</t>
  </si>
  <si>
    <t>998276101R00</t>
  </si>
  <si>
    <t>Přesun hmot, trubní vedení plastová, otevř. výkop</t>
  </si>
  <si>
    <t>Poznámka k položce:
50,8</t>
  </si>
  <si>
    <t>S</t>
  </si>
  <si>
    <t>Přesuny sutí</t>
  </si>
  <si>
    <t>979082318R00</t>
  </si>
  <si>
    <t>Vodorovná doprava suti a hmot po suchu do 6000 m</t>
  </si>
  <si>
    <t>Poznámka k položce:
25,5</t>
  </si>
  <si>
    <t>979094211R00</t>
  </si>
  <si>
    <t>Nakládání nebo překládání vybourané suti</t>
  </si>
  <si>
    <t>979990112R00</t>
  </si>
  <si>
    <t>Poplatek za uložení suti - obal. kamenivo, asfalt, skupina odpadu 170302</t>
  </si>
  <si>
    <t>D1-03 - Přípojka elektro</t>
  </si>
  <si>
    <t>M46 - Zemní práce při montážích</t>
  </si>
  <si>
    <t>210010133R00</t>
  </si>
  <si>
    <t>Trubka ochranná z PE, uložená pevně, DN do 38 mm</t>
  </si>
  <si>
    <t>210010125R00</t>
  </si>
  <si>
    <t>Trubka ochranná z PE, uložená volně, DN do 100mm</t>
  </si>
  <si>
    <t>210100003R00</t>
  </si>
  <si>
    <t>Ukončení vodičů v rozvaděči + zapojení do 16 mm2</t>
  </si>
  <si>
    <t>210100251R00</t>
  </si>
  <si>
    <t>Ukončení celoplast. kabelů zákl./pás.do 4x10mm2</t>
  </si>
  <si>
    <t>210810013R00</t>
  </si>
  <si>
    <t>Kabel CYKY-m 750 V 4 x 10 mm2 volně uložený</t>
  </si>
  <si>
    <t>Úprava stávajícího rozvaděče (doplnění) - D+M</t>
  </si>
  <si>
    <t>Poznámka k položce:
odkrytování, doplnění a zapojení poj.odpínače vč.pojistek 3x40A, zakrytování</t>
  </si>
  <si>
    <t>34111076R</t>
  </si>
  <si>
    <t>Kabel silový s Cu jádrem 750V CYKY-J 4x10</t>
  </si>
  <si>
    <t>Poznámka k položce:
90*1,05=94,5m</t>
  </si>
  <si>
    <t>345710964R</t>
  </si>
  <si>
    <t>Trubka elektroinstalační tuhá z PVC 4032</t>
  </si>
  <si>
    <t>Poznámka k položce:
60*1,05=63,0m</t>
  </si>
  <si>
    <t>Trubka ochranná PE DN100</t>
  </si>
  <si>
    <t>Poznámka k položce:
25*1,05=26,25m</t>
  </si>
  <si>
    <t>Poznámka k položce:
Demontáž stávající elektroinstalace včetně rozvaděče stávajícího skladu soli, odpojení a demontáž stávajícího přívodního kabelu na budově garáží</t>
  </si>
  <si>
    <t>M46</t>
  </si>
  <si>
    <t>Zemní práce při montážích</t>
  </si>
  <si>
    <t>460200304R00</t>
  </si>
  <si>
    <t>Výkop kabelové rýhy 50/120 cm hor.4</t>
  </si>
  <si>
    <t>460420022R00</t>
  </si>
  <si>
    <t>Zřízení kabelového lože v rýze š. do 65 cm z písku</t>
  </si>
  <si>
    <t>460490012R00</t>
  </si>
  <si>
    <t>Fólie výstražná z PVC, šířka 33 cm</t>
  </si>
  <si>
    <t>460560304R00</t>
  </si>
  <si>
    <t>Zához rýhy 50/120 cm, hornina třídy 4</t>
  </si>
  <si>
    <t>460620014R00</t>
  </si>
  <si>
    <t>Provizorní úprava terénu v přírodní hornině 4</t>
  </si>
  <si>
    <t>D1-04 - Demolice stávajícího objektu skladu soli</t>
  </si>
  <si>
    <t>Demolice po úroveň -0,3 (po HH patek)</t>
  </si>
  <si>
    <t xml:space="preserve">    1 - Zemní práce</t>
  </si>
  <si>
    <t xml:space="preserve">    96 - Bourání konstrukcí</t>
  </si>
  <si>
    <t xml:space="preserve">    997 - Přesun sutě</t>
  </si>
  <si>
    <t>Zemní práce</t>
  </si>
  <si>
    <t>111251101</t>
  </si>
  <si>
    <t>Odstranění křovin a stromů s odstraněním kořenů strojně průměru kmene do 100 mm v rovině nebo ve svahu sklonu terénu do 1:5, při celkové ploše do 100 m2</t>
  </si>
  <si>
    <t>-1763491285</t>
  </si>
  <si>
    <t>https://podminky.urs.cz/item/CS_URS_2022_01/111251101</t>
  </si>
  <si>
    <t>Poznámka k položce:
Před zahájením odstraňování stavby budou odstraněny náletové dřeviny v pruhu podél severozápadní stěny objektu a v místě nového založení stavby.
V ceně jsou započteny i náklady na případné nutné odklizení křovin a stromů na hromady na vzdálenost do 50 m, nebo naložení na dopravní prostředek.</t>
  </si>
  <si>
    <t xml:space="preserve">dle STZ a prohlídky </t>
  </si>
  <si>
    <t>3*15</t>
  </si>
  <si>
    <t>111ln</t>
  </si>
  <si>
    <t>Likvidace odtraněných náletových křovin dle uvážení zhotovitele (spálení, odvoz, atd.)</t>
  </si>
  <si>
    <t>-2114602316</t>
  </si>
  <si>
    <t>122251102</t>
  </si>
  <si>
    <t>Odkopávky a prokopávky nezapažené strojně v hornině třídy těžitelnosti I skupiny 3 přes 20 do 50 m3</t>
  </si>
  <si>
    <t>-187714050</t>
  </si>
  <si>
    <t>https://podminky.urs.cz/item/CS_URS_2022_01/122251102</t>
  </si>
  <si>
    <t>skladba podlahy dle STZ (asf.5cm, bet.maz.10cm s kari, ŠP polštář 15cm)</t>
  </si>
  <si>
    <t>"ŠP polštář"23,34*10,2*0,15</t>
  </si>
  <si>
    <t>-1744836864</t>
  </si>
  <si>
    <t>Poznámka k položce:
odvoz šp polštáře na deponii (předpokládáno zpětné využití dle doporučení geologa - předběžně do hutněných násypů a zásypů)</t>
  </si>
  <si>
    <t>945412111</t>
  </si>
  <si>
    <t>Teleskopická hydraulická montážní plošina na samohybném podvozku, s otočným košem výšky zdvihu do 8 m</t>
  </si>
  <si>
    <t>-1995166777</t>
  </si>
  <si>
    <t>https://podminky.urs.cz/item/CS_URS_2022_01/945412111</t>
  </si>
  <si>
    <t>Bourání konstrukcí</t>
  </si>
  <si>
    <t>96di</t>
  </si>
  <si>
    <t>Demontáž stávajících instalací vč.likvidace</t>
  </si>
  <si>
    <t>1914465645</t>
  </si>
  <si>
    <t>odstranění rozvaděče, kabeláže, osvětlení, zabezpečení stáv.vedení ei je v ceně EI přípojky</t>
  </si>
  <si>
    <t>předpoklad odstranění skříně s PHP, předání investorovi</t>
  </si>
  <si>
    <t>96slsk</t>
  </si>
  <si>
    <t>Sklolaminátová skořepinová střešní kce vč.klemp.lemovacích prvků (např.okap.plech) - dmtž vč.likvidace</t>
  </si>
  <si>
    <t>1626376516</t>
  </si>
  <si>
    <t>24,4*(10,6+4,05)</t>
  </si>
  <si>
    <t>966072132</t>
  </si>
  <si>
    <t>Demontáž opláštění stěn ocelové konstrukce ze sklolaminátových desek, výšky budovy přes 6 do 12 m</t>
  </si>
  <si>
    <t>-763282016</t>
  </si>
  <si>
    <t>https://podminky.urs.cz/item/CS_URS_2022_01/966072132</t>
  </si>
  <si>
    <t>prům.poloměr cca 4,7m = (5,3+4,05)/2</t>
  </si>
  <si>
    <t>"sv"3,14*4,7*4,7/2-4,35*(4,25-3,0)</t>
  </si>
  <si>
    <t>"jz"3,14*4,7*4,7/2-4,35*(4,25-3,0)</t>
  </si>
  <si>
    <t>966071121</t>
  </si>
  <si>
    <t>Demontáž ocelových konstrukcí profilů hmotnosti přes 13 do 30 kg/m, hmotnosti konstrukce do 5 t</t>
  </si>
  <si>
    <t>-96727161</t>
  </si>
  <si>
    <t>https://podminky.urs.cz/item/CS_URS_2022_01/966071121</t>
  </si>
  <si>
    <t>čv102+prohlídka</t>
  </si>
  <si>
    <t>paždíky pro sklolaminátové opláštění štítových stěn vč.nosné ocel.kce pro ostění a nadpraží otvorů (vrata) - odhad prům.hm.do 20kg/m</t>
  </si>
  <si>
    <t>"otvor"20*(5,7*2+4,35)*2*0,001</t>
  </si>
  <si>
    <t>"pažd."20*(2,8+2,0*2+1,25*2+6,5*2)*2*0,001</t>
  </si>
  <si>
    <t>OK pro stěnové panely - I180 (21,9kg/m)</t>
  </si>
  <si>
    <t>"HH panelů"21,9*(24,4*2+2,925*4)*0,001</t>
  </si>
  <si>
    <t>"sloupky"21,9*(3,3*9*2)*0,001</t>
  </si>
  <si>
    <t>981513114</t>
  </si>
  <si>
    <t>Demolice konstrukcí objektů těžkými mechanizačními prostředky konstrukcí ze železobetonu</t>
  </si>
  <si>
    <t>-523875839</t>
  </si>
  <si>
    <t>https://podminky.urs.cz/item/CS_URS_2022_01/981513114</t>
  </si>
  <si>
    <t>položka pro rozebrání stěny z panelů dle uvážení zhotovitele (rozebrání, demolice)</t>
  </si>
  <si>
    <t>"od -0,3 po +3,0"3,3*0,2*(24,4*2+10,2*2-4,35*2)</t>
  </si>
  <si>
    <t>113107241</t>
  </si>
  <si>
    <t>Odstranění podkladů nebo krytů strojně plochy jednotlivě přes 200 m2 s přemístěním hmot na skládku na vzdálenost do 20 m nebo s naložením na dopravní prostředek živičných, o tl. vrstvy do 50 mm</t>
  </si>
  <si>
    <t>1099014012</t>
  </si>
  <si>
    <t>https://podminky.urs.cz/item/CS_URS_2022_01/113107241</t>
  </si>
  <si>
    <t>23,34*10,2</t>
  </si>
  <si>
    <t>-951345155</t>
  </si>
  <si>
    <t>23,34*10,2*0,1</t>
  </si>
  <si>
    <t>997</t>
  </si>
  <si>
    <t>Přesun sutě</t>
  </si>
  <si>
    <t>997006512</t>
  </si>
  <si>
    <t>Vodorovná doprava suti na skládku s naložením na dopravní prostředek a složením přes 100 m do 1 km</t>
  </si>
  <si>
    <t>-1781514527</t>
  </si>
  <si>
    <t>https://podminky.urs.cz/item/CS_URS_2022_01/997006512</t>
  </si>
  <si>
    <t>997006519</t>
  </si>
  <si>
    <t>Vodorovná doprava suti na skládku Příplatek k ceně -6512 za každý další i započatý 1 km</t>
  </si>
  <si>
    <t>-1038699463</t>
  </si>
  <si>
    <t>https://podminky.urs.cz/item/CS_URS_2022_01/997006519</t>
  </si>
  <si>
    <t>181,845*14 'Přepočtené koeficientem množství</t>
  </si>
  <si>
    <t>997013862</t>
  </si>
  <si>
    <t>Poplatek za uložení stavebního odpadu na recyklační skládce (skládkovné) z armovaného betonu zatříděného do Katalogu odpadů pod kódem 17 01 01</t>
  </si>
  <si>
    <t>-165434777</t>
  </si>
  <si>
    <t>https://podminky.urs.cz/item/CS_URS_2022_01/997013862</t>
  </si>
  <si>
    <t>Poznámka k položce:
tonáž suti z PSV je vůči celkové tonáži zanedbatelná, v ceně zohledněte její podíl do cca 0,5% z celkové tonáže suti</t>
  </si>
  <si>
    <t>452077990</t>
  </si>
  <si>
    <t>997013813</t>
  </si>
  <si>
    <t>Poplatek za uložení stavebního odpadu na skládce (skládkovné) z plastických hmot zatříděného do Katalogu odpadů pod kódem 17 02 03</t>
  </si>
  <si>
    <t>358709659</t>
  </si>
  <si>
    <t>https://podminky.urs.cz/item/CS_URS_2022_01/997013813</t>
  </si>
  <si>
    <t>Poznámka k položce:
sklolaminát desky</t>
  </si>
  <si>
    <t>997kov</t>
  </si>
  <si>
    <t>Výkupní cena kovového odpadu - zhotovitel ocení dle svého uvážení</t>
  </si>
  <si>
    <t>-704289388</t>
  </si>
  <si>
    <t>764004801</t>
  </si>
  <si>
    <t>Demontáž klempířských konstrukcí žlabu podokapního do suti</t>
  </si>
  <si>
    <t>-214524672</t>
  </si>
  <si>
    <t>https://podminky.urs.cz/item/CS_URS_2022_01/764004801</t>
  </si>
  <si>
    <t>24,4*2</t>
  </si>
  <si>
    <t>764004861</t>
  </si>
  <si>
    <t>Demontáž klempířských konstrukcí svodu do suti</t>
  </si>
  <si>
    <t>438688295</t>
  </si>
  <si>
    <t>https://podminky.urs.cz/item/CS_URS_2022_01/764004861</t>
  </si>
  <si>
    <t>4*4</t>
  </si>
  <si>
    <t>767691833</t>
  </si>
  <si>
    <t>Ostatní práce - vyvěšení nebo zavěšení kovových křídel s případným uložením a opětovným zavěšením po provedení stavebních změn vrat, plochy přes 4 m2</t>
  </si>
  <si>
    <t>-763498611</t>
  </si>
  <si>
    <t>https://podminky.urs.cz/item/CS_URS_2022_01/767691833</t>
  </si>
  <si>
    <t>"SV vrata"2</t>
  </si>
  <si>
    <t>767996701</t>
  </si>
  <si>
    <t>Demontáž ostatních zámečnických konstrukcí o hmotnosti jednotlivých dílů řezáním do 50 kg</t>
  </si>
  <si>
    <t>-1762600194</t>
  </si>
  <si>
    <t>https://podminky.urs.cz/item/CS_URS_2022_01/767996701</t>
  </si>
  <si>
    <t>trubkové vzpěry ke sloupkům - tr.70/4mm (cca 7,0kg/m)</t>
  </si>
  <si>
    <t>7,0*(3,6*9*2)</t>
  </si>
  <si>
    <t>00 - VRN</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</si>
  <si>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</si>
  <si>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</si>
  <si>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</si>
  <si>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</si>
  <si>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</si>
  <si>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Vedlejší rozpočtové náklady</t>
  </si>
  <si>
    <t>VRN1</t>
  </si>
  <si>
    <t>Průzkumné, geodetické a projektové práce</t>
  </si>
  <si>
    <t>011002000</t>
  </si>
  <si>
    <t>Průzkumné práce</t>
  </si>
  <si>
    <t>…</t>
  </si>
  <si>
    <t>CS ÚRS 2021 01</t>
  </si>
  <si>
    <t>1024</t>
  </si>
  <si>
    <t>-277968133</t>
  </si>
  <si>
    <t>https://podminky.urs.cz/item/CS_URS_2021_01/011002000</t>
  </si>
  <si>
    <t>"např.odpojení sítí před bouráním,sondy dle potřeby, vytyčení sítí"1</t>
  </si>
  <si>
    <t>012203000</t>
  </si>
  <si>
    <t>Geodetické práce při provádění stavby</t>
  </si>
  <si>
    <t>-1942782083</t>
  </si>
  <si>
    <t>https://podminky.urs.cz/item/CS_URS_2021_01/012203000</t>
  </si>
  <si>
    <t>012303000</t>
  </si>
  <si>
    <t>Geodetické práce po výstavbě</t>
  </si>
  <si>
    <t>471974993</t>
  </si>
  <si>
    <t>https://podminky.urs.cz/item/CS_URS_2021_01/012303000</t>
  </si>
  <si>
    <t>013203000</t>
  </si>
  <si>
    <t>Dokumentace stavby bez rozlišení</t>
  </si>
  <si>
    <t>545579115</t>
  </si>
  <si>
    <t>https://podminky.urs.cz/item/CS_URS_2021_01/013203000</t>
  </si>
  <si>
    <t>"dílenská a výrobní dokumentace v potřebném rozsahu pro stavbu, statika např.pro lešení,..."1</t>
  </si>
  <si>
    <t>Projekt dopravně inženýrských opatření (DIO) dle potřeby stavby</t>
  </si>
  <si>
    <t>013254000</t>
  </si>
  <si>
    <t>Dokumentace skutečného provedení stavby</t>
  </si>
  <si>
    <t>1064736220</t>
  </si>
  <si>
    <t>https://podminky.urs.cz/item/CS_URS_2021_01/013254000</t>
  </si>
  <si>
    <t>VRN3</t>
  </si>
  <si>
    <t>Zařízení staveniště</t>
  </si>
  <si>
    <t>030001000</t>
  </si>
  <si>
    <t>1573031239</t>
  </si>
  <si>
    <t>https://podminky.urs.cz/item/CS_URS_2021_01/030001000</t>
  </si>
  <si>
    <t>"zřízení, provoz a zrušení zs (buňky, wc, stav.výtah případně jeřáb, vše potřebné pro realizaci díla dle uvážení zhotovitele)"1</t>
  </si>
  <si>
    <t>Zajištění oplocení stavby pevnými zábranami, zajištění zamezení vstupu na lešení pevnými zábranami do výšky cca 3,0 m, vše dle požadavku KooBOZP</t>
  </si>
  <si>
    <t xml:space="preserve">Zajištění vstupů do objektu lávkami s dřevěným zábradlím dle požadavku KooBOZP </t>
  </si>
  <si>
    <t>"ochranné zábralí, oplocení"</t>
  </si>
  <si>
    <t>"dočasná ochrana stávajících kcí,vzrostlé zeleně (kmeny stromů), podlah a zařízení proti poškození a znečištění (např. OSB + geotextílie, folie PE)"</t>
  </si>
  <si>
    <t>čištění komunikace</t>
  </si>
  <si>
    <t>zhotovení DIO</t>
  </si>
  <si>
    <t>VRN4</t>
  </si>
  <si>
    <t>Inženýrská činnost</t>
  </si>
  <si>
    <t>043002000</t>
  </si>
  <si>
    <t>Zkoušky a ostatní měření</t>
  </si>
  <si>
    <t>-337735452</t>
  </si>
  <si>
    <t>https://podminky.urs.cz/item/CS_URS_2021_01/043002000</t>
  </si>
  <si>
    <t>"zhutnění, atd."1</t>
  </si>
  <si>
    <t>Provedení zkoušek únosnosti konstrukčních vrstev akreditovanou zkušebnou</t>
  </si>
  <si>
    <t>045002000</t>
  </si>
  <si>
    <t>Kompletační a koordinační činnost</t>
  </si>
  <si>
    <t>-2124412027</t>
  </si>
  <si>
    <t>https://podminky.urs.cz/item/CS_URS_2021_01/045002000</t>
  </si>
  <si>
    <t>"např. koordinace instalací, fotodokumentace stáv.stavu (3x CD, ev. znalecký posudek), sledování případných trhlin kcí terčíky atd."1</t>
  </si>
  <si>
    <t>vypracování a předání Kontrolních a zkušebních plánů dle SOD</t>
  </si>
  <si>
    <t>Předání rizik zhotovitele a subdodavatelů KooBOZP</t>
  </si>
  <si>
    <t>Vypracování a aktualizace detailního týdenního HMG</t>
  </si>
  <si>
    <t>dodání všech dokladů dle SOD</t>
  </si>
  <si>
    <t>lešenářské průkazy</t>
  </si>
  <si>
    <t>Návod na užívání, provoz a údržbu včetně zaškolení obsluhy atd.</t>
  </si>
  <si>
    <t>předložení vzorků materiálů dle požadavku investora</t>
  </si>
  <si>
    <t>VRN7</t>
  </si>
  <si>
    <t>Provozní vlivy</t>
  </si>
  <si>
    <t>071103000</t>
  </si>
  <si>
    <t>Provoz investora</t>
  </si>
  <si>
    <t>-438197470</t>
  </si>
  <si>
    <t>https://podminky.urs.cz/item/CS_URS_2021_01/071103000</t>
  </si>
  <si>
    <t>"pokud budou práce probíhat za provozu, mohou z toho vyplývat nějaká omezení (hlučnost, prašnost,...)"1</t>
  </si>
  <si>
    <t>SEZNAM FIGUR</t>
  </si>
  <si>
    <t>Výměra</t>
  </si>
  <si>
    <t xml:space="preserve"> D1-01/ 01</t>
  </si>
  <si>
    <t>Použití figury:</t>
  </si>
  <si>
    <t>Provedení svislé izolace proti tlakové vodě termoplasty lepenou fólií PVC</t>
  </si>
  <si>
    <t>Provedení doplňků izolace proti vodě na ploše svislé z textilií vrstva podkladní</t>
  </si>
  <si>
    <t>Provedení doplňků izolace proti vodě na ploše svislé z textilií vrstva ochranná</t>
  </si>
  <si>
    <t>Provedení vodorovné izolace proti tlakové vodě termoplasty lepenou fólií PVC</t>
  </si>
  <si>
    <t>Podklad ze štěrkodrtě ŠD plochy přes 100 m2 tl 50 mm</t>
  </si>
  <si>
    <t>Provedení doplňků izolace proti vodě na vodorovné ploše z textilií vrstva podkladní</t>
  </si>
  <si>
    <t>Provedení doplňků izolace proti vodě na vodorovné ploše z textilií vrstva ochranná</t>
  </si>
  <si>
    <t>Čištění budov zametení drsných podlah</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</si>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</sst>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53">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9"/>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1" fillId="0" borderId="0" applyNumberFormat="0" applyFill="0" applyBorder="0" applyAlignment="0" applyProtection="0"/>
  </cellStyleXfs>
  <cellXfs count="42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8"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0" fontId="30" fillId="0" borderId="0" xfId="20" applyFont="1" applyAlignment="1">
      <alignment horizontal="center"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8"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32" fillId="0" borderId="0" xfId="0" applyFont="1" applyAlignment="1">
      <alignment horizontal="left" vertical="center"/>
    </xf>
    <xf numFmtId="0" fontId="0" fillId="0" borderId="1" xfId="0" applyBorder="1"/>
    <xf numFmtId="0" fontId="0" fillId="0" borderId="2" xfId="0" applyBorder="1"/>
    <xf numFmtId="0" fontId="15"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5" fillId="0" borderId="10" xfId="0" applyNumberFormat="1" applyFont="1" applyBorder="1" applyAlignment="1" applyProtection="1">
      <alignment/>
      <protection/>
    </xf>
    <xf numFmtId="166" fontId="35" fillId="0" borderId="11"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9"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40" fillId="0" borderId="0" xfId="0" applyFont="1" applyAlignment="1" applyProtection="1">
      <alignment vertical="center" wrapText="1"/>
      <protection/>
    </xf>
    <xf numFmtId="0" fontId="41" fillId="0" borderId="22" xfId="0" applyFont="1" applyBorder="1" applyAlignment="1" applyProtection="1">
      <alignment horizontal="center" vertical="center"/>
      <protection/>
    </xf>
    <xf numFmtId="49" fontId="41" fillId="0" borderId="22" xfId="0" applyNumberFormat="1" applyFont="1" applyBorder="1" applyAlignment="1" applyProtection="1">
      <alignment horizontal="left" vertical="center" wrapText="1"/>
      <protection/>
    </xf>
    <xf numFmtId="0" fontId="41" fillId="0" borderId="22" xfId="0" applyFont="1" applyBorder="1" applyAlignment="1" applyProtection="1">
      <alignment horizontal="left" vertical="center" wrapText="1"/>
      <protection/>
    </xf>
    <xf numFmtId="0" fontId="41" fillId="0" borderId="22" xfId="0" applyFont="1" applyBorder="1" applyAlignment="1" applyProtection="1">
      <alignment horizontal="center" vertical="center" wrapText="1"/>
      <protection/>
    </xf>
    <xf numFmtId="167" fontId="41" fillId="0" borderId="22" xfId="0" applyNumberFormat="1" applyFont="1" applyBorder="1" applyAlignment="1" applyProtection="1">
      <alignment vertical="center"/>
      <protection/>
    </xf>
    <xf numFmtId="4" fontId="41" fillId="2" borderId="22" xfId="0" applyNumberFormat="1" applyFont="1" applyFill="1" applyBorder="1" applyAlignment="1" applyProtection="1">
      <alignment vertical="center"/>
      <protection locked="0"/>
    </xf>
    <xf numFmtId="4" fontId="41" fillId="0" borderId="22" xfId="0" applyNumberFormat="1" applyFont="1" applyBorder="1" applyAlignment="1" applyProtection="1">
      <alignment vertical="center"/>
      <protection/>
    </xf>
    <xf numFmtId="0" fontId="42" fillId="0" borderId="3" xfId="0" applyFont="1" applyBorder="1" applyAlignment="1">
      <alignment vertical="center"/>
    </xf>
    <xf numFmtId="0" fontId="41" fillId="2" borderId="18" xfId="0" applyFont="1" applyFill="1" applyBorder="1" applyAlignment="1" applyProtection="1">
      <alignment horizontal="left" vertical="center"/>
      <protection locked="0"/>
    </xf>
    <xf numFmtId="0" fontId="41" fillId="0" borderId="0" xfId="0" applyFont="1" applyBorder="1" applyAlignment="1" applyProtection="1">
      <alignment horizontal="center"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2" fillId="0" borderId="0" xfId="0" applyFont="1" applyAlignment="1">
      <alignment horizontal="left" vertical="top"/>
    </xf>
    <xf numFmtId="0" fontId="4" fillId="0" borderId="0" xfId="0" applyFont="1" applyAlignment="1">
      <alignment horizontal="left" vertical="top"/>
    </xf>
    <xf numFmtId="0" fontId="0" fillId="0" borderId="3" xfId="0" applyFont="1"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5" fillId="0" borderId="0" xfId="0" applyFont="1" applyAlignment="1">
      <alignment horizontal="left" vertical="center" wrapText="1"/>
    </xf>
    <xf numFmtId="0" fontId="43" fillId="0" borderId="14" xfId="0" applyFont="1" applyBorder="1" applyAlignment="1">
      <alignment horizontal="left" vertical="center" wrapText="1"/>
    </xf>
    <xf numFmtId="0" fontId="43" fillId="0" borderId="22" xfId="0" applyFont="1" applyBorder="1" applyAlignment="1">
      <alignment horizontal="left" vertical="center" wrapText="1"/>
    </xf>
    <xf numFmtId="0" fontId="43" fillId="0" borderId="22" xfId="0" applyFont="1" applyBorder="1" applyAlignment="1">
      <alignment horizontal="left" vertical="center"/>
    </xf>
    <xf numFmtId="167" fontId="43" fillId="0" borderId="16"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6" fillId="0" borderId="0" xfId="0" applyFont="1" applyAlignment="1">
      <alignment horizontal="left" vertical="center"/>
    </xf>
    <xf numFmtId="0" fontId="0" fillId="0" borderId="0" xfId="0" applyAlignment="1">
      <alignment vertical="top"/>
    </xf>
    <xf numFmtId="0" fontId="44" fillId="0" borderId="23" xfId="0" applyFont="1" applyBorder="1" applyAlignment="1">
      <alignment vertical="center" wrapText="1"/>
    </xf>
    <xf numFmtId="0" fontId="44" fillId="0" borderId="24" xfId="0" applyFont="1" applyBorder="1" applyAlignment="1">
      <alignment vertical="center" wrapText="1"/>
    </xf>
    <xf numFmtId="0" fontId="44" fillId="0" borderId="25" xfId="0" applyFont="1" applyBorder="1" applyAlignment="1">
      <alignment vertical="center" wrapText="1"/>
    </xf>
    <xf numFmtId="0" fontId="44" fillId="0" borderId="26"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26" xfId="0" applyFont="1" applyBorder="1" applyAlignment="1">
      <alignment vertical="center" wrapText="1"/>
    </xf>
    <xf numFmtId="0" fontId="44" fillId="0" borderId="27" xfId="0" applyFont="1" applyBorder="1" applyAlignment="1">
      <alignment vertical="center" wrapText="1"/>
    </xf>
    <xf numFmtId="0" fontId="46" fillId="0" borderId="0" xfId="0" applyFont="1" applyBorder="1" applyAlignment="1">
      <alignment horizontal="left" vertical="center" wrapText="1"/>
    </xf>
    <xf numFmtId="0" fontId="0" fillId="0" borderId="0" xfId="0" applyFont="1" applyBorder="1" applyAlignment="1">
      <alignment horizontal="left" vertical="center" wrapText="1"/>
    </xf>
    <xf numFmtId="0" fontId="47"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4" fillId="0" borderId="28" xfId="0" applyFont="1" applyBorder="1" applyAlignment="1">
      <alignment vertical="center" wrapText="1"/>
    </xf>
    <xf numFmtId="0" fontId="48" fillId="0" borderId="29" xfId="0" applyFont="1" applyBorder="1" applyAlignment="1">
      <alignment vertical="center" wrapText="1"/>
    </xf>
    <xf numFmtId="0" fontId="44" fillId="0" borderId="30" xfId="0" applyFont="1" applyBorder="1" applyAlignment="1">
      <alignment vertical="center" wrapText="1"/>
    </xf>
    <xf numFmtId="0" fontId="44" fillId="0" borderId="0" xfId="0" applyFont="1" applyBorder="1" applyAlignment="1">
      <alignment vertical="top"/>
    </xf>
    <xf numFmtId="0" fontId="44" fillId="0" borderId="0" xfId="0" applyFont="1" applyAlignment="1">
      <alignment vertical="top"/>
    </xf>
    <xf numFmtId="0" fontId="44" fillId="0" borderId="23" xfId="0" applyFont="1" applyBorder="1" applyAlignment="1">
      <alignment horizontal="left" vertical="center"/>
    </xf>
    <xf numFmtId="0" fontId="44" fillId="0" borderId="24" xfId="0" applyFont="1" applyBorder="1" applyAlignment="1">
      <alignment horizontal="left" vertical="center"/>
    </xf>
    <xf numFmtId="0" fontId="44" fillId="0" borderId="25" xfId="0" applyFont="1" applyBorder="1" applyAlignment="1">
      <alignment horizontal="left" vertical="center"/>
    </xf>
    <xf numFmtId="0" fontId="44" fillId="0" borderId="26" xfId="0" applyFont="1" applyBorder="1" applyAlignment="1">
      <alignment horizontal="left" vertical="center"/>
    </xf>
    <xf numFmtId="0" fontId="44" fillId="0" borderId="27" xfId="0" applyFont="1" applyBorder="1" applyAlignment="1">
      <alignment horizontal="left" vertical="center"/>
    </xf>
    <xf numFmtId="0" fontId="46" fillId="0" borderId="0" xfId="0" applyFont="1" applyBorder="1" applyAlignment="1">
      <alignment horizontal="left" vertical="center"/>
    </xf>
    <xf numFmtId="0" fontId="49" fillId="0" borderId="0" xfId="0" applyFont="1" applyAlignment="1">
      <alignment horizontal="left" vertical="center"/>
    </xf>
    <xf numFmtId="0" fontId="46" fillId="0" borderId="29" xfId="0" applyFont="1" applyBorder="1" applyAlignment="1">
      <alignment horizontal="left" vertical="center"/>
    </xf>
    <xf numFmtId="0" fontId="46" fillId="0" borderId="29" xfId="0" applyFont="1" applyBorder="1" applyAlignment="1">
      <alignment horizontal="center" vertical="center"/>
    </xf>
    <xf numFmtId="0" fontId="49" fillId="0" borderId="29" xfId="0" applyFont="1" applyBorder="1" applyAlignment="1">
      <alignment horizontal="left" vertical="center"/>
    </xf>
    <xf numFmtId="0" fontId="50" fillId="0" borderId="0" xfId="0" applyFont="1" applyBorder="1" applyAlignment="1">
      <alignment horizontal="left" vertical="center"/>
    </xf>
    <xf numFmtId="0" fontId="47" fillId="0" borderId="0" xfId="0" applyFont="1" applyAlignment="1">
      <alignment horizontal="left" vertical="center"/>
    </xf>
    <xf numFmtId="0" fontId="36"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7"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4" fillId="0" borderId="28" xfId="0" applyFont="1" applyBorder="1" applyAlignment="1">
      <alignment horizontal="left" vertical="center"/>
    </xf>
    <xf numFmtId="0" fontId="48" fillId="0" borderId="29"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left" vertical="center"/>
    </xf>
    <xf numFmtId="0" fontId="48" fillId="0" borderId="0" xfId="0" applyFont="1" applyBorder="1" applyAlignment="1">
      <alignment horizontal="left" vertical="center"/>
    </xf>
    <xf numFmtId="0" fontId="49" fillId="0" borderId="0" xfId="0" applyFont="1" applyBorder="1" applyAlignment="1">
      <alignment horizontal="left" vertical="center"/>
    </xf>
    <xf numFmtId="0" fontId="47" fillId="0" borderId="29" xfId="0" applyFont="1" applyBorder="1" applyAlignment="1">
      <alignment horizontal="left" vertical="center"/>
    </xf>
    <xf numFmtId="0" fontId="44" fillId="0" borderId="0" xfId="0" applyFont="1" applyBorder="1" applyAlignment="1">
      <alignment horizontal="left" vertical="center" wrapText="1"/>
    </xf>
    <xf numFmtId="0" fontId="47" fillId="0" borderId="0" xfId="0" applyFont="1" applyBorder="1" applyAlignment="1">
      <alignment horizontal="left" vertical="center" wrapText="1"/>
    </xf>
    <xf numFmtId="0" fontId="47" fillId="0" borderId="0" xfId="0" applyFont="1" applyBorder="1" applyAlignment="1">
      <alignment horizontal="center" vertical="center" wrapText="1"/>
    </xf>
    <xf numFmtId="0" fontId="44" fillId="0" borderId="23" xfId="0" applyFont="1" applyBorder="1" applyAlignment="1">
      <alignment horizontal="left" vertical="center" wrapText="1"/>
    </xf>
    <xf numFmtId="0" fontId="44" fillId="0" borderId="24" xfId="0" applyFont="1" applyBorder="1" applyAlignment="1">
      <alignment horizontal="left" vertical="center" wrapText="1"/>
    </xf>
    <xf numFmtId="0" fontId="44" fillId="0" borderId="25"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9" fillId="0" borderId="26" xfId="0" applyFont="1" applyBorder="1" applyAlignment="1">
      <alignment horizontal="left" vertical="center" wrapText="1"/>
    </xf>
    <xf numFmtId="0" fontId="49" fillId="0" borderId="27" xfId="0" applyFont="1" applyBorder="1" applyAlignment="1">
      <alignment horizontal="left" vertical="center" wrapText="1"/>
    </xf>
    <xf numFmtId="0" fontId="47" fillId="0" borderId="26" xfId="0" applyFont="1" applyBorder="1" applyAlignment="1">
      <alignment horizontal="left" vertical="center" wrapText="1"/>
    </xf>
    <xf numFmtId="0" fontId="47" fillId="0" borderId="0" xfId="0" applyFont="1" applyBorder="1" applyAlignment="1">
      <alignment horizontal="left" vertical="center"/>
    </xf>
    <xf numFmtId="0" fontId="47" fillId="0" borderId="27" xfId="0" applyFont="1" applyBorder="1" applyAlignment="1">
      <alignment horizontal="left" vertical="center" wrapText="1"/>
    </xf>
    <xf numFmtId="0" fontId="47" fillId="0" borderId="27" xfId="0" applyFont="1" applyBorder="1" applyAlignment="1">
      <alignment horizontal="left" vertical="center"/>
    </xf>
    <xf numFmtId="0" fontId="47" fillId="0" borderId="28" xfId="0" applyFont="1" applyBorder="1" applyAlignment="1">
      <alignment horizontal="left" vertical="center" wrapText="1"/>
    </xf>
    <xf numFmtId="0" fontId="47" fillId="0" borderId="29" xfId="0" applyFont="1" applyBorder="1" applyAlignment="1">
      <alignment horizontal="left" vertical="center" wrapText="1"/>
    </xf>
    <xf numFmtId="0" fontId="47"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7" fillId="0" borderId="28" xfId="0" applyFont="1" applyBorder="1" applyAlignment="1">
      <alignment horizontal="left" vertical="center"/>
    </xf>
    <xf numFmtId="0" fontId="47" fillId="0" borderId="30" xfId="0" applyFont="1" applyBorder="1" applyAlignment="1">
      <alignment horizontal="left" vertical="center"/>
    </xf>
    <xf numFmtId="0" fontId="47" fillId="0" borderId="0" xfId="0" applyFont="1" applyBorder="1" applyAlignment="1">
      <alignment horizontal="center" vertical="center"/>
    </xf>
    <xf numFmtId="0" fontId="49" fillId="0" borderId="0" xfId="0" applyFont="1" applyAlignment="1">
      <alignment vertical="center"/>
    </xf>
    <xf numFmtId="0" fontId="46" fillId="0" borderId="0" xfId="0" applyFont="1" applyBorder="1" applyAlignment="1">
      <alignment vertical="center"/>
    </xf>
    <xf numFmtId="0" fontId="49" fillId="0" borderId="29" xfId="0" applyFont="1" applyBorder="1" applyAlignment="1">
      <alignment vertical="center"/>
    </xf>
    <xf numFmtId="0" fontId="46"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6" fillId="0" borderId="29" xfId="0" applyFont="1" applyBorder="1" applyAlignment="1">
      <alignment horizontal="left"/>
    </xf>
    <xf numFmtId="0" fontId="49" fillId="0" borderId="29" xfId="0" applyFont="1" applyBorder="1" applyAlignment="1">
      <alignment/>
    </xf>
    <xf numFmtId="0" fontId="44" fillId="0" borderId="26" xfId="0" applyFont="1" applyBorder="1" applyAlignment="1">
      <alignment vertical="top"/>
    </xf>
    <xf numFmtId="0" fontId="44" fillId="0" borderId="27" xfId="0" applyFont="1" applyBorder="1" applyAlignment="1">
      <alignment vertical="top"/>
    </xf>
    <xf numFmtId="0" fontId="44" fillId="0" borderId="28" xfId="0" applyFont="1" applyBorder="1" applyAlignment="1">
      <alignment vertical="top"/>
    </xf>
    <xf numFmtId="0" fontId="44" fillId="0" borderId="29" xfId="0" applyFont="1" applyBorder="1" applyAlignment="1">
      <alignment vertical="top"/>
    </xf>
    <xf numFmtId="0" fontId="44" fillId="0" borderId="30" xfId="0" applyFont="1" applyBorder="1" applyAlignment="1">
      <alignment vertical="top"/>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right" vertical="center"/>
      <protection/>
    </xf>
    <xf numFmtId="0" fontId="23" fillId="4" borderId="7" xfId="0" applyFont="1" applyFill="1" applyBorder="1" applyAlignment="1" applyProtection="1">
      <alignment horizontal="center" vertical="center"/>
      <protection/>
    </xf>
    <xf numFmtId="4" fontId="28" fillId="0" borderId="0" xfId="0" applyNumberFormat="1" applyFont="1" applyAlignment="1" applyProtection="1">
      <alignment horizontal="right" vertical="center"/>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27"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4" fillId="0" borderId="0" xfId="0" applyFont="1" applyAlignment="1">
      <alignment horizontal="left" vertical="center" wrapText="1"/>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4" fillId="0" borderId="0" xfId="0" applyFont="1" applyAlignment="1">
      <alignment horizontal="left" vertical="top" wrapText="1"/>
    </xf>
    <xf numFmtId="0" fontId="45" fillId="0" borderId="0" xfId="0" applyFont="1" applyBorder="1" applyAlignment="1">
      <alignment horizontal="center" vertical="center"/>
    </xf>
    <xf numFmtId="0" fontId="45" fillId="0" borderId="0" xfId="0" applyFont="1" applyBorder="1" applyAlignment="1">
      <alignment horizontal="center" vertical="center" wrapText="1"/>
    </xf>
    <xf numFmtId="0" fontId="46"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6"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1/919735112" TargetMode="External" /><Relationship Id="rId2" Type="http://schemas.openxmlformats.org/officeDocument/2006/relationships/hyperlink" Target="https://podminky.urs.cz/item/CS_URS_2022_01/113107242" TargetMode="External" /><Relationship Id="rId3" Type="http://schemas.openxmlformats.org/officeDocument/2006/relationships/hyperlink" Target="https://podminky.urs.cz/item/CS_URS_2022_01/997221561" TargetMode="External" /><Relationship Id="rId4" Type="http://schemas.openxmlformats.org/officeDocument/2006/relationships/hyperlink" Target="https://podminky.urs.cz/item/CS_URS_2022_01/997221569" TargetMode="External" /><Relationship Id="rId5" Type="http://schemas.openxmlformats.org/officeDocument/2006/relationships/hyperlink" Target="https://podminky.urs.cz/item/CS_URS_2022_01/997013875" TargetMode="External" /><Relationship Id="rId6" Type="http://schemas.openxmlformats.org/officeDocument/2006/relationships/hyperlink" Target="https://podminky.urs.cz/item/CS_URS_2022_01/961044111" TargetMode="External" /><Relationship Id="rId7" Type="http://schemas.openxmlformats.org/officeDocument/2006/relationships/hyperlink" Target="https://podminky.urs.cz/item/CS_URS_2022_01/997013501" TargetMode="External" /><Relationship Id="rId8" Type="http://schemas.openxmlformats.org/officeDocument/2006/relationships/hyperlink" Target="https://podminky.urs.cz/item/CS_URS_2022_01/997013509" TargetMode="External" /><Relationship Id="rId9" Type="http://schemas.openxmlformats.org/officeDocument/2006/relationships/hyperlink" Target="https://podminky.urs.cz/item/CS_URS_2022_01/997013861" TargetMode="External" /><Relationship Id="rId10" Type="http://schemas.openxmlformats.org/officeDocument/2006/relationships/hyperlink" Target="https://podminky.urs.cz/item/CS_URS_2022_01/122251105" TargetMode="External" /><Relationship Id="rId11" Type="http://schemas.openxmlformats.org/officeDocument/2006/relationships/hyperlink" Target="https://podminky.urs.cz/item/CS_URS_2022_01/162751117" TargetMode="External" /><Relationship Id="rId12" Type="http://schemas.openxmlformats.org/officeDocument/2006/relationships/hyperlink" Target="https://podminky.urs.cz/item/CS_URS_2022_01/162751119" TargetMode="External" /><Relationship Id="rId13" Type="http://schemas.openxmlformats.org/officeDocument/2006/relationships/hyperlink" Target="https://podminky.urs.cz/item/CS_URS_2022_01/171201231" TargetMode="External" /><Relationship Id="rId14" Type="http://schemas.openxmlformats.org/officeDocument/2006/relationships/hyperlink" Target="https://podminky.urs.cz/item/CS_URS_2022_01/181951112" TargetMode="External" /><Relationship Id="rId15" Type="http://schemas.openxmlformats.org/officeDocument/2006/relationships/hyperlink" Target="https://podminky.urs.cz/item/CS_URS_2022_01/167151111" TargetMode="External" /><Relationship Id="rId16" Type="http://schemas.openxmlformats.org/officeDocument/2006/relationships/hyperlink" Target="https://podminky.urs.cz/item/CS_URS_2022_01/162751117" TargetMode="External" /><Relationship Id="rId17" Type="http://schemas.openxmlformats.org/officeDocument/2006/relationships/hyperlink" Target="https://podminky.urs.cz/item/CS_URS_2022_01/171151103" TargetMode="External" /><Relationship Id="rId18" Type="http://schemas.openxmlformats.org/officeDocument/2006/relationships/hyperlink" Target="https://podminky.urs.cz/item/CS_URS_2022_01/561061111" TargetMode="External" /><Relationship Id="rId19" Type="http://schemas.openxmlformats.org/officeDocument/2006/relationships/hyperlink" Target="https://podminky.urs.cz/item/CS_URS_2022_01/167151101" TargetMode="External" /><Relationship Id="rId20" Type="http://schemas.openxmlformats.org/officeDocument/2006/relationships/hyperlink" Target="https://podminky.urs.cz/item/CS_URS_2022_01/162751117" TargetMode="External" /><Relationship Id="rId21" Type="http://schemas.openxmlformats.org/officeDocument/2006/relationships/hyperlink" Target="https://podminky.urs.cz/item/CS_URS_2022_01/171151103" TargetMode="External" /><Relationship Id="rId22" Type="http://schemas.openxmlformats.org/officeDocument/2006/relationships/hyperlink" Target="https://podminky.urs.cz/item/CS_URS_2022_01/561051111" TargetMode="External" /><Relationship Id="rId23" Type="http://schemas.openxmlformats.org/officeDocument/2006/relationships/hyperlink" Target="https://podminky.urs.cz/item/CS_URS_2022_01/171151112" TargetMode="External" /><Relationship Id="rId24" Type="http://schemas.openxmlformats.org/officeDocument/2006/relationships/hyperlink" Target="https://podminky.urs.cz/item/CS_URS_2022_01/564811111" TargetMode="External" /><Relationship Id="rId25" Type="http://schemas.openxmlformats.org/officeDocument/2006/relationships/hyperlink" Target="https://podminky.urs.cz/item/CS_URS_2022_01/564831111" TargetMode="External" /><Relationship Id="rId26" Type="http://schemas.openxmlformats.org/officeDocument/2006/relationships/hyperlink" Target="https://podminky.urs.cz/item/CS_URS_2022_01/565155111" TargetMode="External" /><Relationship Id="rId27" Type="http://schemas.openxmlformats.org/officeDocument/2006/relationships/hyperlink" Target="https://podminky.urs.cz/item/CS_URS_2022_01/573231112" TargetMode="External" /><Relationship Id="rId28" Type="http://schemas.openxmlformats.org/officeDocument/2006/relationships/hyperlink" Target="https://podminky.urs.cz/item/CS_URS_2022_01/577144111" TargetMode="External" /><Relationship Id="rId29" Type="http://schemas.openxmlformats.org/officeDocument/2006/relationships/hyperlink" Target="https://podminky.urs.cz/item/CS_URS_2022_01/167151101" TargetMode="External" /><Relationship Id="rId30" Type="http://schemas.openxmlformats.org/officeDocument/2006/relationships/hyperlink" Target="https://podminky.urs.cz/item/CS_URS_2022_01/162351103" TargetMode="External" /><Relationship Id="rId31" Type="http://schemas.openxmlformats.org/officeDocument/2006/relationships/hyperlink" Target="https://podminky.urs.cz/item/CS_URS_2022_01/174151101" TargetMode="External" /><Relationship Id="rId32" Type="http://schemas.openxmlformats.org/officeDocument/2006/relationships/hyperlink" Target="https://podminky.urs.cz/item/CS_URS_2022_01/167151101" TargetMode="External" /><Relationship Id="rId33" Type="http://schemas.openxmlformats.org/officeDocument/2006/relationships/hyperlink" Target="https://podminky.urs.cz/item/CS_URS_2022_01/162751117" TargetMode="External" /><Relationship Id="rId34" Type="http://schemas.openxmlformats.org/officeDocument/2006/relationships/hyperlink" Target="https://podminky.urs.cz/item/CS_URS_2022_01/181351003" TargetMode="External" /><Relationship Id="rId35" Type="http://schemas.openxmlformats.org/officeDocument/2006/relationships/hyperlink" Target="https://podminky.urs.cz/item/CS_URS_2022_01/181111111" TargetMode="External" /><Relationship Id="rId36" Type="http://schemas.openxmlformats.org/officeDocument/2006/relationships/hyperlink" Target="https://podminky.urs.cz/item/CS_URS_2022_01/181411131" TargetMode="External" /><Relationship Id="rId37" Type="http://schemas.openxmlformats.org/officeDocument/2006/relationships/hyperlink" Target="https://podminky.urs.cz/item/CS_URS_2022_01/185804312" TargetMode="External" /><Relationship Id="rId38" Type="http://schemas.openxmlformats.org/officeDocument/2006/relationships/hyperlink" Target="https://podminky.urs.cz/item/CS_URS_2022_01/226213513" TargetMode="External" /><Relationship Id="rId39" Type="http://schemas.openxmlformats.org/officeDocument/2006/relationships/hyperlink" Target="https://podminky.urs.cz/item/CS_URS_2022_01/226214113" TargetMode="External" /><Relationship Id="rId40" Type="http://schemas.openxmlformats.org/officeDocument/2006/relationships/hyperlink" Target="https://podminky.urs.cz/item/CS_URS_2022_01/226212213" TargetMode="External" /><Relationship Id="rId41" Type="http://schemas.openxmlformats.org/officeDocument/2006/relationships/hyperlink" Target="https://podminky.urs.cz/item/CS_URS_2022_01/167151101" TargetMode="External" /><Relationship Id="rId42" Type="http://schemas.openxmlformats.org/officeDocument/2006/relationships/hyperlink" Target="https://podminky.urs.cz/item/CS_URS_2022_01/162751117" TargetMode="External" /><Relationship Id="rId43" Type="http://schemas.openxmlformats.org/officeDocument/2006/relationships/hyperlink" Target="https://podminky.urs.cz/item/CS_URS_2022_01/162751119" TargetMode="External" /><Relationship Id="rId44" Type="http://schemas.openxmlformats.org/officeDocument/2006/relationships/hyperlink" Target="https://podminky.urs.cz/item/CS_URS_2022_01/171201231" TargetMode="External" /><Relationship Id="rId45" Type="http://schemas.openxmlformats.org/officeDocument/2006/relationships/hyperlink" Target="https://podminky.urs.cz/item/CS_URS_2022_01/231212112" TargetMode="External" /><Relationship Id="rId46" Type="http://schemas.openxmlformats.org/officeDocument/2006/relationships/hyperlink" Target="https://podminky.urs.cz/item/CS_URS_2022_01/231212113" TargetMode="External" /><Relationship Id="rId47" Type="http://schemas.openxmlformats.org/officeDocument/2006/relationships/hyperlink" Target="https://podminky.urs.cz/item/CS_URS_2022_01/231212114" TargetMode="External" /><Relationship Id="rId48" Type="http://schemas.openxmlformats.org/officeDocument/2006/relationships/hyperlink" Target="https://podminky.urs.cz/item/CS_URS_2022_01/231611114" TargetMode="External" /><Relationship Id="rId49" Type="http://schemas.openxmlformats.org/officeDocument/2006/relationships/hyperlink" Target="https://podminky.urs.cz/item/CS_URS_2022_01/331123903" TargetMode="External" /><Relationship Id="rId50" Type="http://schemas.openxmlformats.org/officeDocument/2006/relationships/hyperlink" Target="https://podminky.urs.cz/item/CS_URS_2022_01/331123904" TargetMode="External" /><Relationship Id="rId51" Type="http://schemas.openxmlformats.org/officeDocument/2006/relationships/hyperlink" Target="https://podminky.urs.cz/item/CS_URS_2022_01/389381001" TargetMode="External" /><Relationship Id="rId52" Type="http://schemas.openxmlformats.org/officeDocument/2006/relationships/hyperlink" Target="https://podminky.urs.cz/item/CS_URS_2022_01/413123903" TargetMode="External" /><Relationship Id="rId53" Type="http://schemas.openxmlformats.org/officeDocument/2006/relationships/hyperlink" Target="https://podminky.urs.cz/item/CS_URS_2022_01/413123901" TargetMode="External" /><Relationship Id="rId54" Type="http://schemas.openxmlformats.org/officeDocument/2006/relationships/hyperlink" Target="https://podminky.urs.cz/item/CS_URS_2022_01/271532212" TargetMode="External" /><Relationship Id="rId55" Type="http://schemas.openxmlformats.org/officeDocument/2006/relationships/hyperlink" Target="https://podminky.urs.cz/item/CS_URS_2022_01/382127890" TargetMode="External" /><Relationship Id="rId56" Type="http://schemas.openxmlformats.org/officeDocument/2006/relationships/hyperlink" Target="https://podminky.urs.cz/item/CS_URS_2022_01/945412112" TargetMode="External" /><Relationship Id="rId57" Type="http://schemas.openxmlformats.org/officeDocument/2006/relationships/hyperlink" Target="https://podminky.urs.cz/item/CS_URS_2022_01/949101112" TargetMode="External" /><Relationship Id="rId58" Type="http://schemas.openxmlformats.org/officeDocument/2006/relationships/hyperlink" Target="https://podminky.urs.cz/item/CS_URS_2022_01/952902121" TargetMode="External" /><Relationship Id="rId59" Type="http://schemas.openxmlformats.org/officeDocument/2006/relationships/hyperlink" Target="https://podminky.urs.cz/item/CS_URS_2022_01/998014011" TargetMode="External" /><Relationship Id="rId60" Type="http://schemas.openxmlformats.org/officeDocument/2006/relationships/hyperlink" Target="https://podminky.urs.cz/item/CS_URS_2022_01/711471051" TargetMode="External" /><Relationship Id="rId61" Type="http://schemas.openxmlformats.org/officeDocument/2006/relationships/hyperlink" Target="https://podminky.urs.cz/item/CS_URS_2022_01/711472051" TargetMode="External" /><Relationship Id="rId62" Type="http://schemas.openxmlformats.org/officeDocument/2006/relationships/hyperlink" Target="https://podminky.urs.cz/item/CS_URS_2022_01/711491171" TargetMode="External" /><Relationship Id="rId63" Type="http://schemas.openxmlformats.org/officeDocument/2006/relationships/hyperlink" Target="https://podminky.urs.cz/item/CS_URS_2022_01/711491271" TargetMode="External" /><Relationship Id="rId64" Type="http://schemas.openxmlformats.org/officeDocument/2006/relationships/hyperlink" Target="https://podminky.urs.cz/item/CS_URS_2022_01/711491172" TargetMode="External" /><Relationship Id="rId65" Type="http://schemas.openxmlformats.org/officeDocument/2006/relationships/hyperlink" Target="https://podminky.urs.cz/item/CS_URS_2022_01/711491272" TargetMode="External" /><Relationship Id="rId66" Type="http://schemas.openxmlformats.org/officeDocument/2006/relationships/hyperlink" Target="https://podminky.urs.cz/item/CS_URS_2022_01/711491175" TargetMode="External" /><Relationship Id="rId67" Type="http://schemas.openxmlformats.org/officeDocument/2006/relationships/hyperlink" Target="https://podminky.urs.cz/item/CS_URS_2022_01/711491176" TargetMode="External" /><Relationship Id="rId68" Type="http://schemas.openxmlformats.org/officeDocument/2006/relationships/hyperlink" Target="https://podminky.urs.cz/item/CS_URS_2022_01/998711101" TargetMode="External" /><Relationship Id="rId69" Type="http://schemas.openxmlformats.org/officeDocument/2006/relationships/hyperlink" Target="https://podminky.urs.cz/item/CS_URS_2022_01/764511601" TargetMode="External" /><Relationship Id="rId70" Type="http://schemas.openxmlformats.org/officeDocument/2006/relationships/hyperlink" Target="https://podminky.urs.cz/item/CS_URS_2022_01/764511641" TargetMode="External" /><Relationship Id="rId71" Type="http://schemas.openxmlformats.org/officeDocument/2006/relationships/hyperlink" Target="https://podminky.urs.cz/item/CS_URS_2022_01/764518621" TargetMode="External" /><Relationship Id="rId72" Type="http://schemas.openxmlformats.org/officeDocument/2006/relationships/hyperlink" Target="https://podminky.urs.cz/item/CS_URS_2022_01/764211635" TargetMode="External" /><Relationship Id="rId73" Type="http://schemas.openxmlformats.org/officeDocument/2006/relationships/hyperlink" Target="https://podminky.urs.cz/item/CS_URS_2022_01/764011614" TargetMode="External" /><Relationship Id="rId74" Type="http://schemas.openxmlformats.org/officeDocument/2006/relationships/hyperlink" Target="https://podminky.urs.cz/item/CS_URS_2022_01/764212637" TargetMode="External" /><Relationship Id="rId75" Type="http://schemas.openxmlformats.org/officeDocument/2006/relationships/hyperlink" Target="https://podminky.urs.cz/item/CS_URS_2022_01/765125402" TargetMode="External" /><Relationship Id="rId76" Type="http://schemas.openxmlformats.org/officeDocument/2006/relationships/hyperlink" Target="https://podminky.urs.cz/item/CS_URS_2022_01/765125403" TargetMode="External" /><Relationship Id="rId77" Type="http://schemas.openxmlformats.org/officeDocument/2006/relationships/hyperlink" Target="https://podminky.urs.cz/item/CS_URS_2022_01/998764102" TargetMode="External" /><Relationship Id="rId78" Type="http://schemas.openxmlformats.org/officeDocument/2006/relationships/hyperlink" Target="https://podminky.urs.cz/item/CS_URS_2022_01/766412214" TargetMode="External" /><Relationship Id="rId79" Type="http://schemas.openxmlformats.org/officeDocument/2006/relationships/hyperlink" Target="https://podminky.urs.cz/item/CS_URS_2022_01/766417211" TargetMode="External" /><Relationship Id="rId80" Type="http://schemas.openxmlformats.org/officeDocument/2006/relationships/hyperlink" Target="https://podminky.urs.cz/item/CS_URS_2022_01/953991311" TargetMode="External" /><Relationship Id="rId81" Type="http://schemas.openxmlformats.org/officeDocument/2006/relationships/hyperlink" Target="https://podminky.urs.cz/item/CS_URS_2022_01/762083121" TargetMode="External" /><Relationship Id="rId82" Type="http://schemas.openxmlformats.org/officeDocument/2006/relationships/hyperlink" Target="https://podminky.urs.cz/item/CS_URS_2022_01/998766101" TargetMode="External" /><Relationship Id="rId83" Type="http://schemas.openxmlformats.org/officeDocument/2006/relationships/hyperlink" Target="https://podminky.urs.cz/item/CS_URS_2022_01/762430033" TargetMode="External" /><Relationship Id="rId84" Type="http://schemas.openxmlformats.org/officeDocument/2006/relationships/hyperlink" Target="https://podminky.urs.cz/item/CS_URS_2022_01/762439001" TargetMode="External" /><Relationship Id="rId85" Type="http://schemas.openxmlformats.org/officeDocument/2006/relationships/hyperlink" Target="https://podminky.urs.cz/item/CS_URS_2022_01/953991311" TargetMode="External" /><Relationship Id="rId86" Type="http://schemas.openxmlformats.org/officeDocument/2006/relationships/hyperlink" Target="https://podminky.urs.cz/item/CS_URS_2022_01/762083121" TargetMode="External" /><Relationship Id="rId87" Type="http://schemas.openxmlformats.org/officeDocument/2006/relationships/hyperlink" Target="https://podminky.urs.cz/item/CS_URS_2022_01/998762101" TargetMode="External" /><Relationship Id="rId88" Type="http://schemas.openxmlformats.org/officeDocument/2006/relationships/hyperlink" Target="https://podminky.urs.cz/item/CS_URS_2022_01/342171112" TargetMode="External" /><Relationship Id="rId89" Type="http://schemas.openxmlformats.org/officeDocument/2006/relationships/hyperlink" Target="https://podminky.urs.cz/item/CS_URS_2022_01/444171112" TargetMode="External" /><Relationship Id="rId90"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2_01/181912112" TargetMode="External" /><Relationship Id="rId2" Type="http://schemas.openxmlformats.org/officeDocument/2006/relationships/hyperlink" Target="https://podminky.urs.cz/item/CS_URS_2022_01/564761111" TargetMode="External" /><Relationship Id="rId3" Type="http://schemas.openxmlformats.org/officeDocument/2006/relationships/hyperlink" Target="https://podminky.urs.cz/item/CS_URS_2022_01/564772111" TargetMode="External" /><Relationship Id="rId4" Type="http://schemas.openxmlformats.org/officeDocument/2006/relationships/hyperlink" Target="https://podminky.urs.cz/item/CS_URS_2022_01/565155111" TargetMode="External" /><Relationship Id="rId5" Type="http://schemas.openxmlformats.org/officeDocument/2006/relationships/hyperlink" Target="https://podminky.urs.cz/item/CS_URS_2022_01/573231112" TargetMode="External" /><Relationship Id="rId6" Type="http://schemas.openxmlformats.org/officeDocument/2006/relationships/hyperlink" Target="https://podminky.urs.cz/item/CS_URS_2022_01/577144111" TargetMode="External" /><Relationship Id="rId7" Type="http://schemas.openxmlformats.org/officeDocument/2006/relationships/hyperlink" Target="https://podminky.urs.cz/item/CS_URS_2022_01/916131213" TargetMode="External" /><Relationship Id="rId8" Type="http://schemas.openxmlformats.org/officeDocument/2006/relationships/hyperlink" Target="https://podminky.urs.cz/item/CS_URS_2022_01/998225111" TargetMode="External" /><Relationship Id="rId9"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s://podminky.urs.cz/item/CS_URS_2022_01/111251101" TargetMode="External" /><Relationship Id="rId2" Type="http://schemas.openxmlformats.org/officeDocument/2006/relationships/hyperlink" Target="https://podminky.urs.cz/item/CS_URS_2022_01/122251102" TargetMode="External" /><Relationship Id="rId3" Type="http://schemas.openxmlformats.org/officeDocument/2006/relationships/hyperlink" Target="https://podminky.urs.cz/item/CS_URS_2022_01/162351103" TargetMode="External" /><Relationship Id="rId4" Type="http://schemas.openxmlformats.org/officeDocument/2006/relationships/hyperlink" Target="https://podminky.urs.cz/item/CS_URS_2022_01/945412111" TargetMode="External" /><Relationship Id="rId5" Type="http://schemas.openxmlformats.org/officeDocument/2006/relationships/hyperlink" Target="https://podminky.urs.cz/item/CS_URS_2022_01/966072132" TargetMode="External" /><Relationship Id="rId6" Type="http://schemas.openxmlformats.org/officeDocument/2006/relationships/hyperlink" Target="https://podminky.urs.cz/item/CS_URS_2022_01/966071121" TargetMode="External" /><Relationship Id="rId7" Type="http://schemas.openxmlformats.org/officeDocument/2006/relationships/hyperlink" Target="https://podminky.urs.cz/item/CS_URS_2022_01/981513114" TargetMode="External" /><Relationship Id="rId8" Type="http://schemas.openxmlformats.org/officeDocument/2006/relationships/hyperlink" Target="https://podminky.urs.cz/item/CS_URS_2022_01/113107241" TargetMode="External" /><Relationship Id="rId9" Type="http://schemas.openxmlformats.org/officeDocument/2006/relationships/hyperlink" Target="https://podminky.urs.cz/item/CS_URS_2022_01/981513114" TargetMode="External" /><Relationship Id="rId10" Type="http://schemas.openxmlformats.org/officeDocument/2006/relationships/hyperlink" Target="https://podminky.urs.cz/item/CS_URS_2022_01/997006512" TargetMode="External" /><Relationship Id="rId11" Type="http://schemas.openxmlformats.org/officeDocument/2006/relationships/hyperlink" Target="https://podminky.urs.cz/item/CS_URS_2022_01/997006519" TargetMode="External" /><Relationship Id="rId12" Type="http://schemas.openxmlformats.org/officeDocument/2006/relationships/hyperlink" Target="https://podminky.urs.cz/item/CS_URS_2022_01/997013862" TargetMode="External" /><Relationship Id="rId13" Type="http://schemas.openxmlformats.org/officeDocument/2006/relationships/hyperlink" Target="https://podminky.urs.cz/item/CS_URS_2022_01/997013875" TargetMode="External" /><Relationship Id="rId14" Type="http://schemas.openxmlformats.org/officeDocument/2006/relationships/hyperlink" Target="https://podminky.urs.cz/item/CS_URS_2022_01/997013813" TargetMode="External" /><Relationship Id="rId15" Type="http://schemas.openxmlformats.org/officeDocument/2006/relationships/hyperlink" Target="https://podminky.urs.cz/item/CS_URS_2022_01/764004801" TargetMode="External" /><Relationship Id="rId16" Type="http://schemas.openxmlformats.org/officeDocument/2006/relationships/hyperlink" Target="https://podminky.urs.cz/item/CS_URS_2022_01/764004861" TargetMode="External" /><Relationship Id="rId17" Type="http://schemas.openxmlformats.org/officeDocument/2006/relationships/hyperlink" Target="https://podminky.urs.cz/item/CS_URS_2022_01/767691833" TargetMode="External" /><Relationship Id="rId18" Type="http://schemas.openxmlformats.org/officeDocument/2006/relationships/hyperlink" Target="https://podminky.urs.cz/item/CS_URS_2022_01/767996701" TargetMode="External" /><Relationship Id="rId19"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s://podminky.urs.cz/item/CS_URS_2021_01/011002000" TargetMode="External" /><Relationship Id="rId2" Type="http://schemas.openxmlformats.org/officeDocument/2006/relationships/hyperlink" Target="https://podminky.urs.cz/item/CS_URS_2021_01/012203000" TargetMode="External" /><Relationship Id="rId3" Type="http://schemas.openxmlformats.org/officeDocument/2006/relationships/hyperlink" Target="https://podminky.urs.cz/item/CS_URS_2021_01/012303000" TargetMode="External" /><Relationship Id="rId4" Type="http://schemas.openxmlformats.org/officeDocument/2006/relationships/hyperlink" Target="https://podminky.urs.cz/item/CS_URS_2021_01/013203000" TargetMode="External" /><Relationship Id="rId5" Type="http://schemas.openxmlformats.org/officeDocument/2006/relationships/hyperlink" Target="https://podminky.urs.cz/item/CS_URS_2021_01/013254000" TargetMode="External" /><Relationship Id="rId6" Type="http://schemas.openxmlformats.org/officeDocument/2006/relationships/hyperlink" Target="https://podminky.urs.cz/item/CS_URS_2021_01/030001000" TargetMode="External" /><Relationship Id="rId7" Type="http://schemas.openxmlformats.org/officeDocument/2006/relationships/hyperlink" Target="https://podminky.urs.cz/item/CS_URS_2021_01/043002000" TargetMode="External" /><Relationship Id="rId8" Type="http://schemas.openxmlformats.org/officeDocument/2006/relationships/hyperlink" Target="https://podminky.urs.cz/item/CS_URS_2021_01/045002000" TargetMode="External" /><Relationship Id="rId9" Type="http://schemas.openxmlformats.org/officeDocument/2006/relationships/hyperlink" Target="https://podminky.urs.cz/item/CS_URS_2021_01/071103000" TargetMode="External" /><Relationship Id="rId10"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5"/>
  <sheetViews>
    <sheetView showGridLines="0" workbookViewId="0" topLeftCell="A4">
      <selection activeCell="AN8" sqref="AN8"/>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406"/>
      <c r="AS2" s="406"/>
      <c r="AT2" s="406"/>
      <c r="AU2" s="406"/>
      <c r="AV2" s="406"/>
      <c r="AW2" s="406"/>
      <c r="AX2" s="406"/>
      <c r="AY2" s="406"/>
      <c r="AZ2" s="406"/>
      <c r="BA2" s="406"/>
      <c r="BB2" s="406"/>
      <c r="BC2" s="406"/>
      <c r="BD2" s="406"/>
      <c r="BE2" s="406"/>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90" t="s">
        <v>14</v>
      </c>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24"/>
      <c r="AQ5" s="24"/>
      <c r="AR5" s="22"/>
      <c r="BE5" s="387" t="s">
        <v>15</v>
      </c>
      <c r="BS5" s="19" t="s">
        <v>6</v>
      </c>
    </row>
    <row r="6" spans="2:71" s="1" customFormat="1" ht="36.95" customHeight="1">
      <c r="B6" s="23"/>
      <c r="C6" s="24"/>
      <c r="D6" s="30" t="s">
        <v>16</v>
      </c>
      <c r="E6" s="24"/>
      <c r="F6" s="24"/>
      <c r="G6" s="24"/>
      <c r="H6" s="24"/>
      <c r="I6" s="24"/>
      <c r="J6" s="24"/>
      <c r="K6" s="392" t="s">
        <v>17</v>
      </c>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24"/>
      <c r="AQ6" s="24"/>
      <c r="AR6" s="22"/>
      <c r="BE6" s="388"/>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19</v>
      </c>
      <c r="AO7" s="24"/>
      <c r="AP7" s="24"/>
      <c r="AQ7" s="24"/>
      <c r="AR7" s="22"/>
      <c r="BE7" s="388"/>
      <c r="BS7" s="19" t="s">
        <v>6</v>
      </c>
    </row>
    <row r="8" spans="2:71" s="1" customFormat="1" ht="12" customHeight="1">
      <c r="B8" s="23"/>
      <c r="C8" s="24"/>
      <c r="D8" s="31"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23</v>
      </c>
      <c r="AL8" s="24"/>
      <c r="AM8" s="24"/>
      <c r="AN8" s="32"/>
      <c r="AO8" s="24"/>
      <c r="AP8" s="24"/>
      <c r="AQ8" s="24"/>
      <c r="AR8" s="22"/>
      <c r="BE8" s="388"/>
      <c r="BS8" s="19" t="s">
        <v>6</v>
      </c>
    </row>
    <row r="9" spans="2:71"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88"/>
      <c r="BS9" s="19" t="s">
        <v>6</v>
      </c>
    </row>
    <row r="10" spans="2:71" s="1" customFormat="1" ht="12" customHeight="1">
      <c r="B10" s="23"/>
      <c r="C10" s="24"/>
      <c r="D10" s="31" t="s">
        <v>24</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25</v>
      </c>
      <c r="AL10" s="24"/>
      <c r="AM10" s="24"/>
      <c r="AN10" s="29" t="s">
        <v>19</v>
      </c>
      <c r="AO10" s="24"/>
      <c r="AP10" s="24"/>
      <c r="AQ10" s="24"/>
      <c r="AR10" s="22"/>
      <c r="BE10" s="388"/>
      <c r="BS10" s="19" t="s">
        <v>6</v>
      </c>
    </row>
    <row r="11" spans="2:71" s="1" customFormat="1" ht="18.4" customHeight="1">
      <c r="B11" s="23"/>
      <c r="C11" s="24"/>
      <c r="D11" s="24"/>
      <c r="E11" s="29" t="s">
        <v>26</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27</v>
      </c>
      <c r="AL11" s="24"/>
      <c r="AM11" s="24"/>
      <c r="AN11" s="29" t="s">
        <v>19</v>
      </c>
      <c r="AO11" s="24"/>
      <c r="AP11" s="24"/>
      <c r="AQ11" s="24"/>
      <c r="AR11" s="22"/>
      <c r="BE11" s="388"/>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88"/>
      <c r="BS12" s="19" t="s">
        <v>6</v>
      </c>
    </row>
    <row r="13" spans="2:71" s="1" customFormat="1" ht="12" customHeight="1">
      <c r="B13" s="23"/>
      <c r="C13" s="24"/>
      <c r="D13" s="31" t="s">
        <v>28</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25</v>
      </c>
      <c r="AL13" s="24"/>
      <c r="AM13" s="24"/>
      <c r="AN13" s="33" t="s">
        <v>29</v>
      </c>
      <c r="AO13" s="24"/>
      <c r="AP13" s="24"/>
      <c r="AQ13" s="24"/>
      <c r="AR13" s="22"/>
      <c r="BE13" s="388"/>
      <c r="BS13" s="19" t="s">
        <v>6</v>
      </c>
    </row>
    <row r="14" spans="2:71" ht="12.75">
      <c r="B14" s="23"/>
      <c r="C14" s="24"/>
      <c r="D14" s="24"/>
      <c r="E14" s="393" t="s">
        <v>29</v>
      </c>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1" t="s">
        <v>27</v>
      </c>
      <c r="AL14" s="24"/>
      <c r="AM14" s="24"/>
      <c r="AN14" s="33" t="s">
        <v>29</v>
      </c>
      <c r="AO14" s="24"/>
      <c r="AP14" s="24"/>
      <c r="AQ14" s="24"/>
      <c r="AR14" s="22"/>
      <c r="BE14" s="388"/>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88"/>
      <c r="BS15" s="19" t="s">
        <v>4</v>
      </c>
    </row>
    <row r="16" spans="2:71" s="1" customFormat="1" ht="12" customHeight="1">
      <c r="B16" s="23"/>
      <c r="C16" s="24"/>
      <c r="D16" s="31" t="s">
        <v>30</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25</v>
      </c>
      <c r="AL16" s="24"/>
      <c r="AM16" s="24"/>
      <c r="AN16" s="29" t="s">
        <v>31</v>
      </c>
      <c r="AO16" s="24"/>
      <c r="AP16" s="24"/>
      <c r="AQ16" s="24"/>
      <c r="AR16" s="22"/>
      <c r="BE16" s="388"/>
      <c r="BS16" s="19" t="s">
        <v>4</v>
      </c>
    </row>
    <row r="17" spans="2:71" s="1" customFormat="1" ht="18.4" customHeight="1">
      <c r="B17" s="23"/>
      <c r="C17" s="24"/>
      <c r="D17" s="24"/>
      <c r="E17" s="29" t="s">
        <v>32</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27</v>
      </c>
      <c r="AL17" s="24"/>
      <c r="AM17" s="24"/>
      <c r="AN17" s="29" t="s">
        <v>19</v>
      </c>
      <c r="AO17" s="24"/>
      <c r="AP17" s="24"/>
      <c r="AQ17" s="24"/>
      <c r="AR17" s="22"/>
      <c r="BE17" s="388"/>
      <c r="BS17" s="19" t="s">
        <v>33</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88"/>
      <c r="BS18" s="19" t="s">
        <v>6</v>
      </c>
    </row>
    <row r="19" spans="2:71" s="1" customFormat="1" ht="12" customHeight="1">
      <c r="B19" s="23"/>
      <c r="C19" s="24"/>
      <c r="D19" s="31" t="s">
        <v>34</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25</v>
      </c>
      <c r="AL19" s="24"/>
      <c r="AM19" s="24"/>
      <c r="AN19" s="29" t="s">
        <v>19</v>
      </c>
      <c r="AO19" s="24"/>
      <c r="AP19" s="24"/>
      <c r="AQ19" s="24"/>
      <c r="AR19" s="22"/>
      <c r="BE19" s="388"/>
      <c r="BS19" s="19" t="s">
        <v>6</v>
      </c>
    </row>
    <row r="20" spans="2:71" s="1" customFormat="1" ht="18.4" customHeight="1">
      <c r="B20" s="23"/>
      <c r="C20" s="24"/>
      <c r="D20" s="24"/>
      <c r="E20" s="29" t="s">
        <v>35</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27</v>
      </c>
      <c r="AL20" s="24"/>
      <c r="AM20" s="24"/>
      <c r="AN20" s="29" t="s">
        <v>19</v>
      </c>
      <c r="AO20" s="24"/>
      <c r="AP20" s="24"/>
      <c r="AQ20" s="24"/>
      <c r="AR20" s="22"/>
      <c r="BE20" s="388"/>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88"/>
    </row>
    <row r="22" spans="2:57" s="1" customFormat="1" ht="12" customHeight="1">
      <c r="B22" s="23"/>
      <c r="C22" s="24"/>
      <c r="D22" s="31" t="s">
        <v>36</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88"/>
    </row>
    <row r="23" spans="2:57" s="1" customFormat="1" ht="226.5" customHeight="1">
      <c r="B23" s="23"/>
      <c r="C23" s="24"/>
      <c r="D23" s="24"/>
      <c r="E23" s="395" t="s">
        <v>37</v>
      </c>
      <c r="F23" s="395"/>
      <c r="G23" s="395"/>
      <c r="H23" s="395"/>
      <c r="I23" s="395"/>
      <c r="J23" s="395"/>
      <c r="K23" s="395"/>
      <c r="L23" s="395"/>
      <c r="M23" s="395"/>
      <c r="N23" s="395"/>
      <c r="O23" s="395"/>
      <c r="P23" s="395"/>
      <c r="Q23" s="395"/>
      <c r="R23" s="395"/>
      <c r="S23" s="395"/>
      <c r="T23" s="395"/>
      <c r="U23" s="395"/>
      <c r="V23" s="395"/>
      <c r="W23" s="395"/>
      <c r="X23" s="395"/>
      <c r="Y23" s="395"/>
      <c r="Z23" s="395"/>
      <c r="AA23" s="395"/>
      <c r="AB23" s="395"/>
      <c r="AC23" s="395"/>
      <c r="AD23" s="395"/>
      <c r="AE23" s="395"/>
      <c r="AF23" s="395"/>
      <c r="AG23" s="395"/>
      <c r="AH23" s="395"/>
      <c r="AI23" s="395"/>
      <c r="AJ23" s="395"/>
      <c r="AK23" s="395"/>
      <c r="AL23" s="395"/>
      <c r="AM23" s="395"/>
      <c r="AN23" s="395"/>
      <c r="AO23" s="24"/>
      <c r="AP23" s="24"/>
      <c r="AQ23" s="24"/>
      <c r="AR23" s="22"/>
      <c r="BE23" s="388"/>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88"/>
    </row>
    <row r="25" spans="2:57"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88"/>
    </row>
    <row r="26" spans="1:57" s="2" customFormat="1" ht="25.9" customHeight="1">
      <c r="A26" s="36"/>
      <c r="B26" s="37"/>
      <c r="C26" s="38"/>
      <c r="D26" s="39" t="s">
        <v>38</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96">
        <f>ROUND(AG54,2)</f>
        <v>0</v>
      </c>
      <c r="AL26" s="397"/>
      <c r="AM26" s="397"/>
      <c r="AN26" s="397"/>
      <c r="AO26" s="397"/>
      <c r="AP26" s="38"/>
      <c r="AQ26" s="38"/>
      <c r="AR26" s="41"/>
      <c r="BE26" s="388"/>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88"/>
    </row>
    <row r="28" spans="1:57" s="2" customFormat="1" ht="12.75">
      <c r="A28" s="36"/>
      <c r="B28" s="37"/>
      <c r="C28" s="38"/>
      <c r="D28" s="38"/>
      <c r="E28" s="38"/>
      <c r="F28" s="38"/>
      <c r="G28" s="38"/>
      <c r="H28" s="38"/>
      <c r="I28" s="38"/>
      <c r="J28" s="38"/>
      <c r="K28" s="38"/>
      <c r="L28" s="398" t="s">
        <v>39</v>
      </c>
      <c r="M28" s="398"/>
      <c r="N28" s="398"/>
      <c r="O28" s="398"/>
      <c r="P28" s="398"/>
      <c r="Q28" s="38"/>
      <c r="R28" s="38"/>
      <c r="S28" s="38"/>
      <c r="T28" s="38"/>
      <c r="U28" s="38"/>
      <c r="V28" s="38"/>
      <c r="W28" s="398" t="s">
        <v>40</v>
      </c>
      <c r="X28" s="398"/>
      <c r="Y28" s="398"/>
      <c r="Z28" s="398"/>
      <c r="AA28" s="398"/>
      <c r="AB28" s="398"/>
      <c r="AC28" s="398"/>
      <c r="AD28" s="398"/>
      <c r="AE28" s="398"/>
      <c r="AF28" s="38"/>
      <c r="AG28" s="38"/>
      <c r="AH28" s="38"/>
      <c r="AI28" s="38"/>
      <c r="AJ28" s="38"/>
      <c r="AK28" s="398" t="s">
        <v>41</v>
      </c>
      <c r="AL28" s="398"/>
      <c r="AM28" s="398"/>
      <c r="AN28" s="398"/>
      <c r="AO28" s="398"/>
      <c r="AP28" s="38"/>
      <c r="AQ28" s="38"/>
      <c r="AR28" s="41"/>
      <c r="BE28" s="388"/>
    </row>
    <row r="29" spans="2:57" s="3" customFormat="1" ht="14.45" customHeight="1">
      <c r="B29" s="42"/>
      <c r="C29" s="43"/>
      <c r="D29" s="31" t="s">
        <v>42</v>
      </c>
      <c r="E29" s="43"/>
      <c r="F29" s="31" t="s">
        <v>43</v>
      </c>
      <c r="G29" s="43"/>
      <c r="H29" s="43"/>
      <c r="I29" s="43"/>
      <c r="J29" s="43"/>
      <c r="K29" s="43"/>
      <c r="L29" s="401">
        <v>0.21</v>
      </c>
      <c r="M29" s="400"/>
      <c r="N29" s="400"/>
      <c r="O29" s="400"/>
      <c r="P29" s="400"/>
      <c r="Q29" s="43"/>
      <c r="R29" s="43"/>
      <c r="S29" s="43"/>
      <c r="T29" s="43"/>
      <c r="U29" s="43"/>
      <c r="V29" s="43"/>
      <c r="W29" s="399">
        <f>ROUND(AZ54,2)</f>
        <v>0</v>
      </c>
      <c r="X29" s="400"/>
      <c r="Y29" s="400"/>
      <c r="Z29" s="400"/>
      <c r="AA29" s="400"/>
      <c r="AB29" s="400"/>
      <c r="AC29" s="400"/>
      <c r="AD29" s="400"/>
      <c r="AE29" s="400"/>
      <c r="AF29" s="43"/>
      <c r="AG29" s="43"/>
      <c r="AH29" s="43"/>
      <c r="AI29" s="43"/>
      <c r="AJ29" s="43"/>
      <c r="AK29" s="399">
        <f>ROUND(AV54,2)</f>
        <v>0</v>
      </c>
      <c r="AL29" s="400"/>
      <c r="AM29" s="400"/>
      <c r="AN29" s="400"/>
      <c r="AO29" s="400"/>
      <c r="AP29" s="43"/>
      <c r="AQ29" s="43"/>
      <c r="AR29" s="44"/>
      <c r="BE29" s="389"/>
    </row>
    <row r="30" spans="2:57" s="3" customFormat="1" ht="14.45" customHeight="1">
      <c r="B30" s="42"/>
      <c r="C30" s="43"/>
      <c r="D30" s="43"/>
      <c r="E30" s="43"/>
      <c r="F30" s="31" t="s">
        <v>44</v>
      </c>
      <c r="G30" s="43"/>
      <c r="H30" s="43"/>
      <c r="I30" s="43"/>
      <c r="J30" s="43"/>
      <c r="K30" s="43"/>
      <c r="L30" s="401">
        <v>0.15</v>
      </c>
      <c r="M30" s="400"/>
      <c r="N30" s="400"/>
      <c r="O30" s="400"/>
      <c r="P30" s="400"/>
      <c r="Q30" s="43"/>
      <c r="R30" s="43"/>
      <c r="S30" s="43"/>
      <c r="T30" s="43"/>
      <c r="U30" s="43"/>
      <c r="V30" s="43"/>
      <c r="W30" s="399">
        <f>ROUND(BA54,2)</f>
        <v>0</v>
      </c>
      <c r="X30" s="400"/>
      <c r="Y30" s="400"/>
      <c r="Z30" s="400"/>
      <c r="AA30" s="400"/>
      <c r="AB30" s="400"/>
      <c r="AC30" s="400"/>
      <c r="AD30" s="400"/>
      <c r="AE30" s="400"/>
      <c r="AF30" s="43"/>
      <c r="AG30" s="43"/>
      <c r="AH30" s="43"/>
      <c r="AI30" s="43"/>
      <c r="AJ30" s="43"/>
      <c r="AK30" s="399">
        <f>ROUND(AW54,2)</f>
        <v>0</v>
      </c>
      <c r="AL30" s="400"/>
      <c r="AM30" s="400"/>
      <c r="AN30" s="400"/>
      <c r="AO30" s="400"/>
      <c r="AP30" s="43"/>
      <c r="AQ30" s="43"/>
      <c r="AR30" s="44"/>
      <c r="BE30" s="389"/>
    </row>
    <row r="31" spans="2:57" s="3" customFormat="1" ht="14.45" customHeight="1" hidden="1">
      <c r="B31" s="42"/>
      <c r="C31" s="43"/>
      <c r="D31" s="43"/>
      <c r="E31" s="43"/>
      <c r="F31" s="31" t="s">
        <v>45</v>
      </c>
      <c r="G31" s="43"/>
      <c r="H31" s="43"/>
      <c r="I31" s="43"/>
      <c r="J31" s="43"/>
      <c r="K31" s="43"/>
      <c r="L31" s="401">
        <v>0.21</v>
      </c>
      <c r="M31" s="400"/>
      <c r="N31" s="400"/>
      <c r="O31" s="400"/>
      <c r="P31" s="400"/>
      <c r="Q31" s="43"/>
      <c r="R31" s="43"/>
      <c r="S31" s="43"/>
      <c r="T31" s="43"/>
      <c r="U31" s="43"/>
      <c r="V31" s="43"/>
      <c r="W31" s="399">
        <f>ROUND(BB54,2)</f>
        <v>0</v>
      </c>
      <c r="X31" s="400"/>
      <c r="Y31" s="400"/>
      <c r="Z31" s="400"/>
      <c r="AA31" s="400"/>
      <c r="AB31" s="400"/>
      <c r="AC31" s="400"/>
      <c r="AD31" s="400"/>
      <c r="AE31" s="400"/>
      <c r="AF31" s="43"/>
      <c r="AG31" s="43"/>
      <c r="AH31" s="43"/>
      <c r="AI31" s="43"/>
      <c r="AJ31" s="43"/>
      <c r="AK31" s="399">
        <v>0</v>
      </c>
      <c r="AL31" s="400"/>
      <c r="AM31" s="400"/>
      <c r="AN31" s="400"/>
      <c r="AO31" s="400"/>
      <c r="AP31" s="43"/>
      <c r="AQ31" s="43"/>
      <c r="AR31" s="44"/>
      <c r="BE31" s="389"/>
    </row>
    <row r="32" spans="2:57" s="3" customFormat="1" ht="14.45" customHeight="1" hidden="1">
      <c r="B32" s="42"/>
      <c r="C32" s="43"/>
      <c r="D32" s="43"/>
      <c r="E32" s="43"/>
      <c r="F32" s="31" t="s">
        <v>46</v>
      </c>
      <c r="G32" s="43"/>
      <c r="H32" s="43"/>
      <c r="I32" s="43"/>
      <c r="J32" s="43"/>
      <c r="K32" s="43"/>
      <c r="L32" s="401">
        <v>0.15</v>
      </c>
      <c r="M32" s="400"/>
      <c r="N32" s="400"/>
      <c r="O32" s="400"/>
      <c r="P32" s="400"/>
      <c r="Q32" s="43"/>
      <c r="R32" s="43"/>
      <c r="S32" s="43"/>
      <c r="T32" s="43"/>
      <c r="U32" s="43"/>
      <c r="V32" s="43"/>
      <c r="W32" s="399">
        <f>ROUND(BC54,2)</f>
        <v>0</v>
      </c>
      <c r="X32" s="400"/>
      <c r="Y32" s="400"/>
      <c r="Z32" s="400"/>
      <c r="AA32" s="400"/>
      <c r="AB32" s="400"/>
      <c r="AC32" s="400"/>
      <c r="AD32" s="400"/>
      <c r="AE32" s="400"/>
      <c r="AF32" s="43"/>
      <c r="AG32" s="43"/>
      <c r="AH32" s="43"/>
      <c r="AI32" s="43"/>
      <c r="AJ32" s="43"/>
      <c r="AK32" s="399">
        <v>0</v>
      </c>
      <c r="AL32" s="400"/>
      <c r="AM32" s="400"/>
      <c r="AN32" s="400"/>
      <c r="AO32" s="400"/>
      <c r="AP32" s="43"/>
      <c r="AQ32" s="43"/>
      <c r="AR32" s="44"/>
      <c r="BE32" s="389"/>
    </row>
    <row r="33" spans="2:44" s="3" customFormat="1" ht="14.45" customHeight="1" hidden="1">
      <c r="B33" s="42"/>
      <c r="C33" s="43"/>
      <c r="D33" s="43"/>
      <c r="E33" s="43"/>
      <c r="F33" s="31" t="s">
        <v>47</v>
      </c>
      <c r="G33" s="43"/>
      <c r="H33" s="43"/>
      <c r="I33" s="43"/>
      <c r="J33" s="43"/>
      <c r="K33" s="43"/>
      <c r="L33" s="401">
        <v>0</v>
      </c>
      <c r="M33" s="400"/>
      <c r="N33" s="400"/>
      <c r="O33" s="400"/>
      <c r="P33" s="400"/>
      <c r="Q33" s="43"/>
      <c r="R33" s="43"/>
      <c r="S33" s="43"/>
      <c r="T33" s="43"/>
      <c r="U33" s="43"/>
      <c r="V33" s="43"/>
      <c r="W33" s="399">
        <f>ROUND(BD54,2)</f>
        <v>0</v>
      </c>
      <c r="X33" s="400"/>
      <c r="Y33" s="400"/>
      <c r="Z33" s="400"/>
      <c r="AA33" s="400"/>
      <c r="AB33" s="400"/>
      <c r="AC33" s="400"/>
      <c r="AD33" s="400"/>
      <c r="AE33" s="400"/>
      <c r="AF33" s="43"/>
      <c r="AG33" s="43"/>
      <c r="AH33" s="43"/>
      <c r="AI33" s="43"/>
      <c r="AJ33" s="43"/>
      <c r="AK33" s="399">
        <v>0</v>
      </c>
      <c r="AL33" s="400"/>
      <c r="AM33" s="400"/>
      <c r="AN33" s="400"/>
      <c r="AO33" s="400"/>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48</v>
      </c>
      <c r="E35" s="47"/>
      <c r="F35" s="47"/>
      <c r="G35" s="47"/>
      <c r="H35" s="47"/>
      <c r="I35" s="47"/>
      <c r="J35" s="47"/>
      <c r="K35" s="47"/>
      <c r="L35" s="47"/>
      <c r="M35" s="47"/>
      <c r="N35" s="47"/>
      <c r="O35" s="47"/>
      <c r="P35" s="47"/>
      <c r="Q35" s="47"/>
      <c r="R35" s="47"/>
      <c r="S35" s="47"/>
      <c r="T35" s="48" t="s">
        <v>49</v>
      </c>
      <c r="U35" s="47"/>
      <c r="V35" s="47"/>
      <c r="W35" s="47"/>
      <c r="X35" s="405" t="s">
        <v>50</v>
      </c>
      <c r="Y35" s="403"/>
      <c r="Z35" s="403"/>
      <c r="AA35" s="403"/>
      <c r="AB35" s="403"/>
      <c r="AC35" s="47"/>
      <c r="AD35" s="47"/>
      <c r="AE35" s="47"/>
      <c r="AF35" s="47"/>
      <c r="AG35" s="47"/>
      <c r="AH35" s="47"/>
      <c r="AI35" s="47"/>
      <c r="AJ35" s="47"/>
      <c r="AK35" s="402">
        <f>SUM(AK26:AK33)</f>
        <v>0</v>
      </c>
      <c r="AL35" s="403"/>
      <c r="AM35" s="403"/>
      <c r="AN35" s="403"/>
      <c r="AO35" s="404"/>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51</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1" t="s">
        <v>13</v>
      </c>
      <c r="D44" s="54"/>
      <c r="E44" s="54"/>
      <c r="F44" s="54"/>
      <c r="G44" s="54"/>
      <c r="H44" s="54"/>
      <c r="I44" s="54"/>
      <c r="J44" s="54"/>
      <c r="K44" s="54"/>
      <c r="L44" s="54" t="str">
        <f>K5</f>
        <v>202201</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363" t="str">
        <f>K6</f>
        <v>Hala na sůl CM Lanškroun</v>
      </c>
      <c r="M45" s="364"/>
      <c r="N45" s="364"/>
      <c r="O45" s="364"/>
      <c r="P45" s="364"/>
      <c r="Q45" s="364"/>
      <c r="R45" s="364"/>
      <c r="S45" s="364"/>
      <c r="T45" s="364"/>
      <c r="U45" s="364"/>
      <c r="V45" s="364"/>
      <c r="W45" s="364"/>
      <c r="X45" s="364"/>
      <c r="Y45" s="364"/>
      <c r="Z45" s="364"/>
      <c r="AA45" s="364"/>
      <c r="AB45" s="364"/>
      <c r="AC45" s="364"/>
      <c r="AD45" s="364"/>
      <c r="AE45" s="364"/>
      <c r="AF45" s="364"/>
      <c r="AG45" s="364"/>
      <c r="AH45" s="364"/>
      <c r="AI45" s="364"/>
      <c r="AJ45" s="364"/>
      <c r="AK45" s="364"/>
      <c r="AL45" s="364"/>
      <c r="AM45" s="364"/>
      <c r="AN45" s="364"/>
      <c r="AO45" s="364"/>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21</v>
      </c>
      <c r="D47" s="38"/>
      <c r="E47" s="38"/>
      <c r="F47" s="38"/>
      <c r="G47" s="38"/>
      <c r="H47" s="38"/>
      <c r="I47" s="38"/>
      <c r="J47" s="38"/>
      <c r="K47" s="38"/>
      <c r="L47" s="60" t="str">
        <f>IF(K8="","",K8)</f>
        <v xml:space="preserve"> </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365" t="str">
        <f>IF(AN8="","",AN8)</f>
        <v/>
      </c>
      <c r="AN47" s="365"/>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15.2" customHeight="1">
      <c r="A49" s="36"/>
      <c r="B49" s="37"/>
      <c r="C49" s="31" t="s">
        <v>24</v>
      </c>
      <c r="D49" s="38"/>
      <c r="E49" s="38"/>
      <c r="F49" s="38"/>
      <c r="G49" s="38"/>
      <c r="H49" s="38"/>
      <c r="I49" s="38"/>
      <c r="J49" s="38"/>
      <c r="K49" s="38"/>
      <c r="L49" s="54" t="str">
        <f>IF(E11="","",E11)</f>
        <v>SÚS Pardubického kraje</v>
      </c>
      <c r="M49" s="38"/>
      <c r="N49" s="38"/>
      <c r="O49" s="38"/>
      <c r="P49" s="38"/>
      <c r="Q49" s="38"/>
      <c r="R49" s="38"/>
      <c r="S49" s="38"/>
      <c r="T49" s="38"/>
      <c r="U49" s="38"/>
      <c r="V49" s="38"/>
      <c r="W49" s="38"/>
      <c r="X49" s="38"/>
      <c r="Y49" s="38"/>
      <c r="Z49" s="38"/>
      <c r="AA49" s="38"/>
      <c r="AB49" s="38"/>
      <c r="AC49" s="38"/>
      <c r="AD49" s="38"/>
      <c r="AE49" s="38"/>
      <c r="AF49" s="38"/>
      <c r="AG49" s="38"/>
      <c r="AH49" s="38"/>
      <c r="AI49" s="31" t="s">
        <v>30</v>
      </c>
      <c r="AJ49" s="38"/>
      <c r="AK49" s="38"/>
      <c r="AL49" s="38"/>
      <c r="AM49" s="372" t="str">
        <f>IF(E17="","",E17)</f>
        <v>APOLO CZ s.r.o.</v>
      </c>
      <c r="AN49" s="373"/>
      <c r="AO49" s="373"/>
      <c r="AP49" s="373"/>
      <c r="AQ49" s="38"/>
      <c r="AR49" s="41"/>
      <c r="AS49" s="366" t="s">
        <v>52</v>
      </c>
      <c r="AT49" s="367"/>
      <c r="AU49" s="62"/>
      <c r="AV49" s="62"/>
      <c r="AW49" s="62"/>
      <c r="AX49" s="62"/>
      <c r="AY49" s="62"/>
      <c r="AZ49" s="62"/>
      <c r="BA49" s="62"/>
      <c r="BB49" s="62"/>
      <c r="BC49" s="62"/>
      <c r="BD49" s="63"/>
      <c r="BE49" s="36"/>
    </row>
    <row r="50" spans="1:57" s="2" customFormat="1" ht="15.2" customHeight="1">
      <c r="A50" s="36"/>
      <c r="B50" s="37"/>
      <c r="C50" s="31" t="s">
        <v>28</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34</v>
      </c>
      <c r="AJ50" s="38"/>
      <c r="AK50" s="38"/>
      <c r="AL50" s="38"/>
      <c r="AM50" s="372" t="str">
        <f>IF(E20="","",E20)</f>
        <v>Ing.Jiří Pitra</v>
      </c>
      <c r="AN50" s="373"/>
      <c r="AO50" s="373"/>
      <c r="AP50" s="373"/>
      <c r="AQ50" s="38"/>
      <c r="AR50" s="41"/>
      <c r="AS50" s="368"/>
      <c r="AT50" s="369"/>
      <c r="AU50" s="64"/>
      <c r="AV50" s="64"/>
      <c r="AW50" s="64"/>
      <c r="AX50" s="64"/>
      <c r="AY50" s="64"/>
      <c r="AZ50" s="64"/>
      <c r="BA50" s="64"/>
      <c r="BB50" s="64"/>
      <c r="BC50" s="64"/>
      <c r="BD50" s="65"/>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70"/>
      <c r="AT51" s="371"/>
      <c r="AU51" s="66"/>
      <c r="AV51" s="66"/>
      <c r="AW51" s="66"/>
      <c r="AX51" s="66"/>
      <c r="AY51" s="66"/>
      <c r="AZ51" s="66"/>
      <c r="BA51" s="66"/>
      <c r="BB51" s="66"/>
      <c r="BC51" s="66"/>
      <c r="BD51" s="67"/>
      <c r="BE51" s="36"/>
    </row>
    <row r="52" spans="1:57" s="2" customFormat="1" ht="29.25" customHeight="1">
      <c r="A52" s="36"/>
      <c r="B52" s="37"/>
      <c r="C52" s="374" t="s">
        <v>53</v>
      </c>
      <c r="D52" s="375"/>
      <c r="E52" s="375"/>
      <c r="F52" s="375"/>
      <c r="G52" s="375"/>
      <c r="H52" s="68"/>
      <c r="I52" s="377" t="s">
        <v>54</v>
      </c>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6" t="s">
        <v>55</v>
      </c>
      <c r="AH52" s="375"/>
      <c r="AI52" s="375"/>
      <c r="AJ52" s="375"/>
      <c r="AK52" s="375"/>
      <c r="AL52" s="375"/>
      <c r="AM52" s="375"/>
      <c r="AN52" s="377" t="s">
        <v>56</v>
      </c>
      <c r="AO52" s="375"/>
      <c r="AP52" s="375"/>
      <c r="AQ52" s="69" t="s">
        <v>57</v>
      </c>
      <c r="AR52" s="41"/>
      <c r="AS52" s="70" t="s">
        <v>58</v>
      </c>
      <c r="AT52" s="71" t="s">
        <v>59</v>
      </c>
      <c r="AU52" s="71" t="s">
        <v>60</v>
      </c>
      <c r="AV52" s="71" t="s">
        <v>61</v>
      </c>
      <c r="AW52" s="71" t="s">
        <v>62</v>
      </c>
      <c r="AX52" s="71" t="s">
        <v>63</v>
      </c>
      <c r="AY52" s="71" t="s">
        <v>64</v>
      </c>
      <c r="AZ52" s="71" t="s">
        <v>65</v>
      </c>
      <c r="BA52" s="71" t="s">
        <v>66</v>
      </c>
      <c r="BB52" s="71" t="s">
        <v>67</v>
      </c>
      <c r="BC52" s="71" t="s">
        <v>68</v>
      </c>
      <c r="BD52" s="72" t="s">
        <v>69</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5" customHeight="1">
      <c r="B54" s="76"/>
      <c r="C54" s="77" t="s">
        <v>70</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85">
        <f>ROUND(AG55+SUM(AG60:AG63),2)</f>
        <v>0</v>
      </c>
      <c r="AH54" s="385"/>
      <c r="AI54" s="385"/>
      <c r="AJ54" s="385"/>
      <c r="AK54" s="385"/>
      <c r="AL54" s="385"/>
      <c r="AM54" s="385"/>
      <c r="AN54" s="386">
        <f aca="true" t="shared" si="0" ref="AN54:AN63">SUM(AG54,AT54)</f>
        <v>0</v>
      </c>
      <c r="AO54" s="386"/>
      <c r="AP54" s="386"/>
      <c r="AQ54" s="80" t="s">
        <v>19</v>
      </c>
      <c r="AR54" s="81"/>
      <c r="AS54" s="82">
        <f>ROUND(AS55+SUM(AS60:AS63),2)</f>
        <v>0</v>
      </c>
      <c r="AT54" s="83">
        <f aca="true" t="shared" si="1" ref="AT54:AT63">ROUND(SUM(AV54:AW54),2)</f>
        <v>0</v>
      </c>
      <c r="AU54" s="84">
        <f>ROUND(AU55+SUM(AU60:AU63),5)</f>
        <v>0</v>
      </c>
      <c r="AV54" s="83">
        <f>ROUND(AZ54*L29,2)</f>
        <v>0</v>
      </c>
      <c r="AW54" s="83">
        <f>ROUND(BA54*L30,2)</f>
        <v>0</v>
      </c>
      <c r="AX54" s="83">
        <f>ROUND(BB54*L29,2)</f>
        <v>0</v>
      </c>
      <c r="AY54" s="83">
        <f>ROUND(BC54*L30,2)</f>
        <v>0</v>
      </c>
      <c r="AZ54" s="83">
        <f>ROUND(AZ55+SUM(AZ60:AZ63),2)</f>
        <v>0</v>
      </c>
      <c r="BA54" s="83">
        <f>ROUND(BA55+SUM(BA60:BA63),2)</f>
        <v>0</v>
      </c>
      <c r="BB54" s="83">
        <f>ROUND(BB55+SUM(BB60:BB63),2)</f>
        <v>0</v>
      </c>
      <c r="BC54" s="83">
        <f>ROUND(BC55+SUM(BC60:BC63),2)</f>
        <v>0</v>
      </c>
      <c r="BD54" s="85">
        <f>ROUND(BD55+SUM(BD60:BD63),2)</f>
        <v>0</v>
      </c>
      <c r="BS54" s="86" t="s">
        <v>71</v>
      </c>
      <c r="BT54" s="86" t="s">
        <v>72</v>
      </c>
      <c r="BU54" s="87" t="s">
        <v>73</v>
      </c>
      <c r="BV54" s="86" t="s">
        <v>74</v>
      </c>
      <c r="BW54" s="86" t="s">
        <v>5</v>
      </c>
      <c r="BX54" s="86" t="s">
        <v>75</v>
      </c>
      <c r="CL54" s="86" t="s">
        <v>19</v>
      </c>
    </row>
    <row r="55" spans="2:91" s="7" customFormat="1" ht="16.5" customHeight="1">
      <c r="B55" s="88"/>
      <c r="C55" s="89"/>
      <c r="D55" s="381" t="s">
        <v>76</v>
      </c>
      <c r="E55" s="381"/>
      <c r="F55" s="381"/>
      <c r="G55" s="381"/>
      <c r="H55" s="381"/>
      <c r="I55" s="90"/>
      <c r="J55" s="381" t="s">
        <v>77</v>
      </c>
      <c r="K55" s="381"/>
      <c r="L55" s="381"/>
      <c r="M55" s="381"/>
      <c r="N55" s="381"/>
      <c r="O55" s="381"/>
      <c r="P55" s="381"/>
      <c r="Q55" s="381"/>
      <c r="R55" s="381"/>
      <c r="S55" s="381"/>
      <c r="T55" s="381"/>
      <c r="U55" s="381"/>
      <c r="V55" s="381"/>
      <c r="W55" s="381"/>
      <c r="X55" s="381"/>
      <c r="Y55" s="381"/>
      <c r="Z55" s="381"/>
      <c r="AA55" s="381"/>
      <c r="AB55" s="381"/>
      <c r="AC55" s="381"/>
      <c r="AD55" s="381"/>
      <c r="AE55" s="381"/>
      <c r="AF55" s="381"/>
      <c r="AG55" s="378">
        <f>ROUND(SUM(AG56:AG59),2)</f>
        <v>0</v>
      </c>
      <c r="AH55" s="379"/>
      <c r="AI55" s="379"/>
      <c r="AJ55" s="379"/>
      <c r="AK55" s="379"/>
      <c r="AL55" s="379"/>
      <c r="AM55" s="379"/>
      <c r="AN55" s="380">
        <f t="shared" si="0"/>
        <v>0</v>
      </c>
      <c r="AO55" s="379"/>
      <c r="AP55" s="379"/>
      <c r="AQ55" s="91" t="s">
        <v>78</v>
      </c>
      <c r="AR55" s="92"/>
      <c r="AS55" s="93">
        <f>ROUND(SUM(AS56:AS59),2)</f>
        <v>0</v>
      </c>
      <c r="AT55" s="94">
        <f t="shared" si="1"/>
        <v>0</v>
      </c>
      <c r="AU55" s="95">
        <f>ROUND(SUM(AU56:AU59),5)</f>
        <v>0</v>
      </c>
      <c r="AV55" s="94">
        <f>ROUND(AZ55*L29,2)</f>
        <v>0</v>
      </c>
      <c r="AW55" s="94">
        <f>ROUND(BA55*L30,2)</f>
        <v>0</v>
      </c>
      <c r="AX55" s="94">
        <f>ROUND(BB55*L29,2)</f>
        <v>0</v>
      </c>
      <c r="AY55" s="94">
        <f>ROUND(BC55*L30,2)</f>
        <v>0</v>
      </c>
      <c r="AZ55" s="94">
        <f>ROUND(SUM(AZ56:AZ59),2)</f>
        <v>0</v>
      </c>
      <c r="BA55" s="94">
        <f>ROUND(SUM(BA56:BA59),2)</f>
        <v>0</v>
      </c>
      <c r="BB55" s="94">
        <f>ROUND(SUM(BB56:BB59),2)</f>
        <v>0</v>
      </c>
      <c r="BC55" s="94">
        <f>ROUND(SUM(BC56:BC59),2)</f>
        <v>0</v>
      </c>
      <c r="BD55" s="96">
        <f>ROUND(SUM(BD56:BD59),2)</f>
        <v>0</v>
      </c>
      <c r="BS55" s="97" t="s">
        <v>71</v>
      </c>
      <c r="BT55" s="97" t="s">
        <v>79</v>
      </c>
      <c r="BU55" s="97" t="s">
        <v>73</v>
      </c>
      <c r="BV55" s="97" t="s">
        <v>74</v>
      </c>
      <c r="BW55" s="97" t="s">
        <v>80</v>
      </c>
      <c r="BX55" s="97" t="s">
        <v>5</v>
      </c>
      <c r="CL55" s="97" t="s">
        <v>19</v>
      </c>
      <c r="CM55" s="97" t="s">
        <v>81</v>
      </c>
    </row>
    <row r="56" spans="1:90" s="4" customFormat="1" ht="16.5" customHeight="1">
      <c r="A56" s="98" t="s">
        <v>82</v>
      </c>
      <c r="B56" s="53"/>
      <c r="C56" s="99"/>
      <c r="D56" s="99"/>
      <c r="E56" s="384" t="s">
        <v>83</v>
      </c>
      <c r="F56" s="384"/>
      <c r="G56" s="384"/>
      <c r="H56" s="384"/>
      <c r="I56" s="384"/>
      <c r="J56" s="99"/>
      <c r="K56" s="384" t="s">
        <v>84</v>
      </c>
      <c r="L56" s="384"/>
      <c r="M56" s="384"/>
      <c r="N56" s="384"/>
      <c r="O56" s="384"/>
      <c r="P56" s="384"/>
      <c r="Q56" s="384"/>
      <c r="R56" s="384"/>
      <c r="S56" s="384"/>
      <c r="T56" s="384"/>
      <c r="U56" s="384"/>
      <c r="V56" s="384"/>
      <c r="W56" s="384"/>
      <c r="X56" s="384"/>
      <c r="Y56" s="384"/>
      <c r="Z56" s="384"/>
      <c r="AA56" s="384"/>
      <c r="AB56" s="384"/>
      <c r="AC56" s="384"/>
      <c r="AD56" s="384"/>
      <c r="AE56" s="384"/>
      <c r="AF56" s="384"/>
      <c r="AG56" s="382">
        <f>'01 - Stavební a montážní ...'!J32</f>
        <v>0</v>
      </c>
      <c r="AH56" s="383"/>
      <c r="AI56" s="383"/>
      <c r="AJ56" s="383"/>
      <c r="AK56" s="383"/>
      <c r="AL56" s="383"/>
      <c r="AM56" s="383"/>
      <c r="AN56" s="382">
        <f t="shared" si="0"/>
        <v>0</v>
      </c>
      <c r="AO56" s="383"/>
      <c r="AP56" s="383"/>
      <c r="AQ56" s="100" t="s">
        <v>85</v>
      </c>
      <c r="AR56" s="55"/>
      <c r="AS56" s="101">
        <v>0</v>
      </c>
      <c r="AT56" s="102">
        <f t="shared" si="1"/>
        <v>0</v>
      </c>
      <c r="AU56" s="103">
        <f>'01 - Stavební a montážní ...'!P106</f>
        <v>0</v>
      </c>
      <c r="AV56" s="102">
        <f>'01 - Stavební a montážní ...'!J35</f>
        <v>0</v>
      </c>
      <c r="AW56" s="102">
        <f>'01 - Stavební a montážní ...'!J36</f>
        <v>0</v>
      </c>
      <c r="AX56" s="102">
        <f>'01 - Stavební a montážní ...'!J37</f>
        <v>0</v>
      </c>
      <c r="AY56" s="102">
        <f>'01 - Stavební a montážní ...'!J38</f>
        <v>0</v>
      </c>
      <c r="AZ56" s="102">
        <f>'01 - Stavební a montážní ...'!F35</f>
        <v>0</v>
      </c>
      <c r="BA56" s="102">
        <f>'01 - Stavební a montážní ...'!F36</f>
        <v>0</v>
      </c>
      <c r="BB56" s="102">
        <f>'01 - Stavební a montážní ...'!F37</f>
        <v>0</v>
      </c>
      <c r="BC56" s="102">
        <f>'01 - Stavební a montážní ...'!F38</f>
        <v>0</v>
      </c>
      <c r="BD56" s="104">
        <f>'01 - Stavební a montážní ...'!F39</f>
        <v>0</v>
      </c>
      <c r="BT56" s="105" t="s">
        <v>81</v>
      </c>
      <c r="BV56" s="105" t="s">
        <v>74</v>
      </c>
      <c r="BW56" s="105" t="s">
        <v>86</v>
      </c>
      <c r="BX56" s="105" t="s">
        <v>80</v>
      </c>
      <c r="CL56" s="105" t="s">
        <v>19</v>
      </c>
    </row>
    <row r="57" spans="1:90" s="4" customFormat="1" ht="16.5" customHeight="1">
      <c r="A57" s="98" t="s">
        <v>82</v>
      </c>
      <c r="B57" s="53"/>
      <c r="C57" s="99"/>
      <c r="D57" s="99"/>
      <c r="E57" s="384" t="s">
        <v>87</v>
      </c>
      <c r="F57" s="384"/>
      <c r="G57" s="384"/>
      <c r="H57" s="384"/>
      <c r="I57" s="384"/>
      <c r="J57" s="99"/>
      <c r="K57" s="384" t="s">
        <v>88</v>
      </c>
      <c r="L57" s="384"/>
      <c r="M57" s="384"/>
      <c r="N57" s="384"/>
      <c r="O57" s="384"/>
      <c r="P57" s="384"/>
      <c r="Q57" s="384"/>
      <c r="R57" s="384"/>
      <c r="S57" s="384"/>
      <c r="T57" s="384"/>
      <c r="U57" s="384"/>
      <c r="V57" s="384"/>
      <c r="W57" s="384"/>
      <c r="X57" s="384"/>
      <c r="Y57" s="384"/>
      <c r="Z57" s="384"/>
      <c r="AA57" s="384"/>
      <c r="AB57" s="384"/>
      <c r="AC57" s="384"/>
      <c r="AD57" s="384"/>
      <c r="AE57" s="384"/>
      <c r="AF57" s="384"/>
      <c r="AG57" s="382">
        <f>'02 - Elektroinstalace'!J32</f>
        <v>0</v>
      </c>
      <c r="AH57" s="383"/>
      <c r="AI57" s="383"/>
      <c r="AJ57" s="383"/>
      <c r="AK57" s="383"/>
      <c r="AL57" s="383"/>
      <c r="AM57" s="383"/>
      <c r="AN57" s="382">
        <f t="shared" si="0"/>
        <v>0</v>
      </c>
      <c r="AO57" s="383"/>
      <c r="AP57" s="383"/>
      <c r="AQ57" s="100" t="s">
        <v>85</v>
      </c>
      <c r="AR57" s="55"/>
      <c r="AS57" s="101">
        <v>0</v>
      </c>
      <c r="AT57" s="102">
        <f t="shared" si="1"/>
        <v>0</v>
      </c>
      <c r="AU57" s="103">
        <f>'02 - Elektroinstalace'!P86</f>
        <v>0</v>
      </c>
      <c r="AV57" s="102">
        <f>'02 - Elektroinstalace'!J35</f>
        <v>0</v>
      </c>
      <c r="AW57" s="102">
        <f>'02 - Elektroinstalace'!J36</f>
        <v>0</v>
      </c>
      <c r="AX57" s="102">
        <f>'02 - Elektroinstalace'!J37</f>
        <v>0</v>
      </c>
      <c r="AY57" s="102">
        <f>'02 - Elektroinstalace'!J38</f>
        <v>0</v>
      </c>
      <c r="AZ57" s="102">
        <f>'02 - Elektroinstalace'!F35</f>
        <v>0</v>
      </c>
      <c r="BA57" s="102">
        <f>'02 - Elektroinstalace'!F36</f>
        <v>0</v>
      </c>
      <c r="BB57" s="102">
        <f>'02 - Elektroinstalace'!F37</f>
        <v>0</v>
      </c>
      <c r="BC57" s="102">
        <f>'02 - Elektroinstalace'!F38</f>
        <v>0</v>
      </c>
      <c r="BD57" s="104">
        <f>'02 - Elektroinstalace'!F39</f>
        <v>0</v>
      </c>
      <c r="BT57" s="105" t="s">
        <v>81</v>
      </c>
      <c r="BV57" s="105" t="s">
        <v>74</v>
      </c>
      <c r="BW57" s="105" t="s">
        <v>89</v>
      </c>
      <c r="BX57" s="105" t="s">
        <v>80</v>
      </c>
      <c r="CL57" s="105" t="s">
        <v>19</v>
      </c>
    </row>
    <row r="58" spans="1:90" s="4" customFormat="1" ht="16.5" customHeight="1">
      <c r="A58" s="98" t="s">
        <v>82</v>
      </c>
      <c r="B58" s="53"/>
      <c r="C58" s="99"/>
      <c r="D58" s="99"/>
      <c r="E58" s="384" t="s">
        <v>90</v>
      </c>
      <c r="F58" s="384"/>
      <c r="G58" s="384"/>
      <c r="H58" s="384"/>
      <c r="I58" s="384"/>
      <c r="J58" s="99"/>
      <c r="K58" s="384" t="s">
        <v>91</v>
      </c>
      <c r="L58" s="384"/>
      <c r="M58" s="384"/>
      <c r="N58" s="384"/>
      <c r="O58" s="384"/>
      <c r="P58" s="384"/>
      <c r="Q58" s="384"/>
      <c r="R58" s="384"/>
      <c r="S58" s="384"/>
      <c r="T58" s="384"/>
      <c r="U58" s="384"/>
      <c r="V58" s="384"/>
      <c r="W58" s="384"/>
      <c r="X58" s="384"/>
      <c r="Y58" s="384"/>
      <c r="Z58" s="384"/>
      <c r="AA58" s="384"/>
      <c r="AB58" s="384"/>
      <c r="AC58" s="384"/>
      <c r="AD58" s="384"/>
      <c r="AE58" s="384"/>
      <c r="AF58" s="384"/>
      <c r="AG58" s="382">
        <f>'03 - Bleskosvod'!J32</f>
        <v>0</v>
      </c>
      <c r="AH58" s="383"/>
      <c r="AI58" s="383"/>
      <c r="AJ58" s="383"/>
      <c r="AK58" s="383"/>
      <c r="AL58" s="383"/>
      <c r="AM58" s="383"/>
      <c r="AN58" s="382">
        <f t="shared" si="0"/>
        <v>0</v>
      </c>
      <c r="AO58" s="383"/>
      <c r="AP58" s="383"/>
      <c r="AQ58" s="100" t="s">
        <v>85</v>
      </c>
      <c r="AR58" s="55"/>
      <c r="AS58" s="101">
        <v>0</v>
      </c>
      <c r="AT58" s="102">
        <f t="shared" si="1"/>
        <v>0</v>
      </c>
      <c r="AU58" s="103">
        <f>'03 - Bleskosvod'!P86</f>
        <v>0</v>
      </c>
      <c r="AV58" s="102">
        <f>'03 - Bleskosvod'!J35</f>
        <v>0</v>
      </c>
      <c r="AW58" s="102">
        <f>'03 - Bleskosvod'!J36</f>
        <v>0</v>
      </c>
      <c r="AX58" s="102">
        <f>'03 - Bleskosvod'!J37</f>
        <v>0</v>
      </c>
      <c r="AY58" s="102">
        <f>'03 - Bleskosvod'!J38</f>
        <v>0</v>
      </c>
      <c r="AZ58" s="102">
        <f>'03 - Bleskosvod'!F35</f>
        <v>0</v>
      </c>
      <c r="BA58" s="102">
        <f>'03 - Bleskosvod'!F36</f>
        <v>0</v>
      </c>
      <c r="BB58" s="102">
        <f>'03 - Bleskosvod'!F37</f>
        <v>0</v>
      </c>
      <c r="BC58" s="102">
        <f>'03 - Bleskosvod'!F38</f>
        <v>0</v>
      </c>
      <c r="BD58" s="104">
        <f>'03 - Bleskosvod'!F39</f>
        <v>0</v>
      </c>
      <c r="BT58" s="105" t="s">
        <v>81</v>
      </c>
      <c r="BV58" s="105" t="s">
        <v>74</v>
      </c>
      <c r="BW58" s="105" t="s">
        <v>92</v>
      </c>
      <c r="BX58" s="105" t="s">
        <v>80</v>
      </c>
      <c r="CL58" s="105" t="s">
        <v>19</v>
      </c>
    </row>
    <row r="59" spans="1:90" s="4" customFormat="1" ht="16.5" customHeight="1">
      <c r="A59" s="98" t="s">
        <v>82</v>
      </c>
      <c r="B59" s="53"/>
      <c r="C59" s="99"/>
      <c r="D59" s="99"/>
      <c r="E59" s="384" t="s">
        <v>93</v>
      </c>
      <c r="F59" s="384"/>
      <c r="G59" s="384"/>
      <c r="H59" s="384"/>
      <c r="I59" s="384"/>
      <c r="J59" s="99"/>
      <c r="K59" s="384" t="s">
        <v>94</v>
      </c>
      <c r="L59" s="384"/>
      <c r="M59" s="384"/>
      <c r="N59" s="384"/>
      <c r="O59" s="384"/>
      <c r="P59" s="384"/>
      <c r="Q59" s="384"/>
      <c r="R59" s="384"/>
      <c r="S59" s="384"/>
      <c r="T59" s="384"/>
      <c r="U59" s="384"/>
      <c r="V59" s="384"/>
      <c r="W59" s="384"/>
      <c r="X59" s="384"/>
      <c r="Y59" s="384"/>
      <c r="Z59" s="384"/>
      <c r="AA59" s="384"/>
      <c r="AB59" s="384"/>
      <c r="AC59" s="384"/>
      <c r="AD59" s="384"/>
      <c r="AE59" s="384"/>
      <c r="AF59" s="384"/>
      <c r="AG59" s="382">
        <f>'04 - Oprava zpevněných ploch'!J32</f>
        <v>0</v>
      </c>
      <c r="AH59" s="383"/>
      <c r="AI59" s="383"/>
      <c r="AJ59" s="383"/>
      <c r="AK59" s="383"/>
      <c r="AL59" s="383"/>
      <c r="AM59" s="383"/>
      <c r="AN59" s="382">
        <f t="shared" si="0"/>
        <v>0</v>
      </c>
      <c r="AO59" s="383"/>
      <c r="AP59" s="383"/>
      <c r="AQ59" s="100" t="s">
        <v>85</v>
      </c>
      <c r="AR59" s="55"/>
      <c r="AS59" s="101">
        <v>0</v>
      </c>
      <c r="AT59" s="102">
        <f t="shared" si="1"/>
        <v>0</v>
      </c>
      <c r="AU59" s="103">
        <f>'04 - Oprava zpevněných ploch'!P89</f>
        <v>0</v>
      </c>
      <c r="AV59" s="102">
        <f>'04 - Oprava zpevněných ploch'!J35</f>
        <v>0</v>
      </c>
      <c r="AW59" s="102">
        <f>'04 - Oprava zpevněných ploch'!J36</f>
        <v>0</v>
      </c>
      <c r="AX59" s="102">
        <f>'04 - Oprava zpevněných ploch'!J37</f>
        <v>0</v>
      </c>
      <c r="AY59" s="102">
        <f>'04 - Oprava zpevněných ploch'!J38</f>
        <v>0</v>
      </c>
      <c r="AZ59" s="102">
        <f>'04 - Oprava zpevněných ploch'!F35</f>
        <v>0</v>
      </c>
      <c r="BA59" s="102">
        <f>'04 - Oprava zpevněných ploch'!F36</f>
        <v>0</v>
      </c>
      <c r="BB59" s="102">
        <f>'04 - Oprava zpevněných ploch'!F37</f>
        <v>0</v>
      </c>
      <c r="BC59" s="102">
        <f>'04 - Oprava zpevněných ploch'!F38</f>
        <v>0</v>
      </c>
      <c r="BD59" s="104">
        <f>'04 - Oprava zpevněných ploch'!F39</f>
        <v>0</v>
      </c>
      <c r="BT59" s="105" t="s">
        <v>81</v>
      </c>
      <c r="BV59" s="105" t="s">
        <v>74</v>
      </c>
      <c r="BW59" s="105" t="s">
        <v>95</v>
      </c>
      <c r="BX59" s="105" t="s">
        <v>80</v>
      </c>
      <c r="CL59" s="105" t="s">
        <v>19</v>
      </c>
    </row>
    <row r="60" spans="1:91" s="7" customFormat="1" ht="16.5" customHeight="1">
      <c r="A60" s="98" t="s">
        <v>82</v>
      </c>
      <c r="B60" s="88"/>
      <c r="C60" s="89"/>
      <c r="D60" s="381" t="s">
        <v>96</v>
      </c>
      <c r="E60" s="381"/>
      <c r="F60" s="381"/>
      <c r="G60" s="381"/>
      <c r="H60" s="381"/>
      <c r="I60" s="90"/>
      <c r="J60" s="381" t="s">
        <v>97</v>
      </c>
      <c r="K60" s="381"/>
      <c r="L60" s="381"/>
      <c r="M60" s="381"/>
      <c r="N60" s="381"/>
      <c r="O60" s="381"/>
      <c r="P60" s="381"/>
      <c r="Q60" s="381"/>
      <c r="R60" s="381"/>
      <c r="S60" s="381"/>
      <c r="T60" s="381"/>
      <c r="U60" s="381"/>
      <c r="V60" s="381"/>
      <c r="W60" s="381"/>
      <c r="X60" s="381"/>
      <c r="Y60" s="381"/>
      <c r="Z60" s="381"/>
      <c r="AA60" s="381"/>
      <c r="AB60" s="381"/>
      <c r="AC60" s="381"/>
      <c r="AD60" s="381"/>
      <c r="AE60" s="381"/>
      <c r="AF60" s="381"/>
      <c r="AG60" s="380">
        <f>'D1-02 - Venkovní kanalizace'!J30</f>
        <v>0</v>
      </c>
      <c r="AH60" s="379"/>
      <c r="AI60" s="379"/>
      <c r="AJ60" s="379"/>
      <c r="AK60" s="379"/>
      <c r="AL60" s="379"/>
      <c r="AM60" s="379"/>
      <c r="AN60" s="380">
        <f t="shared" si="0"/>
        <v>0</v>
      </c>
      <c r="AO60" s="379"/>
      <c r="AP60" s="379"/>
      <c r="AQ60" s="91" t="s">
        <v>78</v>
      </c>
      <c r="AR60" s="92"/>
      <c r="AS60" s="93">
        <v>0</v>
      </c>
      <c r="AT60" s="94">
        <f t="shared" si="1"/>
        <v>0</v>
      </c>
      <c r="AU60" s="95">
        <f>'D1-02 - Venkovní kanalizace'!P95</f>
        <v>0</v>
      </c>
      <c r="AV60" s="94">
        <f>'D1-02 - Venkovní kanalizace'!J33</f>
        <v>0</v>
      </c>
      <c r="AW60" s="94">
        <f>'D1-02 - Venkovní kanalizace'!J34</f>
        <v>0</v>
      </c>
      <c r="AX60" s="94">
        <f>'D1-02 - Venkovní kanalizace'!J35</f>
        <v>0</v>
      </c>
      <c r="AY60" s="94">
        <f>'D1-02 - Venkovní kanalizace'!J36</f>
        <v>0</v>
      </c>
      <c r="AZ60" s="94">
        <f>'D1-02 - Venkovní kanalizace'!F33</f>
        <v>0</v>
      </c>
      <c r="BA60" s="94">
        <f>'D1-02 - Venkovní kanalizace'!F34</f>
        <v>0</v>
      </c>
      <c r="BB60" s="94">
        <f>'D1-02 - Venkovní kanalizace'!F35</f>
        <v>0</v>
      </c>
      <c r="BC60" s="94">
        <f>'D1-02 - Venkovní kanalizace'!F36</f>
        <v>0</v>
      </c>
      <c r="BD60" s="96">
        <f>'D1-02 - Venkovní kanalizace'!F37</f>
        <v>0</v>
      </c>
      <c r="BT60" s="97" t="s">
        <v>79</v>
      </c>
      <c r="BV60" s="97" t="s">
        <v>74</v>
      </c>
      <c r="BW60" s="97" t="s">
        <v>98</v>
      </c>
      <c r="BX60" s="97" t="s">
        <v>5</v>
      </c>
      <c r="CL60" s="97" t="s">
        <v>19</v>
      </c>
      <c r="CM60" s="97" t="s">
        <v>81</v>
      </c>
    </row>
    <row r="61" spans="1:91" s="7" customFormat="1" ht="16.5" customHeight="1">
      <c r="A61" s="98" t="s">
        <v>82</v>
      </c>
      <c r="B61" s="88"/>
      <c r="C61" s="89"/>
      <c r="D61" s="381" t="s">
        <v>99</v>
      </c>
      <c r="E61" s="381"/>
      <c r="F61" s="381"/>
      <c r="G61" s="381"/>
      <c r="H61" s="381"/>
      <c r="I61" s="90"/>
      <c r="J61" s="381" t="s">
        <v>100</v>
      </c>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0">
        <f>'D1-03 - Přípojka elektro'!J30</f>
        <v>0</v>
      </c>
      <c r="AH61" s="379"/>
      <c r="AI61" s="379"/>
      <c r="AJ61" s="379"/>
      <c r="AK61" s="379"/>
      <c r="AL61" s="379"/>
      <c r="AM61" s="379"/>
      <c r="AN61" s="380">
        <f t="shared" si="0"/>
        <v>0</v>
      </c>
      <c r="AO61" s="379"/>
      <c r="AP61" s="379"/>
      <c r="AQ61" s="91" t="s">
        <v>78</v>
      </c>
      <c r="AR61" s="92"/>
      <c r="AS61" s="93">
        <v>0</v>
      </c>
      <c r="AT61" s="94">
        <f t="shared" si="1"/>
        <v>0</v>
      </c>
      <c r="AU61" s="95">
        <f>'D1-03 - Přípojka elektro'!P81</f>
        <v>0</v>
      </c>
      <c r="AV61" s="94">
        <f>'D1-03 - Přípojka elektro'!J33</f>
        <v>0</v>
      </c>
      <c r="AW61" s="94">
        <f>'D1-03 - Přípojka elektro'!J34</f>
        <v>0</v>
      </c>
      <c r="AX61" s="94">
        <f>'D1-03 - Přípojka elektro'!J35</f>
        <v>0</v>
      </c>
      <c r="AY61" s="94">
        <f>'D1-03 - Přípojka elektro'!J36</f>
        <v>0</v>
      </c>
      <c r="AZ61" s="94">
        <f>'D1-03 - Přípojka elektro'!F33</f>
        <v>0</v>
      </c>
      <c r="BA61" s="94">
        <f>'D1-03 - Přípojka elektro'!F34</f>
        <v>0</v>
      </c>
      <c r="BB61" s="94">
        <f>'D1-03 - Přípojka elektro'!F35</f>
        <v>0</v>
      </c>
      <c r="BC61" s="94">
        <f>'D1-03 - Přípojka elektro'!F36</f>
        <v>0</v>
      </c>
      <c r="BD61" s="96">
        <f>'D1-03 - Přípojka elektro'!F37</f>
        <v>0</v>
      </c>
      <c r="BT61" s="97" t="s">
        <v>79</v>
      </c>
      <c r="BV61" s="97" t="s">
        <v>74</v>
      </c>
      <c r="BW61" s="97" t="s">
        <v>101</v>
      </c>
      <c r="BX61" s="97" t="s">
        <v>5</v>
      </c>
      <c r="CL61" s="97" t="s">
        <v>19</v>
      </c>
      <c r="CM61" s="97" t="s">
        <v>81</v>
      </c>
    </row>
    <row r="62" spans="1:91" s="7" customFormat="1" ht="16.5" customHeight="1">
      <c r="A62" s="98" t="s">
        <v>82</v>
      </c>
      <c r="B62" s="88"/>
      <c r="C62" s="89"/>
      <c r="D62" s="381" t="s">
        <v>102</v>
      </c>
      <c r="E62" s="381"/>
      <c r="F62" s="381"/>
      <c r="G62" s="381"/>
      <c r="H62" s="381"/>
      <c r="I62" s="90"/>
      <c r="J62" s="381" t="s">
        <v>103</v>
      </c>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0">
        <f>'D1-04 - Demolice stávajíc...'!J30</f>
        <v>0</v>
      </c>
      <c r="AH62" s="379"/>
      <c r="AI62" s="379"/>
      <c r="AJ62" s="379"/>
      <c r="AK62" s="379"/>
      <c r="AL62" s="379"/>
      <c r="AM62" s="379"/>
      <c r="AN62" s="380">
        <f t="shared" si="0"/>
        <v>0</v>
      </c>
      <c r="AO62" s="379"/>
      <c r="AP62" s="379"/>
      <c r="AQ62" s="91" t="s">
        <v>78</v>
      </c>
      <c r="AR62" s="92"/>
      <c r="AS62" s="93">
        <v>0</v>
      </c>
      <c r="AT62" s="94">
        <f t="shared" si="1"/>
        <v>0</v>
      </c>
      <c r="AU62" s="95">
        <f>'D1-04 - Demolice stávajíc...'!P87</f>
        <v>0</v>
      </c>
      <c r="AV62" s="94">
        <f>'D1-04 - Demolice stávajíc...'!J33</f>
        <v>0</v>
      </c>
      <c r="AW62" s="94">
        <f>'D1-04 - Demolice stávajíc...'!J34</f>
        <v>0</v>
      </c>
      <c r="AX62" s="94">
        <f>'D1-04 - Demolice stávajíc...'!J35</f>
        <v>0</v>
      </c>
      <c r="AY62" s="94">
        <f>'D1-04 - Demolice stávajíc...'!J36</f>
        <v>0</v>
      </c>
      <c r="AZ62" s="94">
        <f>'D1-04 - Demolice stávajíc...'!F33</f>
        <v>0</v>
      </c>
      <c r="BA62" s="94">
        <f>'D1-04 - Demolice stávajíc...'!F34</f>
        <v>0</v>
      </c>
      <c r="BB62" s="94">
        <f>'D1-04 - Demolice stávajíc...'!F35</f>
        <v>0</v>
      </c>
      <c r="BC62" s="94">
        <f>'D1-04 - Demolice stávajíc...'!F36</f>
        <v>0</v>
      </c>
      <c r="BD62" s="96">
        <f>'D1-04 - Demolice stávajíc...'!F37</f>
        <v>0</v>
      </c>
      <c r="BT62" s="97" t="s">
        <v>79</v>
      </c>
      <c r="BV62" s="97" t="s">
        <v>74</v>
      </c>
      <c r="BW62" s="97" t="s">
        <v>104</v>
      </c>
      <c r="BX62" s="97" t="s">
        <v>5</v>
      </c>
      <c r="CL62" s="97" t="s">
        <v>19</v>
      </c>
      <c r="CM62" s="97" t="s">
        <v>81</v>
      </c>
    </row>
    <row r="63" spans="1:91" s="7" customFormat="1" ht="16.5" customHeight="1">
      <c r="A63" s="98" t="s">
        <v>82</v>
      </c>
      <c r="B63" s="88"/>
      <c r="C63" s="89"/>
      <c r="D63" s="381" t="s">
        <v>105</v>
      </c>
      <c r="E63" s="381"/>
      <c r="F63" s="381"/>
      <c r="G63" s="381"/>
      <c r="H63" s="381"/>
      <c r="I63" s="90"/>
      <c r="J63" s="381" t="s">
        <v>106</v>
      </c>
      <c r="K63" s="381"/>
      <c r="L63" s="381"/>
      <c r="M63" s="381"/>
      <c r="N63" s="381"/>
      <c r="O63" s="381"/>
      <c r="P63" s="381"/>
      <c r="Q63" s="381"/>
      <c r="R63" s="381"/>
      <c r="S63" s="381"/>
      <c r="T63" s="381"/>
      <c r="U63" s="381"/>
      <c r="V63" s="381"/>
      <c r="W63" s="381"/>
      <c r="X63" s="381"/>
      <c r="Y63" s="381"/>
      <c r="Z63" s="381"/>
      <c r="AA63" s="381"/>
      <c r="AB63" s="381"/>
      <c r="AC63" s="381"/>
      <c r="AD63" s="381"/>
      <c r="AE63" s="381"/>
      <c r="AF63" s="381"/>
      <c r="AG63" s="380">
        <f>'00 - VRN'!J30</f>
        <v>0</v>
      </c>
      <c r="AH63" s="379"/>
      <c r="AI63" s="379"/>
      <c r="AJ63" s="379"/>
      <c r="AK63" s="379"/>
      <c r="AL63" s="379"/>
      <c r="AM63" s="379"/>
      <c r="AN63" s="380">
        <f t="shared" si="0"/>
        <v>0</v>
      </c>
      <c r="AO63" s="379"/>
      <c r="AP63" s="379"/>
      <c r="AQ63" s="91" t="s">
        <v>78</v>
      </c>
      <c r="AR63" s="92"/>
      <c r="AS63" s="106">
        <v>0</v>
      </c>
      <c r="AT63" s="107">
        <f t="shared" si="1"/>
        <v>0</v>
      </c>
      <c r="AU63" s="108">
        <f>'00 - VRN'!P84</f>
        <v>0</v>
      </c>
      <c r="AV63" s="107">
        <f>'00 - VRN'!J33</f>
        <v>0</v>
      </c>
      <c r="AW63" s="107">
        <f>'00 - VRN'!J34</f>
        <v>0</v>
      </c>
      <c r="AX63" s="107">
        <f>'00 - VRN'!J35</f>
        <v>0</v>
      </c>
      <c r="AY63" s="107">
        <f>'00 - VRN'!J36</f>
        <v>0</v>
      </c>
      <c r="AZ63" s="107">
        <f>'00 - VRN'!F33</f>
        <v>0</v>
      </c>
      <c r="BA63" s="107">
        <f>'00 - VRN'!F34</f>
        <v>0</v>
      </c>
      <c r="BB63" s="107">
        <f>'00 - VRN'!F35</f>
        <v>0</v>
      </c>
      <c r="BC63" s="107">
        <f>'00 - VRN'!F36</f>
        <v>0</v>
      </c>
      <c r="BD63" s="109">
        <f>'00 - VRN'!F37</f>
        <v>0</v>
      </c>
      <c r="BT63" s="97" t="s">
        <v>79</v>
      </c>
      <c r="BV63" s="97" t="s">
        <v>74</v>
      </c>
      <c r="BW63" s="97" t="s">
        <v>107</v>
      </c>
      <c r="BX63" s="97" t="s">
        <v>5</v>
      </c>
      <c r="CL63" s="97" t="s">
        <v>19</v>
      </c>
      <c r="CM63" s="97" t="s">
        <v>81</v>
      </c>
    </row>
    <row r="64" spans="1:57" s="2" customFormat="1" ht="30" customHeight="1">
      <c r="A64" s="36"/>
      <c r="B64" s="37"/>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41"/>
      <c r="AS64" s="36"/>
      <c r="AT64" s="36"/>
      <c r="AU64" s="36"/>
      <c r="AV64" s="36"/>
      <c r="AW64" s="36"/>
      <c r="AX64" s="36"/>
      <c r="AY64" s="36"/>
      <c r="AZ64" s="36"/>
      <c r="BA64" s="36"/>
      <c r="BB64" s="36"/>
      <c r="BC64" s="36"/>
      <c r="BD64" s="36"/>
      <c r="BE64" s="36"/>
    </row>
    <row r="65" spans="1:57" s="2" customFormat="1" ht="6.95" customHeight="1">
      <c r="A65" s="36"/>
      <c r="B65" s="49"/>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41"/>
      <c r="AS65" s="36"/>
      <c r="AT65" s="36"/>
      <c r="AU65" s="36"/>
      <c r="AV65" s="36"/>
      <c r="AW65" s="36"/>
      <c r="AX65" s="36"/>
      <c r="AY65" s="36"/>
      <c r="AZ65" s="36"/>
      <c r="BA65" s="36"/>
      <c r="BB65" s="36"/>
      <c r="BC65" s="36"/>
      <c r="BD65" s="36"/>
      <c r="BE65" s="36"/>
    </row>
  </sheetData>
  <sheetProtection algorithmName="SHA-512" hashValue="8mkjmyZZWKmNwHK/upR+fMFjPK0nyCuvVktU/F0nQrLfs5aU50BGCNJfOHNZjybJ14TO8AzGyEDLhI5wKy+7kQ==" saltValue="DZ13t1L0w+nYRwH4NRuDn1ct6wW+rZ2vWIiS0OelFMlji9qaY/pB/sVfCNnY6mNpVI5mMM399nl6D55EtQQaJA==" spinCount="100000" sheet="1" objects="1" scenarios="1" formatColumns="0" formatRows="0"/>
  <mergeCells count="74">
    <mergeCell ref="AR2:BE2"/>
    <mergeCell ref="L33:P33"/>
    <mergeCell ref="AK33:AO33"/>
    <mergeCell ref="W33:AE33"/>
    <mergeCell ref="AK35:AO35"/>
    <mergeCell ref="X35:AB35"/>
    <mergeCell ref="W31:AE31"/>
    <mergeCell ref="L31:P31"/>
    <mergeCell ref="L32:P32"/>
    <mergeCell ref="W32:AE32"/>
    <mergeCell ref="AK32:AO32"/>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AN62:AP62"/>
    <mergeCell ref="AG62:AM62"/>
    <mergeCell ref="D62:H62"/>
    <mergeCell ref="J62:AF62"/>
    <mergeCell ref="AN63:AP63"/>
    <mergeCell ref="AG63:AM63"/>
    <mergeCell ref="D63:H63"/>
    <mergeCell ref="J63:AF63"/>
    <mergeCell ref="AN60:AP60"/>
    <mergeCell ref="AG60:AM60"/>
    <mergeCell ref="D60:H60"/>
    <mergeCell ref="J60:AF60"/>
    <mergeCell ref="AN61:AP61"/>
    <mergeCell ref="AG61:AM61"/>
    <mergeCell ref="D61:H61"/>
    <mergeCell ref="J61:AF61"/>
    <mergeCell ref="AG58:AM58"/>
    <mergeCell ref="AN58:AP58"/>
    <mergeCell ref="E58:I58"/>
    <mergeCell ref="K58:AF58"/>
    <mergeCell ref="AN59:AP59"/>
    <mergeCell ref="AG59:AM59"/>
    <mergeCell ref="E59:I59"/>
    <mergeCell ref="K59:AF59"/>
    <mergeCell ref="AN56:AP56"/>
    <mergeCell ref="E56:I56"/>
    <mergeCell ref="K56:AF56"/>
    <mergeCell ref="AG56:AM56"/>
    <mergeCell ref="K57:AF57"/>
    <mergeCell ref="AN57:AP57"/>
    <mergeCell ref="E57:I57"/>
    <mergeCell ref="AG57:AM57"/>
    <mergeCell ref="C52:G52"/>
    <mergeCell ref="AG52:AM52"/>
    <mergeCell ref="AN52:AP52"/>
    <mergeCell ref="I52:AF52"/>
    <mergeCell ref="AG55:AM55"/>
    <mergeCell ref="AN55:AP55"/>
    <mergeCell ref="J55:AF55"/>
    <mergeCell ref="D55:H55"/>
    <mergeCell ref="AG54:AM54"/>
    <mergeCell ref="AN54:AP54"/>
    <mergeCell ref="L45:AO45"/>
    <mergeCell ref="AM47:AN47"/>
    <mergeCell ref="AS49:AT51"/>
    <mergeCell ref="AM49:AP49"/>
    <mergeCell ref="AM50:AP50"/>
  </mergeCells>
  <hyperlinks>
    <hyperlink ref="A56" location="'01 - Stavební a montážní ...'!C2" display="/"/>
    <hyperlink ref="A57" location="'02 - Elektroinstalace'!C2" display="/"/>
    <hyperlink ref="A58" location="'03 - Bleskosvod'!C2" display="/"/>
    <hyperlink ref="A59" location="'04 - Oprava zpevněných ploch'!C2" display="/"/>
    <hyperlink ref="A60" location="'D1-02 - Venkovní kanalizace'!C2" display="/"/>
    <hyperlink ref="A61" location="'D1-03 - Přípojka elektro'!C2" display="/"/>
    <hyperlink ref="A62" location="'D1-04 - Demolice stávajíc...'!C2" display="/"/>
    <hyperlink ref="A63" location="'00 - VR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3:H38"/>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130.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11"/>
      <c r="C3" s="112"/>
      <c r="D3" s="112"/>
      <c r="E3" s="112"/>
      <c r="F3" s="112"/>
      <c r="G3" s="112"/>
      <c r="H3" s="22"/>
    </row>
    <row r="4" spans="2:8" s="1" customFormat="1" ht="24.95" customHeight="1">
      <c r="B4" s="22"/>
      <c r="C4" s="113" t="s">
        <v>1560</v>
      </c>
      <c r="H4" s="22"/>
    </row>
    <row r="5" spans="2:8" s="1" customFormat="1" ht="12" customHeight="1">
      <c r="B5" s="22"/>
      <c r="C5" s="268" t="s">
        <v>13</v>
      </c>
      <c r="D5" s="413" t="s">
        <v>14</v>
      </c>
      <c r="E5" s="406"/>
      <c r="F5" s="406"/>
      <c r="H5" s="22"/>
    </row>
    <row r="6" spans="2:8" s="1" customFormat="1" ht="36.95" customHeight="1">
      <c r="B6" s="22"/>
      <c r="C6" s="269" t="s">
        <v>16</v>
      </c>
      <c r="D6" s="417" t="s">
        <v>17</v>
      </c>
      <c r="E6" s="406"/>
      <c r="F6" s="406"/>
      <c r="H6" s="22"/>
    </row>
    <row r="7" spans="2:8" s="1" customFormat="1" ht="16.5" customHeight="1">
      <c r="B7" s="22"/>
      <c r="C7" s="115" t="s">
        <v>23</v>
      </c>
      <c r="D7" s="117">
        <f>'Rekapitulace stavby'!AN8</f>
        <v>0</v>
      </c>
      <c r="H7" s="22"/>
    </row>
    <row r="8" spans="1:8" s="2" customFormat="1" ht="10.9" customHeight="1">
      <c r="A8" s="36"/>
      <c r="B8" s="41"/>
      <c r="C8" s="36"/>
      <c r="D8" s="36"/>
      <c r="E8" s="36"/>
      <c r="F8" s="36"/>
      <c r="G8" s="36"/>
      <c r="H8" s="41"/>
    </row>
    <row r="9" spans="1:8" s="11" customFormat="1" ht="29.25" customHeight="1">
      <c r="A9" s="154"/>
      <c r="B9" s="270"/>
      <c r="C9" s="271" t="s">
        <v>53</v>
      </c>
      <c r="D9" s="272" t="s">
        <v>54</v>
      </c>
      <c r="E9" s="272" t="s">
        <v>147</v>
      </c>
      <c r="F9" s="273" t="s">
        <v>1561</v>
      </c>
      <c r="G9" s="154"/>
      <c r="H9" s="270"/>
    </row>
    <row r="10" spans="1:8" s="2" customFormat="1" ht="26.45" customHeight="1">
      <c r="A10" s="36"/>
      <c r="B10" s="41"/>
      <c r="C10" s="274" t="s">
        <v>1562</v>
      </c>
      <c r="D10" s="274" t="s">
        <v>84</v>
      </c>
      <c r="E10" s="36"/>
      <c r="F10" s="36"/>
      <c r="G10" s="36"/>
      <c r="H10" s="41"/>
    </row>
    <row r="11" spans="1:8" s="2" customFormat="1" ht="16.9" customHeight="1">
      <c r="A11" s="36"/>
      <c r="B11" s="41"/>
      <c r="C11" s="275" t="s">
        <v>108</v>
      </c>
      <c r="D11" s="276" t="s">
        <v>109</v>
      </c>
      <c r="E11" s="277" t="s">
        <v>110</v>
      </c>
      <c r="F11" s="278">
        <v>55.37</v>
      </c>
      <c r="G11" s="36"/>
      <c r="H11" s="41"/>
    </row>
    <row r="12" spans="1:8" s="2" customFormat="1" ht="16.9" customHeight="1">
      <c r="A12" s="36"/>
      <c r="B12" s="41"/>
      <c r="C12" s="279" t="s">
        <v>19</v>
      </c>
      <c r="D12" s="279" t="s">
        <v>704</v>
      </c>
      <c r="E12" s="19" t="s">
        <v>19</v>
      </c>
      <c r="F12" s="280">
        <v>0</v>
      </c>
      <c r="G12" s="36"/>
      <c r="H12" s="41"/>
    </row>
    <row r="13" spans="1:8" s="2" customFormat="1" ht="16.9" customHeight="1">
      <c r="A13" s="36"/>
      <c r="B13" s="41"/>
      <c r="C13" s="279" t="s">
        <v>19</v>
      </c>
      <c r="D13" s="279" t="s">
        <v>657</v>
      </c>
      <c r="E13" s="19" t="s">
        <v>19</v>
      </c>
      <c r="F13" s="280">
        <v>0</v>
      </c>
      <c r="G13" s="36"/>
      <c r="H13" s="41"/>
    </row>
    <row r="14" spans="1:8" s="2" customFormat="1" ht="16.9" customHeight="1">
      <c r="A14" s="36"/>
      <c r="B14" s="41"/>
      <c r="C14" s="279" t="s">
        <v>19</v>
      </c>
      <c r="D14" s="279" t="s">
        <v>705</v>
      </c>
      <c r="E14" s="19" t="s">
        <v>19</v>
      </c>
      <c r="F14" s="280">
        <v>56.721</v>
      </c>
      <c r="G14" s="36"/>
      <c r="H14" s="41"/>
    </row>
    <row r="15" spans="1:8" s="2" customFormat="1" ht="16.9" customHeight="1">
      <c r="A15" s="36"/>
      <c r="B15" s="41"/>
      <c r="C15" s="279" t="s">
        <v>19</v>
      </c>
      <c r="D15" s="279" t="s">
        <v>706</v>
      </c>
      <c r="E15" s="19" t="s">
        <v>19</v>
      </c>
      <c r="F15" s="280">
        <v>0.924</v>
      </c>
      <c r="G15" s="36"/>
      <c r="H15" s="41"/>
    </row>
    <row r="16" spans="1:8" s="2" customFormat="1" ht="16.9" customHeight="1">
      <c r="A16" s="36"/>
      <c r="B16" s="41"/>
      <c r="C16" s="279" t="s">
        <v>19</v>
      </c>
      <c r="D16" s="279" t="s">
        <v>707</v>
      </c>
      <c r="E16" s="19" t="s">
        <v>19</v>
      </c>
      <c r="F16" s="280">
        <v>-2.275</v>
      </c>
      <c r="G16" s="36"/>
      <c r="H16" s="41"/>
    </row>
    <row r="17" spans="1:8" s="2" customFormat="1" ht="16.9" customHeight="1">
      <c r="A17" s="36"/>
      <c r="B17" s="41"/>
      <c r="C17" s="279" t="s">
        <v>108</v>
      </c>
      <c r="D17" s="279" t="s">
        <v>178</v>
      </c>
      <c r="E17" s="19" t="s">
        <v>19</v>
      </c>
      <c r="F17" s="280">
        <v>55.37</v>
      </c>
      <c r="G17" s="36"/>
      <c r="H17" s="41"/>
    </row>
    <row r="18" spans="1:8" s="2" customFormat="1" ht="16.9" customHeight="1">
      <c r="A18" s="36"/>
      <c r="B18" s="41"/>
      <c r="C18" s="281" t="s">
        <v>1563</v>
      </c>
      <c r="D18" s="36"/>
      <c r="E18" s="36"/>
      <c r="F18" s="36"/>
      <c r="G18" s="36"/>
      <c r="H18" s="41"/>
    </row>
    <row r="19" spans="1:8" s="2" customFormat="1" ht="16.9" customHeight="1">
      <c r="A19" s="36"/>
      <c r="B19" s="41"/>
      <c r="C19" s="279" t="s">
        <v>700</v>
      </c>
      <c r="D19" s="279" t="s">
        <v>1564</v>
      </c>
      <c r="E19" s="19" t="s">
        <v>110</v>
      </c>
      <c r="F19" s="280">
        <v>55.37</v>
      </c>
      <c r="G19" s="36"/>
      <c r="H19" s="41"/>
    </row>
    <row r="20" spans="1:8" s="2" customFormat="1" ht="16.9" customHeight="1">
      <c r="A20" s="36"/>
      <c r="B20" s="41"/>
      <c r="C20" s="279" t="s">
        <v>717</v>
      </c>
      <c r="D20" s="279" t="s">
        <v>1565</v>
      </c>
      <c r="E20" s="19" t="s">
        <v>110</v>
      </c>
      <c r="F20" s="280">
        <v>55.37</v>
      </c>
      <c r="G20" s="36"/>
      <c r="H20" s="41"/>
    </row>
    <row r="21" spans="1:8" s="2" customFormat="1" ht="16.9" customHeight="1">
      <c r="A21" s="36"/>
      <c r="B21" s="41"/>
      <c r="C21" s="279" t="s">
        <v>733</v>
      </c>
      <c r="D21" s="279" t="s">
        <v>1566</v>
      </c>
      <c r="E21" s="19" t="s">
        <v>110</v>
      </c>
      <c r="F21" s="280">
        <v>55.37</v>
      </c>
      <c r="G21" s="36"/>
      <c r="H21" s="41"/>
    </row>
    <row r="22" spans="1:8" s="2" customFormat="1" ht="16.9" customHeight="1">
      <c r="A22" s="36"/>
      <c r="B22" s="41"/>
      <c r="C22" s="279" t="s">
        <v>738</v>
      </c>
      <c r="D22" s="279" t="s">
        <v>739</v>
      </c>
      <c r="E22" s="19" t="s">
        <v>110</v>
      </c>
      <c r="F22" s="280">
        <v>354.273</v>
      </c>
      <c r="G22" s="36"/>
      <c r="H22" s="41"/>
    </row>
    <row r="23" spans="1:8" s="2" customFormat="1" ht="16.9" customHeight="1">
      <c r="A23" s="36"/>
      <c r="B23" s="41"/>
      <c r="C23" s="279" t="s">
        <v>722</v>
      </c>
      <c r="D23" s="279" t="s">
        <v>723</v>
      </c>
      <c r="E23" s="19" t="s">
        <v>110</v>
      </c>
      <c r="F23" s="280">
        <v>354.273</v>
      </c>
      <c r="G23" s="36"/>
      <c r="H23" s="41"/>
    </row>
    <row r="24" spans="1:8" s="2" customFormat="1" ht="16.9" customHeight="1">
      <c r="A24" s="36"/>
      <c r="B24" s="41"/>
      <c r="C24" s="275" t="s">
        <v>112</v>
      </c>
      <c r="D24" s="276" t="s">
        <v>113</v>
      </c>
      <c r="E24" s="277" t="s">
        <v>110</v>
      </c>
      <c r="F24" s="278">
        <v>282.033</v>
      </c>
      <c r="G24" s="36"/>
      <c r="H24" s="41"/>
    </row>
    <row r="25" spans="1:8" s="2" customFormat="1" ht="16.9" customHeight="1">
      <c r="A25" s="36"/>
      <c r="B25" s="41"/>
      <c r="C25" s="279" t="s">
        <v>19</v>
      </c>
      <c r="D25" s="279" t="s">
        <v>691</v>
      </c>
      <c r="E25" s="19" t="s">
        <v>19</v>
      </c>
      <c r="F25" s="280">
        <v>0</v>
      </c>
      <c r="G25" s="36"/>
      <c r="H25" s="41"/>
    </row>
    <row r="26" spans="1:8" s="2" customFormat="1" ht="16.9" customHeight="1">
      <c r="A26" s="36"/>
      <c r="B26" s="41"/>
      <c r="C26" s="279" t="s">
        <v>19</v>
      </c>
      <c r="D26" s="279" t="s">
        <v>375</v>
      </c>
      <c r="E26" s="19" t="s">
        <v>19</v>
      </c>
      <c r="F26" s="280">
        <v>0</v>
      </c>
      <c r="G26" s="36"/>
      <c r="H26" s="41"/>
    </row>
    <row r="27" spans="1:8" s="2" customFormat="1" ht="16.9" customHeight="1">
      <c r="A27" s="36"/>
      <c r="B27" s="41"/>
      <c r="C27" s="279" t="s">
        <v>19</v>
      </c>
      <c r="D27" s="279" t="s">
        <v>692</v>
      </c>
      <c r="E27" s="19" t="s">
        <v>19</v>
      </c>
      <c r="F27" s="280">
        <v>282.033</v>
      </c>
      <c r="G27" s="36"/>
      <c r="H27" s="41"/>
    </row>
    <row r="28" spans="1:8" s="2" customFormat="1" ht="16.9" customHeight="1">
      <c r="A28" s="36"/>
      <c r="B28" s="41"/>
      <c r="C28" s="279" t="s">
        <v>112</v>
      </c>
      <c r="D28" s="279" t="s">
        <v>178</v>
      </c>
      <c r="E28" s="19" t="s">
        <v>19</v>
      </c>
      <c r="F28" s="280">
        <v>282.033</v>
      </c>
      <c r="G28" s="36"/>
      <c r="H28" s="41"/>
    </row>
    <row r="29" spans="1:8" s="2" customFormat="1" ht="16.9" customHeight="1">
      <c r="A29" s="36"/>
      <c r="B29" s="41"/>
      <c r="C29" s="281" t="s">
        <v>1563</v>
      </c>
      <c r="D29" s="36"/>
      <c r="E29" s="36"/>
      <c r="F29" s="36"/>
      <c r="G29" s="36"/>
      <c r="H29" s="41"/>
    </row>
    <row r="30" spans="1:8" s="2" customFormat="1" ht="16.9" customHeight="1">
      <c r="A30" s="36"/>
      <c r="B30" s="41"/>
      <c r="C30" s="279" t="s">
        <v>687</v>
      </c>
      <c r="D30" s="279" t="s">
        <v>1567</v>
      </c>
      <c r="E30" s="19" t="s">
        <v>110</v>
      </c>
      <c r="F30" s="280">
        <v>282.033</v>
      </c>
      <c r="G30" s="36"/>
      <c r="H30" s="41"/>
    </row>
    <row r="31" spans="1:8" s="2" customFormat="1" ht="16.9" customHeight="1">
      <c r="A31" s="36"/>
      <c r="B31" s="41"/>
      <c r="C31" s="279" t="s">
        <v>370</v>
      </c>
      <c r="D31" s="279" t="s">
        <v>1568</v>
      </c>
      <c r="E31" s="19" t="s">
        <v>110</v>
      </c>
      <c r="F31" s="280">
        <v>282.033</v>
      </c>
      <c r="G31" s="36"/>
      <c r="H31" s="41"/>
    </row>
    <row r="32" spans="1:8" s="2" customFormat="1" ht="16.9" customHeight="1">
      <c r="A32" s="36"/>
      <c r="B32" s="41"/>
      <c r="C32" s="279" t="s">
        <v>712</v>
      </c>
      <c r="D32" s="279" t="s">
        <v>1569</v>
      </c>
      <c r="E32" s="19" t="s">
        <v>110</v>
      </c>
      <c r="F32" s="280">
        <v>282.033</v>
      </c>
      <c r="G32" s="36"/>
      <c r="H32" s="41"/>
    </row>
    <row r="33" spans="1:8" s="2" customFormat="1" ht="16.9" customHeight="1">
      <c r="A33" s="36"/>
      <c r="B33" s="41"/>
      <c r="C33" s="279" t="s">
        <v>728</v>
      </c>
      <c r="D33" s="279" t="s">
        <v>1570</v>
      </c>
      <c r="E33" s="19" t="s">
        <v>110</v>
      </c>
      <c r="F33" s="280">
        <v>282.033</v>
      </c>
      <c r="G33" s="36"/>
      <c r="H33" s="41"/>
    </row>
    <row r="34" spans="1:8" s="2" customFormat="1" ht="16.9" customHeight="1">
      <c r="A34" s="36"/>
      <c r="B34" s="41"/>
      <c r="C34" s="279" t="s">
        <v>662</v>
      </c>
      <c r="D34" s="279" t="s">
        <v>1571</v>
      </c>
      <c r="E34" s="19" t="s">
        <v>110</v>
      </c>
      <c r="F34" s="280">
        <v>282.033</v>
      </c>
      <c r="G34" s="36"/>
      <c r="H34" s="41"/>
    </row>
    <row r="35" spans="1:8" s="2" customFormat="1" ht="16.9" customHeight="1">
      <c r="A35" s="36"/>
      <c r="B35" s="41"/>
      <c r="C35" s="279" t="s">
        <v>738</v>
      </c>
      <c r="D35" s="279" t="s">
        <v>739</v>
      </c>
      <c r="E35" s="19" t="s">
        <v>110</v>
      </c>
      <c r="F35" s="280">
        <v>354.273</v>
      </c>
      <c r="G35" s="36"/>
      <c r="H35" s="41"/>
    </row>
    <row r="36" spans="1:8" s="2" customFormat="1" ht="16.9" customHeight="1">
      <c r="A36" s="36"/>
      <c r="B36" s="41"/>
      <c r="C36" s="279" t="s">
        <v>722</v>
      </c>
      <c r="D36" s="279" t="s">
        <v>723</v>
      </c>
      <c r="E36" s="19" t="s">
        <v>110</v>
      </c>
      <c r="F36" s="280">
        <v>354.273</v>
      </c>
      <c r="G36" s="36"/>
      <c r="H36" s="41"/>
    </row>
    <row r="37" spans="1:8" s="2" customFormat="1" ht="7.35" customHeight="1">
      <c r="A37" s="36"/>
      <c r="B37" s="135"/>
      <c r="C37" s="136"/>
      <c r="D37" s="136"/>
      <c r="E37" s="136"/>
      <c r="F37" s="136"/>
      <c r="G37" s="136"/>
      <c r="H37" s="41"/>
    </row>
    <row r="38" spans="1:8" s="2" customFormat="1" ht="11.25">
      <c r="A38" s="36"/>
      <c r="B38" s="36"/>
      <c r="C38" s="36"/>
      <c r="D38" s="36"/>
      <c r="E38" s="36"/>
      <c r="F38" s="36"/>
      <c r="G38" s="36"/>
      <c r="H38" s="36"/>
    </row>
  </sheetData>
  <sheetProtection algorithmName="SHA-512" hashValue="u5JG/OiRhimZk2bvMvO+ZcL1SOQTkSZecIhgLYsdbUTDi6rB9adTCAiHi4hwkW1nc0iF6kZ160VuoRuZ4A/fAg==" saltValue="nFoS9Graa3LPxrGqoOlxBFxWf6o3nh9YwuQlcjNcEbn8uvmyqo1ihUnvWwPOvQU4XfTzttMrBWljiBMHzV3xTw==" spinCount="100000" sheet="1" objects="1" scenarios="1" formatColumns="0" formatRows="0"/>
  <mergeCells count="2">
    <mergeCell ref="D5:F5"/>
    <mergeCell ref="D6:F6"/>
  </mergeCells>
  <printOptions/>
  <pageMargins left="0.7" right="0.7" top="0.787401575" bottom="0.787401575" header="0.3" footer="0.3"/>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K218"/>
  <sheetViews>
    <sheetView showGridLines="0" zoomScale="110" zoomScaleNormal="110" workbookViewId="0" topLeftCell="A1"/>
  </sheetViews>
  <sheetFormatPr defaultColWidth="9.140625" defaultRowHeight="12"/>
  <cols>
    <col min="1" max="1" width="8.28125" style="282" customWidth="1"/>
    <col min="2" max="2" width="1.7109375" style="282" customWidth="1"/>
    <col min="3" max="4" width="5.00390625" style="282" customWidth="1"/>
    <col min="5" max="5" width="11.7109375" style="282" customWidth="1"/>
    <col min="6" max="6" width="9.140625" style="282" customWidth="1"/>
    <col min="7" max="7" width="5.00390625" style="282" customWidth="1"/>
    <col min="8" max="8" width="77.8515625" style="282" customWidth="1"/>
    <col min="9" max="10" width="20.00390625" style="282" customWidth="1"/>
    <col min="11" max="11" width="1.7109375" style="282" customWidth="1"/>
  </cols>
  <sheetData>
    <row r="1" s="1" customFormat="1" ht="37.5" customHeight="1"/>
    <row r="2" spans="2:11" s="1" customFormat="1" ht="7.5" customHeight="1">
      <c r="B2" s="283"/>
      <c r="C2" s="284"/>
      <c r="D2" s="284"/>
      <c r="E2" s="284"/>
      <c r="F2" s="284"/>
      <c r="G2" s="284"/>
      <c r="H2" s="284"/>
      <c r="I2" s="284"/>
      <c r="J2" s="284"/>
      <c r="K2" s="285"/>
    </row>
    <row r="3" spans="2:11" s="17" customFormat="1" ht="45" customHeight="1">
      <c r="B3" s="286"/>
      <c r="C3" s="419" t="s">
        <v>1572</v>
      </c>
      <c r="D3" s="419"/>
      <c r="E3" s="419"/>
      <c r="F3" s="419"/>
      <c r="G3" s="419"/>
      <c r="H3" s="419"/>
      <c r="I3" s="419"/>
      <c r="J3" s="419"/>
      <c r="K3" s="287"/>
    </row>
    <row r="4" spans="2:11" s="1" customFormat="1" ht="25.5" customHeight="1">
      <c r="B4" s="288"/>
      <c r="C4" s="424" t="s">
        <v>1573</v>
      </c>
      <c r="D4" s="424"/>
      <c r="E4" s="424"/>
      <c r="F4" s="424"/>
      <c r="G4" s="424"/>
      <c r="H4" s="424"/>
      <c r="I4" s="424"/>
      <c r="J4" s="424"/>
      <c r="K4" s="289"/>
    </row>
    <row r="5" spans="2:11" s="1" customFormat="1" ht="5.25" customHeight="1">
      <c r="B5" s="288"/>
      <c r="C5" s="290"/>
      <c r="D5" s="290"/>
      <c r="E5" s="290"/>
      <c r="F5" s="290"/>
      <c r="G5" s="290"/>
      <c r="H5" s="290"/>
      <c r="I5" s="290"/>
      <c r="J5" s="290"/>
      <c r="K5" s="289"/>
    </row>
    <row r="6" spans="2:11" s="1" customFormat="1" ht="15" customHeight="1">
      <c r="B6" s="288"/>
      <c r="C6" s="423" t="s">
        <v>1574</v>
      </c>
      <c r="D6" s="423"/>
      <c r="E6" s="423"/>
      <c r="F6" s="423"/>
      <c r="G6" s="423"/>
      <c r="H6" s="423"/>
      <c r="I6" s="423"/>
      <c r="J6" s="423"/>
      <c r="K6" s="289"/>
    </row>
    <row r="7" spans="2:11" s="1" customFormat="1" ht="15" customHeight="1">
      <c r="B7" s="292"/>
      <c r="C7" s="423" t="s">
        <v>1575</v>
      </c>
      <c r="D7" s="423"/>
      <c r="E7" s="423"/>
      <c r="F7" s="423"/>
      <c r="G7" s="423"/>
      <c r="H7" s="423"/>
      <c r="I7" s="423"/>
      <c r="J7" s="423"/>
      <c r="K7" s="289"/>
    </row>
    <row r="8" spans="2:11" s="1" customFormat="1" ht="12.75" customHeight="1">
      <c r="B8" s="292"/>
      <c r="C8" s="291"/>
      <c r="D8" s="291"/>
      <c r="E8" s="291"/>
      <c r="F8" s="291"/>
      <c r="G8" s="291"/>
      <c r="H8" s="291"/>
      <c r="I8" s="291"/>
      <c r="J8" s="291"/>
      <c r="K8" s="289"/>
    </row>
    <row r="9" spans="2:11" s="1" customFormat="1" ht="15" customHeight="1">
      <c r="B9" s="292"/>
      <c r="C9" s="423" t="s">
        <v>1576</v>
      </c>
      <c r="D9" s="423"/>
      <c r="E9" s="423"/>
      <c r="F9" s="423"/>
      <c r="G9" s="423"/>
      <c r="H9" s="423"/>
      <c r="I9" s="423"/>
      <c r="J9" s="423"/>
      <c r="K9" s="289"/>
    </row>
    <row r="10" spans="2:11" s="1" customFormat="1" ht="15" customHeight="1">
      <c r="B10" s="292"/>
      <c r="C10" s="291"/>
      <c r="D10" s="423" t="s">
        <v>1577</v>
      </c>
      <c r="E10" s="423"/>
      <c r="F10" s="423"/>
      <c r="G10" s="423"/>
      <c r="H10" s="423"/>
      <c r="I10" s="423"/>
      <c r="J10" s="423"/>
      <c r="K10" s="289"/>
    </row>
    <row r="11" spans="2:11" s="1" customFormat="1" ht="15" customHeight="1">
      <c r="B11" s="292"/>
      <c r="C11" s="293"/>
      <c r="D11" s="423" t="s">
        <v>1578</v>
      </c>
      <c r="E11" s="423"/>
      <c r="F11" s="423"/>
      <c r="G11" s="423"/>
      <c r="H11" s="423"/>
      <c r="I11" s="423"/>
      <c r="J11" s="423"/>
      <c r="K11" s="289"/>
    </row>
    <row r="12" spans="2:11" s="1" customFormat="1" ht="15" customHeight="1">
      <c r="B12" s="292"/>
      <c r="C12" s="293"/>
      <c r="D12" s="291"/>
      <c r="E12" s="291"/>
      <c r="F12" s="291"/>
      <c r="G12" s="291"/>
      <c r="H12" s="291"/>
      <c r="I12" s="291"/>
      <c r="J12" s="291"/>
      <c r="K12" s="289"/>
    </row>
    <row r="13" spans="2:11" s="1" customFormat="1" ht="15" customHeight="1">
      <c r="B13" s="292"/>
      <c r="C13" s="293"/>
      <c r="D13" s="294" t="s">
        <v>1579</v>
      </c>
      <c r="E13" s="291"/>
      <c r="F13" s="291"/>
      <c r="G13" s="291"/>
      <c r="H13" s="291"/>
      <c r="I13" s="291"/>
      <c r="J13" s="291"/>
      <c r="K13" s="289"/>
    </row>
    <row r="14" spans="2:11" s="1" customFormat="1" ht="12.75" customHeight="1">
      <c r="B14" s="292"/>
      <c r="C14" s="293"/>
      <c r="D14" s="293"/>
      <c r="E14" s="293"/>
      <c r="F14" s="293"/>
      <c r="G14" s="293"/>
      <c r="H14" s="293"/>
      <c r="I14" s="293"/>
      <c r="J14" s="293"/>
      <c r="K14" s="289"/>
    </row>
    <row r="15" spans="2:11" s="1" customFormat="1" ht="15" customHeight="1">
      <c r="B15" s="292"/>
      <c r="C15" s="293"/>
      <c r="D15" s="423" t="s">
        <v>1580</v>
      </c>
      <c r="E15" s="423"/>
      <c r="F15" s="423"/>
      <c r="G15" s="423"/>
      <c r="H15" s="423"/>
      <c r="I15" s="423"/>
      <c r="J15" s="423"/>
      <c r="K15" s="289"/>
    </row>
    <row r="16" spans="2:11" s="1" customFormat="1" ht="15" customHeight="1">
      <c r="B16" s="292"/>
      <c r="C16" s="293"/>
      <c r="D16" s="423" t="s">
        <v>1581</v>
      </c>
      <c r="E16" s="423"/>
      <c r="F16" s="423"/>
      <c r="G16" s="423"/>
      <c r="H16" s="423"/>
      <c r="I16" s="423"/>
      <c r="J16" s="423"/>
      <c r="K16" s="289"/>
    </row>
    <row r="17" spans="2:11" s="1" customFormat="1" ht="15" customHeight="1">
      <c r="B17" s="292"/>
      <c r="C17" s="293"/>
      <c r="D17" s="423" t="s">
        <v>1582</v>
      </c>
      <c r="E17" s="423"/>
      <c r="F17" s="423"/>
      <c r="G17" s="423"/>
      <c r="H17" s="423"/>
      <c r="I17" s="423"/>
      <c r="J17" s="423"/>
      <c r="K17" s="289"/>
    </row>
    <row r="18" spans="2:11" s="1" customFormat="1" ht="15" customHeight="1">
      <c r="B18" s="292"/>
      <c r="C18" s="293"/>
      <c r="D18" s="293"/>
      <c r="E18" s="295" t="s">
        <v>78</v>
      </c>
      <c r="F18" s="423" t="s">
        <v>1583</v>
      </c>
      <c r="G18" s="423"/>
      <c r="H18" s="423"/>
      <c r="I18" s="423"/>
      <c r="J18" s="423"/>
      <c r="K18" s="289"/>
    </row>
    <row r="19" spans="2:11" s="1" customFormat="1" ht="15" customHeight="1">
      <c r="B19" s="292"/>
      <c r="C19" s="293"/>
      <c r="D19" s="293"/>
      <c r="E19" s="295" t="s">
        <v>1584</v>
      </c>
      <c r="F19" s="423" t="s">
        <v>1585</v>
      </c>
      <c r="G19" s="423"/>
      <c r="H19" s="423"/>
      <c r="I19" s="423"/>
      <c r="J19" s="423"/>
      <c r="K19" s="289"/>
    </row>
    <row r="20" spans="2:11" s="1" customFormat="1" ht="15" customHeight="1">
      <c r="B20" s="292"/>
      <c r="C20" s="293"/>
      <c r="D20" s="293"/>
      <c r="E20" s="295" t="s">
        <v>1586</v>
      </c>
      <c r="F20" s="423" t="s">
        <v>1587</v>
      </c>
      <c r="G20" s="423"/>
      <c r="H20" s="423"/>
      <c r="I20" s="423"/>
      <c r="J20" s="423"/>
      <c r="K20" s="289"/>
    </row>
    <row r="21" spans="2:11" s="1" customFormat="1" ht="15" customHeight="1">
      <c r="B21" s="292"/>
      <c r="C21" s="293"/>
      <c r="D21" s="293"/>
      <c r="E21" s="295" t="s">
        <v>1588</v>
      </c>
      <c r="F21" s="423" t="s">
        <v>1589</v>
      </c>
      <c r="G21" s="423"/>
      <c r="H21" s="423"/>
      <c r="I21" s="423"/>
      <c r="J21" s="423"/>
      <c r="K21" s="289"/>
    </row>
    <row r="22" spans="2:11" s="1" customFormat="1" ht="15" customHeight="1">
      <c r="B22" s="292"/>
      <c r="C22" s="293"/>
      <c r="D22" s="293"/>
      <c r="E22" s="295" t="s">
        <v>1590</v>
      </c>
      <c r="F22" s="423" t="s">
        <v>1591</v>
      </c>
      <c r="G22" s="423"/>
      <c r="H22" s="423"/>
      <c r="I22" s="423"/>
      <c r="J22" s="423"/>
      <c r="K22" s="289"/>
    </row>
    <row r="23" spans="2:11" s="1" customFormat="1" ht="15" customHeight="1">
      <c r="B23" s="292"/>
      <c r="C23" s="293"/>
      <c r="D23" s="293"/>
      <c r="E23" s="295" t="s">
        <v>85</v>
      </c>
      <c r="F23" s="423" t="s">
        <v>1592</v>
      </c>
      <c r="G23" s="423"/>
      <c r="H23" s="423"/>
      <c r="I23" s="423"/>
      <c r="J23" s="423"/>
      <c r="K23" s="289"/>
    </row>
    <row r="24" spans="2:11" s="1" customFormat="1" ht="12.75" customHeight="1">
      <c r="B24" s="292"/>
      <c r="C24" s="293"/>
      <c r="D24" s="293"/>
      <c r="E24" s="293"/>
      <c r="F24" s="293"/>
      <c r="G24" s="293"/>
      <c r="H24" s="293"/>
      <c r="I24" s="293"/>
      <c r="J24" s="293"/>
      <c r="K24" s="289"/>
    </row>
    <row r="25" spans="2:11" s="1" customFormat="1" ht="15" customHeight="1">
      <c r="B25" s="292"/>
      <c r="C25" s="423" t="s">
        <v>1593</v>
      </c>
      <c r="D25" s="423"/>
      <c r="E25" s="423"/>
      <c r="F25" s="423"/>
      <c r="G25" s="423"/>
      <c r="H25" s="423"/>
      <c r="I25" s="423"/>
      <c r="J25" s="423"/>
      <c r="K25" s="289"/>
    </row>
    <row r="26" spans="2:11" s="1" customFormat="1" ht="15" customHeight="1">
      <c r="B26" s="292"/>
      <c r="C26" s="423" t="s">
        <v>1594</v>
      </c>
      <c r="D26" s="423"/>
      <c r="E26" s="423"/>
      <c r="F26" s="423"/>
      <c r="G26" s="423"/>
      <c r="H26" s="423"/>
      <c r="I26" s="423"/>
      <c r="J26" s="423"/>
      <c r="K26" s="289"/>
    </row>
    <row r="27" spans="2:11" s="1" customFormat="1" ht="15" customHeight="1">
      <c r="B27" s="292"/>
      <c r="C27" s="291"/>
      <c r="D27" s="423" t="s">
        <v>1595</v>
      </c>
      <c r="E27" s="423"/>
      <c r="F27" s="423"/>
      <c r="G27" s="423"/>
      <c r="H27" s="423"/>
      <c r="I27" s="423"/>
      <c r="J27" s="423"/>
      <c r="K27" s="289"/>
    </row>
    <row r="28" spans="2:11" s="1" customFormat="1" ht="15" customHeight="1">
      <c r="B28" s="292"/>
      <c r="C28" s="293"/>
      <c r="D28" s="423" t="s">
        <v>1596</v>
      </c>
      <c r="E28" s="423"/>
      <c r="F28" s="423"/>
      <c r="G28" s="423"/>
      <c r="H28" s="423"/>
      <c r="I28" s="423"/>
      <c r="J28" s="423"/>
      <c r="K28" s="289"/>
    </row>
    <row r="29" spans="2:11" s="1" customFormat="1" ht="12.75" customHeight="1">
      <c r="B29" s="292"/>
      <c r="C29" s="293"/>
      <c r="D29" s="293"/>
      <c r="E29" s="293"/>
      <c r="F29" s="293"/>
      <c r="G29" s="293"/>
      <c r="H29" s="293"/>
      <c r="I29" s="293"/>
      <c r="J29" s="293"/>
      <c r="K29" s="289"/>
    </row>
    <row r="30" spans="2:11" s="1" customFormat="1" ht="15" customHeight="1">
      <c r="B30" s="292"/>
      <c r="C30" s="293"/>
      <c r="D30" s="423" t="s">
        <v>1597</v>
      </c>
      <c r="E30" s="423"/>
      <c r="F30" s="423"/>
      <c r="G30" s="423"/>
      <c r="H30" s="423"/>
      <c r="I30" s="423"/>
      <c r="J30" s="423"/>
      <c r="K30" s="289"/>
    </row>
    <row r="31" spans="2:11" s="1" customFormat="1" ht="15" customHeight="1">
      <c r="B31" s="292"/>
      <c r="C31" s="293"/>
      <c r="D31" s="423" t="s">
        <v>1598</v>
      </c>
      <c r="E31" s="423"/>
      <c r="F31" s="423"/>
      <c r="G31" s="423"/>
      <c r="H31" s="423"/>
      <c r="I31" s="423"/>
      <c r="J31" s="423"/>
      <c r="K31" s="289"/>
    </row>
    <row r="32" spans="2:11" s="1" customFormat="1" ht="12.75" customHeight="1">
      <c r="B32" s="292"/>
      <c r="C32" s="293"/>
      <c r="D32" s="293"/>
      <c r="E32" s="293"/>
      <c r="F32" s="293"/>
      <c r="G32" s="293"/>
      <c r="H32" s="293"/>
      <c r="I32" s="293"/>
      <c r="J32" s="293"/>
      <c r="K32" s="289"/>
    </row>
    <row r="33" spans="2:11" s="1" customFormat="1" ht="15" customHeight="1">
      <c r="B33" s="292"/>
      <c r="C33" s="293"/>
      <c r="D33" s="423" t="s">
        <v>1599</v>
      </c>
      <c r="E33" s="423"/>
      <c r="F33" s="423"/>
      <c r="G33" s="423"/>
      <c r="H33" s="423"/>
      <c r="I33" s="423"/>
      <c r="J33" s="423"/>
      <c r="K33" s="289"/>
    </row>
    <row r="34" spans="2:11" s="1" customFormat="1" ht="15" customHeight="1">
      <c r="B34" s="292"/>
      <c r="C34" s="293"/>
      <c r="D34" s="423" t="s">
        <v>1600</v>
      </c>
      <c r="E34" s="423"/>
      <c r="F34" s="423"/>
      <c r="G34" s="423"/>
      <c r="H34" s="423"/>
      <c r="I34" s="423"/>
      <c r="J34" s="423"/>
      <c r="K34" s="289"/>
    </row>
    <row r="35" spans="2:11" s="1" customFormat="1" ht="15" customHeight="1">
      <c r="B35" s="292"/>
      <c r="C35" s="293"/>
      <c r="D35" s="423" t="s">
        <v>1601</v>
      </c>
      <c r="E35" s="423"/>
      <c r="F35" s="423"/>
      <c r="G35" s="423"/>
      <c r="H35" s="423"/>
      <c r="I35" s="423"/>
      <c r="J35" s="423"/>
      <c r="K35" s="289"/>
    </row>
    <row r="36" spans="2:11" s="1" customFormat="1" ht="15" customHeight="1">
      <c r="B36" s="292"/>
      <c r="C36" s="293"/>
      <c r="D36" s="291"/>
      <c r="E36" s="294" t="s">
        <v>146</v>
      </c>
      <c r="F36" s="291"/>
      <c r="G36" s="423" t="s">
        <v>1602</v>
      </c>
      <c r="H36" s="423"/>
      <c r="I36" s="423"/>
      <c r="J36" s="423"/>
      <c r="K36" s="289"/>
    </row>
    <row r="37" spans="2:11" s="1" customFormat="1" ht="30.75" customHeight="1">
      <c r="B37" s="292"/>
      <c r="C37" s="293"/>
      <c r="D37" s="291"/>
      <c r="E37" s="294" t="s">
        <v>1603</v>
      </c>
      <c r="F37" s="291"/>
      <c r="G37" s="423" t="s">
        <v>1604</v>
      </c>
      <c r="H37" s="423"/>
      <c r="I37" s="423"/>
      <c r="J37" s="423"/>
      <c r="K37" s="289"/>
    </row>
    <row r="38" spans="2:11" s="1" customFormat="1" ht="15" customHeight="1">
      <c r="B38" s="292"/>
      <c r="C38" s="293"/>
      <c r="D38" s="291"/>
      <c r="E38" s="294" t="s">
        <v>53</v>
      </c>
      <c r="F38" s="291"/>
      <c r="G38" s="423" t="s">
        <v>1605</v>
      </c>
      <c r="H38" s="423"/>
      <c r="I38" s="423"/>
      <c r="J38" s="423"/>
      <c r="K38" s="289"/>
    </row>
    <row r="39" spans="2:11" s="1" customFormat="1" ht="15" customHeight="1">
      <c r="B39" s="292"/>
      <c r="C39" s="293"/>
      <c r="D39" s="291"/>
      <c r="E39" s="294" t="s">
        <v>54</v>
      </c>
      <c r="F39" s="291"/>
      <c r="G39" s="423" t="s">
        <v>1606</v>
      </c>
      <c r="H39" s="423"/>
      <c r="I39" s="423"/>
      <c r="J39" s="423"/>
      <c r="K39" s="289"/>
    </row>
    <row r="40" spans="2:11" s="1" customFormat="1" ht="15" customHeight="1">
      <c r="B40" s="292"/>
      <c r="C40" s="293"/>
      <c r="D40" s="291"/>
      <c r="E40" s="294" t="s">
        <v>147</v>
      </c>
      <c r="F40" s="291"/>
      <c r="G40" s="423" t="s">
        <v>1607</v>
      </c>
      <c r="H40" s="423"/>
      <c r="I40" s="423"/>
      <c r="J40" s="423"/>
      <c r="K40" s="289"/>
    </row>
    <row r="41" spans="2:11" s="1" customFormat="1" ht="15" customHeight="1">
      <c r="B41" s="292"/>
      <c r="C41" s="293"/>
      <c r="D41" s="291"/>
      <c r="E41" s="294" t="s">
        <v>148</v>
      </c>
      <c r="F41" s="291"/>
      <c r="G41" s="423" t="s">
        <v>1608</v>
      </c>
      <c r="H41" s="423"/>
      <c r="I41" s="423"/>
      <c r="J41" s="423"/>
      <c r="K41" s="289"/>
    </row>
    <row r="42" spans="2:11" s="1" customFormat="1" ht="15" customHeight="1">
      <c r="B42" s="292"/>
      <c r="C42" s="293"/>
      <c r="D42" s="291"/>
      <c r="E42" s="294" t="s">
        <v>1609</v>
      </c>
      <c r="F42" s="291"/>
      <c r="G42" s="423" t="s">
        <v>1610</v>
      </c>
      <c r="H42" s="423"/>
      <c r="I42" s="423"/>
      <c r="J42" s="423"/>
      <c r="K42" s="289"/>
    </row>
    <row r="43" spans="2:11" s="1" customFormat="1" ht="15" customHeight="1">
      <c r="B43" s="292"/>
      <c r="C43" s="293"/>
      <c r="D43" s="291"/>
      <c r="E43" s="294"/>
      <c r="F43" s="291"/>
      <c r="G43" s="423" t="s">
        <v>1611</v>
      </c>
      <c r="H43" s="423"/>
      <c r="I43" s="423"/>
      <c r="J43" s="423"/>
      <c r="K43" s="289"/>
    </row>
    <row r="44" spans="2:11" s="1" customFormat="1" ht="15" customHeight="1">
      <c r="B44" s="292"/>
      <c r="C44" s="293"/>
      <c r="D44" s="291"/>
      <c r="E44" s="294" t="s">
        <v>1612</v>
      </c>
      <c r="F44" s="291"/>
      <c r="G44" s="423" t="s">
        <v>1613</v>
      </c>
      <c r="H44" s="423"/>
      <c r="I44" s="423"/>
      <c r="J44" s="423"/>
      <c r="K44" s="289"/>
    </row>
    <row r="45" spans="2:11" s="1" customFormat="1" ht="15" customHeight="1">
      <c r="B45" s="292"/>
      <c r="C45" s="293"/>
      <c r="D45" s="291"/>
      <c r="E45" s="294" t="s">
        <v>150</v>
      </c>
      <c r="F45" s="291"/>
      <c r="G45" s="423" t="s">
        <v>1614</v>
      </c>
      <c r="H45" s="423"/>
      <c r="I45" s="423"/>
      <c r="J45" s="423"/>
      <c r="K45" s="289"/>
    </row>
    <row r="46" spans="2:11" s="1" customFormat="1" ht="12.75" customHeight="1">
      <c r="B46" s="292"/>
      <c r="C46" s="293"/>
      <c r="D46" s="291"/>
      <c r="E46" s="291"/>
      <c r="F46" s="291"/>
      <c r="G46" s="291"/>
      <c r="H46" s="291"/>
      <c r="I46" s="291"/>
      <c r="J46" s="291"/>
      <c r="K46" s="289"/>
    </row>
    <row r="47" spans="2:11" s="1" customFormat="1" ht="15" customHeight="1">
      <c r="B47" s="292"/>
      <c r="C47" s="293"/>
      <c r="D47" s="423" t="s">
        <v>1615</v>
      </c>
      <c r="E47" s="423"/>
      <c r="F47" s="423"/>
      <c r="G47" s="423"/>
      <c r="H47" s="423"/>
      <c r="I47" s="423"/>
      <c r="J47" s="423"/>
      <c r="K47" s="289"/>
    </row>
    <row r="48" spans="2:11" s="1" customFormat="1" ht="15" customHeight="1">
      <c r="B48" s="292"/>
      <c r="C48" s="293"/>
      <c r="D48" s="293"/>
      <c r="E48" s="423" t="s">
        <v>1616</v>
      </c>
      <c r="F48" s="423"/>
      <c r="G48" s="423"/>
      <c r="H48" s="423"/>
      <c r="I48" s="423"/>
      <c r="J48" s="423"/>
      <c r="K48" s="289"/>
    </row>
    <row r="49" spans="2:11" s="1" customFormat="1" ht="15" customHeight="1">
      <c r="B49" s="292"/>
      <c r="C49" s="293"/>
      <c r="D49" s="293"/>
      <c r="E49" s="423" t="s">
        <v>1617</v>
      </c>
      <c r="F49" s="423"/>
      <c r="G49" s="423"/>
      <c r="H49" s="423"/>
      <c r="I49" s="423"/>
      <c r="J49" s="423"/>
      <c r="K49" s="289"/>
    </row>
    <row r="50" spans="2:11" s="1" customFormat="1" ht="15" customHeight="1">
      <c r="B50" s="292"/>
      <c r="C50" s="293"/>
      <c r="D50" s="293"/>
      <c r="E50" s="423" t="s">
        <v>1618</v>
      </c>
      <c r="F50" s="423"/>
      <c r="G50" s="423"/>
      <c r="H50" s="423"/>
      <c r="I50" s="423"/>
      <c r="J50" s="423"/>
      <c r="K50" s="289"/>
    </row>
    <row r="51" spans="2:11" s="1" customFormat="1" ht="15" customHeight="1">
      <c r="B51" s="292"/>
      <c r="C51" s="293"/>
      <c r="D51" s="423" t="s">
        <v>1619</v>
      </c>
      <c r="E51" s="423"/>
      <c r="F51" s="423"/>
      <c r="G51" s="423"/>
      <c r="H51" s="423"/>
      <c r="I51" s="423"/>
      <c r="J51" s="423"/>
      <c r="K51" s="289"/>
    </row>
    <row r="52" spans="2:11" s="1" customFormat="1" ht="25.5" customHeight="1">
      <c r="B52" s="288"/>
      <c r="C52" s="424" t="s">
        <v>1620</v>
      </c>
      <c r="D52" s="424"/>
      <c r="E52" s="424"/>
      <c r="F52" s="424"/>
      <c r="G52" s="424"/>
      <c r="H52" s="424"/>
      <c r="I52" s="424"/>
      <c r="J52" s="424"/>
      <c r="K52" s="289"/>
    </row>
    <row r="53" spans="2:11" s="1" customFormat="1" ht="5.25" customHeight="1">
      <c r="B53" s="288"/>
      <c r="C53" s="290"/>
      <c r="D53" s="290"/>
      <c r="E53" s="290"/>
      <c r="F53" s="290"/>
      <c r="G53" s="290"/>
      <c r="H53" s="290"/>
      <c r="I53" s="290"/>
      <c r="J53" s="290"/>
      <c r="K53" s="289"/>
    </row>
    <row r="54" spans="2:11" s="1" customFormat="1" ht="15" customHeight="1">
      <c r="B54" s="288"/>
      <c r="C54" s="423" t="s">
        <v>1621</v>
      </c>
      <c r="D54" s="423"/>
      <c r="E54" s="423"/>
      <c r="F54" s="423"/>
      <c r="G54" s="423"/>
      <c r="H54" s="423"/>
      <c r="I54" s="423"/>
      <c r="J54" s="423"/>
      <c r="K54" s="289"/>
    </row>
    <row r="55" spans="2:11" s="1" customFormat="1" ht="15" customHeight="1">
      <c r="B55" s="288"/>
      <c r="C55" s="423" t="s">
        <v>1622</v>
      </c>
      <c r="D55" s="423"/>
      <c r="E55" s="423"/>
      <c r="F55" s="423"/>
      <c r="G55" s="423"/>
      <c r="H55" s="423"/>
      <c r="I55" s="423"/>
      <c r="J55" s="423"/>
      <c r="K55" s="289"/>
    </row>
    <row r="56" spans="2:11" s="1" customFormat="1" ht="12.75" customHeight="1">
      <c r="B56" s="288"/>
      <c r="C56" s="291"/>
      <c r="D56" s="291"/>
      <c r="E56" s="291"/>
      <c r="F56" s="291"/>
      <c r="G56" s="291"/>
      <c r="H56" s="291"/>
      <c r="I56" s="291"/>
      <c r="J56" s="291"/>
      <c r="K56" s="289"/>
    </row>
    <row r="57" spans="2:11" s="1" customFormat="1" ht="15" customHeight="1">
      <c r="B57" s="288"/>
      <c r="C57" s="423" t="s">
        <v>1623</v>
      </c>
      <c r="D57" s="423"/>
      <c r="E57" s="423"/>
      <c r="F57" s="423"/>
      <c r="G57" s="423"/>
      <c r="H57" s="423"/>
      <c r="I57" s="423"/>
      <c r="J57" s="423"/>
      <c r="K57" s="289"/>
    </row>
    <row r="58" spans="2:11" s="1" customFormat="1" ht="15" customHeight="1">
      <c r="B58" s="288"/>
      <c r="C58" s="293"/>
      <c r="D58" s="423" t="s">
        <v>1624</v>
      </c>
      <c r="E58" s="423"/>
      <c r="F58" s="423"/>
      <c r="G58" s="423"/>
      <c r="H58" s="423"/>
      <c r="I58" s="423"/>
      <c r="J58" s="423"/>
      <c r="K58" s="289"/>
    </row>
    <row r="59" spans="2:11" s="1" customFormat="1" ht="15" customHeight="1">
      <c r="B59" s="288"/>
      <c r="C59" s="293"/>
      <c r="D59" s="423" t="s">
        <v>1625</v>
      </c>
      <c r="E59" s="423"/>
      <c r="F59" s="423"/>
      <c r="G59" s="423"/>
      <c r="H59" s="423"/>
      <c r="I59" s="423"/>
      <c r="J59" s="423"/>
      <c r="K59" s="289"/>
    </row>
    <row r="60" spans="2:11" s="1" customFormat="1" ht="15" customHeight="1">
      <c r="B60" s="288"/>
      <c r="C60" s="293"/>
      <c r="D60" s="423" t="s">
        <v>1626</v>
      </c>
      <c r="E60" s="423"/>
      <c r="F60" s="423"/>
      <c r="G60" s="423"/>
      <c r="H60" s="423"/>
      <c r="I60" s="423"/>
      <c r="J60" s="423"/>
      <c r="K60" s="289"/>
    </row>
    <row r="61" spans="2:11" s="1" customFormat="1" ht="15" customHeight="1">
      <c r="B61" s="288"/>
      <c r="C61" s="293"/>
      <c r="D61" s="423" t="s">
        <v>1627</v>
      </c>
      <c r="E61" s="423"/>
      <c r="F61" s="423"/>
      <c r="G61" s="423"/>
      <c r="H61" s="423"/>
      <c r="I61" s="423"/>
      <c r="J61" s="423"/>
      <c r="K61" s="289"/>
    </row>
    <row r="62" spans="2:11" s="1" customFormat="1" ht="15" customHeight="1">
      <c r="B62" s="288"/>
      <c r="C62" s="293"/>
      <c r="D62" s="425" t="s">
        <v>1628</v>
      </c>
      <c r="E62" s="425"/>
      <c r="F62" s="425"/>
      <c r="G62" s="425"/>
      <c r="H62" s="425"/>
      <c r="I62" s="425"/>
      <c r="J62" s="425"/>
      <c r="K62" s="289"/>
    </row>
    <row r="63" spans="2:11" s="1" customFormat="1" ht="15" customHeight="1">
      <c r="B63" s="288"/>
      <c r="C63" s="293"/>
      <c r="D63" s="423" t="s">
        <v>1629</v>
      </c>
      <c r="E63" s="423"/>
      <c r="F63" s="423"/>
      <c r="G63" s="423"/>
      <c r="H63" s="423"/>
      <c r="I63" s="423"/>
      <c r="J63" s="423"/>
      <c r="K63" s="289"/>
    </row>
    <row r="64" spans="2:11" s="1" customFormat="1" ht="12.75" customHeight="1">
      <c r="B64" s="288"/>
      <c r="C64" s="293"/>
      <c r="D64" s="293"/>
      <c r="E64" s="296"/>
      <c r="F64" s="293"/>
      <c r="G64" s="293"/>
      <c r="H64" s="293"/>
      <c r="I64" s="293"/>
      <c r="J64" s="293"/>
      <c r="K64" s="289"/>
    </row>
    <row r="65" spans="2:11" s="1" customFormat="1" ht="15" customHeight="1">
      <c r="B65" s="288"/>
      <c r="C65" s="293"/>
      <c r="D65" s="423" t="s">
        <v>1630</v>
      </c>
      <c r="E65" s="423"/>
      <c r="F65" s="423"/>
      <c r="G65" s="423"/>
      <c r="H65" s="423"/>
      <c r="I65" s="423"/>
      <c r="J65" s="423"/>
      <c r="K65" s="289"/>
    </row>
    <row r="66" spans="2:11" s="1" customFormat="1" ht="15" customHeight="1">
      <c r="B66" s="288"/>
      <c r="C66" s="293"/>
      <c r="D66" s="425" t="s">
        <v>1631</v>
      </c>
      <c r="E66" s="425"/>
      <c r="F66" s="425"/>
      <c r="G66" s="425"/>
      <c r="H66" s="425"/>
      <c r="I66" s="425"/>
      <c r="J66" s="425"/>
      <c r="K66" s="289"/>
    </row>
    <row r="67" spans="2:11" s="1" customFormat="1" ht="15" customHeight="1">
      <c r="B67" s="288"/>
      <c r="C67" s="293"/>
      <c r="D67" s="423" t="s">
        <v>1632</v>
      </c>
      <c r="E67" s="423"/>
      <c r="F67" s="423"/>
      <c r="G67" s="423"/>
      <c r="H67" s="423"/>
      <c r="I67" s="423"/>
      <c r="J67" s="423"/>
      <c r="K67" s="289"/>
    </row>
    <row r="68" spans="2:11" s="1" customFormat="1" ht="15" customHeight="1">
      <c r="B68" s="288"/>
      <c r="C68" s="293"/>
      <c r="D68" s="423" t="s">
        <v>1633</v>
      </c>
      <c r="E68" s="423"/>
      <c r="F68" s="423"/>
      <c r="G68" s="423"/>
      <c r="H68" s="423"/>
      <c r="I68" s="423"/>
      <c r="J68" s="423"/>
      <c r="K68" s="289"/>
    </row>
    <row r="69" spans="2:11" s="1" customFormat="1" ht="15" customHeight="1">
      <c r="B69" s="288"/>
      <c r="C69" s="293"/>
      <c r="D69" s="423" t="s">
        <v>1634</v>
      </c>
      <c r="E69" s="423"/>
      <c r="F69" s="423"/>
      <c r="G69" s="423"/>
      <c r="H69" s="423"/>
      <c r="I69" s="423"/>
      <c r="J69" s="423"/>
      <c r="K69" s="289"/>
    </row>
    <row r="70" spans="2:11" s="1" customFormat="1" ht="15" customHeight="1">
      <c r="B70" s="288"/>
      <c r="C70" s="293"/>
      <c r="D70" s="423" t="s">
        <v>1635</v>
      </c>
      <c r="E70" s="423"/>
      <c r="F70" s="423"/>
      <c r="G70" s="423"/>
      <c r="H70" s="423"/>
      <c r="I70" s="423"/>
      <c r="J70" s="423"/>
      <c r="K70" s="289"/>
    </row>
    <row r="71" spans="2:11" s="1" customFormat="1" ht="12.75" customHeight="1">
      <c r="B71" s="297"/>
      <c r="C71" s="298"/>
      <c r="D71" s="298"/>
      <c r="E71" s="298"/>
      <c r="F71" s="298"/>
      <c r="G71" s="298"/>
      <c r="H71" s="298"/>
      <c r="I71" s="298"/>
      <c r="J71" s="298"/>
      <c r="K71" s="299"/>
    </row>
    <row r="72" spans="2:11" s="1" customFormat="1" ht="18.75" customHeight="1">
      <c r="B72" s="300"/>
      <c r="C72" s="300"/>
      <c r="D72" s="300"/>
      <c r="E72" s="300"/>
      <c r="F72" s="300"/>
      <c r="G72" s="300"/>
      <c r="H72" s="300"/>
      <c r="I72" s="300"/>
      <c r="J72" s="300"/>
      <c r="K72" s="301"/>
    </row>
    <row r="73" spans="2:11" s="1" customFormat="1" ht="18.75" customHeight="1">
      <c r="B73" s="301"/>
      <c r="C73" s="301"/>
      <c r="D73" s="301"/>
      <c r="E73" s="301"/>
      <c r="F73" s="301"/>
      <c r="G73" s="301"/>
      <c r="H73" s="301"/>
      <c r="I73" s="301"/>
      <c r="J73" s="301"/>
      <c r="K73" s="301"/>
    </row>
    <row r="74" spans="2:11" s="1" customFormat="1" ht="7.5" customHeight="1">
      <c r="B74" s="302"/>
      <c r="C74" s="303"/>
      <c r="D74" s="303"/>
      <c r="E74" s="303"/>
      <c r="F74" s="303"/>
      <c r="G74" s="303"/>
      <c r="H74" s="303"/>
      <c r="I74" s="303"/>
      <c r="J74" s="303"/>
      <c r="K74" s="304"/>
    </row>
    <row r="75" spans="2:11" s="1" customFormat="1" ht="45" customHeight="1">
      <c r="B75" s="305"/>
      <c r="C75" s="418" t="s">
        <v>1636</v>
      </c>
      <c r="D75" s="418"/>
      <c r="E75" s="418"/>
      <c r="F75" s="418"/>
      <c r="G75" s="418"/>
      <c r="H75" s="418"/>
      <c r="I75" s="418"/>
      <c r="J75" s="418"/>
      <c r="K75" s="306"/>
    </row>
    <row r="76" spans="2:11" s="1" customFormat="1" ht="17.25" customHeight="1">
      <c r="B76" s="305"/>
      <c r="C76" s="307" t="s">
        <v>1637</v>
      </c>
      <c r="D76" s="307"/>
      <c r="E76" s="307"/>
      <c r="F76" s="307" t="s">
        <v>1638</v>
      </c>
      <c r="G76" s="308"/>
      <c r="H76" s="307" t="s">
        <v>54</v>
      </c>
      <c r="I76" s="307" t="s">
        <v>57</v>
      </c>
      <c r="J76" s="307" t="s">
        <v>1639</v>
      </c>
      <c r="K76" s="306"/>
    </row>
    <row r="77" spans="2:11" s="1" customFormat="1" ht="17.25" customHeight="1">
      <c r="B77" s="305"/>
      <c r="C77" s="309" t="s">
        <v>1640</v>
      </c>
      <c r="D77" s="309"/>
      <c r="E77" s="309"/>
      <c r="F77" s="310" t="s">
        <v>1641</v>
      </c>
      <c r="G77" s="311"/>
      <c r="H77" s="309"/>
      <c r="I77" s="309"/>
      <c r="J77" s="309" t="s">
        <v>1642</v>
      </c>
      <c r="K77" s="306"/>
    </row>
    <row r="78" spans="2:11" s="1" customFormat="1" ht="5.25" customHeight="1">
      <c r="B78" s="305"/>
      <c r="C78" s="312"/>
      <c r="D78" s="312"/>
      <c r="E78" s="312"/>
      <c r="F78" s="312"/>
      <c r="G78" s="313"/>
      <c r="H78" s="312"/>
      <c r="I78" s="312"/>
      <c r="J78" s="312"/>
      <c r="K78" s="306"/>
    </row>
    <row r="79" spans="2:11" s="1" customFormat="1" ht="15" customHeight="1">
      <c r="B79" s="305"/>
      <c r="C79" s="294" t="s">
        <v>53</v>
      </c>
      <c r="D79" s="314"/>
      <c r="E79" s="314"/>
      <c r="F79" s="315" t="s">
        <v>1643</v>
      </c>
      <c r="G79" s="316"/>
      <c r="H79" s="294" t="s">
        <v>1644</v>
      </c>
      <c r="I79" s="294" t="s">
        <v>1645</v>
      </c>
      <c r="J79" s="294">
        <v>20</v>
      </c>
      <c r="K79" s="306"/>
    </row>
    <row r="80" spans="2:11" s="1" customFormat="1" ht="15" customHeight="1">
      <c r="B80" s="305"/>
      <c r="C80" s="294" t="s">
        <v>1646</v>
      </c>
      <c r="D80" s="294"/>
      <c r="E80" s="294"/>
      <c r="F80" s="315" t="s">
        <v>1643</v>
      </c>
      <c r="G80" s="316"/>
      <c r="H80" s="294" t="s">
        <v>1647</v>
      </c>
      <c r="I80" s="294" t="s">
        <v>1645</v>
      </c>
      <c r="J80" s="294">
        <v>120</v>
      </c>
      <c r="K80" s="306"/>
    </row>
    <row r="81" spans="2:11" s="1" customFormat="1" ht="15" customHeight="1">
      <c r="B81" s="317"/>
      <c r="C81" s="294" t="s">
        <v>1648</v>
      </c>
      <c r="D81" s="294"/>
      <c r="E81" s="294"/>
      <c r="F81" s="315" t="s">
        <v>1649</v>
      </c>
      <c r="G81" s="316"/>
      <c r="H81" s="294" t="s">
        <v>1650</v>
      </c>
      <c r="I81" s="294" t="s">
        <v>1645</v>
      </c>
      <c r="J81" s="294">
        <v>50</v>
      </c>
      <c r="K81" s="306"/>
    </row>
    <row r="82" spans="2:11" s="1" customFormat="1" ht="15" customHeight="1">
      <c r="B82" s="317"/>
      <c r="C82" s="294" t="s">
        <v>1651</v>
      </c>
      <c r="D82" s="294"/>
      <c r="E82" s="294"/>
      <c r="F82" s="315" t="s">
        <v>1643</v>
      </c>
      <c r="G82" s="316"/>
      <c r="H82" s="294" t="s">
        <v>1652</v>
      </c>
      <c r="I82" s="294" t="s">
        <v>1653</v>
      </c>
      <c r="J82" s="294"/>
      <c r="K82" s="306"/>
    </row>
    <row r="83" spans="2:11" s="1" customFormat="1" ht="15" customHeight="1">
      <c r="B83" s="317"/>
      <c r="C83" s="318" t="s">
        <v>1654</v>
      </c>
      <c r="D83" s="318"/>
      <c r="E83" s="318"/>
      <c r="F83" s="319" t="s">
        <v>1649</v>
      </c>
      <c r="G83" s="318"/>
      <c r="H83" s="318" t="s">
        <v>1655</v>
      </c>
      <c r="I83" s="318" t="s">
        <v>1645</v>
      </c>
      <c r="J83" s="318">
        <v>15</v>
      </c>
      <c r="K83" s="306"/>
    </row>
    <row r="84" spans="2:11" s="1" customFormat="1" ht="15" customHeight="1">
      <c r="B84" s="317"/>
      <c r="C84" s="318" t="s">
        <v>1656</v>
      </c>
      <c r="D84" s="318"/>
      <c r="E84" s="318"/>
      <c r="F84" s="319" t="s">
        <v>1649</v>
      </c>
      <c r="G84" s="318"/>
      <c r="H84" s="318" t="s">
        <v>1657</v>
      </c>
      <c r="I84" s="318" t="s">
        <v>1645</v>
      </c>
      <c r="J84" s="318">
        <v>15</v>
      </c>
      <c r="K84" s="306"/>
    </row>
    <row r="85" spans="2:11" s="1" customFormat="1" ht="15" customHeight="1">
      <c r="B85" s="317"/>
      <c r="C85" s="318" t="s">
        <v>1658</v>
      </c>
      <c r="D85" s="318"/>
      <c r="E85" s="318"/>
      <c r="F85" s="319" t="s">
        <v>1649</v>
      </c>
      <c r="G85" s="318"/>
      <c r="H85" s="318" t="s">
        <v>1659</v>
      </c>
      <c r="I85" s="318" t="s">
        <v>1645</v>
      </c>
      <c r="J85" s="318">
        <v>20</v>
      </c>
      <c r="K85" s="306"/>
    </row>
    <row r="86" spans="2:11" s="1" customFormat="1" ht="15" customHeight="1">
      <c r="B86" s="317"/>
      <c r="C86" s="318" t="s">
        <v>1660</v>
      </c>
      <c r="D86" s="318"/>
      <c r="E86" s="318"/>
      <c r="F86" s="319" t="s">
        <v>1649</v>
      </c>
      <c r="G86" s="318"/>
      <c r="H86" s="318" t="s">
        <v>1661</v>
      </c>
      <c r="I86" s="318" t="s">
        <v>1645</v>
      </c>
      <c r="J86" s="318">
        <v>20</v>
      </c>
      <c r="K86" s="306"/>
    </row>
    <row r="87" spans="2:11" s="1" customFormat="1" ht="15" customHeight="1">
      <c r="B87" s="317"/>
      <c r="C87" s="294" t="s">
        <v>1662</v>
      </c>
      <c r="D87" s="294"/>
      <c r="E87" s="294"/>
      <c r="F87" s="315" t="s">
        <v>1649</v>
      </c>
      <c r="G87" s="316"/>
      <c r="H87" s="294" t="s">
        <v>1663</v>
      </c>
      <c r="I87" s="294" t="s">
        <v>1645</v>
      </c>
      <c r="J87" s="294">
        <v>50</v>
      </c>
      <c r="K87" s="306"/>
    </row>
    <row r="88" spans="2:11" s="1" customFormat="1" ht="15" customHeight="1">
      <c r="B88" s="317"/>
      <c r="C88" s="294" t="s">
        <v>1664</v>
      </c>
      <c r="D88" s="294"/>
      <c r="E88" s="294"/>
      <c r="F88" s="315" t="s">
        <v>1649</v>
      </c>
      <c r="G88" s="316"/>
      <c r="H88" s="294" t="s">
        <v>1665</v>
      </c>
      <c r="I88" s="294" t="s">
        <v>1645</v>
      </c>
      <c r="J88" s="294">
        <v>20</v>
      </c>
      <c r="K88" s="306"/>
    </row>
    <row r="89" spans="2:11" s="1" customFormat="1" ht="15" customHeight="1">
      <c r="B89" s="317"/>
      <c r="C89" s="294" t="s">
        <v>1666</v>
      </c>
      <c r="D89" s="294"/>
      <c r="E89" s="294"/>
      <c r="F89" s="315" t="s">
        <v>1649</v>
      </c>
      <c r="G89" s="316"/>
      <c r="H89" s="294" t="s">
        <v>1667</v>
      </c>
      <c r="I89" s="294" t="s">
        <v>1645</v>
      </c>
      <c r="J89" s="294">
        <v>20</v>
      </c>
      <c r="K89" s="306"/>
    </row>
    <row r="90" spans="2:11" s="1" customFormat="1" ht="15" customHeight="1">
      <c r="B90" s="317"/>
      <c r="C90" s="294" t="s">
        <v>1668</v>
      </c>
      <c r="D90" s="294"/>
      <c r="E90" s="294"/>
      <c r="F90" s="315" t="s">
        <v>1649</v>
      </c>
      <c r="G90" s="316"/>
      <c r="H90" s="294" t="s">
        <v>1669</v>
      </c>
      <c r="I90" s="294" t="s">
        <v>1645</v>
      </c>
      <c r="J90" s="294">
        <v>50</v>
      </c>
      <c r="K90" s="306"/>
    </row>
    <row r="91" spans="2:11" s="1" customFormat="1" ht="15" customHeight="1">
      <c r="B91" s="317"/>
      <c r="C91" s="294" t="s">
        <v>1670</v>
      </c>
      <c r="D91" s="294"/>
      <c r="E91" s="294"/>
      <c r="F91" s="315" t="s">
        <v>1649</v>
      </c>
      <c r="G91" s="316"/>
      <c r="H91" s="294" t="s">
        <v>1670</v>
      </c>
      <c r="I91" s="294" t="s">
        <v>1645</v>
      </c>
      <c r="J91" s="294">
        <v>50</v>
      </c>
      <c r="K91" s="306"/>
    </row>
    <row r="92" spans="2:11" s="1" customFormat="1" ht="15" customHeight="1">
      <c r="B92" s="317"/>
      <c r="C92" s="294" t="s">
        <v>1671</v>
      </c>
      <c r="D92" s="294"/>
      <c r="E92" s="294"/>
      <c r="F92" s="315" t="s">
        <v>1649</v>
      </c>
      <c r="G92" s="316"/>
      <c r="H92" s="294" t="s">
        <v>1672</v>
      </c>
      <c r="I92" s="294" t="s">
        <v>1645</v>
      </c>
      <c r="J92" s="294">
        <v>255</v>
      </c>
      <c r="K92" s="306"/>
    </row>
    <row r="93" spans="2:11" s="1" customFormat="1" ht="15" customHeight="1">
      <c r="B93" s="317"/>
      <c r="C93" s="294" t="s">
        <v>1673</v>
      </c>
      <c r="D93" s="294"/>
      <c r="E93" s="294"/>
      <c r="F93" s="315" t="s">
        <v>1643</v>
      </c>
      <c r="G93" s="316"/>
      <c r="H93" s="294" t="s">
        <v>1674</v>
      </c>
      <c r="I93" s="294" t="s">
        <v>1675</v>
      </c>
      <c r="J93" s="294"/>
      <c r="K93" s="306"/>
    </row>
    <row r="94" spans="2:11" s="1" customFormat="1" ht="15" customHeight="1">
      <c r="B94" s="317"/>
      <c r="C94" s="294" t="s">
        <v>1676</v>
      </c>
      <c r="D94" s="294"/>
      <c r="E94" s="294"/>
      <c r="F94" s="315" t="s">
        <v>1643</v>
      </c>
      <c r="G94" s="316"/>
      <c r="H94" s="294" t="s">
        <v>1677</v>
      </c>
      <c r="I94" s="294" t="s">
        <v>1678</v>
      </c>
      <c r="J94" s="294"/>
      <c r="K94" s="306"/>
    </row>
    <row r="95" spans="2:11" s="1" customFormat="1" ht="15" customHeight="1">
      <c r="B95" s="317"/>
      <c r="C95" s="294" t="s">
        <v>1679</v>
      </c>
      <c r="D95" s="294"/>
      <c r="E95" s="294"/>
      <c r="F95" s="315" t="s">
        <v>1643</v>
      </c>
      <c r="G95" s="316"/>
      <c r="H95" s="294" t="s">
        <v>1679</v>
      </c>
      <c r="I95" s="294" t="s">
        <v>1678</v>
      </c>
      <c r="J95" s="294"/>
      <c r="K95" s="306"/>
    </row>
    <row r="96" spans="2:11" s="1" customFormat="1" ht="15" customHeight="1">
      <c r="B96" s="317"/>
      <c r="C96" s="294" t="s">
        <v>38</v>
      </c>
      <c r="D96" s="294"/>
      <c r="E96" s="294"/>
      <c r="F96" s="315" t="s">
        <v>1643</v>
      </c>
      <c r="G96" s="316"/>
      <c r="H96" s="294" t="s">
        <v>1680</v>
      </c>
      <c r="I96" s="294" t="s">
        <v>1678</v>
      </c>
      <c r="J96" s="294"/>
      <c r="K96" s="306"/>
    </row>
    <row r="97" spans="2:11" s="1" customFormat="1" ht="15" customHeight="1">
      <c r="B97" s="317"/>
      <c r="C97" s="294" t="s">
        <v>48</v>
      </c>
      <c r="D97" s="294"/>
      <c r="E97" s="294"/>
      <c r="F97" s="315" t="s">
        <v>1643</v>
      </c>
      <c r="G97" s="316"/>
      <c r="H97" s="294" t="s">
        <v>1681</v>
      </c>
      <c r="I97" s="294" t="s">
        <v>1678</v>
      </c>
      <c r="J97" s="294"/>
      <c r="K97" s="306"/>
    </row>
    <row r="98" spans="2:11" s="1" customFormat="1" ht="15" customHeight="1">
      <c r="B98" s="320"/>
      <c r="C98" s="321"/>
      <c r="D98" s="321"/>
      <c r="E98" s="321"/>
      <c r="F98" s="321"/>
      <c r="G98" s="321"/>
      <c r="H98" s="321"/>
      <c r="I98" s="321"/>
      <c r="J98" s="321"/>
      <c r="K98" s="322"/>
    </row>
    <row r="99" spans="2:11" s="1" customFormat="1" ht="18.75" customHeight="1">
      <c r="B99" s="323"/>
      <c r="C99" s="324"/>
      <c r="D99" s="324"/>
      <c r="E99" s="324"/>
      <c r="F99" s="324"/>
      <c r="G99" s="324"/>
      <c r="H99" s="324"/>
      <c r="I99" s="324"/>
      <c r="J99" s="324"/>
      <c r="K99" s="323"/>
    </row>
    <row r="100" spans="2:11" s="1" customFormat="1" ht="18.75" customHeight="1">
      <c r="B100" s="301"/>
      <c r="C100" s="301"/>
      <c r="D100" s="301"/>
      <c r="E100" s="301"/>
      <c r="F100" s="301"/>
      <c r="G100" s="301"/>
      <c r="H100" s="301"/>
      <c r="I100" s="301"/>
      <c r="J100" s="301"/>
      <c r="K100" s="301"/>
    </row>
    <row r="101" spans="2:11" s="1" customFormat="1" ht="7.5" customHeight="1">
      <c r="B101" s="302"/>
      <c r="C101" s="303"/>
      <c r="D101" s="303"/>
      <c r="E101" s="303"/>
      <c r="F101" s="303"/>
      <c r="G101" s="303"/>
      <c r="H101" s="303"/>
      <c r="I101" s="303"/>
      <c r="J101" s="303"/>
      <c r="K101" s="304"/>
    </row>
    <row r="102" spans="2:11" s="1" customFormat="1" ht="45" customHeight="1">
      <c r="B102" s="305"/>
      <c r="C102" s="418" t="s">
        <v>1682</v>
      </c>
      <c r="D102" s="418"/>
      <c r="E102" s="418"/>
      <c r="F102" s="418"/>
      <c r="G102" s="418"/>
      <c r="H102" s="418"/>
      <c r="I102" s="418"/>
      <c r="J102" s="418"/>
      <c r="K102" s="306"/>
    </row>
    <row r="103" spans="2:11" s="1" customFormat="1" ht="17.25" customHeight="1">
      <c r="B103" s="305"/>
      <c r="C103" s="307" t="s">
        <v>1637</v>
      </c>
      <c r="D103" s="307"/>
      <c r="E103" s="307"/>
      <c r="F103" s="307" t="s">
        <v>1638</v>
      </c>
      <c r="G103" s="308"/>
      <c r="H103" s="307" t="s">
        <v>54</v>
      </c>
      <c r="I103" s="307" t="s">
        <v>57</v>
      </c>
      <c r="J103" s="307" t="s">
        <v>1639</v>
      </c>
      <c r="K103" s="306"/>
    </row>
    <row r="104" spans="2:11" s="1" customFormat="1" ht="17.25" customHeight="1">
      <c r="B104" s="305"/>
      <c r="C104" s="309" t="s">
        <v>1640</v>
      </c>
      <c r="D104" s="309"/>
      <c r="E104" s="309"/>
      <c r="F104" s="310" t="s">
        <v>1641</v>
      </c>
      <c r="G104" s="311"/>
      <c r="H104" s="309"/>
      <c r="I104" s="309"/>
      <c r="J104" s="309" t="s">
        <v>1642</v>
      </c>
      <c r="K104" s="306"/>
    </row>
    <row r="105" spans="2:11" s="1" customFormat="1" ht="5.25" customHeight="1">
      <c r="B105" s="305"/>
      <c r="C105" s="307"/>
      <c r="D105" s="307"/>
      <c r="E105" s="307"/>
      <c r="F105" s="307"/>
      <c r="G105" s="325"/>
      <c r="H105" s="307"/>
      <c r="I105" s="307"/>
      <c r="J105" s="307"/>
      <c r="K105" s="306"/>
    </row>
    <row r="106" spans="2:11" s="1" customFormat="1" ht="15" customHeight="1">
      <c r="B106" s="305"/>
      <c r="C106" s="294" t="s">
        <v>53</v>
      </c>
      <c r="D106" s="314"/>
      <c r="E106" s="314"/>
      <c r="F106" s="315" t="s">
        <v>1643</v>
      </c>
      <c r="G106" s="294"/>
      <c r="H106" s="294" t="s">
        <v>1683</v>
      </c>
      <c r="I106" s="294" t="s">
        <v>1645</v>
      </c>
      <c r="J106" s="294">
        <v>20</v>
      </c>
      <c r="K106" s="306"/>
    </row>
    <row r="107" spans="2:11" s="1" customFormat="1" ht="15" customHeight="1">
      <c r="B107" s="305"/>
      <c r="C107" s="294" t="s">
        <v>1646</v>
      </c>
      <c r="D107" s="294"/>
      <c r="E107" s="294"/>
      <c r="F107" s="315" t="s">
        <v>1643</v>
      </c>
      <c r="G107" s="294"/>
      <c r="H107" s="294" t="s">
        <v>1683</v>
      </c>
      <c r="I107" s="294" t="s">
        <v>1645</v>
      </c>
      <c r="J107" s="294">
        <v>120</v>
      </c>
      <c r="K107" s="306"/>
    </row>
    <row r="108" spans="2:11" s="1" customFormat="1" ht="15" customHeight="1">
      <c r="B108" s="317"/>
      <c r="C108" s="294" t="s">
        <v>1648</v>
      </c>
      <c r="D108" s="294"/>
      <c r="E108" s="294"/>
      <c r="F108" s="315" t="s">
        <v>1649</v>
      </c>
      <c r="G108" s="294"/>
      <c r="H108" s="294" t="s">
        <v>1683</v>
      </c>
      <c r="I108" s="294" t="s">
        <v>1645</v>
      </c>
      <c r="J108" s="294">
        <v>50</v>
      </c>
      <c r="K108" s="306"/>
    </row>
    <row r="109" spans="2:11" s="1" customFormat="1" ht="15" customHeight="1">
      <c r="B109" s="317"/>
      <c r="C109" s="294" t="s">
        <v>1651</v>
      </c>
      <c r="D109" s="294"/>
      <c r="E109" s="294"/>
      <c r="F109" s="315" t="s">
        <v>1643</v>
      </c>
      <c r="G109" s="294"/>
      <c r="H109" s="294" t="s">
        <v>1683</v>
      </c>
      <c r="I109" s="294" t="s">
        <v>1653</v>
      </c>
      <c r="J109" s="294"/>
      <c r="K109" s="306"/>
    </row>
    <row r="110" spans="2:11" s="1" customFormat="1" ht="15" customHeight="1">
      <c r="B110" s="317"/>
      <c r="C110" s="294" t="s">
        <v>1662</v>
      </c>
      <c r="D110" s="294"/>
      <c r="E110" s="294"/>
      <c r="F110" s="315" t="s">
        <v>1649</v>
      </c>
      <c r="G110" s="294"/>
      <c r="H110" s="294" t="s">
        <v>1683</v>
      </c>
      <c r="I110" s="294" t="s">
        <v>1645</v>
      </c>
      <c r="J110" s="294">
        <v>50</v>
      </c>
      <c r="K110" s="306"/>
    </row>
    <row r="111" spans="2:11" s="1" customFormat="1" ht="15" customHeight="1">
      <c r="B111" s="317"/>
      <c r="C111" s="294" t="s">
        <v>1670</v>
      </c>
      <c r="D111" s="294"/>
      <c r="E111" s="294"/>
      <c r="F111" s="315" t="s">
        <v>1649</v>
      </c>
      <c r="G111" s="294"/>
      <c r="H111" s="294" t="s">
        <v>1683</v>
      </c>
      <c r="I111" s="294" t="s">
        <v>1645</v>
      </c>
      <c r="J111" s="294">
        <v>50</v>
      </c>
      <c r="K111" s="306"/>
    </row>
    <row r="112" spans="2:11" s="1" customFormat="1" ht="15" customHeight="1">
      <c r="B112" s="317"/>
      <c r="C112" s="294" t="s">
        <v>1668</v>
      </c>
      <c r="D112" s="294"/>
      <c r="E112" s="294"/>
      <c r="F112" s="315" t="s">
        <v>1649</v>
      </c>
      <c r="G112" s="294"/>
      <c r="H112" s="294" t="s">
        <v>1683</v>
      </c>
      <c r="I112" s="294" t="s">
        <v>1645</v>
      </c>
      <c r="J112" s="294">
        <v>50</v>
      </c>
      <c r="K112" s="306"/>
    </row>
    <row r="113" spans="2:11" s="1" customFormat="1" ht="15" customHeight="1">
      <c r="B113" s="317"/>
      <c r="C113" s="294" t="s">
        <v>53</v>
      </c>
      <c r="D113" s="294"/>
      <c r="E113" s="294"/>
      <c r="F113" s="315" t="s">
        <v>1643</v>
      </c>
      <c r="G113" s="294"/>
      <c r="H113" s="294" t="s">
        <v>1684</v>
      </c>
      <c r="I113" s="294" t="s">
        <v>1645</v>
      </c>
      <c r="J113" s="294">
        <v>20</v>
      </c>
      <c r="K113" s="306"/>
    </row>
    <row r="114" spans="2:11" s="1" customFormat="1" ht="15" customHeight="1">
      <c r="B114" s="317"/>
      <c r="C114" s="294" t="s">
        <v>1685</v>
      </c>
      <c r="D114" s="294"/>
      <c r="E114" s="294"/>
      <c r="F114" s="315" t="s">
        <v>1643</v>
      </c>
      <c r="G114" s="294"/>
      <c r="H114" s="294" t="s">
        <v>1686</v>
      </c>
      <c r="I114" s="294" t="s">
        <v>1645</v>
      </c>
      <c r="J114" s="294">
        <v>120</v>
      </c>
      <c r="K114" s="306"/>
    </row>
    <row r="115" spans="2:11" s="1" customFormat="1" ht="15" customHeight="1">
      <c r="B115" s="317"/>
      <c r="C115" s="294" t="s">
        <v>38</v>
      </c>
      <c r="D115" s="294"/>
      <c r="E115" s="294"/>
      <c r="F115" s="315" t="s">
        <v>1643</v>
      </c>
      <c r="G115" s="294"/>
      <c r="H115" s="294" t="s">
        <v>1687</v>
      </c>
      <c r="I115" s="294" t="s">
        <v>1678</v>
      </c>
      <c r="J115" s="294"/>
      <c r="K115" s="306"/>
    </row>
    <row r="116" spans="2:11" s="1" customFormat="1" ht="15" customHeight="1">
      <c r="B116" s="317"/>
      <c r="C116" s="294" t="s">
        <v>48</v>
      </c>
      <c r="D116" s="294"/>
      <c r="E116" s="294"/>
      <c r="F116" s="315" t="s">
        <v>1643</v>
      </c>
      <c r="G116" s="294"/>
      <c r="H116" s="294" t="s">
        <v>1688</v>
      </c>
      <c r="I116" s="294" t="s">
        <v>1678</v>
      </c>
      <c r="J116" s="294"/>
      <c r="K116" s="306"/>
    </row>
    <row r="117" spans="2:11" s="1" customFormat="1" ht="15" customHeight="1">
      <c r="B117" s="317"/>
      <c r="C117" s="294" t="s">
        <v>57</v>
      </c>
      <c r="D117" s="294"/>
      <c r="E117" s="294"/>
      <c r="F117" s="315" t="s">
        <v>1643</v>
      </c>
      <c r="G117" s="294"/>
      <c r="H117" s="294" t="s">
        <v>1689</v>
      </c>
      <c r="I117" s="294" t="s">
        <v>1690</v>
      </c>
      <c r="J117" s="294"/>
      <c r="K117" s="306"/>
    </row>
    <row r="118" spans="2:11" s="1" customFormat="1" ht="15" customHeight="1">
      <c r="B118" s="320"/>
      <c r="C118" s="326"/>
      <c r="D118" s="326"/>
      <c r="E118" s="326"/>
      <c r="F118" s="326"/>
      <c r="G118" s="326"/>
      <c r="H118" s="326"/>
      <c r="I118" s="326"/>
      <c r="J118" s="326"/>
      <c r="K118" s="322"/>
    </row>
    <row r="119" spans="2:11" s="1" customFormat="1" ht="18.75" customHeight="1">
      <c r="B119" s="327"/>
      <c r="C119" s="328"/>
      <c r="D119" s="328"/>
      <c r="E119" s="328"/>
      <c r="F119" s="329"/>
      <c r="G119" s="328"/>
      <c r="H119" s="328"/>
      <c r="I119" s="328"/>
      <c r="J119" s="328"/>
      <c r="K119" s="327"/>
    </row>
    <row r="120" spans="2:11" s="1" customFormat="1" ht="18.75" customHeight="1">
      <c r="B120" s="301"/>
      <c r="C120" s="301"/>
      <c r="D120" s="301"/>
      <c r="E120" s="301"/>
      <c r="F120" s="301"/>
      <c r="G120" s="301"/>
      <c r="H120" s="301"/>
      <c r="I120" s="301"/>
      <c r="J120" s="301"/>
      <c r="K120" s="301"/>
    </row>
    <row r="121" spans="2:11" s="1" customFormat="1" ht="7.5" customHeight="1">
      <c r="B121" s="330"/>
      <c r="C121" s="331"/>
      <c r="D121" s="331"/>
      <c r="E121" s="331"/>
      <c r="F121" s="331"/>
      <c r="G121" s="331"/>
      <c r="H121" s="331"/>
      <c r="I121" s="331"/>
      <c r="J121" s="331"/>
      <c r="K121" s="332"/>
    </row>
    <row r="122" spans="2:11" s="1" customFormat="1" ht="45" customHeight="1">
      <c r="B122" s="333"/>
      <c r="C122" s="419" t="s">
        <v>1691</v>
      </c>
      <c r="D122" s="419"/>
      <c r="E122" s="419"/>
      <c r="F122" s="419"/>
      <c r="G122" s="419"/>
      <c r="H122" s="419"/>
      <c r="I122" s="419"/>
      <c r="J122" s="419"/>
      <c r="K122" s="334"/>
    </row>
    <row r="123" spans="2:11" s="1" customFormat="1" ht="17.25" customHeight="1">
      <c r="B123" s="335"/>
      <c r="C123" s="307" t="s">
        <v>1637</v>
      </c>
      <c r="D123" s="307"/>
      <c r="E123" s="307"/>
      <c r="F123" s="307" t="s">
        <v>1638</v>
      </c>
      <c r="G123" s="308"/>
      <c r="H123" s="307" t="s">
        <v>54</v>
      </c>
      <c r="I123" s="307" t="s">
        <v>57</v>
      </c>
      <c r="J123" s="307" t="s">
        <v>1639</v>
      </c>
      <c r="K123" s="336"/>
    </row>
    <row r="124" spans="2:11" s="1" customFormat="1" ht="17.25" customHeight="1">
      <c r="B124" s="335"/>
      <c r="C124" s="309" t="s">
        <v>1640</v>
      </c>
      <c r="D124" s="309"/>
      <c r="E124" s="309"/>
      <c r="F124" s="310" t="s">
        <v>1641</v>
      </c>
      <c r="G124" s="311"/>
      <c r="H124" s="309"/>
      <c r="I124" s="309"/>
      <c r="J124" s="309" t="s">
        <v>1642</v>
      </c>
      <c r="K124" s="336"/>
    </row>
    <row r="125" spans="2:11" s="1" customFormat="1" ht="5.25" customHeight="1">
      <c r="B125" s="337"/>
      <c r="C125" s="312"/>
      <c r="D125" s="312"/>
      <c r="E125" s="312"/>
      <c r="F125" s="312"/>
      <c r="G125" s="338"/>
      <c r="H125" s="312"/>
      <c r="I125" s="312"/>
      <c r="J125" s="312"/>
      <c r="K125" s="339"/>
    </row>
    <row r="126" spans="2:11" s="1" customFormat="1" ht="15" customHeight="1">
      <c r="B126" s="337"/>
      <c r="C126" s="294" t="s">
        <v>1646</v>
      </c>
      <c r="D126" s="314"/>
      <c r="E126" s="314"/>
      <c r="F126" s="315" t="s">
        <v>1643</v>
      </c>
      <c r="G126" s="294"/>
      <c r="H126" s="294" t="s">
        <v>1683</v>
      </c>
      <c r="I126" s="294" t="s">
        <v>1645</v>
      </c>
      <c r="J126" s="294">
        <v>120</v>
      </c>
      <c r="K126" s="340"/>
    </row>
    <row r="127" spans="2:11" s="1" customFormat="1" ht="15" customHeight="1">
      <c r="B127" s="337"/>
      <c r="C127" s="294" t="s">
        <v>1692</v>
      </c>
      <c r="D127" s="294"/>
      <c r="E127" s="294"/>
      <c r="F127" s="315" t="s">
        <v>1643</v>
      </c>
      <c r="G127" s="294"/>
      <c r="H127" s="294" t="s">
        <v>1693</v>
      </c>
      <c r="I127" s="294" t="s">
        <v>1645</v>
      </c>
      <c r="J127" s="294" t="s">
        <v>1694</v>
      </c>
      <c r="K127" s="340"/>
    </row>
    <row r="128" spans="2:11" s="1" customFormat="1" ht="15" customHeight="1">
      <c r="B128" s="337"/>
      <c r="C128" s="294" t="s">
        <v>85</v>
      </c>
      <c r="D128" s="294"/>
      <c r="E128" s="294"/>
      <c r="F128" s="315" t="s">
        <v>1643</v>
      </c>
      <c r="G128" s="294"/>
      <c r="H128" s="294" t="s">
        <v>1695</v>
      </c>
      <c r="I128" s="294" t="s">
        <v>1645</v>
      </c>
      <c r="J128" s="294" t="s">
        <v>1694</v>
      </c>
      <c r="K128" s="340"/>
    </row>
    <row r="129" spans="2:11" s="1" customFormat="1" ht="15" customHeight="1">
      <c r="B129" s="337"/>
      <c r="C129" s="294" t="s">
        <v>1654</v>
      </c>
      <c r="D129" s="294"/>
      <c r="E129" s="294"/>
      <c r="F129" s="315" t="s">
        <v>1649</v>
      </c>
      <c r="G129" s="294"/>
      <c r="H129" s="294" t="s">
        <v>1655</v>
      </c>
      <c r="I129" s="294" t="s">
        <v>1645</v>
      </c>
      <c r="J129" s="294">
        <v>15</v>
      </c>
      <c r="K129" s="340"/>
    </row>
    <row r="130" spans="2:11" s="1" customFormat="1" ht="15" customHeight="1">
      <c r="B130" s="337"/>
      <c r="C130" s="318" t="s">
        <v>1656</v>
      </c>
      <c r="D130" s="318"/>
      <c r="E130" s="318"/>
      <c r="F130" s="319" t="s">
        <v>1649</v>
      </c>
      <c r="G130" s="318"/>
      <c r="H130" s="318" t="s">
        <v>1657</v>
      </c>
      <c r="I130" s="318" t="s">
        <v>1645</v>
      </c>
      <c r="J130" s="318">
        <v>15</v>
      </c>
      <c r="K130" s="340"/>
    </row>
    <row r="131" spans="2:11" s="1" customFormat="1" ht="15" customHeight="1">
      <c r="B131" s="337"/>
      <c r="C131" s="318" t="s">
        <v>1658</v>
      </c>
      <c r="D131" s="318"/>
      <c r="E131" s="318"/>
      <c r="F131" s="319" t="s">
        <v>1649</v>
      </c>
      <c r="G131" s="318"/>
      <c r="H131" s="318" t="s">
        <v>1659</v>
      </c>
      <c r="I131" s="318" t="s">
        <v>1645</v>
      </c>
      <c r="J131" s="318">
        <v>20</v>
      </c>
      <c r="K131" s="340"/>
    </row>
    <row r="132" spans="2:11" s="1" customFormat="1" ht="15" customHeight="1">
      <c r="B132" s="337"/>
      <c r="C132" s="318" t="s">
        <v>1660</v>
      </c>
      <c r="D132" s="318"/>
      <c r="E132" s="318"/>
      <c r="F132" s="319" t="s">
        <v>1649</v>
      </c>
      <c r="G132" s="318"/>
      <c r="H132" s="318" t="s">
        <v>1661</v>
      </c>
      <c r="I132" s="318" t="s">
        <v>1645</v>
      </c>
      <c r="J132" s="318">
        <v>20</v>
      </c>
      <c r="K132" s="340"/>
    </row>
    <row r="133" spans="2:11" s="1" customFormat="1" ht="15" customHeight="1">
      <c r="B133" s="337"/>
      <c r="C133" s="294" t="s">
        <v>1648</v>
      </c>
      <c r="D133" s="294"/>
      <c r="E133" s="294"/>
      <c r="F133" s="315" t="s">
        <v>1649</v>
      </c>
      <c r="G133" s="294"/>
      <c r="H133" s="294" t="s">
        <v>1683</v>
      </c>
      <c r="I133" s="294" t="s">
        <v>1645</v>
      </c>
      <c r="J133" s="294">
        <v>50</v>
      </c>
      <c r="K133" s="340"/>
    </row>
    <row r="134" spans="2:11" s="1" customFormat="1" ht="15" customHeight="1">
      <c r="B134" s="337"/>
      <c r="C134" s="294" t="s">
        <v>1662</v>
      </c>
      <c r="D134" s="294"/>
      <c r="E134" s="294"/>
      <c r="F134" s="315" t="s">
        <v>1649</v>
      </c>
      <c r="G134" s="294"/>
      <c r="H134" s="294" t="s">
        <v>1683</v>
      </c>
      <c r="I134" s="294" t="s">
        <v>1645</v>
      </c>
      <c r="J134" s="294">
        <v>50</v>
      </c>
      <c r="K134" s="340"/>
    </row>
    <row r="135" spans="2:11" s="1" customFormat="1" ht="15" customHeight="1">
      <c r="B135" s="337"/>
      <c r="C135" s="294" t="s">
        <v>1668</v>
      </c>
      <c r="D135" s="294"/>
      <c r="E135" s="294"/>
      <c r="F135" s="315" t="s">
        <v>1649</v>
      </c>
      <c r="G135" s="294"/>
      <c r="H135" s="294" t="s">
        <v>1683</v>
      </c>
      <c r="I135" s="294" t="s">
        <v>1645</v>
      </c>
      <c r="J135" s="294">
        <v>50</v>
      </c>
      <c r="K135" s="340"/>
    </row>
    <row r="136" spans="2:11" s="1" customFormat="1" ht="15" customHeight="1">
      <c r="B136" s="337"/>
      <c r="C136" s="294" t="s">
        <v>1670</v>
      </c>
      <c r="D136" s="294"/>
      <c r="E136" s="294"/>
      <c r="F136" s="315" t="s">
        <v>1649</v>
      </c>
      <c r="G136" s="294"/>
      <c r="H136" s="294" t="s">
        <v>1683</v>
      </c>
      <c r="I136" s="294" t="s">
        <v>1645</v>
      </c>
      <c r="J136" s="294">
        <v>50</v>
      </c>
      <c r="K136" s="340"/>
    </row>
    <row r="137" spans="2:11" s="1" customFormat="1" ht="15" customHeight="1">
      <c r="B137" s="337"/>
      <c r="C137" s="294" t="s">
        <v>1671</v>
      </c>
      <c r="D137" s="294"/>
      <c r="E137" s="294"/>
      <c r="F137" s="315" t="s">
        <v>1649</v>
      </c>
      <c r="G137" s="294"/>
      <c r="H137" s="294" t="s">
        <v>1696</v>
      </c>
      <c r="I137" s="294" t="s">
        <v>1645</v>
      </c>
      <c r="J137" s="294">
        <v>255</v>
      </c>
      <c r="K137" s="340"/>
    </row>
    <row r="138" spans="2:11" s="1" customFormat="1" ht="15" customHeight="1">
      <c r="B138" s="337"/>
      <c r="C138" s="294" t="s">
        <v>1673</v>
      </c>
      <c r="D138" s="294"/>
      <c r="E138" s="294"/>
      <c r="F138" s="315" t="s">
        <v>1643</v>
      </c>
      <c r="G138" s="294"/>
      <c r="H138" s="294" t="s">
        <v>1697</v>
      </c>
      <c r="I138" s="294" t="s">
        <v>1675</v>
      </c>
      <c r="J138" s="294"/>
      <c r="K138" s="340"/>
    </row>
    <row r="139" spans="2:11" s="1" customFormat="1" ht="15" customHeight="1">
      <c r="B139" s="337"/>
      <c r="C139" s="294" t="s">
        <v>1676</v>
      </c>
      <c r="D139" s="294"/>
      <c r="E139" s="294"/>
      <c r="F139" s="315" t="s">
        <v>1643</v>
      </c>
      <c r="G139" s="294"/>
      <c r="H139" s="294" t="s">
        <v>1698</v>
      </c>
      <c r="I139" s="294" t="s">
        <v>1678</v>
      </c>
      <c r="J139" s="294"/>
      <c r="K139" s="340"/>
    </row>
    <row r="140" spans="2:11" s="1" customFormat="1" ht="15" customHeight="1">
      <c r="B140" s="337"/>
      <c r="C140" s="294" t="s">
        <v>1679</v>
      </c>
      <c r="D140" s="294"/>
      <c r="E140" s="294"/>
      <c r="F140" s="315" t="s">
        <v>1643</v>
      </c>
      <c r="G140" s="294"/>
      <c r="H140" s="294" t="s">
        <v>1679</v>
      </c>
      <c r="I140" s="294" t="s">
        <v>1678</v>
      </c>
      <c r="J140" s="294"/>
      <c r="K140" s="340"/>
    </row>
    <row r="141" spans="2:11" s="1" customFormat="1" ht="15" customHeight="1">
      <c r="B141" s="337"/>
      <c r="C141" s="294" t="s">
        <v>38</v>
      </c>
      <c r="D141" s="294"/>
      <c r="E141" s="294"/>
      <c r="F141" s="315" t="s">
        <v>1643</v>
      </c>
      <c r="G141" s="294"/>
      <c r="H141" s="294" t="s">
        <v>1699</v>
      </c>
      <c r="I141" s="294" t="s">
        <v>1678</v>
      </c>
      <c r="J141" s="294"/>
      <c r="K141" s="340"/>
    </row>
    <row r="142" spans="2:11" s="1" customFormat="1" ht="15" customHeight="1">
      <c r="B142" s="337"/>
      <c r="C142" s="294" t="s">
        <v>1700</v>
      </c>
      <c r="D142" s="294"/>
      <c r="E142" s="294"/>
      <c r="F142" s="315" t="s">
        <v>1643</v>
      </c>
      <c r="G142" s="294"/>
      <c r="H142" s="294" t="s">
        <v>1701</v>
      </c>
      <c r="I142" s="294" t="s">
        <v>1678</v>
      </c>
      <c r="J142" s="294"/>
      <c r="K142" s="340"/>
    </row>
    <row r="143" spans="2:11" s="1" customFormat="1" ht="15" customHeight="1">
      <c r="B143" s="341"/>
      <c r="C143" s="342"/>
      <c r="D143" s="342"/>
      <c r="E143" s="342"/>
      <c r="F143" s="342"/>
      <c r="G143" s="342"/>
      <c r="H143" s="342"/>
      <c r="I143" s="342"/>
      <c r="J143" s="342"/>
      <c r="K143" s="343"/>
    </row>
    <row r="144" spans="2:11" s="1" customFormat="1" ht="18.75" customHeight="1">
      <c r="B144" s="328"/>
      <c r="C144" s="328"/>
      <c r="D144" s="328"/>
      <c r="E144" s="328"/>
      <c r="F144" s="329"/>
      <c r="G144" s="328"/>
      <c r="H144" s="328"/>
      <c r="I144" s="328"/>
      <c r="J144" s="328"/>
      <c r="K144" s="328"/>
    </row>
    <row r="145" spans="2:11" s="1" customFormat="1" ht="18.75" customHeight="1">
      <c r="B145" s="301"/>
      <c r="C145" s="301"/>
      <c r="D145" s="301"/>
      <c r="E145" s="301"/>
      <c r="F145" s="301"/>
      <c r="G145" s="301"/>
      <c r="H145" s="301"/>
      <c r="I145" s="301"/>
      <c r="J145" s="301"/>
      <c r="K145" s="301"/>
    </row>
    <row r="146" spans="2:11" s="1" customFormat="1" ht="7.5" customHeight="1">
      <c r="B146" s="302"/>
      <c r="C146" s="303"/>
      <c r="D146" s="303"/>
      <c r="E146" s="303"/>
      <c r="F146" s="303"/>
      <c r="G146" s="303"/>
      <c r="H146" s="303"/>
      <c r="I146" s="303"/>
      <c r="J146" s="303"/>
      <c r="K146" s="304"/>
    </row>
    <row r="147" spans="2:11" s="1" customFormat="1" ht="45" customHeight="1">
      <c r="B147" s="305"/>
      <c r="C147" s="418" t="s">
        <v>1702</v>
      </c>
      <c r="D147" s="418"/>
      <c r="E147" s="418"/>
      <c r="F147" s="418"/>
      <c r="G147" s="418"/>
      <c r="H147" s="418"/>
      <c r="I147" s="418"/>
      <c r="J147" s="418"/>
      <c r="K147" s="306"/>
    </row>
    <row r="148" spans="2:11" s="1" customFormat="1" ht="17.25" customHeight="1">
      <c r="B148" s="305"/>
      <c r="C148" s="307" t="s">
        <v>1637</v>
      </c>
      <c r="D148" s="307"/>
      <c r="E148" s="307"/>
      <c r="F148" s="307" t="s">
        <v>1638</v>
      </c>
      <c r="G148" s="308"/>
      <c r="H148" s="307" t="s">
        <v>54</v>
      </c>
      <c r="I148" s="307" t="s">
        <v>57</v>
      </c>
      <c r="J148" s="307" t="s">
        <v>1639</v>
      </c>
      <c r="K148" s="306"/>
    </row>
    <row r="149" spans="2:11" s="1" customFormat="1" ht="17.25" customHeight="1">
      <c r="B149" s="305"/>
      <c r="C149" s="309" t="s">
        <v>1640</v>
      </c>
      <c r="D149" s="309"/>
      <c r="E149" s="309"/>
      <c r="F149" s="310" t="s">
        <v>1641</v>
      </c>
      <c r="G149" s="311"/>
      <c r="H149" s="309"/>
      <c r="I149" s="309"/>
      <c r="J149" s="309" t="s">
        <v>1642</v>
      </c>
      <c r="K149" s="306"/>
    </row>
    <row r="150" spans="2:11" s="1" customFormat="1" ht="5.25" customHeight="1">
      <c r="B150" s="317"/>
      <c r="C150" s="312"/>
      <c r="D150" s="312"/>
      <c r="E150" s="312"/>
      <c r="F150" s="312"/>
      <c r="G150" s="313"/>
      <c r="H150" s="312"/>
      <c r="I150" s="312"/>
      <c r="J150" s="312"/>
      <c r="K150" s="340"/>
    </row>
    <row r="151" spans="2:11" s="1" customFormat="1" ht="15" customHeight="1">
      <c r="B151" s="317"/>
      <c r="C151" s="344" t="s">
        <v>1646</v>
      </c>
      <c r="D151" s="294"/>
      <c r="E151" s="294"/>
      <c r="F151" s="345" t="s">
        <v>1643</v>
      </c>
      <c r="G151" s="294"/>
      <c r="H151" s="344" t="s">
        <v>1683</v>
      </c>
      <c r="I151" s="344" t="s">
        <v>1645</v>
      </c>
      <c r="J151" s="344">
        <v>120</v>
      </c>
      <c r="K151" s="340"/>
    </row>
    <row r="152" spans="2:11" s="1" customFormat="1" ht="15" customHeight="1">
      <c r="B152" s="317"/>
      <c r="C152" s="344" t="s">
        <v>1692</v>
      </c>
      <c r="D152" s="294"/>
      <c r="E152" s="294"/>
      <c r="F152" s="345" t="s">
        <v>1643</v>
      </c>
      <c r="G152" s="294"/>
      <c r="H152" s="344" t="s">
        <v>1703</v>
      </c>
      <c r="I152" s="344" t="s">
        <v>1645</v>
      </c>
      <c r="J152" s="344" t="s">
        <v>1694</v>
      </c>
      <c r="K152" s="340"/>
    </row>
    <row r="153" spans="2:11" s="1" customFormat="1" ht="15" customHeight="1">
      <c r="B153" s="317"/>
      <c r="C153" s="344" t="s">
        <v>85</v>
      </c>
      <c r="D153" s="294"/>
      <c r="E153" s="294"/>
      <c r="F153" s="345" t="s">
        <v>1643</v>
      </c>
      <c r="G153" s="294"/>
      <c r="H153" s="344" t="s">
        <v>1704</v>
      </c>
      <c r="I153" s="344" t="s">
        <v>1645</v>
      </c>
      <c r="J153" s="344" t="s">
        <v>1694</v>
      </c>
      <c r="K153" s="340"/>
    </row>
    <row r="154" spans="2:11" s="1" customFormat="1" ht="15" customHeight="1">
      <c r="B154" s="317"/>
      <c r="C154" s="344" t="s">
        <v>1648</v>
      </c>
      <c r="D154" s="294"/>
      <c r="E154" s="294"/>
      <c r="F154" s="345" t="s">
        <v>1649</v>
      </c>
      <c r="G154" s="294"/>
      <c r="H154" s="344" t="s">
        <v>1683</v>
      </c>
      <c r="I154" s="344" t="s">
        <v>1645</v>
      </c>
      <c r="J154" s="344">
        <v>50</v>
      </c>
      <c r="K154" s="340"/>
    </row>
    <row r="155" spans="2:11" s="1" customFormat="1" ht="15" customHeight="1">
      <c r="B155" s="317"/>
      <c r="C155" s="344" t="s">
        <v>1651</v>
      </c>
      <c r="D155" s="294"/>
      <c r="E155" s="294"/>
      <c r="F155" s="345" t="s">
        <v>1643</v>
      </c>
      <c r="G155" s="294"/>
      <c r="H155" s="344" t="s">
        <v>1683</v>
      </c>
      <c r="I155" s="344" t="s">
        <v>1653</v>
      </c>
      <c r="J155" s="344"/>
      <c r="K155" s="340"/>
    </row>
    <row r="156" spans="2:11" s="1" customFormat="1" ht="15" customHeight="1">
      <c r="B156" s="317"/>
      <c r="C156" s="344" t="s">
        <v>1662</v>
      </c>
      <c r="D156" s="294"/>
      <c r="E156" s="294"/>
      <c r="F156" s="345" t="s">
        <v>1649</v>
      </c>
      <c r="G156" s="294"/>
      <c r="H156" s="344" t="s">
        <v>1683</v>
      </c>
      <c r="I156" s="344" t="s">
        <v>1645</v>
      </c>
      <c r="J156" s="344">
        <v>50</v>
      </c>
      <c r="K156" s="340"/>
    </row>
    <row r="157" spans="2:11" s="1" customFormat="1" ht="15" customHeight="1">
      <c r="B157" s="317"/>
      <c r="C157" s="344" t="s">
        <v>1670</v>
      </c>
      <c r="D157" s="294"/>
      <c r="E157" s="294"/>
      <c r="F157" s="345" t="s">
        <v>1649</v>
      </c>
      <c r="G157" s="294"/>
      <c r="H157" s="344" t="s">
        <v>1683</v>
      </c>
      <c r="I157" s="344" t="s">
        <v>1645</v>
      </c>
      <c r="J157" s="344">
        <v>50</v>
      </c>
      <c r="K157" s="340"/>
    </row>
    <row r="158" spans="2:11" s="1" customFormat="1" ht="15" customHeight="1">
      <c r="B158" s="317"/>
      <c r="C158" s="344" t="s">
        <v>1668</v>
      </c>
      <c r="D158" s="294"/>
      <c r="E158" s="294"/>
      <c r="F158" s="345" t="s">
        <v>1649</v>
      </c>
      <c r="G158" s="294"/>
      <c r="H158" s="344" t="s">
        <v>1683</v>
      </c>
      <c r="I158" s="344" t="s">
        <v>1645</v>
      </c>
      <c r="J158" s="344">
        <v>50</v>
      </c>
      <c r="K158" s="340"/>
    </row>
    <row r="159" spans="2:11" s="1" customFormat="1" ht="15" customHeight="1">
      <c r="B159" s="317"/>
      <c r="C159" s="344" t="s">
        <v>121</v>
      </c>
      <c r="D159" s="294"/>
      <c r="E159" s="294"/>
      <c r="F159" s="345" t="s">
        <v>1643</v>
      </c>
      <c r="G159" s="294"/>
      <c r="H159" s="344" t="s">
        <v>1705</v>
      </c>
      <c r="I159" s="344" t="s">
        <v>1645</v>
      </c>
      <c r="J159" s="344" t="s">
        <v>1706</v>
      </c>
      <c r="K159" s="340"/>
    </row>
    <row r="160" spans="2:11" s="1" customFormat="1" ht="15" customHeight="1">
      <c r="B160" s="317"/>
      <c r="C160" s="344" t="s">
        <v>1707</v>
      </c>
      <c r="D160" s="294"/>
      <c r="E160" s="294"/>
      <c r="F160" s="345" t="s">
        <v>1643</v>
      </c>
      <c r="G160" s="294"/>
      <c r="H160" s="344" t="s">
        <v>1708</v>
      </c>
      <c r="I160" s="344" t="s">
        <v>1678</v>
      </c>
      <c r="J160" s="344"/>
      <c r="K160" s="340"/>
    </row>
    <row r="161" spans="2:11" s="1" customFormat="1" ht="15" customHeight="1">
      <c r="B161" s="346"/>
      <c r="C161" s="326"/>
      <c r="D161" s="326"/>
      <c r="E161" s="326"/>
      <c r="F161" s="326"/>
      <c r="G161" s="326"/>
      <c r="H161" s="326"/>
      <c r="I161" s="326"/>
      <c r="J161" s="326"/>
      <c r="K161" s="347"/>
    </row>
    <row r="162" spans="2:11" s="1" customFormat="1" ht="18.75" customHeight="1">
      <c r="B162" s="328"/>
      <c r="C162" s="338"/>
      <c r="D162" s="338"/>
      <c r="E162" s="338"/>
      <c r="F162" s="348"/>
      <c r="G162" s="338"/>
      <c r="H162" s="338"/>
      <c r="I162" s="338"/>
      <c r="J162" s="338"/>
      <c r="K162" s="328"/>
    </row>
    <row r="163" spans="2:11" s="1" customFormat="1" ht="18.75" customHeight="1">
      <c r="B163" s="301"/>
      <c r="C163" s="301"/>
      <c r="D163" s="301"/>
      <c r="E163" s="301"/>
      <c r="F163" s="301"/>
      <c r="G163" s="301"/>
      <c r="H163" s="301"/>
      <c r="I163" s="301"/>
      <c r="J163" s="301"/>
      <c r="K163" s="301"/>
    </row>
    <row r="164" spans="2:11" s="1" customFormat="1" ht="7.5" customHeight="1">
      <c r="B164" s="283"/>
      <c r="C164" s="284"/>
      <c r="D164" s="284"/>
      <c r="E164" s="284"/>
      <c r="F164" s="284"/>
      <c r="G164" s="284"/>
      <c r="H164" s="284"/>
      <c r="I164" s="284"/>
      <c r="J164" s="284"/>
      <c r="K164" s="285"/>
    </row>
    <row r="165" spans="2:11" s="1" customFormat="1" ht="45" customHeight="1">
      <c r="B165" s="286"/>
      <c r="C165" s="419" t="s">
        <v>1709</v>
      </c>
      <c r="D165" s="419"/>
      <c r="E165" s="419"/>
      <c r="F165" s="419"/>
      <c r="G165" s="419"/>
      <c r="H165" s="419"/>
      <c r="I165" s="419"/>
      <c r="J165" s="419"/>
      <c r="K165" s="287"/>
    </row>
    <row r="166" spans="2:11" s="1" customFormat="1" ht="17.25" customHeight="1">
      <c r="B166" s="286"/>
      <c r="C166" s="307" t="s">
        <v>1637</v>
      </c>
      <c r="D166" s="307"/>
      <c r="E166" s="307"/>
      <c r="F166" s="307" t="s">
        <v>1638</v>
      </c>
      <c r="G166" s="349"/>
      <c r="H166" s="350" t="s">
        <v>54</v>
      </c>
      <c r="I166" s="350" t="s">
        <v>57</v>
      </c>
      <c r="J166" s="307" t="s">
        <v>1639</v>
      </c>
      <c r="K166" s="287"/>
    </row>
    <row r="167" spans="2:11" s="1" customFormat="1" ht="17.25" customHeight="1">
      <c r="B167" s="288"/>
      <c r="C167" s="309" t="s">
        <v>1640</v>
      </c>
      <c r="D167" s="309"/>
      <c r="E167" s="309"/>
      <c r="F167" s="310" t="s">
        <v>1641</v>
      </c>
      <c r="G167" s="351"/>
      <c r="H167" s="352"/>
      <c r="I167" s="352"/>
      <c r="J167" s="309" t="s">
        <v>1642</v>
      </c>
      <c r="K167" s="289"/>
    </row>
    <row r="168" spans="2:11" s="1" customFormat="1" ht="5.25" customHeight="1">
      <c r="B168" s="317"/>
      <c r="C168" s="312"/>
      <c r="D168" s="312"/>
      <c r="E168" s="312"/>
      <c r="F168" s="312"/>
      <c r="G168" s="313"/>
      <c r="H168" s="312"/>
      <c r="I168" s="312"/>
      <c r="J168" s="312"/>
      <c r="K168" s="340"/>
    </row>
    <row r="169" spans="2:11" s="1" customFormat="1" ht="15" customHeight="1">
      <c r="B169" s="317"/>
      <c r="C169" s="294" t="s">
        <v>1646</v>
      </c>
      <c r="D169" s="294"/>
      <c r="E169" s="294"/>
      <c r="F169" s="315" t="s">
        <v>1643</v>
      </c>
      <c r="G169" s="294"/>
      <c r="H169" s="294" t="s">
        <v>1683</v>
      </c>
      <c r="I169" s="294" t="s">
        <v>1645</v>
      </c>
      <c r="J169" s="294">
        <v>120</v>
      </c>
      <c r="K169" s="340"/>
    </row>
    <row r="170" spans="2:11" s="1" customFormat="1" ht="15" customHeight="1">
      <c r="B170" s="317"/>
      <c r="C170" s="294" t="s">
        <v>1692</v>
      </c>
      <c r="D170" s="294"/>
      <c r="E170" s="294"/>
      <c r="F170" s="315" t="s">
        <v>1643</v>
      </c>
      <c r="G170" s="294"/>
      <c r="H170" s="294" t="s">
        <v>1693</v>
      </c>
      <c r="I170" s="294" t="s">
        <v>1645</v>
      </c>
      <c r="J170" s="294" t="s">
        <v>1694</v>
      </c>
      <c r="K170" s="340"/>
    </row>
    <row r="171" spans="2:11" s="1" customFormat="1" ht="15" customHeight="1">
      <c r="B171" s="317"/>
      <c r="C171" s="294" t="s">
        <v>85</v>
      </c>
      <c r="D171" s="294"/>
      <c r="E171" s="294"/>
      <c r="F171" s="315" t="s">
        <v>1643</v>
      </c>
      <c r="G171" s="294"/>
      <c r="H171" s="294" t="s">
        <v>1710</v>
      </c>
      <c r="I171" s="294" t="s">
        <v>1645</v>
      </c>
      <c r="J171" s="294" t="s">
        <v>1694</v>
      </c>
      <c r="K171" s="340"/>
    </row>
    <row r="172" spans="2:11" s="1" customFormat="1" ht="15" customHeight="1">
      <c r="B172" s="317"/>
      <c r="C172" s="294" t="s">
        <v>1648</v>
      </c>
      <c r="D172" s="294"/>
      <c r="E172" s="294"/>
      <c r="F172" s="315" t="s">
        <v>1649</v>
      </c>
      <c r="G172" s="294"/>
      <c r="H172" s="294" t="s">
        <v>1710</v>
      </c>
      <c r="I172" s="294" t="s">
        <v>1645</v>
      </c>
      <c r="J172" s="294">
        <v>50</v>
      </c>
      <c r="K172" s="340"/>
    </row>
    <row r="173" spans="2:11" s="1" customFormat="1" ht="15" customHeight="1">
      <c r="B173" s="317"/>
      <c r="C173" s="294" t="s">
        <v>1651</v>
      </c>
      <c r="D173" s="294"/>
      <c r="E173" s="294"/>
      <c r="F173" s="315" t="s">
        <v>1643</v>
      </c>
      <c r="G173" s="294"/>
      <c r="H173" s="294" t="s">
        <v>1710</v>
      </c>
      <c r="I173" s="294" t="s">
        <v>1653</v>
      </c>
      <c r="J173" s="294"/>
      <c r="K173" s="340"/>
    </row>
    <row r="174" spans="2:11" s="1" customFormat="1" ht="15" customHeight="1">
      <c r="B174" s="317"/>
      <c r="C174" s="294" t="s">
        <v>1662</v>
      </c>
      <c r="D174" s="294"/>
      <c r="E174" s="294"/>
      <c r="F174" s="315" t="s">
        <v>1649</v>
      </c>
      <c r="G174" s="294"/>
      <c r="H174" s="294" t="s">
        <v>1710</v>
      </c>
      <c r="I174" s="294" t="s">
        <v>1645</v>
      </c>
      <c r="J174" s="294">
        <v>50</v>
      </c>
      <c r="K174" s="340"/>
    </row>
    <row r="175" spans="2:11" s="1" customFormat="1" ht="15" customHeight="1">
      <c r="B175" s="317"/>
      <c r="C175" s="294" t="s">
        <v>1670</v>
      </c>
      <c r="D175" s="294"/>
      <c r="E175" s="294"/>
      <c r="F175" s="315" t="s">
        <v>1649</v>
      </c>
      <c r="G175" s="294"/>
      <c r="H175" s="294" t="s">
        <v>1710</v>
      </c>
      <c r="I175" s="294" t="s">
        <v>1645</v>
      </c>
      <c r="J175" s="294">
        <v>50</v>
      </c>
      <c r="K175" s="340"/>
    </row>
    <row r="176" spans="2:11" s="1" customFormat="1" ht="15" customHeight="1">
      <c r="B176" s="317"/>
      <c r="C176" s="294" t="s">
        <v>1668</v>
      </c>
      <c r="D176" s="294"/>
      <c r="E176" s="294"/>
      <c r="F176" s="315" t="s">
        <v>1649</v>
      </c>
      <c r="G176" s="294"/>
      <c r="H176" s="294" t="s">
        <v>1710</v>
      </c>
      <c r="I176" s="294" t="s">
        <v>1645</v>
      </c>
      <c r="J176" s="294">
        <v>50</v>
      </c>
      <c r="K176" s="340"/>
    </row>
    <row r="177" spans="2:11" s="1" customFormat="1" ht="15" customHeight="1">
      <c r="B177" s="317"/>
      <c r="C177" s="294" t="s">
        <v>146</v>
      </c>
      <c r="D177" s="294"/>
      <c r="E177" s="294"/>
      <c r="F177" s="315" t="s">
        <v>1643</v>
      </c>
      <c r="G177" s="294"/>
      <c r="H177" s="294" t="s">
        <v>1711</v>
      </c>
      <c r="I177" s="294" t="s">
        <v>1712</v>
      </c>
      <c r="J177" s="294"/>
      <c r="K177" s="340"/>
    </row>
    <row r="178" spans="2:11" s="1" customFormat="1" ht="15" customHeight="1">
      <c r="B178" s="317"/>
      <c r="C178" s="294" t="s">
        <v>57</v>
      </c>
      <c r="D178" s="294"/>
      <c r="E178" s="294"/>
      <c r="F178" s="315" t="s">
        <v>1643</v>
      </c>
      <c r="G178" s="294"/>
      <c r="H178" s="294" t="s">
        <v>1713</v>
      </c>
      <c r="I178" s="294" t="s">
        <v>1714</v>
      </c>
      <c r="J178" s="294">
        <v>1</v>
      </c>
      <c r="K178" s="340"/>
    </row>
    <row r="179" spans="2:11" s="1" customFormat="1" ht="15" customHeight="1">
      <c r="B179" s="317"/>
      <c r="C179" s="294" t="s">
        <v>53</v>
      </c>
      <c r="D179" s="294"/>
      <c r="E179" s="294"/>
      <c r="F179" s="315" t="s">
        <v>1643</v>
      </c>
      <c r="G179" s="294"/>
      <c r="H179" s="294" t="s">
        <v>1715</v>
      </c>
      <c r="I179" s="294" t="s">
        <v>1645</v>
      </c>
      <c r="J179" s="294">
        <v>20</v>
      </c>
      <c r="K179" s="340"/>
    </row>
    <row r="180" spans="2:11" s="1" customFormat="1" ht="15" customHeight="1">
      <c r="B180" s="317"/>
      <c r="C180" s="294" t="s">
        <v>54</v>
      </c>
      <c r="D180" s="294"/>
      <c r="E180" s="294"/>
      <c r="F180" s="315" t="s">
        <v>1643</v>
      </c>
      <c r="G180" s="294"/>
      <c r="H180" s="294" t="s">
        <v>1716</v>
      </c>
      <c r="I180" s="294" t="s">
        <v>1645</v>
      </c>
      <c r="J180" s="294">
        <v>255</v>
      </c>
      <c r="K180" s="340"/>
    </row>
    <row r="181" spans="2:11" s="1" customFormat="1" ht="15" customHeight="1">
      <c r="B181" s="317"/>
      <c r="C181" s="294" t="s">
        <v>147</v>
      </c>
      <c r="D181" s="294"/>
      <c r="E181" s="294"/>
      <c r="F181" s="315" t="s">
        <v>1643</v>
      </c>
      <c r="G181" s="294"/>
      <c r="H181" s="294" t="s">
        <v>1607</v>
      </c>
      <c r="I181" s="294" t="s">
        <v>1645</v>
      </c>
      <c r="J181" s="294">
        <v>10</v>
      </c>
      <c r="K181" s="340"/>
    </row>
    <row r="182" spans="2:11" s="1" customFormat="1" ht="15" customHeight="1">
      <c r="B182" s="317"/>
      <c r="C182" s="294" t="s">
        <v>148</v>
      </c>
      <c r="D182" s="294"/>
      <c r="E182" s="294"/>
      <c r="F182" s="315" t="s">
        <v>1643</v>
      </c>
      <c r="G182" s="294"/>
      <c r="H182" s="294" t="s">
        <v>1717</v>
      </c>
      <c r="I182" s="294" t="s">
        <v>1678</v>
      </c>
      <c r="J182" s="294"/>
      <c r="K182" s="340"/>
    </row>
    <row r="183" spans="2:11" s="1" customFormat="1" ht="15" customHeight="1">
      <c r="B183" s="317"/>
      <c r="C183" s="294" t="s">
        <v>1718</v>
      </c>
      <c r="D183" s="294"/>
      <c r="E183" s="294"/>
      <c r="F183" s="315" t="s">
        <v>1643</v>
      </c>
      <c r="G183" s="294"/>
      <c r="H183" s="294" t="s">
        <v>1719</v>
      </c>
      <c r="I183" s="294" t="s">
        <v>1678</v>
      </c>
      <c r="J183" s="294"/>
      <c r="K183" s="340"/>
    </row>
    <row r="184" spans="2:11" s="1" customFormat="1" ht="15" customHeight="1">
      <c r="B184" s="317"/>
      <c r="C184" s="294" t="s">
        <v>1707</v>
      </c>
      <c r="D184" s="294"/>
      <c r="E184" s="294"/>
      <c r="F184" s="315" t="s">
        <v>1643</v>
      </c>
      <c r="G184" s="294"/>
      <c r="H184" s="294" t="s">
        <v>1720</v>
      </c>
      <c r="I184" s="294" t="s">
        <v>1678</v>
      </c>
      <c r="J184" s="294"/>
      <c r="K184" s="340"/>
    </row>
    <row r="185" spans="2:11" s="1" customFormat="1" ht="15" customHeight="1">
      <c r="B185" s="317"/>
      <c r="C185" s="294" t="s">
        <v>150</v>
      </c>
      <c r="D185" s="294"/>
      <c r="E185" s="294"/>
      <c r="F185" s="315" t="s">
        <v>1649</v>
      </c>
      <c r="G185" s="294"/>
      <c r="H185" s="294" t="s">
        <v>1721</v>
      </c>
      <c r="I185" s="294" t="s">
        <v>1645</v>
      </c>
      <c r="J185" s="294">
        <v>50</v>
      </c>
      <c r="K185" s="340"/>
    </row>
    <row r="186" spans="2:11" s="1" customFormat="1" ht="15" customHeight="1">
      <c r="B186" s="317"/>
      <c r="C186" s="294" t="s">
        <v>1722</v>
      </c>
      <c r="D186" s="294"/>
      <c r="E186" s="294"/>
      <c r="F186" s="315" t="s">
        <v>1649</v>
      </c>
      <c r="G186" s="294"/>
      <c r="H186" s="294" t="s">
        <v>1723</v>
      </c>
      <c r="I186" s="294" t="s">
        <v>1724</v>
      </c>
      <c r="J186" s="294"/>
      <c r="K186" s="340"/>
    </row>
    <row r="187" spans="2:11" s="1" customFormat="1" ht="15" customHeight="1">
      <c r="B187" s="317"/>
      <c r="C187" s="294" t="s">
        <v>1725</v>
      </c>
      <c r="D187" s="294"/>
      <c r="E187" s="294"/>
      <c r="F187" s="315" t="s">
        <v>1649</v>
      </c>
      <c r="G187" s="294"/>
      <c r="H187" s="294" t="s">
        <v>1726</v>
      </c>
      <c r="I187" s="294" t="s">
        <v>1724</v>
      </c>
      <c r="J187" s="294"/>
      <c r="K187" s="340"/>
    </row>
    <row r="188" spans="2:11" s="1" customFormat="1" ht="15" customHeight="1">
      <c r="B188" s="317"/>
      <c r="C188" s="294" t="s">
        <v>1727</v>
      </c>
      <c r="D188" s="294"/>
      <c r="E188" s="294"/>
      <c r="F188" s="315" t="s">
        <v>1649</v>
      </c>
      <c r="G188" s="294"/>
      <c r="H188" s="294" t="s">
        <v>1728</v>
      </c>
      <c r="I188" s="294" t="s">
        <v>1724</v>
      </c>
      <c r="J188" s="294"/>
      <c r="K188" s="340"/>
    </row>
    <row r="189" spans="2:11" s="1" customFormat="1" ht="15" customHeight="1">
      <c r="B189" s="317"/>
      <c r="C189" s="353" t="s">
        <v>1729</v>
      </c>
      <c r="D189" s="294"/>
      <c r="E189" s="294"/>
      <c r="F189" s="315" t="s">
        <v>1649</v>
      </c>
      <c r="G189" s="294"/>
      <c r="H189" s="294" t="s">
        <v>1730</v>
      </c>
      <c r="I189" s="294" t="s">
        <v>1731</v>
      </c>
      <c r="J189" s="354" t="s">
        <v>1732</v>
      </c>
      <c r="K189" s="340"/>
    </row>
    <row r="190" spans="2:11" s="1" customFormat="1" ht="15" customHeight="1">
      <c r="B190" s="317"/>
      <c r="C190" s="353" t="s">
        <v>42</v>
      </c>
      <c r="D190" s="294"/>
      <c r="E190" s="294"/>
      <c r="F190" s="315" t="s">
        <v>1643</v>
      </c>
      <c r="G190" s="294"/>
      <c r="H190" s="291" t="s">
        <v>1733</v>
      </c>
      <c r="I190" s="294" t="s">
        <v>1734</v>
      </c>
      <c r="J190" s="294"/>
      <c r="K190" s="340"/>
    </row>
    <row r="191" spans="2:11" s="1" customFormat="1" ht="15" customHeight="1">
      <c r="B191" s="317"/>
      <c r="C191" s="353" t="s">
        <v>1735</v>
      </c>
      <c r="D191" s="294"/>
      <c r="E191" s="294"/>
      <c r="F191" s="315" t="s">
        <v>1643</v>
      </c>
      <c r="G191" s="294"/>
      <c r="H191" s="294" t="s">
        <v>1736</v>
      </c>
      <c r="I191" s="294" t="s">
        <v>1678</v>
      </c>
      <c r="J191" s="294"/>
      <c r="K191" s="340"/>
    </row>
    <row r="192" spans="2:11" s="1" customFormat="1" ht="15" customHeight="1">
      <c r="B192" s="317"/>
      <c r="C192" s="353" t="s">
        <v>1737</v>
      </c>
      <c r="D192" s="294"/>
      <c r="E192" s="294"/>
      <c r="F192" s="315" t="s">
        <v>1643</v>
      </c>
      <c r="G192" s="294"/>
      <c r="H192" s="294" t="s">
        <v>1738</v>
      </c>
      <c r="I192" s="294" t="s">
        <v>1678</v>
      </c>
      <c r="J192" s="294"/>
      <c r="K192" s="340"/>
    </row>
    <row r="193" spans="2:11" s="1" customFormat="1" ht="15" customHeight="1">
      <c r="B193" s="317"/>
      <c r="C193" s="353" t="s">
        <v>1739</v>
      </c>
      <c r="D193" s="294"/>
      <c r="E193" s="294"/>
      <c r="F193" s="315" t="s">
        <v>1649</v>
      </c>
      <c r="G193" s="294"/>
      <c r="H193" s="294" t="s">
        <v>1740</v>
      </c>
      <c r="I193" s="294" t="s">
        <v>1678</v>
      </c>
      <c r="J193" s="294"/>
      <c r="K193" s="340"/>
    </row>
    <row r="194" spans="2:11" s="1" customFormat="1" ht="15" customHeight="1">
      <c r="B194" s="346"/>
      <c r="C194" s="355"/>
      <c r="D194" s="326"/>
      <c r="E194" s="326"/>
      <c r="F194" s="326"/>
      <c r="G194" s="326"/>
      <c r="H194" s="326"/>
      <c r="I194" s="326"/>
      <c r="J194" s="326"/>
      <c r="K194" s="347"/>
    </row>
    <row r="195" spans="2:11" s="1" customFormat="1" ht="18.75" customHeight="1">
      <c r="B195" s="328"/>
      <c r="C195" s="338"/>
      <c r="D195" s="338"/>
      <c r="E195" s="338"/>
      <c r="F195" s="348"/>
      <c r="G195" s="338"/>
      <c r="H195" s="338"/>
      <c r="I195" s="338"/>
      <c r="J195" s="338"/>
      <c r="K195" s="328"/>
    </row>
    <row r="196" spans="2:11" s="1" customFormat="1" ht="18.75" customHeight="1">
      <c r="B196" s="328"/>
      <c r="C196" s="338"/>
      <c r="D196" s="338"/>
      <c r="E196" s="338"/>
      <c r="F196" s="348"/>
      <c r="G196" s="338"/>
      <c r="H196" s="338"/>
      <c r="I196" s="338"/>
      <c r="J196" s="338"/>
      <c r="K196" s="328"/>
    </row>
    <row r="197" spans="2:11" s="1" customFormat="1" ht="18.75" customHeight="1">
      <c r="B197" s="301"/>
      <c r="C197" s="301"/>
      <c r="D197" s="301"/>
      <c r="E197" s="301"/>
      <c r="F197" s="301"/>
      <c r="G197" s="301"/>
      <c r="H197" s="301"/>
      <c r="I197" s="301"/>
      <c r="J197" s="301"/>
      <c r="K197" s="301"/>
    </row>
    <row r="198" spans="2:11" s="1" customFormat="1" ht="13.5">
      <c r="B198" s="283"/>
      <c r="C198" s="284"/>
      <c r="D198" s="284"/>
      <c r="E198" s="284"/>
      <c r="F198" s="284"/>
      <c r="G198" s="284"/>
      <c r="H198" s="284"/>
      <c r="I198" s="284"/>
      <c r="J198" s="284"/>
      <c r="K198" s="285"/>
    </row>
    <row r="199" spans="2:11" s="1" customFormat="1" ht="21">
      <c r="B199" s="286"/>
      <c r="C199" s="419" t="s">
        <v>1741</v>
      </c>
      <c r="D199" s="419"/>
      <c r="E199" s="419"/>
      <c r="F199" s="419"/>
      <c r="G199" s="419"/>
      <c r="H199" s="419"/>
      <c r="I199" s="419"/>
      <c r="J199" s="419"/>
      <c r="K199" s="287"/>
    </row>
    <row r="200" spans="2:11" s="1" customFormat="1" ht="25.5" customHeight="1">
      <c r="B200" s="286"/>
      <c r="C200" s="356" t="s">
        <v>1742</v>
      </c>
      <c r="D200" s="356"/>
      <c r="E200" s="356"/>
      <c r="F200" s="356" t="s">
        <v>1743</v>
      </c>
      <c r="G200" s="357"/>
      <c r="H200" s="420" t="s">
        <v>1744</v>
      </c>
      <c r="I200" s="420"/>
      <c r="J200" s="420"/>
      <c r="K200" s="287"/>
    </row>
    <row r="201" spans="2:11" s="1" customFormat="1" ht="5.25" customHeight="1">
      <c r="B201" s="317"/>
      <c r="C201" s="312"/>
      <c r="D201" s="312"/>
      <c r="E201" s="312"/>
      <c r="F201" s="312"/>
      <c r="G201" s="338"/>
      <c r="H201" s="312"/>
      <c r="I201" s="312"/>
      <c r="J201" s="312"/>
      <c r="K201" s="340"/>
    </row>
    <row r="202" spans="2:11" s="1" customFormat="1" ht="15" customHeight="1">
      <c r="B202" s="317"/>
      <c r="C202" s="294" t="s">
        <v>1734</v>
      </c>
      <c r="D202" s="294"/>
      <c r="E202" s="294"/>
      <c r="F202" s="315" t="s">
        <v>43</v>
      </c>
      <c r="G202" s="294"/>
      <c r="H202" s="421" t="s">
        <v>1745</v>
      </c>
      <c r="I202" s="421"/>
      <c r="J202" s="421"/>
      <c r="K202" s="340"/>
    </row>
    <row r="203" spans="2:11" s="1" customFormat="1" ht="15" customHeight="1">
      <c r="B203" s="317"/>
      <c r="C203" s="294"/>
      <c r="D203" s="294"/>
      <c r="E203" s="294"/>
      <c r="F203" s="315" t="s">
        <v>44</v>
      </c>
      <c r="G203" s="294"/>
      <c r="H203" s="421" t="s">
        <v>1746</v>
      </c>
      <c r="I203" s="421"/>
      <c r="J203" s="421"/>
      <c r="K203" s="340"/>
    </row>
    <row r="204" spans="2:11" s="1" customFormat="1" ht="15" customHeight="1">
      <c r="B204" s="317"/>
      <c r="C204" s="294"/>
      <c r="D204" s="294"/>
      <c r="E204" s="294"/>
      <c r="F204" s="315" t="s">
        <v>47</v>
      </c>
      <c r="G204" s="294"/>
      <c r="H204" s="421" t="s">
        <v>1747</v>
      </c>
      <c r="I204" s="421"/>
      <c r="J204" s="421"/>
      <c r="K204" s="340"/>
    </row>
    <row r="205" spans="2:11" s="1" customFormat="1" ht="15" customHeight="1">
      <c r="B205" s="317"/>
      <c r="C205" s="294"/>
      <c r="D205" s="294"/>
      <c r="E205" s="294"/>
      <c r="F205" s="315" t="s">
        <v>45</v>
      </c>
      <c r="G205" s="294"/>
      <c r="H205" s="421" t="s">
        <v>1748</v>
      </c>
      <c r="I205" s="421"/>
      <c r="J205" s="421"/>
      <c r="K205" s="340"/>
    </row>
    <row r="206" spans="2:11" s="1" customFormat="1" ht="15" customHeight="1">
      <c r="B206" s="317"/>
      <c r="C206" s="294"/>
      <c r="D206" s="294"/>
      <c r="E206" s="294"/>
      <c r="F206" s="315" t="s">
        <v>46</v>
      </c>
      <c r="G206" s="294"/>
      <c r="H206" s="421" t="s">
        <v>1749</v>
      </c>
      <c r="I206" s="421"/>
      <c r="J206" s="421"/>
      <c r="K206" s="340"/>
    </row>
    <row r="207" spans="2:11" s="1" customFormat="1" ht="15" customHeight="1">
      <c r="B207" s="317"/>
      <c r="C207" s="294"/>
      <c r="D207" s="294"/>
      <c r="E207" s="294"/>
      <c r="F207" s="315"/>
      <c r="G207" s="294"/>
      <c r="H207" s="294"/>
      <c r="I207" s="294"/>
      <c r="J207" s="294"/>
      <c r="K207" s="340"/>
    </row>
    <row r="208" spans="2:11" s="1" customFormat="1" ht="15" customHeight="1">
      <c r="B208" s="317"/>
      <c r="C208" s="294" t="s">
        <v>1690</v>
      </c>
      <c r="D208" s="294"/>
      <c r="E208" s="294"/>
      <c r="F208" s="315" t="s">
        <v>78</v>
      </c>
      <c r="G208" s="294"/>
      <c r="H208" s="421" t="s">
        <v>1750</v>
      </c>
      <c r="I208" s="421"/>
      <c r="J208" s="421"/>
      <c r="K208" s="340"/>
    </row>
    <row r="209" spans="2:11" s="1" customFormat="1" ht="15" customHeight="1">
      <c r="B209" s="317"/>
      <c r="C209" s="294"/>
      <c r="D209" s="294"/>
      <c r="E209" s="294"/>
      <c r="F209" s="315" t="s">
        <v>1586</v>
      </c>
      <c r="G209" s="294"/>
      <c r="H209" s="421" t="s">
        <v>1587</v>
      </c>
      <c r="I209" s="421"/>
      <c r="J209" s="421"/>
      <c r="K209" s="340"/>
    </row>
    <row r="210" spans="2:11" s="1" customFormat="1" ht="15" customHeight="1">
      <c r="B210" s="317"/>
      <c r="C210" s="294"/>
      <c r="D210" s="294"/>
      <c r="E210" s="294"/>
      <c r="F210" s="315" t="s">
        <v>1584</v>
      </c>
      <c r="G210" s="294"/>
      <c r="H210" s="421" t="s">
        <v>1751</v>
      </c>
      <c r="I210" s="421"/>
      <c r="J210" s="421"/>
      <c r="K210" s="340"/>
    </row>
    <row r="211" spans="2:11" s="1" customFormat="1" ht="15" customHeight="1">
      <c r="B211" s="358"/>
      <c r="C211" s="294"/>
      <c r="D211" s="294"/>
      <c r="E211" s="294"/>
      <c r="F211" s="315" t="s">
        <v>1588</v>
      </c>
      <c r="G211" s="353"/>
      <c r="H211" s="422" t="s">
        <v>1589</v>
      </c>
      <c r="I211" s="422"/>
      <c r="J211" s="422"/>
      <c r="K211" s="359"/>
    </row>
    <row r="212" spans="2:11" s="1" customFormat="1" ht="15" customHeight="1">
      <c r="B212" s="358"/>
      <c r="C212" s="294"/>
      <c r="D212" s="294"/>
      <c r="E212" s="294"/>
      <c r="F212" s="315" t="s">
        <v>1590</v>
      </c>
      <c r="G212" s="353"/>
      <c r="H212" s="422" t="s">
        <v>1752</v>
      </c>
      <c r="I212" s="422"/>
      <c r="J212" s="422"/>
      <c r="K212" s="359"/>
    </row>
    <row r="213" spans="2:11" s="1" customFormat="1" ht="15" customHeight="1">
      <c r="B213" s="358"/>
      <c r="C213" s="294"/>
      <c r="D213" s="294"/>
      <c r="E213" s="294"/>
      <c r="F213" s="315"/>
      <c r="G213" s="353"/>
      <c r="H213" s="344"/>
      <c r="I213" s="344"/>
      <c r="J213" s="344"/>
      <c r="K213" s="359"/>
    </row>
    <row r="214" spans="2:11" s="1" customFormat="1" ht="15" customHeight="1">
      <c r="B214" s="358"/>
      <c r="C214" s="294" t="s">
        <v>1714</v>
      </c>
      <c r="D214" s="294"/>
      <c r="E214" s="294"/>
      <c r="F214" s="315">
        <v>1</v>
      </c>
      <c r="G214" s="353"/>
      <c r="H214" s="422" t="s">
        <v>1753</v>
      </c>
      <c r="I214" s="422"/>
      <c r="J214" s="422"/>
      <c r="K214" s="359"/>
    </row>
    <row r="215" spans="2:11" s="1" customFormat="1" ht="15" customHeight="1">
      <c r="B215" s="358"/>
      <c r="C215" s="294"/>
      <c r="D215" s="294"/>
      <c r="E215" s="294"/>
      <c r="F215" s="315">
        <v>2</v>
      </c>
      <c r="G215" s="353"/>
      <c r="H215" s="422" t="s">
        <v>1754</v>
      </c>
      <c r="I215" s="422"/>
      <c r="J215" s="422"/>
      <c r="K215" s="359"/>
    </row>
    <row r="216" spans="2:11" s="1" customFormat="1" ht="15" customHeight="1">
      <c r="B216" s="358"/>
      <c r="C216" s="294"/>
      <c r="D216" s="294"/>
      <c r="E216" s="294"/>
      <c r="F216" s="315">
        <v>3</v>
      </c>
      <c r="G216" s="353"/>
      <c r="H216" s="422" t="s">
        <v>1755</v>
      </c>
      <c r="I216" s="422"/>
      <c r="J216" s="422"/>
      <c r="K216" s="359"/>
    </row>
    <row r="217" spans="2:11" s="1" customFormat="1" ht="15" customHeight="1">
      <c r="B217" s="358"/>
      <c r="C217" s="294"/>
      <c r="D217" s="294"/>
      <c r="E217" s="294"/>
      <c r="F217" s="315">
        <v>4</v>
      </c>
      <c r="G217" s="353"/>
      <c r="H217" s="422" t="s">
        <v>1756</v>
      </c>
      <c r="I217" s="422"/>
      <c r="J217" s="422"/>
      <c r="K217" s="359"/>
    </row>
    <row r="218" spans="2:11" s="1" customFormat="1" ht="12.75" customHeight="1">
      <c r="B218" s="360"/>
      <c r="C218" s="361"/>
      <c r="D218" s="361"/>
      <c r="E218" s="361"/>
      <c r="F218" s="361"/>
      <c r="G218" s="361"/>
      <c r="H218" s="361"/>
      <c r="I218" s="361"/>
      <c r="J218" s="361"/>
      <c r="K218" s="362"/>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748"/>
  <sheetViews>
    <sheetView showGridLines="0" tabSelected="1" workbookViewId="0" topLeftCell="A1">
      <selection activeCell="J14" sqref="J1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406"/>
      <c r="M2" s="406"/>
      <c r="N2" s="406"/>
      <c r="O2" s="406"/>
      <c r="P2" s="406"/>
      <c r="Q2" s="406"/>
      <c r="R2" s="406"/>
      <c r="S2" s="406"/>
      <c r="T2" s="406"/>
      <c r="U2" s="406"/>
      <c r="V2" s="406"/>
      <c r="AT2" s="19" t="s">
        <v>86</v>
      </c>
      <c r="AZ2" s="110" t="s">
        <v>108</v>
      </c>
      <c r="BA2" s="110" t="s">
        <v>109</v>
      </c>
      <c r="BB2" s="110" t="s">
        <v>110</v>
      </c>
      <c r="BC2" s="110" t="s">
        <v>111</v>
      </c>
      <c r="BD2" s="110" t="s">
        <v>81</v>
      </c>
    </row>
    <row r="3" spans="2:56" s="1" customFormat="1" ht="6.95" customHeight="1">
      <c r="B3" s="111"/>
      <c r="C3" s="112"/>
      <c r="D3" s="112"/>
      <c r="E3" s="112"/>
      <c r="F3" s="112"/>
      <c r="G3" s="112"/>
      <c r="H3" s="112"/>
      <c r="I3" s="112"/>
      <c r="J3" s="112"/>
      <c r="K3" s="112"/>
      <c r="L3" s="22"/>
      <c r="AT3" s="19" t="s">
        <v>81</v>
      </c>
      <c r="AZ3" s="110" t="s">
        <v>112</v>
      </c>
      <c r="BA3" s="110" t="s">
        <v>113</v>
      </c>
      <c r="BB3" s="110" t="s">
        <v>110</v>
      </c>
      <c r="BC3" s="110" t="s">
        <v>114</v>
      </c>
      <c r="BD3" s="110" t="s">
        <v>81</v>
      </c>
    </row>
    <row r="4" spans="2:46" s="1" customFormat="1" ht="24.95" customHeight="1">
      <c r="B4" s="22"/>
      <c r="D4" s="113" t="s">
        <v>115</v>
      </c>
      <c r="L4" s="22"/>
      <c r="M4" s="114" t="s">
        <v>10</v>
      </c>
      <c r="AT4" s="19" t="s">
        <v>4</v>
      </c>
    </row>
    <row r="5" spans="2:12" s="1" customFormat="1" ht="6.95" customHeight="1">
      <c r="B5" s="22"/>
      <c r="L5" s="22"/>
    </row>
    <row r="6" spans="2:12" s="1" customFormat="1" ht="12" customHeight="1">
      <c r="B6" s="22"/>
      <c r="D6" s="115" t="s">
        <v>16</v>
      </c>
      <c r="L6" s="22"/>
    </row>
    <row r="7" spans="2:12" s="1" customFormat="1" ht="16.5" customHeight="1">
      <c r="B7" s="22"/>
      <c r="E7" s="407" t="str">
        <f>'Rekapitulace stavby'!K6</f>
        <v>Hala na sůl CM Lanškroun</v>
      </c>
      <c r="F7" s="408"/>
      <c r="G7" s="408"/>
      <c r="H7" s="408"/>
      <c r="L7" s="22"/>
    </row>
    <row r="8" spans="2:12" s="1" customFormat="1" ht="12" customHeight="1">
      <c r="B8" s="22"/>
      <c r="D8" s="115" t="s">
        <v>116</v>
      </c>
      <c r="L8" s="22"/>
    </row>
    <row r="9" spans="1:31" s="2" customFormat="1" ht="16.5" customHeight="1">
      <c r="A9" s="36"/>
      <c r="B9" s="41"/>
      <c r="C9" s="36"/>
      <c r="D9" s="36"/>
      <c r="E9" s="407" t="s">
        <v>117</v>
      </c>
      <c r="F9" s="409"/>
      <c r="G9" s="409"/>
      <c r="H9" s="409"/>
      <c r="I9" s="36"/>
      <c r="J9" s="36"/>
      <c r="K9" s="36"/>
      <c r="L9" s="116"/>
      <c r="S9" s="36"/>
      <c r="T9" s="36"/>
      <c r="U9" s="36"/>
      <c r="V9" s="36"/>
      <c r="W9" s="36"/>
      <c r="X9" s="36"/>
      <c r="Y9" s="36"/>
      <c r="Z9" s="36"/>
      <c r="AA9" s="36"/>
      <c r="AB9" s="36"/>
      <c r="AC9" s="36"/>
      <c r="AD9" s="36"/>
      <c r="AE9" s="36"/>
    </row>
    <row r="10" spans="1:31" s="2" customFormat="1" ht="12" customHeight="1">
      <c r="A10" s="36"/>
      <c r="B10" s="41"/>
      <c r="C10" s="36"/>
      <c r="D10" s="115" t="s">
        <v>118</v>
      </c>
      <c r="E10" s="36"/>
      <c r="F10" s="36"/>
      <c r="G10" s="36"/>
      <c r="H10" s="36"/>
      <c r="I10" s="36"/>
      <c r="J10" s="36"/>
      <c r="K10" s="36"/>
      <c r="L10" s="116"/>
      <c r="S10" s="36"/>
      <c r="T10" s="36"/>
      <c r="U10" s="36"/>
      <c r="V10" s="36"/>
      <c r="W10" s="36"/>
      <c r="X10" s="36"/>
      <c r="Y10" s="36"/>
      <c r="Z10" s="36"/>
      <c r="AA10" s="36"/>
      <c r="AB10" s="36"/>
      <c r="AC10" s="36"/>
      <c r="AD10" s="36"/>
      <c r="AE10" s="36"/>
    </row>
    <row r="11" spans="1:31" s="2" customFormat="1" ht="16.5" customHeight="1">
      <c r="A11" s="36"/>
      <c r="B11" s="41"/>
      <c r="C11" s="36"/>
      <c r="D11" s="36"/>
      <c r="E11" s="410" t="s">
        <v>119</v>
      </c>
      <c r="F11" s="409"/>
      <c r="G11" s="409"/>
      <c r="H11" s="409"/>
      <c r="I11" s="36"/>
      <c r="J11" s="36"/>
      <c r="K11" s="36"/>
      <c r="L11" s="116"/>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6"/>
      <c r="S12" s="36"/>
      <c r="T12" s="36"/>
      <c r="U12" s="36"/>
      <c r="V12" s="36"/>
      <c r="W12" s="36"/>
      <c r="X12" s="36"/>
      <c r="Y12" s="36"/>
      <c r="Z12" s="36"/>
      <c r="AA12" s="36"/>
      <c r="AB12" s="36"/>
      <c r="AC12" s="36"/>
      <c r="AD12" s="36"/>
      <c r="AE12" s="36"/>
    </row>
    <row r="13" spans="1:31" s="2" customFormat="1" ht="12" customHeight="1">
      <c r="A13" s="36"/>
      <c r="B13" s="41"/>
      <c r="C13" s="36"/>
      <c r="D13" s="115" t="s">
        <v>18</v>
      </c>
      <c r="E13" s="36"/>
      <c r="F13" s="105" t="s">
        <v>19</v>
      </c>
      <c r="G13" s="36"/>
      <c r="H13" s="36"/>
      <c r="I13" s="115" t="s">
        <v>20</v>
      </c>
      <c r="J13" s="105" t="s">
        <v>19</v>
      </c>
      <c r="K13" s="36"/>
      <c r="L13" s="116"/>
      <c r="S13" s="36"/>
      <c r="T13" s="36"/>
      <c r="U13" s="36"/>
      <c r="V13" s="36"/>
      <c r="W13" s="36"/>
      <c r="X13" s="36"/>
      <c r="Y13" s="36"/>
      <c r="Z13" s="36"/>
      <c r="AA13" s="36"/>
      <c r="AB13" s="36"/>
      <c r="AC13" s="36"/>
      <c r="AD13" s="36"/>
      <c r="AE13" s="36"/>
    </row>
    <row r="14" spans="1:31" s="2" customFormat="1" ht="12" customHeight="1">
      <c r="A14" s="36"/>
      <c r="B14" s="41"/>
      <c r="C14" s="36"/>
      <c r="D14" s="115" t="s">
        <v>21</v>
      </c>
      <c r="E14" s="36"/>
      <c r="F14" s="105" t="s">
        <v>22</v>
      </c>
      <c r="G14" s="36"/>
      <c r="H14" s="36"/>
      <c r="I14" s="115" t="s">
        <v>23</v>
      </c>
      <c r="J14" s="117">
        <f>'Rekapitulace stavby'!AN8</f>
        <v>0</v>
      </c>
      <c r="K14" s="36"/>
      <c r="L14" s="116"/>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6"/>
      <c r="S15" s="36"/>
      <c r="T15" s="36"/>
      <c r="U15" s="36"/>
      <c r="V15" s="36"/>
      <c r="W15" s="36"/>
      <c r="X15" s="36"/>
      <c r="Y15" s="36"/>
      <c r="Z15" s="36"/>
      <c r="AA15" s="36"/>
      <c r="AB15" s="36"/>
      <c r="AC15" s="36"/>
      <c r="AD15" s="36"/>
      <c r="AE15" s="36"/>
    </row>
    <row r="16" spans="1:31" s="2" customFormat="1" ht="12" customHeight="1">
      <c r="A16" s="36"/>
      <c r="B16" s="41"/>
      <c r="C16" s="36"/>
      <c r="D16" s="115" t="s">
        <v>24</v>
      </c>
      <c r="E16" s="36"/>
      <c r="F16" s="36"/>
      <c r="G16" s="36"/>
      <c r="H16" s="36"/>
      <c r="I16" s="115" t="s">
        <v>25</v>
      </c>
      <c r="J16" s="105" t="s">
        <v>19</v>
      </c>
      <c r="K16" s="36"/>
      <c r="L16" s="116"/>
      <c r="S16" s="36"/>
      <c r="T16" s="36"/>
      <c r="U16" s="36"/>
      <c r="V16" s="36"/>
      <c r="W16" s="36"/>
      <c r="X16" s="36"/>
      <c r="Y16" s="36"/>
      <c r="Z16" s="36"/>
      <c r="AA16" s="36"/>
      <c r="AB16" s="36"/>
      <c r="AC16" s="36"/>
      <c r="AD16" s="36"/>
      <c r="AE16" s="36"/>
    </row>
    <row r="17" spans="1:31" s="2" customFormat="1" ht="18" customHeight="1">
      <c r="A17" s="36"/>
      <c r="B17" s="41"/>
      <c r="C17" s="36"/>
      <c r="D17" s="36"/>
      <c r="E17" s="105" t="s">
        <v>26</v>
      </c>
      <c r="F17" s="36"/>
      <c r="G17" s="36"/>
      <c r="H17" s="36"/>
      <c r="I17" s="115" t="s">
        <v>27</v>
      </c>
      <c r="J17" s="105" t="s">
        <v>19</v>
      </c>
      <c r="K17" s="36"/>
      <c r="L17" s="116"/>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6"/>
      <c r="S18" s="36"/>
      <c r="T18" s="36"/>
      <c r="U18" s="36"/>
      <c r="V18" s="36"/>
      <c r="W18" s="36"/>
      <c r="X18" s="36"/>
      <c r="Y18" s="36"/>
      <c r="Z18" s="36"/>
      <c r="AA18" s="36"/>
      <c r="AB18" s="36"/>
      <c r="AC18" s="36"/>
      <c r="AD18" s="36"/>
      <c r="AE18" s="36"/>
    </row>
    <row r="19" spans="1:31" s="2" customFormat="1" ht="12" customHeight="1">
      <c r="A19" s="36"/>
      <c r="B19" s="41"/>
      <c r="C19" s="36"/>
      <c r="D19" s="115" t="s">
        <v>28</v>
      </c>
      <c r="E19" s="36"/>
      <c r="F19" s="36"/>
      <c r="G19" s="36"/>
      <c r="H19" s="36"/>
      <c r="I19" s="115" t="s">
        <v>25</v>
      </c>
      <c r="J19" s="32" t="str">
        <f>'Rekapitulace stavby'!AN13</f>
        <v>Vyplň údaj</v>
      </c>
      <c r="K19" s="36"/>
      <c r="L19" s="116"/>
      <c r="S19" s="36"/>
      <c r="T19" s="36"/>
      <c r="U19" s="36"/>
      <c r="V19" s="36"/>
      <c r="W19" s="36"/>
      <c r="X19" s="36"/>
      <c r="Y19" s="36"/>
      <c r="Z19" s="36"/>
      <c r="AA19" s="36"/>
      <c r="AB19" s="36"/>
      <c r="AC19" s="36"/>
      <c r="AD19" s="36"/>
      <c r="AE19" s="36"/>
    </row>
    <row r="20" spans="1:31" s="2" customFormat="1" ht="18" customHeight="1">
      <c r="A20" s="36"/>
      <c r="B20" s="41"/>
      <c r="C20" s="36"/>
      <c r="D20" s="36"/>
      <c r="E20" s="411" t="str">
        <f>'Rekapitulace stavby'!E14</f>
        <v>Vyplň údaj</v>
      </c>
      <c r="F20" s="412"/>
      <c r="G20" s="412"/>
      <c r="H20" s="412"/>
      <c r="I20" s="115" t="s">
        <v>27</v>
      </c>
      <c r="J20" s="32" t="str">
        <f>'Rekapitulace stavby'!AN14</f>
        <v>Vyplň údaj</v>
      </c>
      <c r="K20" s="36"/>
      <c r="L20" s="116"/>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6"/>
      <c r="S21" s="36"/>
      <c r="T21" s="36"/>
      <c r="U21" s="36"/>
      <c r="V21" s="36"/>
      <c r="W21" s="36"/>
      <c r="X21" s="36"/>
      <c r="Y21" s="36"/>
      <c r="Z21" s="36"/>
      <c r="AA21" s="36"/>
      <c r="AB21" s="36"/>
      <c r="AC21" s="36"/>
      <c r="AD21" s="36"/>
      <c r="AE21" s="36"/>
    </row>
    <row r="22" spans="1:31" s="2" customFormat="1" ht="12" customHeight="1">
      <c r="A22" s="36"/>
      <c r="B22" s="41"/>
      <c r="C22" s="36"/>
      <c r="D22" s="115" t="s">
        <v>30</v>
      </c>
      <c r="E22" s="36"/>
      <c r="F22" s="36"/>
      <c r="G22" s="36"/>
      <c r="H22" s="36"/>
      <c r="I22" s="115" t="s">
        <v>25</v>
      </c>
      <c r="J22" s="105" t="s">
        <v>31</v>
      </c>
      <c r="K22" s="36"/>
      <c r="L22" s="116"/>
      <c r="S22" s="36"/>
      <c r="T22" s="36"/>
      <c r="U22" s="36"/>
      <c r="V22" s="36"/>
      <c r="W22" s="36"/>
      <c r="X22" s="36"/>
      <c r="Y22" s="36"/>
      <c r="Z22" s="36"/>
      <c r="AA22" s="36"/>
      <c r="AB22" s="36"/>
      <c r="AC22" s="36"/>
      <c r="AD22" s="36"/>
      <c r="AE22" s="36"/>
    </row>
    <row r="23" spans="1:31" s="2" customFormat="1" ht="18" customHeight="1">
      <c r="A23" s="36"/>
      <c r="B23" s="41"/>
      <c r="C23" s="36"/>
      <c r="D23" s="36"/>
      <c r="E23" s="105" t="s">
        <v>32</v>
      </c>
      <c r="F23" s="36"/>
      <c r="G23" s="36"/>
      <c r="H23" s="36"/>
      <c r="I23" s="115" t="s">
        <v>27</v>
      </c>
      <c r="J23" s="105" t="s">
        <v>19</v>
      </c>
      <c r="K23" s="36"/>
      <c r="L23" s="116"/>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6"/>
      <c r="S24" s="36"/>
      <c r="T24" s="36"/>
      <c r="U24" s="36"/>
      <c r="V24" s="36"/>
      <c r="W24" s="36"/>
      <c r="X24" s="36"/>
      <c r="Y24" s="36"/>
      <c r="Z24" s="36"/>
      <c r="AA24" s="36"/>
      <c r="AB24" s="36"/>
      <c r="AC24" s="36"/>
      <c r="AD24" s="36"/>
      <c r="AE24" s="36"/>
    </row>
    <row r="25" spans="1:31" s="2" customFormat="1" ht="12" customHeight="1">
      <c r="A25" s="36"/>
      <c r="B25" s="41"/>
      <c r="C25" s="36"/>
      <c r="D25" s="115" t="s">
        <v>34</v>
      </c>
      <c r="E25" s="36"/>
      <c r="F25" s="36"/>
      <c r="G25" s="36"/>
      <c r="H25" s="36"/>
      <c r="I25" s="115" t="s">
        <v>25</v>
      </c>
      <c r="J25" s="105" t="s">
        <v>19</v>
      </c>
      <c r="K25" s="36"/>
      <c r="L25" s="116"/>
      <c r="S25" s="36"/>
      <c r="T25" s="36"/>
      <c r="U25" s="36"/>
      <c r="V25" s="36"/>
      <c r="W25" s="36"/>
      <c r="X25" s="36"/>
      <c r="Y25" s="36"/>
      <c r="Z25" s="36"/>
      <c r="AA25" s="36"/>
      <c r="AB25" s="36"/>
      <c r="AC25" s="36"/>
      <c r="AD25" s="36"/>
      <c r="AE25" s="36"/>
    </row>
    <row r="26" spans="1:31" s="2" customFormat="1" ht="18" customHeight="1">
      <c r="A26" s="36"/>
      <c r="B26" s="41"/>
      <c r="C26" s="36"/>
      <c r="D26" s="36"/>
      <c r="E26" s="105" t="s">
        <v>35</v>
      </c>
      <c r="F26" s="36"/>
      <c r="G26" s="36"/>
      <c r="H26" s="36"/>
      <c r="I26" s="115" t="s">
        <v>27</v>
      </c>
      <c r="J26" s="105" t="s">
        <v>19</v>
      </c>
      <c r="K26" s="36"/>
      <c r="L26" s="116"/>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6"/>
      <c r="S27" s="36"/>
      <c r="T27" s="36"/>
      <c r="U27" s="36"/>
      <c r="V27" s="36"/>
      <c r="W27" s="36"/>
      <c r="X27" s="36"/>
      <c r="Y27" s="36"/>
      <c r="Z27" s="36"/>
      <c r="AA27" s="36"/>
      <c r="AB27" s="36"/>
      <c r="AC27" s="36"/>
      <c r="AD27" s="36"/>
      <c r="AE27" s="36"/>
    </row>
    <row r="28" spans="1:31" s="2" customFormat="1" ht="12" customHeight="1">
      <c r="A28" s="36"/>
      <c r="B28" s="41"/>
      <c r="C28" s="36"/>
      <c r="D28" s="115" t="s">
        <v>36</v>
      </c>
      <c r="E28" s="36"/>
      <c r="F28" s="36"/>
      <c r="G28" s="36"/>
      <c r="H28" s="36"/>
      <c r="I28" s="36"/>
      <c r="J28" s="36"/>
      <c r="K28" s="36"/>
      <c r="L28" s="116"/>
      <c r="S28" s="36"/>
      <c r="T28" s="36"/>
      <c r="U28" s="36"/>
      <c r="V28" s="36"/>
      <c r="W28" s="36"/>
      <c r="X28" s="36"/>
      <c r="Y28" s="36"/>
      <c r="Z28" s="36"/>
      <c r="AA28" s="36"/>
      <c r="AB28" s="36"/>
      <c r="AC28" s="36"/>
      <c r="AD28" s="36"/>
      <c r="AE28" s="36"/>
    </row>
    <row r="29" spans="1:31" s="8" customFormat="1" ht="16.5" customHeight="1">
      <c r="A29" s="118"/>
      <c r="B29" s="119"/>
      <c r="C29" s="118"/>
      <c r="D29" s="118"/>
      <c r="E29" s="413" t="s">
        <v>19</v>
      </c>
      <c r="F29" s="413"/>
      <c r="G29" s="413"/>
      <c r="H29" s="413"/>
      <c r="I29" s="118"/>
      <c r="J29" s="118"/>
      <c r="K29" s="118"/>
      <c r="L29" s="120"/>
      <c r="S29" s="118"/>
      <c r="T29" s="118"/>
      <c r="U29" s="118"/>
      <c r="V29" s="118"/>
      <c r="W29" s="118"/>
      <c r="X29" s="118"/>
      <c r="Y29" s="118"/>
      <c r="Z29" s="118"/>
      <c r="AA29" s="118"/>
      <c r="AB29" s="118"/>
      <c r="AC29" s="118"/>
      <c r="AD29" s="118"/>
      <c r="AE29" s="118"/>
    </row>
    <row r="30" spans="1:31" s="2" customFormat="1" ht="6.95" customHeight="1">
      <c r="A30" s="36"/>
      <c r="B30" s="41"/>
      <c r="C30" s="36"/>
      <c r="D30" s="36"/>
      <c r="E30" s="36"/>
      <c r="F30" s="36"/>
      <c r="G30" s="36"/>
      <c r="H30" s="36"/>
      <c r="I30" s="36"/>
      <c r="J30" s="36"/>
      <c r="K30" s="36"/>
      <c r="L30" s="116"/>
      <c r="S30" s="36"/>
      <c r="T30" s="36"/>
      <c r="U30" s="36"/>
      <c r="V30" s="36"/>
      <c r="W30" s="36"/>
      <c r="X30" s="36"/>
      <c r="Y30" s="36"/>
      <c r="Z30" s="36"/>
      <c r="AA30" s="36"/>
      <c r="AB30" s="36"/>
      <c r="AC30" s="36"/>
      <c r="AD30" s="36"/>
      <c r="AE30" s="36"/>
    </row>
    <row r="31" spans="1:31" s="2" customFormat="1" ht="6.95" customHeight="1">
      <c r="A31" s="36"/>
      <c r="B31" s="41"/>
      <c r="C31" s="36"/>
      <c r="D31" s="121"/>
      <c r="E31" s="121"/>
      <c r="F31" s="121"/>
      <c r="G31" s="121"/>
      <c r="H31" s="121"/>
      <c r="I31" s="121"/>
      <c r="J31" s="121"/>
      <c r="K31" s="121"/>
      <c r="L31" s="116"/>
      <c r="S31" s="36"/>
      <c r="T31" s="36"/>
      <c r="U31" s="36"/>
      <c r="V31" s="36"/>
      <c r="W31" s="36"/>
      <c r="X31" s="36"/>
      <c r="Y31" s="36"/>
      <c r="Z31" s="36"/>
      <c r="AA31" s="36"/>
      <c r="AB31" s="36"/>
      <c r="AC31" s="36"/>
      <c r="AD31" s="36"/>
      <c r="AE31" s="36"/>
    </row>
    <row r="32" spans="1:31" s="2" customFormat="1" ht="25.35" customHeight="1">
      <c r="A32" s="36"/>
      <c r="B32" s="41"/>
      <c r="C32" s="36"/>
      <c r="D32" s="122" t="s">
        <v>38</v>
      </c>
      <c r="E32" s="36"/>
      <c r="F32" s="36"/>
      <c r="G32" s="36"/>
      <c r="H32" s="36"/>
      <c r="I32" s="36"/>
      <c r="J32" s="123">
        <f>ROUND(J106,2)</f>
        <v>0</v>
      </c>
      <c r="K32" s="36"/>
      <c r="L32" s="116"/>
      <c r="S32" s="36"/>
      <c r="T32" s="36"/>
      <c r="U32" s="36"/>
      <c r="V32" s="36"/>
      <c r="W32" s="36"/>
      <c r="X32" s="36"/>
      <c r="Y32" s="36"/>
      <c r="Z32" s="36"/>
      <c r="AA32" s="36"/>
      <c r="AB32" s="36"/>
      <c r="AC32" s="36"/>
      <c r="AD32" s="36"/>
      <c r="AE32" s="36"/>
    </row>
    <row r="33" spans="1:31" s="2" customFormat="1" ht="6.95" customHeight="1">
      <c r="A33" s="36"/>
      <c r="B33" s="41"/>
      <c r="C33" s="36"/>
      <c r="D33" s="121"/>
      <c r="E33" s="121"/>
      <c r="F33" s="121"/>
      <c r="G33" s="121"/>
      <c r="H33" s="121"/>
      <c r="I33" s="121"/>
      <c r="J33" s="121"/>
      <c r="K33" s="121"/>
      <c r="L33" s="116"/>
      <c r="S33" s="36"/>
      <c r="T33" s="36"/>
      <c r="U33" s="36"/>
      <c r="V33" s="36"/>
      <c r="W33" s="36"/>
      <c r="X33" s="36"/>
      <c r="Y33" s="36"/>
      <c r="Z33" s="36"/>
      <c r="AA33" s="36"/>
      <c r="AB33" s="36"/>
      <c r="AC33" s="36"/>
      <c r="AD33" s="36"/>
      <c r="AE33" s="36"/>
    </row>
    <row r="34" spans="1:31" s="2" customFormat="1" ht="14.45" customHeight="1">
      <c r="A34" s="36"/>
      <c r="B34" s="41"/>
      <c r="C34" s="36"/>
      <c r="D34" s="36"/>
      <c r="E34" s="36"/>
      <c r="F34" s="124" t="s">
        <v>40</v>
      </c>
      <c r="G34" s="36"/>
      <c r="H34" s="36"/>
      <c r="I34" s="124" t="s">
        <v>39</v>
      </c>
      <c r="J34" s="124" t="s">
        <v>41</v>
      </c>
      <c r="K34" s="36"/>
      <c r="L34" s="116"/>
      <c r="S34" s="36"/>
      <c r="T34" s="36"/>
      <c r="U34" s="36"/>
      <c r="V34" s="36"/>
      <c r="W34" s="36"/>
      <c r="X34" s="36"/>
      <c r="Y34" s="36"/>
      <c r="Z34" s="36"/>
      <c r="AA34" s="36"/>
      <c r="AB34" s="36"/>
      <c r="AC34" s="36"/>
      <c r="AD34" s="36"/>
      <c r="AE34" s="36"/>
    </row>
    <row r="35" spans="1:31" s="2" customFormat="1" ht="14.45" customHeight="1">
      <c r="A35" s="36"/>
      <c r="B35" s="41"/>
      <c r="C35" s="36"/>
      <c r="D35" s="125" t="s">
        <v>42</v>
      </c>
      <c r="E35" s="115" t="s">
        <v>43</v>
      </c>
      <c r="F35" s="126">
        <f>ROUND((SUM(BE106:BE747)),2)</f>
        <v>0</v>
      </c>
      <c r="G35" s="36"/>
      <c r="H35" s="36"/>
      <c r="I35" s="127">
        <v>0.21</v>
      </c>
      <c r="J35" s="126">
        <f>ROUND(((SUM(BE106:BE747))*I35),2)</f>
        <v>0</v>
      </c>
      <c r="K35" s="36"/>
      <c r="L35" s="116"/>
      <c r="S35" s="36"/>
      <c r="T35" s="36"/>
      <c r="U35" s="36"/>
      <c r="V35" s="36"/>
      <c r="W35" s="36"/>
      <c r="X35" s="36"/>
      <c r="Y35" s="36"/>
      <c r="Z35" s="36"/>
      <c r="AA35" s="36"/>
      <c r="AB35" s="36"/>
      <c r="AC35" s="36"/>
      <c r="AD35" s="36"/>
      <c r="AE35" s="36"/>
    </row>
    <row r="36" spans="1:31" s="2" customFormat="1" ht="14.45" customHeight="1">
      <c r="A36" s="36"/>
      <c r="B36" s="41"/>
      <c r="C36" s="36"/>
      <c r="D36" s="36"/>
      <c r="E36" s="115" t="s">
        <v>44</v>
      </c>
      <c r="F36" s="126">
        <f>ROUND((SUM(BF106:BF747)),2)</f>
        <v>0</v>
      </c>
      <c r="G36" s="36"/>
      <c r="H36" s="36"/>
      <c r="I36" s="127">
        <v>0.15</v>
      </c>
      <c r="J36" s="126">
        <f>ROUND(((SUM(BF106:BF747))*I36),2)</f>
        <v>0</v>
      </c>
      <c r="K36" s="36"/>
      <c r="L36" s="116"/>
      <c r="S36" s="36"/>
      <c r="T36" s="36"/>
      <c r="U36" s="36"/>
      <c r="V36" s="36"/>
      <c r="W36" s="36"/>
      <c r="X36" s="36"/>
      <c r="Y36" s="36"/>
      <c r="Z36" s="36"/>
      <c r="AA36" s="36"/>
      <c r="AB36" s="36"/>
      <c r="AC36" s="36"/>
      <c r="AD36" s="36"/>
      <c r="AE36" s="36"/>
    </row>
    <row r="37" spans="1:31" s="2" customFormat="1" ht="14.45" customHeight="1" hidden="1">
      <c r="A37" s="36"/>
      <c r="B37" s="41"/>
      <c r="C37" s="36"/>
      <c r="D37" s="36"/>
      <c r="E37" s="115" t="s">
        <v>45</v>
      </c>
      <c r="F37" s="126">
        <f>ROUND((SUM(BG106:BG747)),2)</f>
        <v>0</v>
      </c>
      <c r="G37" s="36"/>
      <c r="H37" s="36"/>
      <c r="I37" s="127">
        <v>0.21</v>
      </c>
      <c r="J37" s="126">
        <f>0</f>
        <v>0</v>
      </c>
      <c r="K37" s="36"/>
      <c r="L37" s="116"/>
      <c r="S37" s="36"/>
      <c r="T37" s="36"/>
      <c r="U37" s="36"/>
      <c r="V37" s="36"/>
      <c r="W37" s="36"/>
      <c r="X37" s="36"/>
      <c r="Y37" s="36"/>
      <c r="Z37" s="36"/>
      <c r="AA37" s="36"/>
      <c r="AB37" s="36"/>
      <c r="AC37" s="36"/>
      <c r="AD37" s="36"/>
      <c r="AE37" s="36"/>
    </row>
    <row r="38" spans="1:31" s="2" customFormat="1" ht="14.45" customHeight="1" hidden="1">
      <c r="A38" s="36"/>
      <c r="B38" s="41"/>
      <c r="C38" s="36"/>
      <c r="D38" s="36"/>
      <c r="E38" s="115" t="s">
        <v>46</v>
      </c>
      <c r="F38" s="126">
        <f>ROUND((SUM(BH106:BH747)),2)</f>
        <v>0</v>
      </c>
      <c r="G38" s="36"/>
      <c r="H38" s="36"/>
      <c r="I38" s="127">
        <v>0.15</v>
      </c>
      <c r="J38" s="126">
        <f>0</f>
        <v>0</v>
      </c>
      <c r="K38" s="36"/>
      <c r="L38" s="116"/>
      <c r="S38" s="36"/>
      <c r="T38" s="36"/>
      <c r="U38" s="36"/>
      <c r="V38" s="36"/>
      <c r="W38" s="36"/>
      <c r="X38" s="36"/>
      <c r="Y38" s="36"/>
      <c r="Z38" s="36"/>
      <c r="AA38" s="36"/>
      <c r="AB38" s="36"/>
      <c r="AC38" s="36"/>
      <c r="AD38" s="36"/>
      <c r="AE38" s="36"/>
    </row>
    <row r="39" spans="1:31" s="2" customFormat="1" ht="14.45" customHeight="1" hidden="1">
      <c r="A39" s="36"/>
      <c r="B39" s="41"/>
      <c r="C39" s="36"/>
      <c r="D39" s="36"/>
      <c r="E39" s="115" t="s">
        <v>47</v>
      </c>
      <c r="F39" s="126">
        <f>ROUND((SUM(BI106:BI747)),2)</f>
        <v>0</v>
      </c>
      <c r="G39" s="36"/>
      <c r="H39" s="36"/>
      <c r="I39" s="127">
        <v>0</v>
      </c>
      <c r="J39" s="126">
        <f>0</f>
        <v>0</v>
      </c>
      <c r="K39" s="36"/>
      <c r="L39" s="116"/>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6"/>
      <c r="S40" s="36"/>
      <c r="T40" s="36"/>
      <c r="U40" s="36"/>
      <c r="V40" s="36"/>
      <c r="W40" s="36"/>
      <c r="X40" s="36"/>
      <c r="Y40" s="36"/>
      <c r="Z40" s="36"/>
      <c r="AA40" s="36"/>
      <c r="AB40" s="36"/>
      <c r="AC40" s="36"/>
      <c r="AD40" s="36"/>
      <c r="AE40" s="36"/>
    </row>
    <row r="41" spans="1:31" s="2" customFormat="1" ht="25.35" customHeight="1">
      <c r="A41" s="36"/>
      <c r="B41" s="41"/>
      <c r="C41" s="128"/>
      <c r="D41" s="129" t="s">
        <v>48</v>
      </c>
      <c r="E41" s="130"/>
      <c r="F41" s="130"/>
      <c r="G41" s="131" t="s">
        <v>49</v>
      </c>
      <c r="H41" s="132" t="s">
        <v>50</v>
      </c>
      <c r="I41" s="130"/>
      <c r="J41" s="133">
        <f>SUM(J32:J39)</f>
        <v>0</v>
      </c>
      <c r="K41" s="134"/>
      <c r="L41" s="116"/>
      <c r="S41" s="36"/>
      <c r="T41" s="36"/>
      <c r="U41" s="36"/>
      <c r="V41" s="36"/>
      <c r="W41" s="36"/>
      <c r="X41" s="36"/>
      <c r="Y41" s="36"/>
      <c r="Z41" s="36"/>
      <c r="AA41" s="36"/>
      <c r="AB41" s="36"/>
      <c r="AC41" s="36"/>
      <c r="AD41" s="36"/>
      <c r="AE41" s="36"/>
    </row>
    <row r="42" spans="1:31" s="2" customFormat="1" ht="14.45" customHeight="1">
      <c r="A42" s="36"/>
      <c r="B42" s="135"/>
      <c r="C42" s="136"/>
      <c r="D42" s="136"/>
      <c r="E42" s="136"/>
      <c r="F42" s="136"/>
      <c r="G42" s="136"/>
      <c r="H42" s="136"/>
      <c r="I42" s="136"/>
      <c r="J42" s="136"/>
      <c r="K42" s="136"/>
      <c r="L42" s="116"/>
      <c r="S42" s="36"/>
      <c r="T42" s="36"/>
      <c r="U42" s="36"/>
      <c r="V42" s="36"/>
      <c r="W42" s="36"/>
      <c r="X42" s="36"/>
      <c r="Y42" s="36"/>
      <c r="Z42" s="36"/>
      <c r="AA42" s="36"/>
      <c r="AB42" s="36"/>
      <c r="AC42" s="36"/>
      <c r="AD42" s="36"/>
      <c r="AE42" s="36"/>
    </row>
    <row r="46" spans="1:31" s="2" customFormat="1" ht="6.95" customHeight="1">
      <c r="A46" s="36"/>
      <c r="B46" s="137"/>
      <c r="C46" s="138"/>
      <c r="D46" s="138"/>
      <c r="E46" s="138"/>
      <c r="F46" s="138"/>
      <c r="G46" s="138"/>
      <c r="H46" s="138"/>
      <c r="I46" s="138"/>
      <c r="J46" s="138"/>
      <c r="K46" s="138"/>
      <c r="L46" s="116"/>
      <c r="S46" s="36"/>
      <c r="T46" s="36"/>
      <c r="U46" s="36"/>
      <c r="V46" s="36"/>
      <c r="W46" s="36"/>
      <c r="X46" s="36"/>
      <c r="Y46" s="36"/>
      <c r="Z46" s="36"/>
      <c r="AA46" s="36"/>
      <c r="AB46" s="36"/>
      <c r="AC46" s="36"/>
      <c r="AD46" s="36"/>
      <c r="AE46" s="36"/>
    </row>
    <row r="47" spans="1:31" s="2" customFormat="1" ht="24.95" customHeight="1">
      <c r="A47" s="36"/>
      <c r="B47" s="37"/>
      <c r="C47" s="25" t="s">
        <v>120</v>
      </c>
      <c r="D47" s="38"/>
      <c r="E47" s="38"/>
      <c r="F47" s="38"/>
      <c r="G47" s="38"/>
      <c r="H47" s="38"/>
      <c r="I47" s="38"/>
      <c r="J47" s="38"/>
      <c r="K47" s="38"/>
      <c r="L47" s="116"/>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6"/>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6"/>
      <c r="S49" s="36"/>
      <c r="T49" s="36"/>
      <c r="U49" s="36"/>
      <c r="V49" s="36"/>
      <c r="W49" s="36"/>
      <c r="X49" s="36"/>
      <c r="Y49" s="36"/>
      <c r="Z49" s="36"/>
      <c r="AA49" s="36"/>
      <c r="AB49" s="36"/>
      <c r="AC49" s="36"/>
      <c r="AD49" s="36"/>
      <c r="AE49" s="36"/>
    </row>
    <row r="50" spans="1:31" s="2" customFormat="1" ht="16.5" customHeight="1">
      <c r="A50" s="36"/>
      <c r="B50" s="37"/>
      <c r="C50" s="38"/>
      <c r="D50" s="38"/>
      <c r="E50" s="414" t="str">
        <f>E7</f>
        <v>Hala na sůl CM Lanškroun</v>
      </c>
      <c r="F50" s="415"/>
      <c r="G50" s="415"/>
      <c r="H50" s="415"/>
      <c r="I50" s="38"/>
      <c r="J50" s="38"/>
      <c r="K50" s="38"/>
      <c r="L50" s="116"/>
      <c r="S50" s="36"/>
      <c r="T50" s="36"/>
      <c r="U50" s="36"/>
      <c r="V50" s="36"/>
      <c r="W50" s="36"/>
      <c r="X50" s="36"/>
      <c r="Y50" s="36"/>
      <c r="Z50" s="36"/>
      <c r="AA50" s="36"/>
      <c r="AB50" s="36"/>
      <c r="AC50" s="36"/>
      <c r="AD50" s="36"/>
      <c r="AE50" s="36"/>
    </row>
    <row r="51" spans="2:12" s="1" customFormat="1" ht="12" customHeight="1">
      <c r="B51" s="23"/>
      <c r="C51" s="31" t="s">
        <v>116</v>
      </c>
      <c r="D51" s="24"/>
      <c r="E51" s="24"/>
      <c r="F51" s="24"/>
      <c r="G51" s="24"/>
      <c r="H51" s="24"/>
      <c r="I51" s="24"/>
      <c r="J51" s="24"/>
      <c r="K51" s="24"/>
      <c r="L51" s="22"/>
    </row>
    <row r="52" spans="1:31" s="2" customFormat="1" ht="16.5" customHeight="1">
      <c r="A52" s="36"/>
      <c r="B52" s="37"/>
      <c r="C52" s="38"/>
      <c r="D52" s="38"/>
      <c r="E52" s="414" t="s">
        <v>117</v>
      </c>
      <c r="F52" s="416"/>
      <c r="G52" s="416"/>
      <c r="H52" s="416"/>
      <c r="I52" s="38"/>
      <c r="J52" s="38"/>
      <c r="K52" s="38"/>
      <c r="L52" s="116"/>
      <c r="S52" s="36"/>
      <c r="T52" s="36"/>
      <c r="U52" s="36"/>
      <c r="V52" s="36"/>
      <c r="W52" s="36"/>
      <c r="X52" s="36"/>
      <c r="Y52" s="36"/>
      <c r="Z52" s="36"/>
      <c r="AA52" s="36"/>
      <c r="AB52" s="36"/>
      <c r="AC52" s="36"/>
      <c r="AD52" s="36"/>
      <c r="AE52" s="36"/>
    </row>
    <row r="53" spans="1:31" s="2" customFormat="1" ht="12" customHeight="1">
      <c r="A53" s="36"/>
      <c r="B53" s="37"/>
      <c r="C53" s="31" t="s">
        <v>118</v>
      </c>
      <c r="D53" s="38"/>
      <c r="E53" s="38"/>
      <c r="F53" s="38"/>
      <c r="G53" s="38"/>
      <c r="H53" s="38"/>
      <c r="I53" s="38"/>
      <c r="J53" s="38"/>
      <c r="K53" s="38"/>
      <c r="L53" s="116"/>
      <c r="S53" s="36"/>
      <c r="T53" s="36"/>
      <c r="U53" s="36"/>
      <c r="V53" s="36"/>
      <c r="W53" s="36"/>
      <c r="X53" s="36"/>
      <c r="Y53" s="36"/>
      <c r="Z53" s="36"/>
      <c r="AA53" s="36"/>
      <c r="AB53" s="36"/>
      <c r="AC53" s="36"/>
      <c r="AD53" s="36"/>
      <c r="AE53" s="36"/>
    </row>
    <row r="54" spans="1:31" s="2" customFormat="1" ht="16.5" customHeight="1">
      <c r="A54" s="36"/>
      <c r="B54" s="37"/>
      <c r="C54" s="38"/>
      <c r="D54" s="38"/>
      <c r="E54" s="363" t="str">
        <f>E11</f>
        <v>01 - Stavební a montážní práce</v>
      </c>
      <c r="F54" s="416"/>
      <c r="G54" s="416"/>
      <c r="H54" s="416"/>
      <c r="I54" s="38"/>
      <c r="J54" s="38"/>
      <c r="K54" s="38"/>
      <c r="L54" s="116"/>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6"/>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 xml:space="preserve"> </v>
      </c>
      <c r="G56" s="38"/>
      <c r="H56" s="38"/>
      <c r="I56" s="31" t="s">
        <v>23</v>
      </c>
      <c r="J56" s="61">
        <f>IF(J14="","",J14)</f>
        <v>0</v>
      </c>
      <c r="K56" s="38"/>
      <c r="L56" s="116"/>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6"/>
      <c r="S57" s="36"/>
      <c r="T57" s="36"/>
      <c r="U57" s="36"/>
      <c r="V57" s="36"/>
      <c r="W57" s="36"/>
      <c r="X57" s="36"/>
      <c r="Y57" s="36"/>
      <c r="Z57" s="36"/>
      <c r="AA57" s="36"/>
      <c r="AB57" s="36"/>
      <c r="AC57" s="36"/>
      <c r="AD57" s="36"/>
      <c r="AE57" s="36"/>
    </row>
    <row r="58" spans="1:31" s="2" customFormat="1" ht="15.2" customHeight="1">
      <c r="A58" s="36"/>
      <c r="B58" s="37"/>
      <c r="C58" s="31" t="s">
        <v>24</v>
      </c>
      <c r="D58" s="38"/>
      <c r="E58" s="38"/>
      <c r="F58" s="29" t="str">
        <f>E17</f>
        <v>SÚS Pardubického kraje</v>
      </c>
      <c r="G58" s="38"/>
      <c r="H58" s="38"/>
      <c r="I58" s="31" t="s">
        <v>30</v>
      </c>
      <c r="J58" s="34" t="str">
        <f>E23</f>
        <v>APOLO CZ s.r.o.</v>
      </c>
      <c r="K58" s="38"/>
      <c r="L58" s="116"/>
      <c r="S58" s="36"/>
      <c r="T58" s="36"/>
      <c r="U58" s="36"/>
      <c r="V58" s="36"/>
      <c r="W58" s="36"/>
      <c r="X58" s="36"/>
      <c r="Y58" s="36"/>
      <c r="Z58" s="36"/>
      <c r="AA58" s="36"/>
      <c r="AB58" s="36"/>
      <c r="AC58" s="36"/>
      <c r="AD58" s="36"/>
      <c r="AE58" s="36"/>
    </row>
    <row r="59" spans="1:31" s="2" customFormat="1" ht="15.2" customHeight="1">
      <c r="A59" s="36"/>
      <c r="B59" s="37"/>
      <c r="C59" s="31" t="s">
        <v>28</v>
      </c>
      <c r="D59" s="38"/>
      <c r="E59" s="38"/>
      <c r="F59" s="29" t="str">
        <f>IF(E20="","",E20)</f>
        <v>Vyplň údaj</v>
      </c>
      <c r="G59" s="38"/>
      <c r="H59" s="38"/>
      <c r="I59" s="31" t="s">
        <v>34</v>
      </c>
      <c r="J59" s="34" t="str">
        <f>E26</f>
        <v>Ing.Jiří Pitra</v>
      </c>
      <c r="K59" s="38"/>
      <c r="L59" s="116"/>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6"/>
      <c r="S60" s="36"/>
      <c r="T60" s="36"/>
      <c r="U60" s="36"/>
      <c r="V60" s="36"/>
      <c r="W60" s="36"/>
      <c r="X60" s="36"/>
      <c r="Y60" s="36"/>
      <c r="Z60" s="36"/>
      <c r="AA60" s="36"/>
      <c r="AB60" s="36"/>
      <c r="AC60" s="36"/>
      <c r="AD60" s="36"/>
      <c r="AE60" s="36"/>
    </row>
    <row r="61" spans="1:31" s="2" customFormat="1" ht="29.25" customHeight="1">
      <c r="A61" s="36"/>
      <c r="B61" s="37"/>
      <c r="C61" s="139" t="s">
        <v>121</v>
      </c>
      <c r="D61" s="140"/>
      <c r="E61" s="140"/>
      <c r="F61" s="140"/>
      <c r="G61" s="140"/>
      <c r="H61" s="140"/>
      <c r="I61" s="140"/>
      <c r="J61" s="141" t="s">
        <v>122</v>
      </c>
      <c r="K61" s="140"/>
      <c r="L61" s="116"/>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6"/>
      <c r="S62" s="36"/>
      <c r="T62" s="36"/>
      <c r="U62" s="36"/>
      <c r="V62" s="36"/>
      <c r="W62" s="36"/>
      <c r="X62" s="36"/>
      <c r="Y62" s="36"/>
      <c r="Z62" s="36"/>
      <c r="AA62" s="36"/>
      <c r="AB62" s="36"/>
      <c r="AC62" s="36"/>
      <c r="AD62" s="36"/>
      <c r="AE62" s="36"/>
    </row>
    <row r="63" spans="1:47" s="2" customFormat="1" ht="22.9" customHeight="1">
      <c r="A63" s="36"/>
      <c r="B63" s="37"/>
      <c r="C63" s="142" t="s">
        <v>70</v>
      </c>
      <c r="D63" s="38"/>
      <c r="E63" s="38"/>
      <c r="F63" s="38"/>
      <c r="G63" s="38"/>
      <c r="H63" s="38"/>
      <c r="I63" s="38"/>
      <c r="J63" s="79">
        <f>J106</f>
        <v>0</v>
      </c>
      <c r="K63" s="38"/>
      <c r="L63" s="116"/>
      <c r="S63" s="36"/>
      <c r="T63" s="36"/>
      <c r="U63" s="36"/>
      <c r="V63" s="36"/>
      <c r="W63" s="36"/>
      <c r="X63" s="36"/>
      <c r="Y63" s="36"/>
      <c r="Z63" s="36"/>
      <c r="AA63" s="36"/>
      <c r="AB63" s="36"/>
      <c r="AC63" s="36"/>
      <c r="AD63" s="36"/>
      <c r="AE63" s="36"/>
      <c r="AU63" s="19" t="s">
        <v>123</v>
      </c>
    </row>
    <row r="64" spans="2:12" s="9" customFormat="1" ht="24.95" customHeight="1">
      <c r="B64" s="143"/>
      <c r="C64" s="144"/>
      <c r="D64" s="145" t="s">
        <v>124</v>
      </c>
      <c r="E64" s="146"/>
      <c r="F64" s="146"/>
      <c r="G64" s="146"/>
      <c r="H64" s="146"/>
      <c r="I64" s="146"/>
      <c r="J64" s="147">
        <f>J107</f>
        <v>0</v>
      </c>
      <c r="K64" s="144"/>
      <c r="L64" s="148"/>
    </row>
    <row r="65" spans="2:12" s="10" customFormat="1" ht="19.9" customHeight="1">
      <c r="B65" s="149"/>
      <c r="C65" s="99"/>
      <c r="D65" s="150" t="s">
        <v>125</v>
      </c>
      <c r="E65" s="151"/>
      <c r="F65" s="151"/>
      <c r="G65" s="151"/>
      <c r="H65" s="151"/>
      <c r="I65" s="151"/>
      <c r="J65" s="152">
        <f>J108</f>
        <v>0</v>
      </c>
      <c r="K65" s="99"/>
      <c r="L65" s="153"/>
    </row>
    <row r="66" spans="2:12" s="10" customFormat="1" ht="19.9" customHeight="1">
      <c r="B66" s="149"/>
      <c r="C66" s="99"/>
      <c r="D66" s="150" t="s">
        <v>126</v>
      </c>
      <c r="E66" s="151"/>
      <c r="F66" s="151"/>
      <c r="G66" s="151"/>
      <c r="H66" s="151"/>
      <c r="I66" s="151"/>
      <c r="J66" s="152">
        <f>J211</f>
        <v>0</v>
      </c>
      <c r="K66" s="99"/>
      <c r="L66" s="153"/>
    </row>
    <row r="67" spans="2:12" s="10" customFormat="1" ht="19.9" customHeight="1">
      <c r="B67" s="149"/>
      <c r="C67" s="99"/>
      <c r="D67" s="150" t="s">
        <v>127</v>
      </c>
      <c r="E67" s="151"/>
      <c r="F67" s="151"/>
      <c r="G67" s="151"/>
      <c r="H67" s="151"/>
      <c r="I67" s="151"/>
      <c r="J67" s="152">
        <f>J237</f>
        <v>0</v>
      </c>
      <c r="K67" s="99"/>
      <c r="L67" s="153"/>
    </row>
    <row r="68" spans="2:12" s="10" customFormat="1" ht="19.9" customHeight="1">
      <c r="B68" s="149"/>
      <c r="C68" s="99"/>
      <c r="D68" s="150" t="s">
        <v>128</v>
      </c>
      <c r="E68" s="151"/>
      <c r="F68" s="151"/>
      <c r="G68" s="151"/>
      <c r="H68" s="151"/>
      <c r="I68" s="151"/>
      <c r="J68" s="152">
        <f>J263</f>
        <v>0</v>
      </c>
      <c r="K68" s="99"/>
      <c r="L68" s="153"/>
    </row>
    <row r="69" spans="2:12" s="10" customFormat="1" ht="19.9" customHeight="1">
      <c r="B69" s="149"/>
      <c r="C69" s="99"/>
      <c r="D69" s="150" t="s">
        <v>129</v>
      </c>
      <c r="E69" s="151"/>
      <c r="F69" s="151"/>
      <c r="G69" s="151"/>
      <c r="H69" s="151"/>
      <c r="I69" s="151"/>
      <c r="J69" s="152">
        <f>J289</f>
        <v>0</v>
      </c>
      <c r="K69" s="99"/>
      <c r="L69" s="153"/>
    </row>
    <row r="70" spans="2:12" s="10" customFormat="1" ht="19.9" customHeight="1">
      <c r="B70" s="149"/>
      <c r="C70" s="99"/>
      <c r="D70" s="150" t="s">
        <v>130</v>
      </c>
      <c r="E70" s="151"/>
      <c r="F70" s="151"/>
      <c r="G70" s="151"/>
      <c r="H70" s="151"/>
      <c r="I70" s="151"/>
      <c r="J70" s="152">
        <f>J311</f>
        <v>0</v>
      </c>
      <c r="K70" s="99"/>
      <c r="L70" s="153"/>
    </row>
    <row r="71" spans="2:12" s="10" customFormat="1" ht="19.9" customHeight="1">
      <c r="B71" s="149"/>
      <c r="C71" s="99"/>
      <c r="D71" s="150" t="s">
        <v>131</v>
      </c>
      <c r="E71" s="151"/>
      <c r="F71" s="151"/>
      <c r="G71" s="151"/>
      <c r="H71" s="151"/>
      <c r="I71" s="151"/>
      <c r="J71" s="152">
        <f>J335</f>
        <v>0</v>
      </c>
      <c r="K71" s="99"/>
      <c r="L71" s="153"/>
    </row>
    <row r="72" spans="2:12" s="10" customFormat="1" ht="19.9" customHeight="1">
      <c r="B72" s="149"/>
      <c r="C72" s="99"/>
      <c r="D72" s="150" t="s">
        <v>132</v>
      </c>
      <c r="E72" s="151"/>
      <c r="F72" s="151"/>
      <c r="G72" s="151"/>
      <c r="H72" s="151"/>
      <c r="I72" s="151"/>
      <c r="J72" s="152">
        <f>J420</f>
        <v>0</v>
      </c>
      <c r="K72" s="99"/>
      <c r="L72" s="153"/>
    </row>
    <row r="73" spans="2:12" s="10" customFormat="1" ht="19.9" customHeight="1">
      <c r="B73" s="149"/>
      <c r="C73" s="99"/>
      <c r="D73" s="150" t="s">
        <v>133</v>
      </c>
      <c r="E73" s="151"/>
      <c r="F73" s="151"/>
      <c r="G73" s="151"/>
      <c r="H73" s="151"/>
      <c r="I73" s="151"/>
      <c r="J73" s="152">
        <f>J466</f>
        <v>0</v>
      </c>
      <c r="K73" s="99"/>
      <c r="L73" s="153"/>
    </row>
    <row r="74" spans="2:12" s="10" customFormat="1" ht="19.9" customHeight="1">
      <c r="B74" s="149"/>
      <c r="C74" s="99"/>
      <c r="D74" s="150" t="s">
        <v>134</v>
      </c>
      <c r="E74" s="151"/>
      <c r="F74" s="151"/>
      <c r="G74" s="151"/>
      <c r="H74" s="151"/>
      <c r="I74" s="151"/>
      <c r="J74" s="152">
        <f>J492</f>
        <v>0</v>
      </c>
      <c r="K74" s="99"/>
      <c r="L74" s="153"/>
    </row>
    <row r="75" spans="2:12" s="10" customFormat="1" ht="19.9" customHeight="1">
      <c r="B75" s="149"/>
      <c r="C75" s="99"/>
      <c r="D75" s="150" t="s">
        <v>135</v>
      </c>
      <c r="E75" s="151"/>
      <c r="F75" s="151"/>
      <c r="G75" s="151"/>
      <c r="H75" s="151"/>
      <c r="I75" s="151"/>
      <c r="J75" s="152">
        <f>J503</f>
        <v>0</v>
      </c>
      <c r="K75" s="99"/>
      <c r="L75" s="153"/>
    </row>
    <row r="76" spans="2:12" s="10" customFormat="1" ht="19.9" customHeight="1">
      <c r="B76" s="149"/>
      <c r="C76" s="99"/>
      <c r="D76" s="150" t="s">
        <v>136</v>
      </c>
      <c r="E76" s="151"/>
      <c r="F76" s="151"/>
      <c r="G76" s="151"/>
      <c r="H76" s="151"/>
      <c r="I76" s="151"/>
      <c r="J76" s="152">
        <f>J511</f>
        <v>0</v>
      </c>
      <c r="K76" s="99"/>
      <c r="L76" s="153"/>
    </row>
    <row r="77" spans="2:12" s="9" customFormat="1" ht="24.95" customHeight="1">
      <c r="B77" s="143"/>
      <c r="C77" s="144"/>
      <c r="D77" s="145" t="s">
        <v>137</v>
      </c>
      <c r="E77" s="146"/>
      <c r="F77" s="146"/>
      <c r="G77" s="146"/>
      <c r="H77" s="146"/>
      <c r="I77" s="146"/>
      <c r="J77" s="147">
        <f>J514</f>
        <v>0</v>
      </c>
      <c r="K77" s="144"/>
      <c r="L77" s="148"/>
    </row>
    <row r="78" spans="2:12" s="10" customFormat="1" ht="19.9" customHeight="1">
      <c r="B78" s="149"/>
      <c r="C78" s="99"/>
      <c r="D78" s="150" t="s">
        <v>138</v>
      </c>
      <c r="E78" s="151"/>
      <c r="F78" s="151"/>
      <c r="G78" s="151"/>
      <c r="H78" s="151"/>
      <c r="I78" s="151"/>
      <c r="J78" s="152">
        <f>J515</f>
        <v>0</v>
      </c>
      <c r="K78" s="99"/>
      <c r="L78" s="153"/>
    </row>
    <row r="79" spans="2:12" s="10" customFormat="1" ht="19.9" customHeight="1">
      <c r="B79" s="149"/>
      <c r="C79" s="99"/>
      <c r="D79" s="150" t="s">
        <v>139</v>
      </c>
      <c r="E79" s="151"/>
      <c r="F79" s="151"/>
      <c r="G79" s="151"/>
      <c r="H79" s="151"/>
      <c r="I79" s="151"/>
      <c r="J79" s="152">
        <f>J578</f>
        <v>0</v>
      </c>
      <c r="K79" s="99"/>
      <c r="L79" s="153"/>
    </row>
    <row r="80" spans="2:12" s="10" customFormat="1" ht="19.9" customHeight="1">
      <c r="B80" s="149"/>
      <c r="C80" s="99"/>
      <c r="D80" s="150" t="s">
        <v>140</v>
      </c>
      <c r="E80" s="151"/>
      <c r="F80" s="151"/>
      <c r="G80" s="151"/>
      <c r="H80" s="151"/>
      <c r="I80" s="151"/>
      <c r="J80" s="152">
        <f>J618</f>
        <v>0</v>
      </c>
      <c r="K80" s="99"/>
      <c r="L80" s="153"/>
    </row>
    <row r="81" spans="2:12" s="10" customFormat="1" ht="19.9" customHeight="1">
      <c r="B81" s="149"/>
      <c r="C81" s="99"/>
      <c r="D81" s="150" t="s">
        <v>141</v>
      </c>
      <c r="E81" s="151"/>
      <c r="F81" s="151"/>
      <c r="G81" s="151"/>
      <c r="H81" s="151"/>
      <c r="I81" s="151"/>
      <c r="J81" s="152">
        <f>J675</f>
        <v>0</v>
      </c>
      <c r="K81" s="99"/>
      <c r="L81" s="153"/>
    </row>
    <row r="82" spans="2:12" s="10" customFormat="1" ht="19.9" customHeight="1">
      <c r="B82" s="149"/>
      <c r="C82" s="99"/>
      <c r="D82" s="150" t="s">
        <v>142</v>
      </c>
      <c r="E82" s="151"/>
      <c r="F82" s="151"/>
      <c r="G82" s="151"/>
      <c r="H82" s="151"/>
      <c r="I82" s="151"/>
      <c r="J82" s="152">
        <f>J725</f>
        <v>0</v>
      </c>
      <c r="K82" s="99"/>
      <c r="L82" s="153"/>
    </row>
    <row r="83" spans="2:12" s="9" customFormat="1" ht="24.95" customHeight="1">
      <c r="B83" s="143"/>
      <c r="C83" s="144"/>
      <c r="D83" s="145" t="s">
        <v>143</v>
      </c>
      <c r="E83" s="146"/>
      <c r="F83" s="146"/>
      <c r="G83" s="146"/>
      <c r="H83" s="146"/>
      <c r="I83" s="146"/>
      <c r="J83" s="147">
        <f>J730</f>
        <v>0</v>
      </c>
      <c r="K83" s="144"/>
      <c r="L83" s="148"/>
    </row>
    <row r="84" spans="2:12" s="10" customFormat="1" ht="19.9" customHeight="1">
      <c r="B84" s="149"/>
      <c r="C84" s="99"/>
      <c r="D84" s="150" t="s">
        <v>144</v>
      </c>
      <c r="E84" s="151"/>
      <c r="F84" s="151"/>
      <c r="G84" s="151"/>
      <c r="H84" s="151"/>
      <c r="I84" s="151"/>
      <c r="J84" s="152">
        <f>J731</f>
        <v>0</v>
      </c>
      <c r="K84" s="99"/>
      <c r="L84" s="153"/>
    </row>
    <row r="85" spans="1:31" s="2" customFormat="1" ht="21.75" customHeight="1">
      <c r="A85" s="36"/>
      <c r="B85" s="37"/>
      <c r="C85" s="38"/>
      <c r="D85" s="38"/>
      <c r="E85" s="38"/>
      <c r="F85" s="38"/>
      <c r="G85" s="38"/>
      <c r="H85" s="38"/>
      <c r="I85" s="38"/>
      <c r="J85" s="38"/>
      <c r="K85" s="38"/>
      <c r="L85" s="116"/>
      <c r="S85" s="36"/>
      <c r="T85" s="36"/>
      <c r="U85" s="36"/>
      <c r="V85" s="36"/>
      <c r="W85" s="36"/>
      <c r="X85" s="36"/>
      <c r="Y85" s="36"/>
      <c r="Z85" s="36"/>
      <c r="AA85" s="36"/>
      <c r="AB85" s="36"/>
      <c r="AC85" s="36"/>
      <c r="AD85" s="36"/>
      <c r="AE85" s="36"/>
    </row>
    <row r="86" spans="1:31" s="2" customFormat="1" ht="6.95" customHeight="1">
      <c r="A86" s="36"/>
      <c r="B86" s="49"/>
      <c r="C86" s="50"/>
      <c r="D86" s="50"/>
      <c r="E86" s="50"/>
      <c r="F86" s="50"/>
      <c r="G86" s="50"/>
      <c r="H86" s="50"/>
      <c r="I86" s="50"/>
      <c r="J86" s="50"/>
      <c r="K86" s="50"/>
      <c r="L86" s="116"/>
      <c r="S86" s="36"/>
      <c r="T86" s="36"/>
      <c r="U86" s="36"/>
      <c r="V86" s="36"/>
      <c r="W86" s="36"/>
      <c r="X86" s="36"/>
      <c r="Y86" s="36"/>
      <c r="Z86" s="36"/>
      <c r="AA86" s="36"/>
      <c r="AB86" s="36"/>
      <c r="AC86" s="36"/>
      <c r="AD86" s="36"/>
      <c r="AE86" s="36"/>
    </row>
    <row r="90" spans="1:31" s="2" customFormat="1" ht="6.95" customHeight="1">
      <c r="A90" s="36"/>
      <c r="B90" s="51"/>
      <c r="C90" s="52"/>
      <c r="D90" s="52"/>
      <c r="E90" s="52"/>
      <c r="F90" s="52"/>
      <c r="G90" s="52"/>
      <c r="H90" s="52"/>
      <c r="I90" s="52"/>
      <c r="J90" s="52"/>
      <c r="K90" s="52"/>
      <c r="L90" s="116"/>
      <c r="S90" s="36"/>
      <c r="T90" s="36"/>
      <c r="U90" s="36"/>
      <c r="V90" s="36"/>
      <c r="W90" s="36"/>
      <c r="X90" s="36"/>
      <c r="Y90" s="36"/>
      <c r="Z90" s="36"/>
      <c r="AA90" s="36"/>
      <c r="AB90" s="36"/>
      <c r="AC90" s="36"/>
      <c r="AD90" s="36"/>
      <c r="AE90" s="36"/>
    </row>
    <row r="91" spans="1:31" s="2" customFormat="1" ht="24.95" customHeight="1">
      <c r="A91" s="36"/>
      <c r="B91" s="37"/>
      <c r="C91" s="25" t="s">
        <v>145</v>
      </c>
      <c r="D91" s="38"/>
      <c r="E91" s="38"/>
      <c r="F91" s="38"/>
      <c r="G91" s="38"/>
      <c r="H91" s="38"/>
      <c r="I91" s="38"/>
      <c r="J91" s="38"/>
      <c r="K91" s="38"/>
      <c r="L91" s="116"/>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38"/>
      <c r="J92" s="38"/>
      <c r="K92" s="38"/>
      <c r="L92" s="116"/>
      <c r="S92" s="36"/>
      <c r="T92" s="36"/>
      <c r="U92" s="36"/>
      <c r="V92" s="36"/>
      <c r="W92" s="36"/>
      <c r="X92" s="36"/>
      <c r="Y92" s="36"/>
      <c r="Z92" s="36"/>
      <c r="AA92" s="36"/>
      <c r="AB92" s="36"/>
      <c r="AC92" s="36"/>
      <c r="AD92" s="36"/>
      <c r="AE92" s="36"/>
    </row>
    <row r="93" spans="1:31" s="2" customFormat="1" ht="12" customHeight="1">
      <c r="A93" s="36"/>
      <c r="B93" s="37"/>
      <c r="C93" s="31" t="s">
        <v>16</v>
      </c>
      <c r="D93" s="38"/>
      <c r="E93" s="38"/>
      <c r="F93" s="38"/>
      <c r="G93" s="38"/>
      <c r="H93" s="38"/>
      <c r="I93" s="38"/>
      <c r="J93" s="38"/>
      <c r="K93" s="38"/>
      <c r="L93" s="116"/>
      <c r="S93" s="36"/>
      <c r="T93" s="36"/>
      <c r="U93" s="36"/>
      <c r="V93" s="36"/>
      <c r="W93" s="36"/>
      <c r="X93" s="36"/>
      <c r="Y93" s="36"/>
      <c r="Z93" s="36"/>
      <c r="AA93" s="36"/>
      <c r="AB93" s="36"/>
      <c r="AC93" s="36"/>
      <c r="AD93" s="36"/>
      <c r="AE93" s="36"/>
    </row>
    <row r="94" spans="1:31" s="2" customFormat="1" ht="16.5" customHeight="1">
      <c r="A94" s="36"/>
      <c r="B94" s="37"/>
      <c r="C94" s="38"/>
      <c r="D94" s="38"/>
      <c r="E94" s="414" t="str">
        <f>E7</f>
        <v>Hala na sůl CM Lanškroun</v>
      </c>
      <c r="F94" s="415"/>
      <c r="G94" s="415"/>
      <c r="H94" s="415"/>
      <c r="I94" s="38"/>
      <c r="J94" s="38"/>
      <c r="K94" s="38"/>
      <c r="L94" s="116"/>
      <c r="S94" s="36"/>
      <c r="T94" s="36"/>
      <c r="U94" s="36"/>
      <c r="V94" s="36"/>
      <c r="W94" s="36"/>
      <c r="X94" s="36"/>
      <c r="Y94" s="36"/>
      <c r="Z94" s="36"/>
      <c r="AA94" s="36"/>
      <c r="AB94" s="36"/>
      <c r="AC94" s="36"/>
      <c r="AD94" s="36"/>
      <c r="AE94" s="36"/>
    </row>
    <row r="95" spans="2:12" s="1" customFormat="1" ht="12" customHeight="1">
      <c r="B95" s="23"/>
      <c r="C95" s="31" t="s">
        <v>116</v>
      </c>
      <c r="D95" s="24"/>
      <c r="E95" s="24"/>
      <c r="F95" s="24"/>
      <c r="G95" s="24"/>
      <c r="H95" s="24"/>
      <c r="I95" s="24"/>
      <c r="J95" s="24"/>
      <c r="K95" s="24"/>
      <c r="L95" s="22"/>
    </row>
    <row r="96" spans="1:31" s="2" customFormat="1" ht="16.5" customHeight="1">
      <c r="A96" s="36"/>
      <c r="B96" s="37"/>
      <c r="C96" s="38"/>
      <c r="D96" s="38"/>
      <c r="E96" s="414" t="s">
        <v>117</v>
      </c>
      <c r="F96" s="416"/>
      <c r="G96" s="416"/>
      <c r="H96" s="416"/>
      <c r="I96" s="38"/>
      <c r="J96" s="38"/>
      <c r="K96" s="38"/>
      <c r="L96" s="116"/>
      <c r="S96" s="36"/>
      <c r="T96" s="36"/>
      <c r="U96" s="36"/>
      <c r="V96" s="36"/>
      <c r="W96" s="36"/>
      <c r="X96" s="36"/>
      <c r="Y96" s="36"/>
      <c r="Z96" s="36"/>
      <c r="AA96" s="36"/>
      <c r="AB96" s="36"/>
      <c r="AC96" s="36"/>
      <c r="AD96" s="36"/>
      <c r="AE96" s="36"/>
    </row>
    <row r="97" spans="1:31" s="2" customFormat="1" ht="12" customHeight="1">
      <c r="A97" s="36"/>
      <c r="B97" s="37"/>
      <c r="C97" s="31" t="s">
        <v>118</v>
      </c>
      <c r="D97" s="38"/>
      <c r="E97" s="38"/>
      <c r="F97" s="38"/>
      <c r="G97" s="38"/>
      <c r="H97" s="38"/>
      <c r="I97" s="38"/>
      <c r="J97" s="38"/>
      <c r="K97" s="38"/>
      <c r="L97" s="116"/>
      <c r="S97" s="36"/>
      <c r="T97" s="36"/>
      <c r="U97" s="36"/>
      <c r="V97" s="36"/>
      <c r="W97" s="36"/>
      <c r="X97" s="36"/>
      <c r="Y97" s="36"/>
      <c r="Z97" s="36"/>
      <c r="AA97" s="36"/>
      <c r="AB97" s="36"/>
      <c r="AC97" s="36"/>
      <c r="AD97" s="36"/>
      <c r="AE97" s="36"/>
    </row>
    <row r="98" spans="1:31" s="2" customFormat="1" ht="16.5" customHeight="1">
      <c r="A98" s="36"/>
      <c r="B98" s="37"/>
      <c r="C98" s="38"/>
      <c r="D98" s="38"/>
      <c r="E98" s="363" t="str">
        <f>E11</f>
        <v>01 - Stavební a montážní práce</v>
      </c>
      <c r="F98" s="416"/>
      <c r="G98" s="416"/>
      <c r="H98" s="416"/>
      <c r="I98" s="38"/>
      <c r="J98" s="38"/>
      <c r="K98" s="38"/>
      <c r="L98" s="116"/>
      <c r="S98" s="36"/>
      <c r="T98" s="36"/>
      <c r="U98" s="36"/>
      <c r="V98" s="36"/>
      <c r="W98" s="36"/>
      <c r="X98" s="36"/>
      <c r="Y98" s="36"/>
      <c r="Z98" s="36"/>
      <c r="AA98" s="36"/>
      <c r="AB98" s="36"/>
      <c r="AC98" s="36"/>
      <c r="AD98" s="36"/>
      <c r="AE98" s="36"/>
    </row>
    <row r="99" spans="1:31" s="2" customFormat="1" ht="6.95" customHeight="1">
      <c r="A99" s="36"/>
      <c r="B99" s="37"/>
      <c r="C99" s="38"/>
      <c r="D99" s="38"/>
      <c r="E99" s="38"/>
      <c r="F99" s="38"/>
      <c r="G99" s="38"/>
      <c r="H99" s="38"/>
      <c r="I99" s="38"/>
      <c r="J99" s="38"/>
      <c r="K99" s="38"/>
      <c r="L99" s="116"/>
      <c r="S99" s="36"/>
      <c r="T99" s="36"/>
      <c r="U99" s="36"/>
      <c r="V99" s="36"/>
      <c r="W99" s="36"/>
      <c r="X99" s="36"/>
      <c r="Y99" s="36"/>
      <c r="Z99" s="36"/>
      <c r="AA99" s="36"/>
      <c r="AB99" s="36"/>
      <c r="AC99" s="36"/>
      <c r="AD99" s="36"/>
      <c r="AE99" s="36"/>
    </row>
    <row r="100" spans="1:31" s="2" customFormat="1" ht="12" customHeight="1">
      <c r="A100" s="36"/>
      <c r="B100" s="37"/>
      <c r="C100" s="31" t="s">
        <v>21</v>
      </c>
      <c r="D100" s="38"/>
      <c r="E100" s="38"/>
      <c r="F100" s="29" t="str">
        <f>F14</f>
        <v xml:space="preserve"> </v>
      </c>
      <c r="G100" s="38"/>
      <c r="H100" s="38"/>
      <c r="I100" s="31" t="s">
        <v>23</v>
      </c>
      <c r="J100" s="61">
        <f>IF(J14="","",J14)</f>
        <v>0</v>
      </c>
      <c r="K100" s="38"/>
      <c r="L100" s="116"/>
      <c r="S100" s="36"/>
      <c r="T100" s="36"/>
      <c r="U100" s="36"/>
      <c r="V100" s="36"/>
      <c r="W100" s="36"/>
      <c r="X100" s="36"/>
      <c r="Y100" s="36"/>
      <c r="Z100" s="36"/>
      <c r="AA100" s="36"/>
      <c r="AB100" s="36"/>
      <c r="AC100" s="36"/>
      <c r="AD100" s="36"/>
      <c r="AE100" s="36"/>
    </row>
    <row r="101" spans="1:31" s="2" customFormat="1" ht="6.95" customHeight="1">
      <c r="A101" s="36"/>
      <c r="B101" s="37"/>
      <c r="C101" s="38"/>
      <c r="D101" s="38"/>
      <c r="E101" s="38"/>
      <c r="F101" s="38"/>
      <c r="G101" s="38"/>
      <c r="H101" s="38"/>
      <c r="I101" s="38"/>
      <c r="J101" s="38"/>
      <c r="K101" s="38"/>
      <c r="L101" s="116"/>
      <c r="S101" s="36"/>
      <c r="T101" s="36"/>
      <c r="U101" s="36"/>
      <c r="V101" s="36"/>
      <c r="W101" s="36"/>
      <c r="X101" s="36"/>
      <c r="Y101" s="36"/>
      <c r="Z101" s="36"/>
      <c r="AA101" s="36"/>
      <c r="AB101" s="36"/>
      <c r="AC101" s="36"/>
      <c r="AD101" s="36"/>
      <c r="AE101" s="36"/>
    </row>
    <row r="102" spans="1:31" s="2" customFormat="1" ht="15.2" customHeight="1">
      <c r="A102" s="36"/>
      <c r="B102" s="37"/>
      <c r="C102" s="31" t="s">
        <v>24</v>
      </c>
      <c r="D102" s="38"/>
      <c r="E102" s="38"/>
      <c r="F102" s="29" t="str">
        <f>E17</f>
        <v>SÚS Pardubického kraje</v>
      </c>
      <c r="G102" s="38"/>
      <c r="H102" s="38"/>
      <c r="I102" s="31" t="s">
        <v>30</v>
      </c>
      <c r="J102" s="34" t="str">
        <f>E23</f>
        <v>APOLO CZ s.r.o.</v>
      </c>
      <c r="K102" s="38"/>
      <c r="L102" s="116"/>
      <c r="S102" s="36"/>
      <c r="T102" s="36"/>
      <c r="U102" s="36"/>
      <c r="V102" s="36"/>
      <c r="W102" s="36"/>
      <c r="X102" s="36"/>
      <c r="Y102" s="36"/>
      <c r="Z102" s="36"/>
      <c r="AA102" s="36"/>
      <c r="AB102" s="36"/>
      <c r="AC102" s="36"/>
      <c r="AD102" s="36"/>
      <c r="AE102" s="36"/>
    </row>
    <row r="103" spans="1:31" s="2" customFormat="1" ht="15.2" customHeight="1">
      <c r="A103" s="36"/>
      <c r="B103" s="37"/>
      <c r="C103" s="31" t="s">
        <v>28</v>
      </c>
      <c r="D103" s="38"/>
      <c r="E103" s="38"/>
      <c r="F103" s="29" t="str">
        <f>IF(E20="","",E20)</f>
        <v>Vyplň údaj</v>
      </c>
      <c r="G103" s="38"/>
      <c r="H103" s="38"/>
      <c r="I103" s="31" t="s">
        <v>34</v>
      </c>
      <c r="J103" s="34" t="str">
        <f>E26</f>
        <v>Ing.Jiří Pitra</v>
      </c>
      <c r="K103" s="38"/>
      <c r="L103" s="116"/>
      <c r="S103" s="36"/>
      <c r="T103" s="36"/>
      <c r="U103" s="36"/>
      <c r="V103" s="36"/>
      <c r="W103" s="36"/>
      <c r="X103" s="36"/>
      <c r="Y103" s="36"/>
      <c r="Z103" s="36"/>
      <c r="AA103" s="36"/>
      <c r="AB103" s="36"/>
      <c r="AC103" s="36"/>
      <c r="AD103" s="36"/>
      <c r="AE103" s="36"/>
    </row>
    <row r="104" spans="1:31" s="2" customFormat="1" ht="10.35" customHeight="1">
      <c r="A104" s="36"/>
      <c r="B104" s="37"/>
      <c r="C104" s="38"/>
      <c r="D104" s="38"/>
      <c r="E104" s="38"/>
      <c r="F104" s="38"/>
      <c r="G104" s="38"/>
      <c r="H104" s="38"/>
      <c r="I104" s="38"/>
      <c r="J104" s="38"/>
      <c r="K104" s="38"/>
      <c r="L104" s="116"/>
      <c r="S104" s="36"/>
      <c r="T104" s="36"/>
      <c r="U104" s="36"/>
      <c r="V104" s="36"/>
      <c r="W104" s="36"/>
      <c r="X104" s="36"/>
      <c r="Y104" s="36"/>
      <c r="Z104" s="36"/>
      <c r="AA104" s="36"/>
      <c r="AB104" s="36"/>
      <c r="AC104" s="36"/>
      <c r="AD104" s="36"/>
      <c r="AE104" s="36"/>
    </row>
    <row r="105" spans="1:31" s="11" customFormat="1" ht="29.25" customHeight="1">
      <c r="A105" s="154"/>
      <c r="B105" s="155"/>
      <c r="C105" s="156" t="s">
        <v>146</v>
      </c>
      <c r="D105" s="157" t="s">
        <v>57</v>
      </c>
      <c r="E105" s="157" t="s">
        <v>53</v>
      </c>
      <c r="F105" s="157" t="s">
        <v>54</v>
      </c>
      <c r="G105" s="157" t="s">
        <v>147</v>
      </c>
      <c r="H105" s="157" t="s">
        <v>148</v>
      </c>
      <c r="I105" s="157" t="s">
        <v>149</v>
      </c>
      <c r="J105" s="157" t="s">
        <v>122</v>
      </c>
      <c r="K105" s="158" t="s">
        <v>150</v>
      </c>
      <c r="L105" s="159"/>
      <c r="M105" s="70" t="s">
        <v>19</v>
      </c>
      <c r="N105" s="71" t="s">
        <v>42</v>
      </c>
      <c r="O105" s="71" t="s">
        <v>151</v>
      </c>
      <c r="P105" s="71" t="s">
        <v>152</v>
      </c>
      <c r="Q105" s="71" t="s">
        <v>153</v>
      </c>
      <c r="R105" s="71" t="s">
        <v>154</v>
      </c>
      <c r="S105" s="71" t="s">
        <v>155</v>
      </c>
      <c r="T105" s="72" t="s">
        <v>156</v>
      </c>
      <c r="U105" s="154"/>
      <c r="V105" s="154"/>
      <c r="W105" s="154"/>
      <c r="X105" s="154"/>
      <c r="Y105" s="154"/>
      <c r="Z105" s="154"/>
      <c r="AA105" s="154"/>
      <c r="AB105" s="154"/>
      <c r="AC105" s="154"/>
      <c r="AD105" s="154"/>
      <c r="AE105" s="154"/>
    </row>
    <row r="106" spans="1:63" s="2" customFormat="1" ht="22.9" customHeight="1">
      <c r="A106" s="36"/>
      <c r="B106" s="37"/>
      <c r="C106" s="77" t="s">
        <v>157</v>
      </c>
      <c r="D106" s="38"/>
      <c r="E106" s="38"/>
      <c r="F106" s="38"/>
      <c r="G106" s="38"/>
      <c r="H106" s="38"/>
      <c r="I106" s="38"/>
      <c r="J106" s="160">
        <f>BK106</f>
        <v>0</v>
      </c>
      <c r="K106" s="38"/>
      <c r="L106" s="41"/>
      <c r="M106" s="73"/>
      <c r="N106" s="161"/>
      <c r="O106" s="74"/>
      <c r="P106" s="162">
        <f>P107+P514+P730</f>
        <v>0</v>
      </c>
      <c r="Q106" s="74"/>
      <c r="R106" s="162">
        <f>R107+R514+R730</f>
        <v>42.057947889999994</v>
      </c>
      <c r="S106" s="74"/>
      <c r="T106" s="163">
        <f>T107+T514+T730</f>
        <v>165.2366</v>
      </c>
      <c r="U106" s="36"/>
      <c r="V106" s="36"/>
      <c r="W106" s="36"/>
      <c r="X106" s="36"/>
      <c r="Y106" s="36"/>
      <c r="Z106" s="36"/>
      <c r="AA106" s="36"/>
      <c r="AB106" s="36"/>
      <c r="AC106" s="36"/>
      <c r="AD106" s="36"/>
      <c r="AE106" s="36"/>
      <c r="AT106" s="19" t="s">
        <v>71</v>
      </c>
      <c r="AU106" s="19" t="s">
        <v>123</v>
      </c>
      <c r="BK106" s="164">
        <f>BK107+BK514+BK730</f>
        <v>0</v>
      </c>
    </row>
    <row r="107" spans="2:63" s="12" customFormat="1" ht="25.9" customHeight="1">
      <c r="B107" s="165"/>
      <c r="C107" s="166"/>
      <c r="D107" s="167" t="s">
        <v>71</v>
      </c>
      <c r="E107" s="168" t="s">
        <v>158</v>
      </c>
      <c r="F107" s="168" t="s">
        <v>159</v>
      </c>
      <c r="G107" s="166"/>
      <c r="H107" s="166"/>
      <c r="I107" s="169"/>
      <c r="J107" s="170">
        <f>BK107</f>
        <v>0</v>
      </c>
      <c r="K107" s="166"/>
      <c r="L107" s="171"/>
      <c r="M107" s="172"/>
      <c r="N107" s="173"/>
      <c r="O107" s="173"/>
      <c r="P107" s="174">
        <f>P108+P211+P237+P263+P289+P311+P335+P420+P466+P492+P503+P511</f>
        <v>0</v>
      </c>
      <c r="Q107" s="173"/>
      <c r="R107" s="174">
        <f>R108+R211+R237+R263+R289+R311+R335+R420+R466+R492+R503+R511</f>
        <v>33.074431499999996</v>
      </c>
      <c r="S107" s="173"/>
      <c r="T107" s="175">
        <f>T108+T211+T237+T263+T289+T311+T335+T420+T466+T492+T503+T511</f>
        <v>165.2366</v>
      </c>
      <c r="AR107" s="176" t="s">
        <v>79</v>
      </c>
      <c r="AT107" s="177" t="s">
        <v>71</v>
      </c>
      <c r="AU107" s="177" t="s">
        <v>72</v>
      </c>
      <c r="AY107" s="176" t="s">
        <v>160</v>
      </c>
      <c r="BK107" s="178">
        <f>BK108+BK211+BK237+BK263+BK289+BK311+BK335+BK420+BK466+BK492+BK503+BK511</f>
        <v>0</v>
      </c>
    </row>
    <row r="108" spans="2:63" s="12" customFormat="1" ht="22.9" customHeight="1">
      <c r="B108" s="165"/>
      <c r="C108" s="166"/>
      <c r="D108" s="167" t="s">
        <v>71</v>
      </c>
      <c r="E108" s="179" t="s">
        <v>161</v>
      </c>
      <c r="F108" s="179" t="s">
        <v>162</v>
      </c>
      <c r="G108" s="166"/>
      <c r="H108" s="166"/>
      <c r="I108" s="169"/>
      <c r="J108" s="180">
        <f>BK108</f>
        <v>0</v>
      </c>
      <c r="K108" s="166"/>
      <c r="L108" s="171"/>
      <c r="M108" s="172"/>
      <c r="N108" s="173"/>
      <c r="O108" s="173"/>
      <c r="P108" s="174">
        <f>SUM(P109:P210)</f>
        <v>0</v>
      </c>
      <c r="Q108" s="173"/>
      <c r="R108" s="174">
        <f>SUM(R109:R210)</f>
        <v>0</v>
      </c>
      <c r="S108" s="173"/>
      <c r="T108" s="175">
        <f>SUM(T109:T210)</f>
        <v>165.2366</v>
      </c>
      <c r="AR108" s="176" t="s">
        <v>79</v>
      </c>
      <c r="AT108" s="177" t="s">
        <v>71</v>
      </c>
      <c r="AU108" s="177" t="s">
        <v>79</v>
      </c>
      <c r="AY108" s="176" t="s">
        <v>160</v>
      </c>
      <c r="BK108" s="178">
        <f>SUM(BK109:BK210)</f>
        <v>0</v>
      </c>
    </row>
    <row r="109" spans="1:65" s="2" customFormat="1" ht="16.5" customHeight="1">
      <c r="A109" s="36"/>
      <c r="B109" s="37"/>
      <c r="C109" s="181" t="s">
        <v>79</v>
      </c>
      <c r="D109" s="181" t="s">
        <v>163</v>
      </c>
      <c r="E109" s="182" t="s">
        <v>164</v>
      </c>
      <c r="F109" s="183" t="s">
        <v>165</v>
      </c>
      <c r="G109" s="184" t="s">
        <v>166</v>
      </c>
      <c r="H109" s="185">
        <v>70.7</v>
      </c>
      <c r="I109" s="186"/>
      <c r="J109" s="187">
        <f>ROUND(I109*H109,2)</f>
        <v>0</v>
      </c>
      <c r="K109" s="183" t="s">
        <v>167</v>
      </c>
      <c r="L109" s="41"/>
      <c r="M109" s="188" t="s">
        <v>19</v>
      </c>
      <c r="N109" s="189" t="s">
        <v>43</v>
      </c>
      <c r="O109" s="66"/>
      <c r="P109" s="190">
        <f>O109*H109</f>
        <v>0</v>
      </c>
      <c r="Q109" s="190">
        <v>0</v>
      </c>
      <c r="R109" s="190">
        <f>Q109*H109</f>
        <v>0</v>
      </c>
      <c r="S109" s="190">
        <v>0</v>
      </c>
      <c r="T109" s="191">
        <f>S109*H109</f>
        <v>0</v>
      </c>
      <c r="U109" s="36"/>
      <c r="V109" s="36"/>
      <c r="W109" s="36"/>
      <c r="X109" s="36"/>
      <c r="Y109" s="36"/>
      <c r="Z109" s="36"/>
      <c r="AA109" s="36"/>
      <c r="AB109" s="36"/>
      <c r="AC109" s="36"/>
      <c r="AD109" s="36"/>
      <c r="AE109" s="36"/>
      <c r="AR109" s="192" t="s">
        <v>168</v>
      </c>
      <c r="AT109" s="192" t="s">
        <v>163</v>
      </c>
      <c r="AU109" s="192" t="s">
        <v>81</v>
      </c>
      <c r="AY109" s="19" t="s">
        <v>160</v>
      </c>
      <c r="BE109" s="193">
        <f>IF(N109="základní",J109,0)</f>
        <v>0</v>
      </c>
      <c r="BF109" s="193">
        <f>IF(N109="snížená",J109,0)</f>
        <v>0</v>
      </c>
      <c r="BG109" s="193">
        <f>IF(N109="zákl. přenesená",J109,0)</f>
        <v>0</v>
      </c>
      <c r="BH109" s="193">
        <f>IF(N109="sníž. přenesená",J109,0)</f>
        <v>0</v>
      </c>
      <c r="BI109" s="193">
        <f>IF(N109="nulová",J109,0)</f>
        <v>0</v>
      </c>
      <c r="BJ109" s="19" t="s">
        <v>79</v>
      </c>
      <c r="BK109" s="193">
        <f>ROUND(I109*H109,2)</f>
        <v>0</v>
      </c>
      <c r="BL109" s="19" t="s">
        <v>168</v>
      </c>
      <c r="BM109" s="192" t="s">
        <v>169</v>
      </c>
    </row>
    <row r="110" spans="1:47" s="2" customFormat="1" ht="11.25">
      <c r="A110" s="36"/>
      <c r="B110" s="37"/>
      <c r="C110" s="38"/>
      <c r="D110" s="194" t="s">
        <v>170</v>
      </c>
      <c r="E110" s="38"/>
      <c r="F110" s="195" t="s">
        <v>171</v>
      </c>
      <c r="G110" s="38"/>
      <c r="H110" s="38"/>
      <c r="I110" s="196"/>
      <c r="J110" s="38"/>
      <c r="K110" s="38"/>
      <c r="L110" s="41"/>
      <c r="M110" s="197"/>
      <c r="N110" s="198"/>
      <c r="O110" s="66"/>
      <c r="P110" s="66"/>
      <c r="Q110" s="66"/>
      <c r="R110" s="66"/>
      <c r="S110" s="66"/>
      <c r="T110" s="67"/>
      <c r="U110" s="36"/>
      <c r="V110" s="36"/>
      <c r="W110" s="36"/>
      <c r="X110" s="36"/>
      <c r="Y110" s="36"/>
      <c r="Z110" s="36"/>
      <c r="AA110" s="36"/>
      <c r="AB110" s="36"/>
      <c r="AC110" s="36"/>
      <c r="AD110" s="36"/>
      <c r="AE110" s="36"/>
      <c r="AT110" s="19" t="s">
        <v>170</v>
      </c>
      <c r="AU110" s="19" t="s">
        <v>81</v>
      </c>
    </row>
    <row r="111" spans="2:51" s="13" customFormat="1" ht="11.25">
      <c r="B111" s="199"/>
      <c r="C111" s="200"/>
      <c r="D111" s="201" t="s">
        <v>172</v>
      </c>
      <c r="E111" s="202" t="s">
        <v>19</v>
      </c>
      <c r="F111" s="203" t="s">
        <v>173</v>
      </c>
      <c r="G111" s="200"/>
      <c r="H111" s="202" t="s">
        <v>19</v>
      </c>
      <c r="I111" s="204"/>
      <c r="J111" s="200"/>
      <c r="K111" s="200"/>
      <c r="L111" s="205"/>
      <c r="M111" s="206"/>
      <c r="N111" s="207"/>
      <c r="O111" s="207"/>
      <c r="P111" s="207"/>
      <c r="Q111" s="207"/>
      <c r="R111" s="207"/>
      <c r="S111" s="207"/>
      <c r="T111" s="208"/>
      <c r="AT111" s="209" t="s">
        <v>172</v>
      </c>
      <c r="AU111" s="209" t="s">
        <v>81</v>
      </c>
      <c r="AV111" s="13" t="s">
        <v>79</v>
      </c>
      <c r="AW111" s="13" t="s">
        <v>33</v>
      </c>
      <c r="AX111" s="13" t="s">
        <v>72</v>
      </c>
      <c r="AY111" s="209" t="s">
        <v>160</v>
      </c>
    </row>
    <row r="112" spans="2:51" s="14" customFormat="1" ht="11.25">
      <c r="B112" s="210"/>
      <c r="C112" s="211"/>
      <c r="D112" s="201" t="s">
        <v>172</v>
      </c>
      <c r="E112" s="212" t="s">
        <v>19</v>
      </c>
      <c r="F112" s="213" t="s">
        <v>174</v>
      </c>
      <c r="G112" s="211"/>
      <c r="H112" s="214">
        <v>15.5</v>
      </c>
      <c r="I112" s="215"/>
      <c r="J112" s="211"/>
      <c r="K112" s="211"/>
      <c r="L112" s="216"/>
      <c r="M112" s="217"/>
      <c r="N112" s="218"/>
      <c r="O112" s="218"/>
      <c r="P112" s="218"/>
      <c r="Q112" s="218"/>
      <c r="R112" s="218"/>
      <c r="S112" s="218"/>
      <c r="T112" s="219"/>
      <c r="AT112" s="220" t="s">
        <v>172</v>
      </c>
      <c r="AU112" s="220" t="s">
        <v>81</v>
      </c>
      <c r="AV112" s="14" t="s">
        <v>81</v>
      </c>
      <c r="AW112" s="14" t="s">
        <v>33</v>
      </c>
      <c r="AX112" s="14" t="s">
        <v>72</v>
      </c>
      <c r="AY112" s="220" t="s">
        <v>160</v>
      </c>
    </row>
    <row r="113" spans="2:51" s="14" customFormat="1" ht="11.25">
      <c r="B113" s="210"/>
      <c r="C113" s="211"/>
      <c r="D113" s="201" t="s">
        <v>172</v>
      </c>
      <c r="E113" s="212" t="s">
        <v>19</v>
      </c>
      <c r="F113" s="213" t="s">
        <v>175</v>
      </c>
      <c r="G113" s="211"/>
      <c r="H113" s="214">
        <v>37.2</v>
      </c>
      <c r="I113" s="215"/>
      <c r="J113" s="211"/>
      <c r="K113" s="211"/>
      <c r="L113" s="216"/>
      <c r="M113" s="217"/>
      <c r="N113" s="218"/>
      <c r="O113" s="218"/>
      <c r="P113" s="218"/>
      <c r="Q113" s="218"/>
      <c r="R113" s="218"/>
      <c r="S113" s="218"/>
      <c r="T113" s="219"/>
      <c r="AT113" s="220" t="s">
        <v>172</v>
      </c>
      <c r="AU113" s="220" t="s">
        <v>81</v>
      </c>
      <c r="AV113" s="14" t="s">
        <v>81</v>
      </c>
      <c r="AW113" s="14" t="s">
        <v>33</v>
      </c>
      <c r="AX113" s="14" t="s">
        <v>72</v>
      </c>
      <c r="AY113" s="220" t="s">
        <v>160</v>
      </c>
    </row>
    <row r="114" spans="2:51" s="14" customFormat="1" ht="11.25">
      <c r="B114" s="210"/>
      <c r="C114" s="211"/>
      <c r="D114" s="201" t="s">
        <v>172</v>
      </c>
      <c r="E114" s="212" t="s">
        <v>19</v>
      </c>
      <c r="F114" s="213" t="s">
        <v>176</v>
      </c>
      <c r="G114" s="211"/>
      <c r="H114" s="214">
        <v>4</v>
      </c>
      <c r="I114" s="215"/>
      <c r="J114" s="211"/>
      <c r="K114" s="211"/>
      <c r="L114" s="216"/>
      <c r="M114" s="217"/>
      <c r="N114" s="218"/>
      <c r="O114" s="218"/>
      <c r="P114" s="218"/>
      <c r="Q114" s="218"/>
      <c r="R114" s="218"/>
      <c r="S114" s="218"/>
      <c r="T114" s="219"/>
      <c r="AT114" s="220" t="s">
        <v>172</v>
      </c>
      <c r="AU114" s="220" t="s">
        <v>81</v>
      </c>
      <c r="AV114" s="14" t="s">
        <v>81</v>
      </c>
      <c r="AW114" s="14" t="s">
        <v>33</v>
      </c>
      <c r="AX114" s="14" t="s">
        <v>72</v>
      </c>
      <c r="AY114" s="220" t="s">
        <v>160</v>
      </c>
    </row>
    <row r="115" spans="2:51" s="14" customFormat="1" ht="11.25">
      <c r="B115" s="210"/>
      <c r="C115" s="211"/>
      <c r="D115" s="201" t="s">
        <v>172</v>
      </c>
      <c r="E115" s="212" t="s">
        <v>19</v>
      </c>
      <c r="F115" s="213" t="s">
        <v>177</v>
      </c>
      <c r="G115" s="211"/>
      <c r="H115" s="214">
        <v>14</v>
      </c>
      <c r="I115" s="215"/>
      <c r="J115" s="211"/>
      <c r="K115" s="211"/>
      <c r="L115" s="216"/>
      <c r="M115" s="217"/>
      <c r="N115" s="218"/>
      <c r="O115" s="218"/>
      <c r="P115" s="218"/>
      <c r="Q115" s="218"/>
      <c r="R115" s="218"/>
      <c r="S115" s="218"/>
      <c r="T115" s="219"/>
      <c r="AT115" s="220" t="s">
        <v>172</v>
      </c>
      <c r="AU115" s="220" t="s">
        <v>81</v>
      </c>
      <c r="AV115" s="14" t="s">
        <v>81</v>
      </c>
      <c r="AW115" s="14" t="s">
        <v>33</v>
      </c>
      <c r="AX115" s="14" t="s">
        <v>72</v>
      </c>
      <c r="AY115" s="220" t="s">
        <v>160</v>
      </c>
    </row>
    <row r="116" spans="2:51" s="15" customFormat="1" ht="11.25">
      <c r="B116" s="221"/>
      <c r="C116" s="222"/>
      <c r="D116" s="201" t="s">
        <v>172</v>
      </c>
      <c r="E116" s="223" t="s">
        <v>19</v>
      </c>
      <c r="F116" s="224" t="s">
        <v>178</v>
      </c>
      <c r="G116" s="222"/>
      <c r="H116" s="225">
        <v>70.7</v>
      </c>
      <c r="I116" s="226"/>
      <c r="J116" s="222"/>
      <c r="K116" s="222"/>
      <c r="L116" s="227"/>
      <c r="M116" s="228"/>
      <c r="N116" s="229"/>
      <c r="O116" s="229"/>
      <c r="P116" s="229"/>
      <c r="Q116" s="229"/>
      <c r="R116" s="229"/>
      <c r="S116" s="229"/>
      <c r="T116" s="230"/>
      <c r="AT116" s="231" t="s">
        <v>172</v>
      </c>
      <c r="AU116" s="231" t="s">
        <v>81</v>
      </c>
      <c r="AV116" s="15" t="s">
        <v>168</v>
      </c>
      <c r="AW116" s="15" t="s">
        <v>33</v>
      </c>
      <c r="AX116" s="15" t="s">
        <v>79</v>
      </c>
      <c r="AY116" s="231" t="s">
        <v>160</v>
      </c>
    </row>
    <row r="117" spans="1:65" s="2" customFormat="1" ht="33" customHeight="1">
      <c r="A117" s="36"/>
      <c r="B117" s="37"/>
      <c r="C117" s="181" t="s">
        <v>81</v>
      </c>
      <c r="D117" s="181" t="s">
        <v>163</v>
      </c>
      <c r="E117" s="182" t="s">
        <v>179</v>
      </c>
      <c r="F117" s="183" t="s">
        <v>180</v>
      </c>
      <c r="G117" s="184" t="s">
        <v>110</v>
      </c>
      <c r="H117" s="185">
        <v>239.23</v>
      </c>
      <c r="I117" s="186"/>
      <c r="J117" s="187">
        <f>ROUND(I117*H117,2)</f>
        <v>0</v>
      </c>
      <c r="K117" s="183" t="s">
        <v>167</v>
      </c>
      <c r="L117" s="41"/>
      <c r="M117" s="188" t="s">
        <v>19</v>
      </c>
      <c r="N117" s="189" t="s">
        <v>43</v>
      </c>
      <c r="O117" s="66"/>
      <c r="P117" s="190">
        <f>O117*H117</f>
        <v>0</v>
      </c>
      <c r="Q117" s="190">
        <v>0</v>
      </c>
      <c r="R117" s="190">
        <f>Q117*H117</f>
        <v>0</v>
      </c>
      <c r="S117" s="190">
        <v>0.22</v>
      </c>
      <c r="T117" s="191">
        <f>S117*H117</f>
        <v>52.6306</v>
      </c>
      <c r="U117" s="36"/>
      <c r="V117" s="36"/>
      <c r="W117" s="36"/>
      <c r="X117" s="36"/>
      <c r="Y117" s="36"/>
      <c r="Z117" s="36"/>
      <c r="AA117" s="36"/>
      <c r="AB117" s="36"/>
      <c r="AC117" s="36"/>
      <c r="AD117" s="36"/>
      <c r="AE117" s="36"/>
      <c r="AR117" s="192" t="s">
        <v>168</v>
      </c>
      <c r="AT117" s="192" t="s">
        <v>163</v>
      </c>
      <c r="AU117" s="192" t="s">
        <v>81</v>
      </c>
      <c r="AY117" s="19" t="s">
        <v>160</v>
      </c>
      <c r="BE117" s="193">
        <f>IF(N117="základní",J117,0)</f>
        <v>0</v>
      </c>
      <c r="BF117" s="193">
        <f>IF(N117="snížená",J117,0)</f>
        <v>0</v>
      </c>
      <c r="BG117" s="193">
        <f>IF(N117="zákl. přenesená",J117,0)</f>
        <v>0</v>
      </c>
      <c r="BH117" s="193">
        <f>IF(N117="sníž. přenesená",J117,0)</f>
        <v>0</v>
      </c>
      <c r="BI117" s="193">
        <f>IF(N117="nulová",J117,0)</f>
        <v>0</v>
      </c>
      <c r="BJ117" s="19" t="s">
        <v>79</v>
      </c>
      <c r="BK117" s="193">
        <f>ROUND(I117*H117,2)</f>
        <v>0</v>
      </c>
      <c r="BL117" s="19" t="s">
        <v>168</v>
      </c>
      <c r="BM117" s="192" t="s">
        <v>181</v>
      </c>
    </row>
    <row r="118" spans="1:47" s="2" customFormat="1" ht="11.25">
      <c r="A118" s="36"/>
      <c r="B118" s="37"/>
      <c r="C118" s="38"/>
      <c r="D118" s="194" t="s">
        <v>170</v>
      </c>
      <c r="E118" s="38"/>
      <c r="F118" s="195" t="s">
        <v>182</v>
      </c>
      <c r="G118" s="38"/>
      <c r="H118" s="38"/>
      <c r="I118" s="196"/>
      <c r="J118" s="38"/>
      <c r="K118" s="38"/>
      <c r="L118" s="41"/>
      <c r="M118" s="197"/>
      <c r="N118" s="198"/>
      <c r="O118" s="66"/>
      <c r="P118" s="66"/>
      <c r="Q118" s="66"/>
      <c r="R118" s="66"/>
      <c r="S118" s="66"/>
      <c r="T118" s="67"/>
      <c r="U118" s="36"/>
      <c r="V118" s="36"/>
      <c r="W118" s="36"/>
      <c r="X118" s="36"/>
      <c r="Y118" s="36"/>
      <c r="Z118" s="36"/>
      <c r="AA118" s="36"/>
      <c r="AB118" s="36"/>
      <c r="AC118" s="36"/>
      <c r="AD118" s="36"/>
      <c r="AE118" s="36"/>
      <c r="AT118" s="19" t="s">
        <v>170</v>
      </c>
      <c r="AU118" s="19" t="s">
        <v>81</v>
      </c>
    </row>
    <row r="119" spans="2:51" s="13" customFormat="1" ht="11.25">
      <c r="B119" s="199"/>
      <c r="C119" s="200"/>
      <c r="D119" s="201" t="s">
        <v>172</v>
      </c>
      <c r="E119" s="202" t="s">
        <v>19</v>
      </c>
      <c r="F119" s="203" t="s">
        <v>183</v>
      </c>
      <c r="G119" s="200"/>
      <c r="H119" s="202" t="s">
        <v>19</v>
      </c>
      <c r="I119" s="204"/>
      <c r="J119" s="200"/>
      <c r="K119" s="200"/>
      <c r="L119" s="205"/>
      <c r="M119" s="206"/>
      <c r="N119" s="207"/>
      <c r="O119" s="207"/>
      <c r="P119" s="207"/>
      <c r="Q119" s="207"/>
      <c r="R119" s="207"/>
      <c r="S119" s="207"/>
      <c r="T119" s="208"/>
      <c r="AT119" s="209" t="s">
        <v>172</v>
      </c>
      <c r="AU119" s="209" t="s">
        <v>81</v>
      </c>
      <c r="AV119" s="13" t="s">
        <v>79</v>
      </c>
      <c r="AW119" s="13" t="s">
        <v>33</v>
      </c>
      <c r="AX119" s="13" t="s">
        <v>72</v>
      </c>
      <c r="AY119" s="209" t="s">
        <v>160</v>
      </c>
    </row>
    <row r="120" spans="2:51" s="13" customFormat="1" ht="11.25">
      <c r="B120" s="199"/>
      <c r="C120" s="200"/>
      <c r="D120" s="201" t="s">
        <v>172</v>
      </c>
      <c r="E120" s="202" t="s">
        <v>19</v>
      </c>
      <c r="F120" s="203" t="s">
        <v>173</v>
      </c>
      <c r="G120" s="200"/>
      <c r="H120" s="202" t="s">
        <v>19</v>
      </c>
      <c r="I120" s="204"/>
      <c r="J120" s="200"/>
      <c r="K120" s="200"/>
      <c r="L120" s="205"/>
      <c r="M120" s="206"/>
      <c r="N120" s="207"/>
      <c r="O120" s="207"/>
      <c r="P120" s="207"/>
      <c r="Q120" s="207"/>
      <c r="R120" s="207"/>
      <c r="S120" s="207"/>
      <c r="T120" s="208"/>
      <c r="AT120" s="209" t="s">
        <v>172</v>
      </c>
      <c r="AU120" s="209" t="s">
        <v>81</v>
      </c>
      <c r="AV120" s="13" t="s">
        <v>79</v>
      </c>
      <c r="AW120" s="13" t="s">
        <v>33</v>
      </c>
      <c r="AX120" s="13" t="s">
        <v>72</v>
      </c>
      <c r="AY120" s="209" t="s">
        <v>160</v>
      </c>
    </row>
    <row r="121" spans="2:51" s="14" customFormat="1" ht="11.25">
      <c r="B121" s="210"/>
      <c r="C121" s="211"/>
      <c r="D121" s="201" t="s">
        <v>172</v>
      </c>
      <c r="E121" s="212" t="s">
        <v>19</v>
      </c>
      <c r="F121" s="213" t="s">
        <v>184</v>
      </c>
      <c r="G121" s="211"/>
      <c r="H121" s="214">
        <v>14.88</v>
      </c>
      <c r="I121" s="215"/>
      <c r="J121" s="211"/>
      <c r="K121" s="211"/>
      <c r="L121" s="216"/>
      <c r="M121" s="217"/>
      <c r="N121" s="218"/>
      <c r="O121" s="218"/>
      <c r="P121" s="218"/>
      <c r="Q121" s="218"/>
      <c r="R121" s="218"/>
      <c r="S121" s="218"/>
      <c r="T121" s="219"/>
      <c r="AT121" s="220" t="s">
        <v>172</v>
      </c>
      <c r="AU121" s="220" t="s">
        <v>81</v>
      </c>
      <c r="AV121" s="14" t="s">
        <v>81</v>
      </c>
      <c r="AW121" s="14" t="s">
        <v>33</v>
      </c>
      <c r="AX121" s="14" t="s">
        <v>72</v>
      </c>
      <c r="AY121" s="220" t="s">
        <v>160</v>
      </c>
    </row>
    <row r="122" spans="2:51" s="14" customFormat="1" ht="11.25">
      <c r="B122" s="210"/>
      <c r="C122" s="211"/>
      <c r="D122" s="201" t="s">
        <v>172</v>
      </c>
      <c r="E122" s="212" t="s">
        <v>19</v>
      </c>
      <c r="F122" s="213" t="s">
        <v>185</v>
      </c>
      <c r="G122" s="211"/>
      <c r="H122" s="214">
        <v>98.58</v>
      </c>
      <c r="I122" s="215"/>
      <c r="J122" s="211"/>
      <c r="K122" s="211"/>
      <c r="L122" s="216"/>
      <c r="M122" s="217"/>
      <c r="N122" s="218"/>
      <c r="O122" s="218"/>
      <c r="P122" s="218"/>
      <c r="Q122" s="218"/>
      <c r="R122" s="218"/>
      <c r="S122" s="218"/>
      <c r="T122" s="219"/>
      <c r="AT122" s="220" t="s">
        <v>172</v>
      </c>
      <c r="AU122" s="220" t="s">
        <v>81</v>
      </c>
      <c r="AV122" s="14" t="s">
        <v>81</v>
      </c>
      <c r="AW122" s="14" t="s">
        <v>33</v>
      </c>
      <c r="AX122" s="14" t="s">
        <v>72</v>
      </c>
      <c r="AY122" s="220" t="s">
        <v>160</v>
      </c>
    </row>
    <row r="123" spans="2:51" s="14" customFormat="1" ht="11.25">
      <c r="B123" s="210"/>
      <c r="C123" s="211"/>
      <c r="D123" s="201" t="s">
        <v>172</v>
      </c>
      <c r="E123" s="212" t="s">
        <v>19</v>
      </c>
      <c r="F123" s="213" t="s">
        <v>186</v>
      </c>
      <c r="G123" s="211"/>
      <c r="H123" s="214">
        <v>-15.75</v>
      </c>
      <c r="I123" s="215"/>
      <c r="J123" s="211"/>
      <c r="K123" s="211"/>
      <c r="L123" s="216"/>
      <c r="M123" s="217"/>
      <c r="N123" s="218"/>
      <c r="O123" s="218"/>
      <c r="P123" s="218"/>
      <c r="Q123" s="218"/>
      <c r="R123" s="218"/>
      <c r="S123" s="218"/>
      <c r="T123" s="219"/>
      <c r="AT123" s="220" t="s">
        <v>172</v>
      </c>
      <c r="AU123" s="220" t="s">
        <v>81</v>
      </c>
      <c r="AV123" s="14" t="s">
        <v>81</v>
      </c>
      <c r="AW123" s="14" t="s">
        <v>33</v>
      </c>
      <c r="AX123" s="14" t="s">
        <v>72</v>
      </c>
      <c r="AY123" s="220" t="s">
        <v>160</v>
      </c>
    </row>
    <row r="124" spans="2:51" s="14" customFormat="1" ht="11.25">
      <c r="B124" s="210"/>
      <c r="C124" s="211"/>
      <c r="D124" s="201" t="s">
        <v>172</v>
      </c>
      <c r="E124" s="212" t="s">
        <v>19</v>
      </c>
      <c r="F124" s="213" t="s">
        <v>187</v>
      </c>
      <c r="G124" s="211"/>
      <c r="H124" s="214">
        <v>141.52</v>
      </c>
      <c r="I124" s="215"/>
      <c r="J124" s="211"/>
      <c r="K124" s="211"/>
      <c r="L124" s="216"/>
      <c r="M124" s="217"/>
      <c r="N124" s="218"/>
      <c r="O124" s="218"/>
      <c r="P124" s="218"/>
      <c r="Q124" s="218"/>
      <c r="R124" s="218"/>
      <c r="S124" s="218"/>
      <c r="T124" s="219"/>
      <c r="AT124" s="220" t="s">
        <v>172</v>
      </c>
      <c r="AU124" s="220" t="s">
        <v>81</v>
      </c>
      <c r="AV124" s="14" t="s">
        <v>81</v>
      </c>
      <c r="AW124" s="14" t="s">
        <v>33</v>
      </c>
      <c r="AX124" s="14" t="s">
        <v>72</v>
      </c>
      <c r="AY124" s="220" t="s">
        <v>160</v>
      </c>
    </row>
    <row r="125" spans="2:51" s="16" customFormat="1" ht="11.25">
      <c r="B125" s="232"/>
      <c r="C125" s="233"/>
      <c r="D125" s="201" t="s">
        <v>172</v>
      </c>
      <c r="E125" s="234" t="s">
        <v>19</v>
      </c>
      <c r="F125" s="235" t="s">
        <v>188</v>
      </c>
      <c r="G125" s="233"/>
      <c r="H125" s="236">
        <v>239.23</v>
      </c>
      <c r="I125" s="237"/>
      <c r="J125" s="233"/>
      <c r="K125" s="233"/>
      <c r="L125" s="238"/>
      <c r="M125" s="239"/>
      <c r="N125" s="240"/>
      <c r="O125" s="240"/>
      <c r="P125" s="240"/>
      <c r="Q125" s="240"/>
      <c r="R125" s="240"/>
      <c r="S125" s="240"/>
      <c r="T125" s="241"/>
      <c r="AT125" s="242" t="s">
        <v>172</v>
      </c>
      <c r="AU125" s="242" t="s">
        <v>81</v>
      </c>
      <c r="AV125" s="16" t="s">
        <v>189</v>
      </c>
      <c r="AW125" s="16" t="s">
        <v>33</v>
      </c>
      <c r="AX125" s="16" t="s">
        <v>72</v>
      </c>
      <c r="AY125" s="242" t="s">
        <v>160</v>
      </c>
    </row>
    <row r="126" spans="2:51" s="15" customFormat="1" ht="11.25">
      <c r="B126" s="221"/>
      <c r="C126" s="222"/>
      <c r="D126" s="201" t="s">
        <v>172</v>
      </c>
      <c r="E126" s="223" t="s">
        <v>19</v>
      </c>
      <c r="F126" s="224" t="s">
        <v>178</v>
      </c>
      <c r="G126" s="222"/>
      <c r="H126" s="225">
        <v>239.23</v>
      </c>
      <c r="I126" s="226"/>
      <c r="J126" s="222"/>
      <c r="K126" s="222"/>
      <c r="L126" s="227"/>
      <c r="M126" s="228"/>
      <c r="N126" s="229"/>
      <c r="O126" s="229"/>
      <c r="P126" s="229"/>
      <c r="Q126" s="229"/>
      <c r="R126" s="229"/>
      <c r="S126" s="229"/>
      <c r="T126" s="230"/>
      <c r="AT126" s="231" t="s">
        <v>172</v>
      </c>
      <c r="AU126" s="231" t="s">
        <v>81</v>
      </c>
      <c r="AV126" s="15" t="s">
        <v>168</v>
      </c>
      <c r="AW126" s="15" t="s">
        <v>33</v>
      </c>
      <c r="AX126" s="15" t="s">
        <v>79</v>
      </c>
      <c r="AY126" s="231" t="s">
        <v>160</v>
      </c>
    </row>
    <row r="127" spans="1:65" s="2" customFormat="1" ht="24.2" customHeight="1">
      <c r="A127" s="36"/>
      <c r="B127" s="37"/>
      <c r="C127" s="181" t="s">
        <v>189</v>
      </c>
      <c r="D127" s="181" t="s">
        <v>163</v>
      </c>
      <c r="E127" s="182" t="s">
        <v>190</v>
      </c>
      <c r="F127" s="183" t="s">
        <v>191</v>
      </c>
      <c r="G127" s="184" t="s">
        <v>192</v>
      </c>
      <c r="H127" s="185">
        <v>52.631</v>
      </c>
      <c r="I127" s="186"/>
      <c r="J127" s="187">
        <f>ROUND(I127*H127,2)</f>
        <v>0</v>
      </c>
      <c r="K127" s="183" t="s">
        <v>167</v>
      </c>
      <c r="L127" s="41"/>
      <c r="M127" s="188" t="s">
        <v>19</v>
      </c>
      <c r="N127" s="189" t="s">
        <v>43</v>
      </c>
      <c r="O127" s="66"/>
      <c r="P127" s="190">
        <f>O127*H127</f>
        <v>0</v>
      </c>
      <c r="Q127" s="190">
        <v>0</v>
      </c>
      <c r="R127" s="190">
        <f>Q127*H127</f>
        <v>0</v>
      </c>
      <c r="S127" s="190">
        <v>0</v>
      </c>
      <c r="T127" s="191">
        <f>S127*H127</f>
        <v>0</v>
      </c>
      <c r="U127" s="36"/>
      <c r="V127" s="36"/>
      <c r="W127" s="36"/>
      <c r="X127" s="36"/>
      <c r="Y127" s="36"/>
      <c r="Z127" s="36"/>
      <c r="AA127" s="36"/>
      <c r="AB127" s="36"/>
      <c r="AC127" s="36"/>
      <c r="AD127" s="36"/>
      <c r="AE127" s="36"/>
      <c r="AR127" s="192" t="s">
        <v>168</v>
      </c>
      <c r="AT127" s="192" t="s">
        <v>163</v>
      </c>
      <c r="AU127" s="192" t="s">
        <v>81</v>
      </c>
      <c r="AY127" s="19" t="s">
        <v>160</v>
      </c>
      <c r="BE127" s="193">
        <f>IF(N127="základní",J127,0)</f>
        <v>0</v>
      </c>
      <c r="BF127" s="193">
        <f>IF(N127="snížená",J127,0)</f>
        <v>0</v>
      </c>
      <c r="BG127" s="193">
        <f>IF(N127="zákl. přenesená",J127,0)</f>
        <v>0</v>
      </c>
      <c r="BH127" s="193">
        <f>IF(N127="sníž. přenesená",J127,0)</f>
        <v>0</v>
      </c>
      <c r="BI127" s="193">
        <f>IF(N127="nulová",J127,0)</f>
        <v>0</v>
      </c>
      <c r="BJ127" s="19" t="s">
        <v>79</v>
      </c>
      <c r="BK127" s="193">
        <f>ROUND(I127*H127,2)</f>
        <v>0</v>
      </c>
      <c r="BL127" s="19" t="s">
        <v>168</v>
      </c>
      <c r="BM127" s="192" t="s">
        <v>193</v>
      </c>
    </row>
    <row r="128" spans="1:47" s="2" customFormat="1" ht="11.25">
      <c r="A128" s="36"/>
      <c r="B128" s="37"/>
      <c r="C128" s="38"/>
      <c r="D128" s="194" t="s">
        <v>170</v>
      </c>
      <c r="E128" s="38"/>
      <c r="F128" s="195" t="s">
        <v>194</v>
      </c>
      <c r="G128" s="38"/>
      <c r="H128" s="38"/>
      <c r="I128" s="196"/>
      <c r="J128" s="38"/>
      <c r="K128" s="38"/>
      <c r="L128" s="41"/>
      <c r="M128" s="197"/>
      <c r="N128" s="198"/>
      <c r="O128" s="66"/>
      <c r="P128" s="66"/>
      <c r="Q128" s="66"/>
      <c r="R128" s="66"/>
      <c r="S128" s="66"/>
      <c r="T128" s="67"/>
      <c r="U128" s="36"/>
      <c r="V128" s="36"/>
      <c r="W128" s="36"/>
      <c r="X128" s="36"/>
      <c r="Y128" s="36"/>
      <c r="Z128" s="36"/>
      <c r="AA128" s="36"/>
      <c r="AB128" s="36"/>
      <c r="AC128" s="36"/>
      <c r="AD128" s="36"/>
      <c r="AE128" s="36"/>
      <c r="AT128" s="19" t="s">
        <v>170</v>
      </c>
      <c r="AU128" s="19" t="s">
        <v>81</v>
      </c>
    </row>
    <row r="129" spans="1:65" s="2" customFormat="1" ht="24.2" customHeight="1">
      <c r="A129" s="36"/>
      <c r="B129" s="37"/>
      <c r="C129" s="181" t="s">
        <v>168</v>
      </c>
      <c r="D129" s="181" t="s">
        <v>163</v>
      </c>
      <c r="E129" s="182" t="s">
        <v>195</v>
      </c>
      <c r="F129" s="183" t="s">
        <v>196</v>
      </c>
      <c r="G129" s="184" t="s">
        <v>192</v>
      </c>
      <c r="H129" s="185">
        <v>736.834</v>
      </c>
      <c r="I129" s="186"/>
      <c r="J129" s="187">
        <f>ROUND(I129*H129,2)</f>
        <v>0</v>
      </c>
      <c r="K129" s="183" t="s">
        <v>167</v>
      </c>
      <c r="L129" s="41"/>
      <c r="M129" s="188" t="s">
        <v>19</v>
      </c>
      <c r="N129" s="189" t="s">
        <v>43</v>
      </c>
      <c r="O129" s="66"/>
      <c r="P129" s="190">
        <f>O129*H129</f>
        <v>0</v>
      </c>
      <c r="Q129" s="190">
        <v>0</v>
      </c>
      <c r="R129" s="190">
        <f>Q129*H129</f>
        <v>0</v>
      </c>
      <c r="S129" s="190">
        <v>0</v>
      </c>
      <c r="T129" s="191">
        <f>S129*H129</f>
        <v>0</v>
      </c>
      <c r="U129" s="36"/>
      <c r="V129" s="36"/>
      <c r="W129" s="36"/>
      <c r="X129" s="36"/>
      <c r="Y129" s="36"/>
      <c r="Z129" s="36"/>
      <c r="AA129" s="36"/>
      <c r="AB129" s="36"/>
      <c r="AC129" s="36"/>
      <c r="AD129" s="36"/>
      <c r="AE129" s="36"/>
      <c r="AR129" s="192" t="s">
        <v>168</v>
      </c>
      <c r="AT129" s="192" t="s">
        <v>163</v>
      </c>
      <c r="AU129" s="192" t="s">
        <v>81</v>
      </c>
      <c r="AY129" s="19" t="s">
        <v>160</v>
      </c>
      <c r="BE129" s="193">
        <f>IF(N129="základní",J129,0)</f>
        <v>0</v>
      </c>
      <c r="BF129" s="193">
        <f>IF(N129="snížená",J129,0)</f>
        <v>0</v>
      </c>
      <c r="BG129" s="193">
        <f>IF(N129="zákl. přenesená",J129,0)</f>
        <v>0</v>
      </c>
      <c r="BH129" s="193">
        <f>IF(N129="sníž. přenesená",J129,0)</f>
        <v>0</v>
      </c>
      <c r="BI129" s="193">
        <f>IF(N129="nulová",J129,0)</f>
        <v>0</v>
      </c>
      <c r="BJ129" s="19" t="s">
        <v>79</v>
      </c>
      <c r="BK129" s="193">
        <f>ROUND(I129*H129,2)</f>
        <v>0</v>
      </c>
      <c r="BL129" s="19" t="s">
        <v>168</v>
      </c>
      <c r="BM129" s="192" t="s">
        <v>197</v>
      </c>
    </row>
    <row r="130" spans="1:47" s="2" customFormat="1" ht="11.25">
      <c r="A130" s="36"/>
      <c r="B130" s="37"/>
      <c r="C130" s="38"/>
      <c r="D130" s="194" t="s">
        <v>170</v>
      </c>
      <c r="E130" s="38"/>
      <c r="F130" s="195" t="s">
        <v>198</v>
      </c>
      <c r="G130" s="38"/>
      <c r="H130" s="38"/>
      <c r="I130" s="196"/>
      <c r="J130" s="38"/>
      <c r="K130" s="38"/>
      <c r="L130" s="41"/>
      <c r="M130" s="197"/>
      <c r="N130" s="198"/>
      <c r="O130" s="66"/>
      <c r="P130" s="66"/>
      <c r="Q130" s="66"/>
      <c r="R130" s="66"/>
      <c r="S130" s="66"/>
      <c r="T130" s="67"/>
      <c r="U130" s="36"/>
      <c r="V130" s="36"/>
      <c r="W130" s="36"/>
      <c r="X130" s="36"/>
      <c r="Y130" s="36"/>
      <c r="Z130" s="36"/>
      <c r="AA130" s="36"/>
      <c r="AB130" s="36"/>
      <c r="AC130" s="36"/>
      <c r="AD130" s="36"/>
      <c r="AE130" s="36"/>
      <c r="AT130" s="19" t="s">
        <v>170</v>
      </c>
      <c r="AU130" s="19" t="s">
        <v>81</v>
      </c>
    </row>
    <row r="131" spans="2:51" s="14" customFormat="1" ht="11.25">
      <c r="B131" s="210"/>
      <c r="C131" s="211"/>
      <c r="D131" s="201" t="s">
        <v>172</v>
      </c>
      <c r="E131" s="211"/>
      <c r="F131" s="213" t="s">
        <v>199</v>
      </c>
      <c r="G131" s="211"/>
      <c r="H131" s="214">
        <v>736.834</v>
      </c>
      <c r="I131" s="215"/>
      <c r="J131" s="211"/>
      <c r="K131" s="211"/>
      <c r="L131" s="216"/>
      <c r="M131" s="217"/>
      <c r="N131" s="218"/>
      <c r="O131" s="218"/>
      <c r="P131" s="218"/>
      <c r="Q131" s="218"/>
      <c r="R131" s="218"/>
      <c r="S131" s="218"/>
      <c r="T131" s="219"/>
      <c r="AT131" s="220" t="s">
        <v>172</v>
      </c>
      <c r="AU131" s="220" t="s">
        <v>81</v>
      </c>
      <c r="AV131" s="14" t="s">
        <v>81</v>
      </c>
      <c r="AW131" s="14" t="s">
        <v>4</v>
      </c>
      <c r="AX131" s="14" t="s">
        <v>79</v>
      </c>
      <c r="AY131" s="220" t="s">
        <v>160</v>
      </c>
    </row>
    <row r="132" spans="1:65" s="2" customFormat="1" ht="24.2" customHeight="1">
      <c r="A132" s="36"/>
      <c r="B132" s="37"/>
      <c r="C132" s="181" t="s">
        <v>200</v>
      </c>
      <c r="D132" s="181" t="s">
        <v>163</v>
      </c>
      <c r="E132" s="182" t="s">
        <v>201</v>
      </c>
      <c r="F132" s="183" t="s">
        <v>202</v>
      </c>
      <c r="G132" s="184" t="s">
        <v>192</v>
      </c>
      <c r="H132" s="185">
        <v>52.631</v>
      </c>
      <c r="I132" s="186"/>
      <c r="J132" s="187">
        <f>ROUND(I132*H132,2)</f>
        <v>0</v>
      </c>
      <c r="K132" s="183" t="s">
        <v>167</v>
      </c>
      <c r="L132" s="41"/>
      <c r="M132" s="188" t="s">
        <v>19</v>
      </c>
      <c r="N132" s="189" t="s">
        <v>43</v>
      </c>
      <c r="O132" s="66"/>
      <c r="P132" s="190">
        <f>O132*H132</f>
        <v>0</v>
      </c>
      <c r="Q132" s="190">
        <v>0</v>
      </c>
      <c r="R132" s="190">
        <f>Q132*H132</f>
        <v>0</v>
      </c>
      <c r="S132" s="190">
        <v>0</v>
      </c>
      <c r="T132" s="191">
        <f>S132*H132</f>
        <v>0</v>
      </c>
      <c r="U132" s="36"/>
      <c r="V132" s="36"/>
      <c r="W132" s="36"/>
      <c r="X132" s="36"/>
      <c r="Y132" s="36"/>
      <c r="Z132" s="36"/>
      <c r="AA132" s="36"/>
      <c r="AB132" s="36"/>
      <c r="AC132" s="36"/>
      <c r="AD132" s="36"/>
      <c r="AE132" s="36"/>
      <c r="AR132" s="192" t="s">
        <v>168</v>
      </c>
      <c r="AT132" s="192" t="s">
        <v>163</v>
      </c>
      <c r="AU132" s="192" t="s">
        <v>81</v>
      </c>
      <c r="AY132" s="19" t="s">
        <v>160</v>
      </c>
      <c r="BE132" s="193">
        <f>IF(N132="základní",J132,0)</f>
        <v>0</v>
      </c>
      <c r="BF132" s="193">
        <f>IF(N132="snížená",J132,0)</f>
        <v>0</v>
      </c>
      <c r="BG132" s="193">
        <f>IF(N132="zákl. přenesená",J132,0)</f>
        <v>0</v>
      </c>
      <c r="BH132" s="193">
        <f>IF(N132="sníž. přenesená",J132,0)</f>
        <v>0</v>
      </c>
      <c r="BI132" s="193">
        <f>IF(N132="nulová",J132,0)</f>
        <v>0</v>
      </c>
      <c r="BJ132" s="19" t="s">
        <v>79</v>
      </c>
      <c r="BK132" s="193">
        <f>ROUND(I132*H132,2)</f>
        <v>0</v>
      </c>
      <c r="BL132" s="19" t="s">
        <v>168</v>
      </c>
      <c r="BM132" s="192" t="s">
        <v>203</v>
      </c>
    </row>
    <row r="133" spans="1:47" s="2" customFormat="1" ht="11.25">
      <c r="A133" s="36"/>
      <c r="B133" s="37"/>
      <c r="C133" s="38"/>
      <c r="D133" s="194" t="s">
        <v>170</v>
      </c>
      <c r="E133" s="38"/>
      <c r="F133" s="195" t="s">
        <v>204</v>
      </c>
      <c r="G133" s="38"/>
      <c r="H133" s="38"/>
      <c r="I133" s="196"/>
      <c r="J133" s="38"/>
      <c r="K133" s="38"/>
      <c r="L133" s="41"/>
      <c r="M133" s="197"/>
      <c r="N133" s="198"/>
      <c r="O133" s="66"/>
      <c r="P133" s="66"/>
      <c r="Q133" s="66"/>
      <c r="R133" s="66"/>
      <c r="S133" s="66"/>
      <c r="T133" s="67"/>
      <c r="U133" s="36"/>
      <c r="V133" s="36"/>
      <c r="W133" s="36"/>
      <c r="X133" s="36"/>
      <c r="Y133" s="36"/>
      <c r="Z133" s="36"/>
      <c r="AA133" s="36"/>
      <c r="AB133" s="36"/>
      <c r="AC133" s="36"/>
      <c r="AD133" s="36"/>
      <c r="AE133" s="36"/>
      <c r="AT133" s="19" t="s">
        <v>170</v>
      </c>
      <c r="AU133" s="19" t="s">
        <v>81</v>
      </c>
    </row>
    <row r="134" spans="1:65" s="2" customFormat="1" ht="16.5" customHeight="1">
      <c r="A134" s="36"/>
      <c r="B134" s="37"/>
      <c r="C134" s="181" t="s">
        <v>205</v>
      </c>
      <c r="D134" s="181" t="s">
        <v>163</v>
      </c>
      <c r="E134" s="182" t="s">
        <v>206</v>
      </c>
      <c r="F134" s="183" t="s">
        <v>207</v>
      </c>
      <c r="G134" s="184" t="s">
        <v>208</v>
      </c>
      <c r="H134" s="185">
        <v>56.303</v>
      </c>
      <c r="I134" s="186"/>
      <c r="J134" s="187">
        <f>ROUND(I134*H134,2)</f>
        <v>0</v>
      </c>
      <c r="K134" s="183" t="s">
        <v>167</v>
      </c>
      <c r="L134" s="41"/>
      <c r="M134" s="188" t="s">
        <v>19</v>
      </c>
      <c r="N134" s="189" t="s">
        <v>43</v>
      </c>
      <c r="O134" s="66"/>
      <c r="P134" s="190">
        <f>O134*H134</f>
        <v>0</v>
      </c>
      <c r="Q134" s="190">
        <v>0</v>
      </c>
      <c r="R134" s="190">
        <f>Q134*H134</f>
        <v>0</v>
      </c>
      <c r="S134" s="190">
        <v>2</v>
      </c>
      <c r="T134" s="191">
        <f>S134*H134</f>
        <v>112.606</v>
      </c>
      <c r="U134" s="36"/>
      <c r="V134" s="36"/>
      <c r="W134" s="36"/>
      <c r="X134" s="36"/>
      <c r="Y134" s="36"/>
      <c r="Z134" s="36"/>
      <c r="AA134" s="36"/>
      <c r="AB134" s="36"/>
      <c r="AC134" s="36"/>
      <c r="AD134" s="36"/>
      <c r="AE134" s="36"/>
      <c r="AR134" s="192" t="s">
        <v>168</v>
      </c>
      <c r="AT134" s="192" t="s">
        <v>163</v>
      </c>
      <c r="AU134" s="192" t="s">
        <v>81</v>
      </c>
      <c r="AY134" s="19" t="s">
        <v>160</v>
      </c>
      <c r="BE134" s="193">
        <f>IF(N134="základní",J134,0)</f>
        <v>0</v>
      </c>
      <c r="BF134" s="193">
        <f>IF(N134="snížená",J134,0)</f>
        <v>0</v>
      </c>
      <c r="BG134" s="193">
        <f>IF(N134="zákl. přenesená",J134,0)</f>
        <v>0</v>
      </c>
      <c r="BH134" s="193">
        <f>IF(N134="sníž. přenesená",J134,0)</f>
        <v>0</v>
      </c>
      <c r="BI134" s="193">
        <f>IF(N134="nulová",J134,0)</f>
        <v>0</v>
      </c>
      <c r="BJ134" s="19" t="s">
        <v>79</v>
      </c>
      <c r="BK134" s="193">
        <f>ROUND(I134*H134,2)</f>
        <v>0</v>
      </c>
      <c r="BL134" s="19" t="s">
        <v>168</v>
      </c>
      <c r="BM134" s="192" t="s">
        <v>209</v>
      </c>
    </row>
    <row r="135" spans="1:47" s="2" customFormat="1" ht="11.25">
      <c r="A135" s="36"/>
      <c r="B135" s="37"/>
      <c r="C135" s="38"/>
      <c r="D135" s="194" t="s">
        <v>170</v>
      </c>
      <c r="E135" s="38"/>
      <c r="F135" s="195" t="s">
        <v>210</v>
      </c>
      <c r="G135" s="38"/>
      <c r="H135" s="38"/>
      <c r="I135" s="196"/>
      <c r="J135" s="38"/>
      <c r="K135" s="38"/>
      <c r="L135" s="41"/>
      <c r="M135" s="197"/>
      <c r="N135" s="198"/>
      <c r="O135" s="66"/>
      <c r="P135" s="66"/>
      <c r="Q135" s="66"/>
      <c r="R135" s="66"/>
      <c r="S135" s="66"/>
      <c r="T135" s="67"/>
      <c r="U135" s="36"/>
      <c r="V135" s="36"/>
      <c r="W135" s="36"/>
      <c r="X135" s="36"/>
      <c r="Y135" s="36"/>
      <c r="Z135" s="36"/>
      <c r="AA135" s="36"/>
      <c r="AB135" s="36"/>
      <c r="AC135" s="36"/>
      <c r="AD135" s="36"/>
      <c r="AE135" s="36"/>
      <c r="AT135" s="19" t="s">
        <v>170</v>
      </c>
      <c r="AU135" s="19" t="s">
        <v>81</v>
      </c>
    </row>
    <row r="136" spans="2:51" s="13" customFormat="1" ht="11.25">
      <c r="B136" s="199"/>
      <c r="C136" s="200"/>
      <c r="D136" s="201" t="s">
        <v>172</v>
      </c>
      <c r="E136" s="202" t="s">
        <v>19</v>
      </c>
      <c r="F136" s="203" t="s">
        <v>211</v>
      </c>
      <c r="G136" s="200"/>
      <c r="H136" s="202" t="s">
        <v>19</v>
      </c>
      <c r="I136" s="204"/>
      <c r="J136" s="200"/>
      <c r="K136" s="200"/>
      <c r="L136" s="205"/>
      <c r="M136" s="206"/>
      <c r="N136" s="207"/>
      <c r="O136" s="207"/>
      <c r="P136" s="207"/>
      <c r="Q136" s="207"/>
      <c r="R136" s="207"/>
      <c r="S136" s="207"/>
      <c r="T136" s="208"/>
      <c r="AT136" s="209" t="s">
        <v>172</v>
      </c>
      <c r="AU136" s="209" t="s">
        <v>81</v>
      </c>
      <c r="AV136" s="13" t="s">
        <v>79</v>
      </c>
      <c r="AW136" s="13" t="s">
        <v>33</v>
      </c>
      <c r="AX136" s="13" t="s">
        <v>72</v>
      </c>
      <c r="AY136" s="209" t="s">
        <v>160</v>
      </c>
    </row>
    <row r="137" spans="2:51" s="13" customFormat="1" ht="11.25">
      <c r="B137" s="199"/>
      <c r="C137" s="200"/>
      <c r="D137" s="201" t="s">
        <v>172</v>
      </c>
      <c r="E137" s="202" t="s">
        <v>19</v>
      </c>
      <c r="F137" s="203" t="s">
        <v>212</v>
      </c>
      <c r="G137" s="200"/>
      <c r="H137" s="202" t="s">
        <v>19</v>
      </c>
      <c r="I137" s="204"/>
      <c r="J137" s="200"/>
      <c r="K137" s="200"/>
      <c r="L137" s="205"/>
      <c r="M137" s="206"/>
      <c r="N137" s="207"/>
      <c r="O137" s="207"/>
      <c r="P137" s="207"/>
      <c r="Q137" s="207"/>
      <c r="R137" s="207"/>
      <c r="S137" s="207"/>
      <c r="T137" s="208"/>
      <c r="AT137" s="209" t="s">
        <v>172</v>
      </c>
      <c r="AU137" s="209" t="s">
        <v>81</v>
      </c>
      <c r="AV137" s="13" t="s">
        <v>79</v>
      </c>
      <c r="AW137" s="13" t="s">
        <v>33</v>
      </c>
      <c r="AX137" s="13" t="s">
        <v>72</v>
      </c>
      <c r="AY137" s="209" t="s">
        <v>160</v>
      </c>
    </row>
    <row r="138" spans="2:51" s="14" customFormat="1" ht="11.25">
      <c r="B138" s="210"/>
      <c r="C138" s="211"/>
      <c r="D138" s="201" t="s">
        <v>172</v>
      </c>
      <c r="E138" s="212" t="s">
        <v>19</v>
      </c>
      <c r="F138" s="213" t="s">
        <v>213</v>
      </c>
      <c r="G138" s="211"/>
      <c r="H138" s="214">
        <v>2.624</v>
      </c>
      <c r="I138" s="215"/>
      <c r="J138" s="211"/>
      <c r="K138" s="211"/>
      <c r="L138" s="216"/>
      <c r="M138" s="217"/>
      <c r="N138" s="218"/>
      <c r="O138" s="218"/>
      <c r="P138" s="218"/>
      <c r="Q138" s="218"/>
      <c r="R138" s="218"/>
      <c r="S138" s="218"/>
      <c r="T138" s="219"/>
      <c r="AT138" s="220" t="s">
        <v>172</v>
      </c>
      <c r="AU138" s="220" t="s">
        <v>81</v>
      </c>
      <c r="AV138" s="14" t="s">
        <v>81</v>
      </c>
      <c r="AW138" s="14" t="s">
        <v>33</v>
      </c>
      <c r="AX138" s="14" t="s">
        <v>72</v>
      </c>
      <c r="AY138" s="220" t="s">
        <v>160</v>
      </c>
    </row>
    <row r="139" spans="2:51" s="16" customFormat="1" ht="11.25">
      <c r="B139" s="232"/>
      <c r="C139" s="233"/>
      <c r="D139" s="201" t="s">
        <v>172</v>
      </c>
      <c r="E139" s="234" t="s">
        <v>19</v>
      </c>
      <c r="F139" s="235" t="s">
        <v>188</v>
      </c>
      <c r="G139" s="233"/>
      <c r="H139" s="236">
        <v>2.624</v>
      </c>
      <c r="I139" s="237"/>
      <c r="J139" s="233"/>
      <c r="K139" s="233"/>
      <c r="L139" s="238"/>
      <c r="M139" s="239"/>
      <c r="N139" s="240"/>
      <c r="O139" s="240"/>
      <c r="P139" s="240"/>
      <c r="Q139" s="240"/>
      <c r="R139" s="240"/>
      <c r="S139" s="240"/>
      <c r="T139" s="241"/>
      <c r="AT139" s="242" t="s">
        <v>172</v>
      </c>
      <c r="AU139" s="242" t="s">
        <v>81</v>
      </c>
      <c r="AV139" s="16" t="s">
        <v>189</v>
      </c>
      <c r="AW139" s="16" t="s">
        <v>33</v>
      </c>
      <c r="AX139" s="16" t="s">
        <v>72</v>
      </c>
      <c r="AY139" s="242" t="s">
        <v>160</v>
      </c>
    </row>
    <row r="140" spans="2:51" s="13" customFormat="1" ht="11.25">
      <c r="B140" s="199"/>
      <c r="C140" s="200"/>
      <c r="D140" s="201" t="s">
        <v>172</v>
      </c>
      <c r="E140" s="202" t="s">
        <v>19</v>
      </c>
      <c r="F140" s="203" t="s">
        <v>214</v>
      </c>
      <c r="G140" s="200"/>
      <c r="H140" s="202" t="s">
        <v>19</v>
      </c>
      <c r="I140" s="204"/>
      <c r="J140" s="200"/>
      <c r="K140" s="200"/>
      <c r="L140" s="205"/>
      <c r="M140" s="206"/>
      <c r="N140" s="207"/>
      <c r="O140" s="207"/>
      <c r="P140" s="207"/>
      <c r="Q140" s="207"/>
      <c r="R140" s="207"/>
      <c r="S140" s="207"/>
      <c r="T140" s="208"/>
      <c r="AT140" s="209" t="s">
        <v>172</v>
      </c>
      <c r="AU140" s="209" t="s">
        <v>81</v>
      </c>
      <c r="AV140" s="13" t="s">
        <v>79</v>
      </c>
      <c r="AW140" s="13" t="s">
        <v>33</v>
      </c>
      <c r="AX140" s="13" t="s">
        <v>72</v>
      </c>
      <c r="AY140" s="209" t="s">
        <v>160</v>
      </c>
    </row>
    <row r="141" spans="2:51" s="14" customFormat="1" ht="11.25">
      <c r="B141" s="210"/>
      <c r="C141" s="211"/>
      <c r="D141" s="201" t="s">
        <v>172</v>
      </c>
      <c r="E141" s="212" t="s">
        <v>19</v>
      </c>
      <c r="F141" s="213" t="s">
        <v>215</v>
      </c>
      <c r="G141" s="211"/>
      <c r="H141" s="214">
        <v>39.504</v>
      </c>
      <c r="I141" s="215"/>
      <c r="J141" s="211"/>
      <c r="K141" s="211"/>
      <c r="L141" s="216"/>
      <c r="M141" s="217"/>
      <c r="N141" s="218"/>
      <c r="O141" s="218"/>
      <c r="P141" s="218"/>
      <c r="Q141" s="218"/>
      <c r="R141" s="218"/>
      <c r="S141" s="218"/>
      <c r="T141" s="219"/>
      <c r="AT141" s="220" t="s">
        <v>172</v>
      </c>
      <c r="AU141" s="220" t="s">
        <v>81</v>
      </c>
      <c r="AV141" s="14" t="s">
        <v>81</v>
      </c>
      <c r="AW141" s="14" t="s">
        <v>33</v>
      </c>
      <c r="AX141" s="14" t="s">
        <v>72</v>
      </c>
      <c r="AY141" s="220" t="s">
        <v>160</v>
      </c>
    </row>
    <row r="142" spans="2:51" s="16" customFormat="1" ht="11.25">
      <c r="B142" s="232"/>
      <c r="C142" s="233"/>
      <c r="D142" s="201" t="s">
        <v>172</v>
      </c>
      <c r="E142" s="234" t="s">
        <v>19</v>
      </c>
      <c r="F142" s="235" t="s">
        <v>188</v>
      </c>
      <c r="G142" s="233"/>
      <c r="H142" s="236">
        <v>39.504</v>
      </c>
      <c r="I142" s="237"/>
      <c r="J142" s="233"/>
      <c r="K142" s="233"/>
      <c r="L142" s="238"/>
      <c r="M142" s="239"/>
      <c r="N142" s="240"/>
      <c r="O142" s="240"/>
      <c r="P142" s="240"/>
      <c r="Q142" s="240"/>
      <c r="R142" s="240"/>
      <c r="S142" s="240"/>
      <c r="T142" s="241"/>
      <c r="AT142" s="242" t="s">
        <v>172</v>
      </c>
      <c r="AU142" s="242" t="s">
        <v>81</v>
      </c>
      <c r="AV142" s="16" t="s">
        <v>189</v>
      </c>
      <c r="AW142" s="16" t="s">
        <v>33</v>
      </c>
      <c r="AX142" s="16" t="s">
        <v>72</v>
      </c>
      <c r="AY142" s="242" t="s">
        <v>160</v>
      </c>
    </row>
    <row r="143" spans="2:51" s="13" customFormat="1" ht="11.25">
      <c r="B143" s="199"/>
      <c r="C143" s="200"/>
      <c r="D143" s="201" t="s">
        <v>172</v>
      </c>
      <c r="E143" s="202" t="s">
        <v>19</v>
      </c>
      <c r="F143" s="203" t="s">
        <v>216</v>
      </c>
      <c r="G143" s="200"/>
      <c r="H143" s="202" t="s">
        <v>19</v>
      </c>
      <c r="I143" s="204"/>
      <c r="J143" s="200"/>
      <c r="K143" s="200"/>
      <c r="L143" s="205"/>
      <c r="M143" s="206"/>
      <c r="N143" s="207"/>
      <c r="O143" s="207"/>
      <c r="P143" s="207"/>
      <c r="Q143" s="207"/>
      <c r="R143" s="207"/>
      <c r="S143" s="207"/>
      <c r="T143" s="208"/>
      <c r="AT143" s="209" t="s">
        <v>172</v>
      </c>
      <c r="AU143" s="209" t="s">
        <v>81</v>
      </c>
      <c r="AV143" s="13" t="s">
        <v>79</v>
      </c>
      <c r="AW143" s="13" t="s">
        <v>33</v>
      </c>
      <c r="AX143" s="13" t="s">
        <v>72</v>
      </c>
      <c r="AY143" s="209" t="s">
        <v>160</v>
      </c>
    </row>
    <row r="144" spans="2:51" s="14" customFormat="1" ht="11.25">
      <c r="B144" s="210"/>
      <c r="C144" s="211"/>
      <c r="D144" s="201" t="s">
        <v>172</v>
      </c>
      <c r="E144" s="212" t="s">
        <v>19</v>
      </c>
      <c r="F144" s="213" t="s">
        <v>217</v>
      </c>
      <c r="G144" s="211"/>
      <c r="H144" s="214">
        <v>14.175</v>
      </c>
      <c r="I144" s="215"/>
      <c r="J144" s="211"/>
      <c r="K144" s="211"/>
      <c r="L144" s="216"/>
      <c r="M144" s="217"/>
      <c r="N144" s="218"/>
      <c r="O144" s="218"/>
      <c r="P144" s="218"/>
      <c r="Q144" s="218"/>
      <c r="R144" s="218"/>
      <c r="S144" s="218"/>
      <c r="T144" s="219"/>
      <c r="AT144" s="220" t="s">
        <v>172</v>
      </c>
      <c r="AU144" s="220" t="s">
        <v>81</v>
      </c>
      <c r="AV144" s="14" t="s">
        <v>81</v>
      </c>
      <c r="AW144" s="14" t="s">
        <v>33</v>
      </c>
      <c r="AX144" s="14" t="s">
        <v>72</v>
      </c>
      <c r="AY144" s="220" t="s">
        <v>160</v>
      </c>
    </row>
    <row r="145" spans="2:51" s="16" customFormat="1" ht="11.25">
      <c r="B145" s="232"/>
      <c r="C145" s="233"/>
      <c r="D145" s="201" t="s">
        <v>172</v>
      </c>
      <c r="E145" s="234" t="s">
        <v>19</v>
      </c>
      <c r="F145" s="235" t="s">
        <v>188</v>
      </c>
      <c r="G145" s="233"/>
      <c r="H145" s="236">
        <v>14.175</v>
      </c>
      <c r="I145" s="237"/>
      <c r="J145" s="233"/>
      <c r="K145" s="233"/>
      <c r="L145" s="238"/>
      <c r="M145" s="239"/>
      <c r="N145" s="240"/>
      <c r="O145" s="240"/>
      <c r="P145" s="240"/>
      <c r="Q145" s="240"/>
      <c r="R145" s="240"/>
      <c r="S145" s="240"/>
      <c r="T145" s="241"/>
      <c r="AT145" s="242" t="s">
        <v>172</v>
      </c>
      <c r="AU145" s="242" t="s">
        <v>81</v>
      </c>
      <c r="AV145" s="16" t="s">
        <v>189</v>
      </c>
      <c r="AW145" s="16" t="s">
        <v>33</v>
      </c>
      <c r="AX145" s="16" t="s">
        <v>72</v>
      </c>
      <c r="AY145" s="242" t="s">
        <v>160</v>
      </c>
    </row>
    <row r="146" spans="2:51" s="15" customFormat="1" ht="11.25">
      <c r="B146" s="221"/>
      <c r="C146" s="222"/>
      <c r="D146" s="201" t="s">
        <v>172</v>
      </c>
      <c r="E146" s="223" t="s">
        <v>19</v>
      </c>
      <c r="F146" s="224" t="s">
        <v>178</v>
      </c>
      <c r="G146" s="222"/>
      <c r="H146" s="225">
        <v>56.303</v>
      </c>
      <c r="I146" s="226"/>
      <c r="J146" s="222"/>
      <c r="K146" s="222"/>
      <c r="L146" s="227"/>
      <c r="M146" s="228"/>
      <c r="N146" s="229"/>
      <c r="O146" s="229"/>
      <c r="P146" s="229"/>
      <c r="Q146" s="229"/>
      <c r="R146" s="229"/>
      <c r="S146" s="229"/>
      <c r="T146" s="230"/>
      <c r="AT146" s="231" t="s">
        <v>172</v>
      </c>
      <c r="AU146" s="231" t="s">
        <v>81</v>
      </c>
      <c r="AV146" s="15" t="s">
        <v>168</v>
      </c>
      <c r="AW146" s="15" t="s">
        <v>33</v>
      </c>
      <c r="AX146" s="15" t="s">
        <v>79</v>
      </c>
      <c r="AY146" s="231" t="s">
        <v>160</v>
      </c>
    </row>
    <row r="147" spans="1:65" s="2" customFormat="1" ht="21.75" customHeight="1">
      <c r="A147" s="36"/>
      <c r="B147" s="37"/>
      <c r="C147" s="181" t="s">
        <v>218</v>
      </c>
      <c r="D147" s="181" t="s">
        <v>163</v>
      </c>
      <c r="E147" s="182" t="s">
        <v>219</v>
      </c>
      <c r="F147" s="183" t="s">
        <v>220</v>
      </c>
      <c r="G147" s="184" t="s">
        <v>192</v>
      </c>
      <c r="H147" s="185">
        <v>112.606</v>
      </c>
      <c r="I147" s="186"/>
      <c r="J147" s="187">
        <f>ROUND(I147*H147,2)</f>
        <v>0</v>
      </c>
      <c r="K147" s="183" t="s">
        <v>167</v>
      </c>
      <c r="L147" s="41"/>
      <c r="M147" s="188" t="s">
        <v>19</v>
      </c>
      <c r="N147" s="189" t="s">
        <v>43</v>
      </c>
      <c r="O147" s="66"/>
      <c r="P147" s="190">
        <f>O147*H147</f>
        <v>0</v>
      </c>
      <c r="Q147" s="190">
        <v>0</v>
      </c>
      <c r="R147" s="190">
        <f>Q147*H147</f>
        <v>0</v>
      </c>
      <c r="S147" s="190">
        <v>0</v>
      </c>
      <c r="T147" s="191">
        <f>S147*H147</f>
        <v>0</v>
      </c>
      <c r="U147" s="36"/>
      <c r="V147" s="36"/>
      <c r="W147" s="36"/>
      <c r="X147" s="36"/>
      <c r="Y147" s="36"/>
      <c r="Z147" s="36"/>
      <c r="AA147" s="36"/>
      <c r="AB147" s="36"/>
      <c r="AC147" s="36"/>
      <c r="AD147" s="36"/>
      <c r="AE147" s="36"/>
      <c r="AR147" s="192" t="s">
        <v>168</v>
      </c>
      <c r="AT147" s="192" t="s">
        <v>163</v>
      </c>
      <c r="AU147" s="192" t="s">
        <v>81</v>
      </c>
      <c r="AY147" s="19" t="s">
        <v>160</v>
      </c>
      <c r="BE147" s="193">
        <f>IF(N147="základní",J147,0)</f>
        <v>0</v>
      </c>
      <c r="BF147" s="193">
        <f>IF(N147="snížená",J147,0)</f>
        <v>0</v>
      </c>
      <c r="BG147" s="193">
        <f>IF(N147="zákl. přenesená",J147,0)</f>
        <v>0</v>
      </c>
      <c r="BH147" s="193">
        <f>IF(N147="sníž. přenesená",J147,0)</f>
        <v>0</v>
      </c>
      <c r="BI147" s="193">
        <f>IF(N147="nulová",J147,0)</f>
        <v>0</v>
      </c>
      <c r="BJ147" s="19" t="s">
        <v>79</v>
      </c>
      <c r="BK147" s="193">
        <f>ROUND(I147*H147,2)</f>
        <v>0</v>
      </c>
      <c r="BL147" s="19" t="s">
        <v>168</v>
      </c>
      <c r="BM147" s="192" t="s">
        <v>221</v>
      </c>
    </row>
    <row r="148" spans="1:47" s="2" customFormat="1" ht="11.25">
      <c r="A148" s="36"/>
      <c r="B148" s="37"/>
      <c r="C148" s="38"/>
      <c r="D148" s="194" t="s">
        <v>170</v>
      </c>
      <c r="E148" s="38"/>
      <c r="F148" s="195" t="s">
        <v>222</v>
      </c>
      <c r="G148" s="38"/>
      <c r="H148" s="38"/>
      <c r="I148" s="196"/>
      <c r="J148" s="38"/>
      <c r="K148" s="38"/>
      <c r="L148" s="41"/>
      <c r="M148" s="197"/>
      <c r="N148" s="198"/>
      <c r="O148" s="66"/>
      <c r="P148" s="66"/>
      <c r="Q148" s="66"/>
      <c r="R148" s="66"/>
      <c r="S148" s="66"/>
      <c r="T148" s="67"/>
      <c r="U148" s="36"/>
      <c r="V148" s="36"/>
      <c r="W148" s="36"/>
      <c r="X148" s="36"/>
      <c r="Y148" s="36"/>
      <c r="Z148" s="36"/>
      <c r="AA148" s="36"/>
      <c r="AB148" s="36"/>
      <c r="AC148" s="36"/>
      <c r="AD148" s="36"/>
      <c r="AE148" s="36"/>
      <c r="AT148" s="19" t="s">
        <v>170</v>
      </c>
      <c r="AU148" s="19" t="s">
        <v>81</v>
      </c>
    </row>
    <row r="149" spans="1:65" s="2" customFormat="1" ht="24.2" customHeight="1">
      <c r="A149" s="36"/>
      <c r="B149" s="37"/>
      <c r="C149" s="181" t="s">
        <v>223</v>
      </c>
      <c r="D149" s="181" t="s">
        <v>163</v>
      </c>
      <c r="E149" s="182" t="s">
        <v>224</v>
      </c>
      <c r="F149" s="183" t="s">
        <v>225</v>
      </c>
      <c r="G149" s="184" t="s">
        <v>192</v>
      </c>
      <c r="H149" s="185">
        <v>1576.484</v>
      </c>
      <c r="I149" s="186"/>
      <c r="J149" s="187">
        <f>ROUND(I149*H149,2)</f>
        <v>0</v>
      </c>
      <c r="K149" s="183" t="s">
        <v>167</v>
      </c>
      <c r="L149" s="41"/>
      <c r="M149" s="188" t="s">
        <v>19</v>
      </c>
      <c r="N149" s="189" t="s">
        <v>43</v>
      </c>
      <c r="O149" s="66"/>
      <c r="P149" s="190">
        <f>O149*H149</f>
        <v>0</v>
      </c>
      <c r="Q149" s="190">
        <v>0</v>
      </c>
      <c r="R149" s="190">
        <f>Q149*H149</f>
        <v>0</v>
      </c>
      <c r="S149" s="190">
        <v>0</v>
      </c>
      <c r="T149" s="191">
        <f>S149*H149</f>
        <v>0</v>
      </c>
      <c r="U149" s="36"/>
      <c r="V149" s="36"/>
      <c r="W149" s="36"/>
      <c r="X149" s="36"/>
      <c r="Y149" s="36"/>
      <c r="Z149" s="36"/>
      <c r="AA149" s="36"/>
      <c r="AB149" s="36"/>
      <c r="AC149" s="36"/>
      <c r="AD149" s="36"/>
      <c r="AE149" s="36"/>
      <c r="AR149" s="192" t="s">
        <v>168</v>
      </c>
      <c r="AT149" s="192" t="s">
        <v>163</v>
      </c>
      <c r="AU149" s="192" t="s">
        <v>81</v>
      </c>
      <c r="AY149" s="19" t="s">
        <v>160</v>
      </c>
      <c r="BE149" s="193">
        <f>IF(N149="základní",J149,0)</f>
        <v>0</v>
      </c>
      <c r="BF149" s="193">
        <f>IF(N149="snížená",J149,0)</f>
        <v>0</v>
      </c>
      <c r="BG149" s="193">
        <f>IF(N149="zákl. přenesená",J149,0)</f>
        <v>0</v>
      </c>
      <c r="BH149" s="193">
        <f>IF(N149="sníž. přenesená",J149,0)</f>
        <v>0</v>
      </c>
      <c r="BI149" s="193">
        <f>IF(N149="nulová",J149,0)</f>
        <v>0</v>
      </c>
      <c r="BJ149" s="19" t="s">
        <v>79</v>
      </c>
      <c r="BK149" s="193">
        <f>ROUND(I149*H149,2)</f>
        <v>0</v>
      </c>
      <c r="BL149" s="19" t="s">
        <v>168</v>
      </c>
      <c r="BM149" s="192" t="s">
        <v>226</v>
      </c>
    </row>
    <row r="150" spans="1:47" s="2" customFormat="1" ht="11.25">
      <c r="A150" s="36"/>
      <c r="B150" s="37"/>
      <c r="C150" s="38"/>
      <c r="D150" s="194" t="s">
        <v>170</v>
      </c>
      <c r="E150" s="38"/>
      <c r="F150" s="195" t="s">
        <v>227</v>
      </c>
      <c r="G150" s="38"/>
      <c r="H150" s="38"/>
      <c r="I150" s="196"/>
      <c r="J150" s="38"/>
      <c r="K150" s="38"/>
      <c r="L150" s="41"/>
      <c r="M150" s="197"/>
      <c r="N150" s="198"/>
      <c r="O150" s="66"/>
      <c r="P150" s="66"/>
      <c r="Q150" s="66"/>
      <c r="R150" s="66"/>
      <c r="S150" s="66"/>
      <c r="T150" s="67"/>
      <c r="U150" s="36"/>
      <c r="V150" s="36"/>
      <c r="W150" s="36"/>
      <c r="X150" s="36"/>
      <c r="Y150" s="36"/>
      <c r="Z150" s="36"/>
      <c r="AA150" s="36"/>
      <c r="AB150" s="36"/>
      <c r="AC150" s="36"/>
      <c r="AD150" s="36"/>
      <c r="AE150" s="36"/>
      <c r="AT150" s="19" t="s">
        <v>170</v>
      </c>
      <c r="AU150" s="19" t="s">
        <v>81</v>
      </c>
    </row>
    <row r="151" spans="2:51" s="14" customFormat="1" ht="11.25">
      <c r="B151" s="210"/>
      <c r="C151" s="211"/>
      <c r="D151" s="201" t="s">
        <v>172</v>
      </c>
      <c r="E151" s="211"/>
      <c r="F151" s="213" t="s">
        <v>228</v>
      </c>
      <c r="G151" s="211"/>
      <c r="H151" s="214">
        <v>1576.484</v>
      </c>
      <c r="I151" s="215"/>
      <c r="J151" s="211"/>
      <c r="K151" s="211"/>
      <c r="L151" s="216"/>
      <c r="M151" s="217"/>
      <c r="N151" s="218"/>
      <c r="O151" s="218"/>
      <c r="P151" s="218"/>
      <c r="Q151" s="218"/>
      <c r="R151" s="218"/>
      <c r="S151" s="218"/>
      <c r="T151" s="219"/>
      <c r="AT151" s="220" t="s">
        <v>172</v>
      </c>
      <c r="AU151" s="220" t="s">
        <v>81</v>
      </c>
      <c r="AV151" s="14" t="s">
        <v>81</v>
      </c>
      <c r="AW151" s="14" t="s">
        <v>4</v>
      </c>
      <c r="AX151" s="14" t="s">
        <v>79</v>
      </c>
      <c r="AY151" s="220" t="s">
        <v>160</v>
      </c>
    </row>
    <row r="152" spans="1:65" s="2" customFormat="1" ht="24.2" customHeight="1">
      <c r="A152" s="36"/>
      <c r="B152" s="37"/>
      <c r="C152" s="181" t="s">
        <v>229</v>
      </c>
      <c r="D152" s="181" t="s">
        <v>163</v>
      </c>
      <c r="E152" s="182" t="s">
        <v>230</v>
      </c>
      <c r="F152" s="183" t="s">
        <v>231</v>
      </c>
      <c r="G152" s="184" t="s">
        <v>192</v>
      </c>
      <c r="H152" s="185">
        <v>112.606</v>
      </c>
      <c r="I152" s="186"/>
      <c r="J152" s="187">
        <f>ROUND(I152*H152,2)</f>
        <v>0</v>
      </c>
      <c r="K152" s="183" t="s">
        <v>167</v>
      </c>
      <c r="L152" s="41"/>
      <c r="M152" s="188" t="s">
        <v>19</v>
      </c>
      <c r="N152" s="189" t="s">
        <v>43</v>
      </c>
      <c r="O152" s="66"/>
      <c r="P152" s="190">
        <f>O152*H152</f>
        <v>0</v>
      </c>
      <c r="Q152" s="190">
        <v>0</v>
      </c>
      <c r="R152" s="190">
        <f>Q152*H152</f>
        <v>0</v>
      </c>
      <c r="S152" s="190">
        <v>0</v>
      </c>
      <c r="T152" s="191">
        <f>S152*H152</f>
        <v>0</v>
      </c>
      <c r="U152" s="36"/>
      <c r="V152" s="36"/>
      <c r="W152" s="36"/>
      <c r="X152" s="36"/>
      <c r="Y152" s="36"/>
      <c r="Z152" s="36"/>
      <c r="AA152" s="36"/>
      <c r="AB152" s="36"/>
      <c r="AC152" s="36"/>
      <c r="AD152" s="36"/>
      <c r="AE152" s="36"/>
      <c r="AR152" s="192" t="s">
        <v>168</v>
      </c>
      <c r="AT152" s="192" t="s">
        <v>163</v>
      </c>
      <c r="AU152" s="192" t="s">
        <v>81</v>
      </c>
      <c r="AY152" s="19" t="s">
        <v>160</v>
      </c>
      <c r="BE152" s="193">
        <f>IF(N152="základní",J152,0)</f>
        <v>0</v>
      </c>
      <c r="BF152" s="193">
        <f>IF(N152="snížená",J152,0)</f>
        <v>0</v>
      </c>
      <c r="BG152" s="193">
        <f>IF(N152="zákl. přenesená",J152,0)</f>
        <v>0</v>
      </c>
      <c r="BH152" s="193">
        <f>IF(N152="sníž. přenesená",J152,0)</f>
        <v>0</v>
      </c>
      <c r="BI152" s="193">
        <f>IF(N152="nulová",J152,0)</f>
        <v>0</v>
      </c>
      <c r="BJ152" s="19" t="s">
        <v>79</v>
      </c>
      <c r="BK152" s="193">
        <f>ROUND(I152*H152,2)</f>
        <v>0</v>
      </c>
      <c r="BL152" s="19" t="s">
        <v>168</v>
      </c>
      <c r="BM152" s="192" t="s">
        <v>232</v>
      </c>
    </row>
    <row r="153" spans="1:47" s="2" customFormat="1" ht="11.25">
      <c r="A153" s="36"/>
      <c r="B153" s="37"/>
      <c r="C153" s="38"/>
      <c r="D153" s="194" t="s">
        <v>170</v>
      </c>
      <c r="E153" s="38"/>
      <c r="F153" s="195" t="s">
        <v>233</v>
      </c>
      <c r="G153" s="38"/>
      <c r="H153" s="38"/>
      <c r="I153" s="196"/>
      <c r="J153" s="38"/>
      <c r="K153" s="38"/>
      <c r="L153" s="41"/>
      <c r="M153" s="197"/>
      <c r="N153" s="198"/>
      <c r="O153" s="66"/>
      <c r="P153" s="66"/>
      <c r="Q153" s="66"/>
      <c r="R153" s="66"/>
      <c r="S153" s="66"/>
      <c r="T153" s="67"/>
      <c r="U153" s="36"/>
      <c r="V153" s="36"/>
      <c r="W153" s="36"/>
      <c r="X153" s="36"/>
      <c r="Y153" s="36"/>
      <c r="Z153" s="36"/>
      <c r="AA153" s="36"/>
      <c r="AB153" s="36"/>
      <c r="AC153" s="36"/>
      <c r="AD153" s="36"/>
      <c r="AE153" s="36"/>
      <c r="AT153" s="19" t="s">
        <v>170</v>
      </c>
      <c r="AU153" s="19" t="s">
        <v>81</v>
      </c>
    </row>
    <row r="154" spans="1:65" s="2" customFormat="1" ht="21.75" customHeight="1">
      <c r="A154" s="36"/>
      <c r="B154" s="37"/>
      <c r="C154" s="181" t="s">
        <v>234</v>
      </c>
      <c r="D154" s="181" t="s">
        <v>163</v>
      </c>
      <c r="E154" s="182" t="s">
        <v>235</v>
      </c>
      <c r="F154" s="183" t="s">
        <v>236</v>
      </c>
      <c r="G154" s="184" t="s">
        <v>208</v>
      </c>
      <c r="H154" s="185">
        <v>567.123</v>
      </c>
      <c r="I154" s="186"/>
      <c r="J154" s="187">
        <f>ROUND(I154*H154,2)</f>
        <v>0</v>
      </c>
      <c r="K154" s="183" t="s">
        <v>167</v>
      </c>
      <c r="L154" s="41"/>
      <c r="M154" s="188" t="s">
        <v>19</v>
      </c>
      <c r="N154" s="189" t="s">
        <v>43</v>
      </c>
      <c r="O154" s="66"/>
      <c r="P154" s="190">
        <f>O154*H154</f>
        <v>0</v>
      </c>
      <c r="Q154" s="190">
        <v>0</v>
      </c>
      <c r="R154" s="190">
        <f>Q154*H154</f>
        <v>0</v>
      </c>
      <c r="S154" s="190">
        <v>0</v>
      </c>
      <c r="T154" s="191">
        <f>S154*H154</f>
        <v>0</v>
      </c>
      <c r="U154" s="36"/>
      <c r="V154" s="36"/>
      <c r="W154" s="36"/>
      <c r="X154" s="36"/>
      <c r="Y154" s="36"/>
      <c r="Z154" s="36"/>
      <c r="AA154" s="36"/>
      <c r="AB154" s="36"/>
      <c r="AC154" s="36"/>
      <c r="AD154" s="36"/>
      <c r="AE154" s="36"/>
      <c r="AR154" s="192" t="s">
        <v>168</v>
      </c>
      <c r="AT154" s="192" t="s">
        <v>163</v>
      </c>
      <c r="AU154" s="192" t="s">
        <v>81</v>
      </c>
      <c r="AY154" s="19" t="s">
        <v>160</v>
      </c>
      <c r="BE154" s="193">
        <f>IF(N154="základní",J154,0)</f>
        <v>0</v>
      </c>
      <c r="BF154" s="193">
        <f>IF(N154="snížená",J154,0)</f>
        <v>0</v>
      </c>
      <c r="BG154" s="193">
        <f>IF(N154="zákl. přenesená",J154,0)</f>
        <v>0</v>
      </c>
      <c r="BH154" s="193">
        <f>IF(N154="sníž. přenesená",J154,0)</f>
        <v>0</v>
      </c>
      <c r="BI154" s="193">
        <f>IF(N154="nulová",J154,0)</f>
        <v>0</v>
      </c>
      <c r="BJ154" s="19" t="s">
        <v>79</v>
      </c>
      <c r="BK154" s="193">
        <f>ROUND(I154*H154,2)</f>
        <v>0</v>
      </c>
      <c r="BL154" s="19" t="s">
        <v>168</v>
      </c>
      <c r="BM154" s="192" t="s">
        <v>237</v>
      </c>
    </row>
    <row r="155" spans="1:47" s="2" customFormat="1" ht="11.25">
      <c r="A155" s="36"/>
      <c r="B155" s="37"/>
      <c r="C155" s="38"/>
      <c r="D155" s="194" t="s">
        <v>170</v>
      </c>
      <c r="E155" s="38"/>
      <c r="F155" s="195" t="s">
        <v>238</v>
      </c>
      <c r="G155" s="38"/>
      <c r="H155" s="38"/>
      <c r="I155" s="196"/>
      <c r="J155" s="38"/>
      <c r="K155" s="38"/>
      <c r="L155" s="41"/>
      <c r="M155" s="197"/>
      <c r="N155" s="198"/>
      <c r="O155" s="66"/>
      <c r="P155" s="66"/>
      <c r="Q155" s="66"/>
      <c r="R155" s="66"/>
      <c r="S155" s="66"/>
      <c r="T155" s="67"/>
      <c r="U155" s="36"/>
      <c r="V155" s="36"/>
      <c r="W155" s="36"/>
      <c r="X155" s="36"/>
      <c r="Y155" s="36"/>
      <c r="Z155" s="36"/>
      <c r="AA155" s="36"/>
      <c r="AB155" s="36"/>
      <c r="AC155" s="36"/>
      <c r="AD155" s="36"/>
      <c r="AE155" s="36"/>
      <c r="AT155" s="19" t="s">
        <v>170</v>
      </c>
      <c r="AU155" s="19" t="s">
        <v>81</v>
      </c>
    </row>
    <row r="156" spans="2:51" s="13" customFormat="1" ht="11.25">
      <c r="B156" s="199"/>
      <c r="C156" s="200"/>
      <c r="D156" s="201" t="s">
        <v>172</v>
      </c>
      <c r="E156" s="202" t="s">
        <v>19</v>
      </c>
      <c r="F156" s="203" t="s">
        <v>239</v>
      </c>
      <c r="G156" s="200"/>
      <c r="H156" s="202" t="s">
        <v>19</v>
      </c>
      <c r="I156" s="204"/>
      <c r="J156" s="200"/>
      <c r="K156" s="200"/>
      <c r="L156" s="205"/>
      <c r="M156" s="206"/>
      <c r="N156" s="207"/>
      <c r="O156" s="207"/>
      <c r="P156" s="207"/>
      <c r="Q156" s="207"/>
      <c r="R156" s="207"/>
      <c r="S156" s="207"/>
      <c r="T156" s="208"/>
      <c r="AT156" s="209" t="s">
        <v>172</v>
      </c>
      <c r="AU156" s="209" t="s">
        <v>81</v>
      </c>
      <c r="AV156" s="13" t="s">
        <v>79</v>
      </c>
      <c r="AW156" s="13" t="s">
        <v>33</v>
      </c>
      <c r="AX156" s="13" t="s">
        <v>72</v>
      </c>
      <c r="AY156" s="209" t="s">
        <v>160</v>
      </c>
    </row>
    <row r="157" spans="2:51" s="13" customFormat="1" ht="11.25">
      <c r="B157" s="199"/>
      <c r="C157" s="200"/>
      <c r="D157" s="201" t="s">
        <v>172</v>
      </c>
      <c r="E157" s="202" t="s">
        <v>19</v>
      </c>
      <c r="F157" s="203" t="s">
        <v>240</v>
      </c>
      <c r="G157" s="200"/>
      <c r="H157" s="202" t="s">
        <v>19</v>
      </c>
      <c r="I157" s="204"/>
      <c r="J157" s="200"/>
      <c r="K157" s="200"/>
      <c r="L157" s="205"/>
      <c r="M157" s="206"/>
      <c r="N157" s="207"/>
      <c r="O157" s="207"/>
      <c r="P157" s="207"/>
      <c r="Q157" s="207"/>
      <c r="R157" s="207"/>
      <c r="S157" s="207"/>
      <c r="T157" s="208"/>
      <c r="AT157" s="209" t="s">
        <v>172</v>
      </c>
      <c r="AU157" s="209" t="s">
        <v>81</v>
      </c>
      <c r="AV157" s="13" t="s">
        <v>79</v>
      </c>
      <c r="AW157" s="13" t="s">
        <v>33</v>
      </c>
      <c r="AX157" s="13" t="s">
        <v>72</v>
      </c>
      <c r="AY157" s="209" t="s">
        <v>160</v>
      </c>
    </row>
    <row r="158" spans="2:51" s="13" customFormat="1" ht="22.5">
      <c r="B158" s="199"/>
      <c r="C158" s="200"/>
      <c r="D158" s="201" t="s">
        <v>172</v>
      </c>
      <c r="E158" s="202" t="s">
        <v>19</v>
      </c>
      <c r="F158" s="203" t="s">
        <v>241</v>
      </c>
      <c r="G158" s="200"/>
      <c r="H158" s="202" t="s">
        <v>19</v>
      </c>
      <c r="I158" s="204"/>
      <c r="J158" s="200"/>
      <c r="K158" s="200"/>
      <c r="L158" s="205"/>
      <c r="M158" s="206"/>
      <c r="N158" s="207"/>
      <c r="O158" s="207"/>
      <c r="P158" s="207"/>
      <c r="Q158" s="207"/>
      <c r="R158" s="207"/>
      <c r="S158" s="207"/>
      <c r="T158" s="208"/>
      <c r="AT158" s="209" t="s">
        <v>172</v>
      </c>
      <c r="AU158" s="209" t="s">
        <v>81</v>
      </c>
      <c r="AV158" s="13" t="s">
        <v>79</v>
      </c>
      <c r="AW158" s="13" t="s">
        <v>33</v>
      </c>
      <c r="AX158" s="13" t="s">
        <v>72</v>
      </c>
      <c r="AY158" s="209" t="s">
        <v>160</v>
      </c>
    </row>
    <row r="159" spans="2:51" s="13" customFormat="1" ht="11.25">
      <c r="B159" s="199"/>
      <c r="C159" s="200"/>
      <c r="D159" s="201" t="s">
        <v>172</v>
      </c>
      <c r="E159" s="202" t="s">
        <v>19</v>
      </c>
      <c r="F159" s="203" t="s">
        <v>242</v>
      </c>
      <c r="G159" s="200"/>
      <c r="H159" s="202" t="s">
        <v>19</v>
      </c>
      <c r="I159" s="204"/>
      <c r="J159" s="200"/>
      <c r="K159" s="200"/>
      <c r="L159" s="205"/>
      <c r="M159" s="206"/>
      <c r="N159" s="207"/>
      <c r="O159" s="207"/>
      <c r="P159" s="207"/>
      <c r="Q159" s="207"/>
      <c r="R159" s="207"/>
      <c r="S159" s="207"/>
      <c r="T159" s="208"/>
      <c r="AT159" s="209" t="s">
        <v>172</v>
      </c>
      <c r="AU159" s="209" t="s">
        <v>81</v>
      </c>
      <c r="AV159" s="13" t="s">
        <v>79</v>
      </c>
      <c r="AW159" s="13" t="s">
        <v>33</v>
      </c>
      <c r="AX159" s="13" t="s">
        <v>72</v>
      </c>
      <c r="AY159" s="209" t="s">
        <v>160</v>
      </c>
    </row>
    <row r="160" spans="2:51" s="13" customFormat="1" ht="11.25">
      <c r="B160" s="199"/>
      <c r="C160" s="200"/>
      <c r="D160" s="201" t="s">
        <v>172</v>
      </c>
      <c r="E160" s="202" t="s">
        <v>19</v>
      </c>
      <c r="F160" s="203" t="s">
        <v>243</v>
      </c>
      <c r="G160" s="200"/>
      <c r="H160" s="202" t="s">
        <v>19</v>
      </c>
      <c r="I160" s="204"/>
      <c r="J160" s="200"/>
      <c r="K160" s="200"/>
      <c r="L160" s="205"/>
      <c r="M160" s="206"/>
      <c r="N160" s="207"/>
      <c r="O160" s="207"/>
      <c r="P160" s="207"/>
      <c r="Q160" s="207"/>
      <c r="R160" s="207"/>
      <c r="S160" s="207"/>
      <c r="T160" s="208"/>
      <c r="AT160" s="209" t="s">
        <v>172</v>
      </c>
      <c r="AU160" s="209" t="s">
        <v>81</v>
      </c>
      <c r="AV160" s="13" t="s">
        <v>79</v>
      </c>
      <c r="AW160" s="13" t="s">
        <v>33</v>
      </c>
      <c r="AX160" s="13" t="s">
        <v>72</v>
      </c>
      <c r="AY160" s="209" t="s">
        <v>160</v>
      </c>
    </row>
    <row r="161" spans="2:51" s="14" customFormat="1" ht="11.25">
      <c r="B161" s="210"/>
      <c r="C161" s="211"/>
      <c r="D161" s="201" t="s">
        <v>172</v>
      </c>
      <c r="E161" s="212" t="s">
        <v>19</v>
      </c>
      <c r="F161" s="213" t="s">
        <v>244</v>
      </c>
      <c r="G161" s="211"/>
      <c r="H161" s="214">
        <v>6.994</v>
      </c>
      <c r="I161" s="215"/>
      <c r="J161" s="211"/>
      <c r="K161" s="211"/>
      <c r="L161" s="216"/>
      <c r="M161" s="217"/>
      <c r="N161" s="218"/>
      <c r="O161" s="218"/>
      <c r="P161" s="218"/>
      <c r="Q161" s="218"/>
      <c r="R161" s="218"/>
      <c r="S161" s="218"/>
      <c r="T161" s="219"/>
      <c r="AT161" s="220" t="s">
        <v>172</v>
      </c>
      <c r="AU161" s="220" t="s">
        <v>81</v>
      </c>
      <c r="AV161" s="14" t="s">
        <v>81</v>
      </c>
      <c r="AW161" s="14" t="s">
        <v>33</v>
      </c>
      <c r="AX161" s="14" t="s">
        <v>72</v>
      </c>
      <c r="AY161" s="220" t="s">
        <v>160</v>
      </c>
    </row>
    <row r="162" spans="2:51" s="14" customFormat="1" ht="11.25">
      <c r="B162" s="210"/>
      <c r="C162" s="211"/>
      <c r="D162" s="201" t="s">
        <v>172</v>
      </c>
      <c r="E162" s="212" t="s">
        <v>19</v>
      </c>
      <c r="F162" s="213" t="s">
        <v>245</v>
      </c>
      <c r="G162" s="211"/>
      <c r="H162" s="214">
        <v>11.001</v>
      </c>
      <c r="I162" s="215"/>
      <c r="J162" s="211"/>
      <c r="K162" s="211"/>
      <c r="L162" s="216"/>
      <c r="M162" s="217"/>
      <c r="N162" s="218"/>
      <c r="O162" s="218"/>
      <c r="P162" s="218"/>
      <c r="Q162" s="218"/>
      <c r="R162" s="218"/>
      <c r="S162" s="218"/>
      <c r="T162" s="219"/>
      <c r="AT162" s="220" t="s">
        <v>172</v>
      </c>
      <c r="AU162" s="220" t="s">
        <v>81</v>
      </c>
      <c r="AV162" s="14" t="s">
        <v>81</v>
      </c>
      <c r="AW162" s="14" t="s">
        <v>33</v>
      </c>
      <c r="AX162" s="14" t="s">
        <v>72</v>
      </c>
      <c r="AY162" s="220" t="s">
        <v>160</v>
      </c>
    </row>
    <row r="163" spans="2:51" s="14" customFormat="1" ht="11.25">
      <c r="B163" s="210"/>
      <c r="C163" s="211"/>
      <c r="D163" s="201" t="s">
        <v>172</v>
      </c>
      <c r="E163" s="212" t="s">
        <v>19</v>
      </c>
      <c r="F163" s="213" t="s">
        <v>246</v>
      </c>
      <c r="G163" s="211"/>
      <c r="H163" s="214">
        <v>13.165</v>
      </c>
      <c r="I163" s="215"/>
      <c r="J163" s="211"/>
      <c r="K163" s="211"/>
      <c r="L163" s="216"/>
      <c r="M163" s="217"/>
      <c r="N163" s="218"/>
      <c r="O163" s="218"/>
      <c r="P163" s="218"/>
      <c r="Q163" s="218"/>
      <c r="R163" s="218"/>
      <c r="S163" s="218"/>
      <c r="T163" s="219"/>
      <c r="AT163" s="220" t="s">
        <v>172</v>
      </c>
      <c r="AU163" s="220" t="s">
        <v>81</v>
      </c>
      <c r="AV163" s="14" t="s">
        <v>81</v>
      </c>
      <c r="AW163" s="14" t="s">
        <v>33</v>
      </c>
      <c r="AX163" s="14" t="s">
        <v>72</v>
      </c>
      <c r="AY163" s="220" t="s">
        <v>160</v>
      </c>
    </row>
    <row r="164" spans="2:51" s="14" customFormat="1" ht="11.25">
      <c r="B164" s="210"/>
      <c r="C164" s="211"/>
      <c r="D164" s="201" t="s">
        <v>172</v>
      </c>
      <c r="E164" s="212" t="s">
        <v>19</v>
      </c>
      <c r="F164" s="213" t="s">
        <v>247</v>
      </c>
      <c r="G164" s="211"/>
      <c r="H164" s="214">
        <v>5.072</v>
      </c>
      <c r="I164" s="215"/>
      <c r="J164" s="211"/>
      <c r="K164" s="211"/>
      <c r="L164" s="216"/>
      <c r="M164" s="217"/>
      <c r="N164" s="218"/>
      <c r="O164" s="218"/>
      <c r="P164" s="218"/>
      <c r="Q164" s="218"/>
      <c r="R164" s="218"/>
      <c r="S164" s="218"/>
      <c r="T164" s="219"/>
      <c r="AT164" s="220" t="s">
        <v>172</v>
      </c>
      <c r="AU164" s="220" t="s">
        <v>81</v>
      </c>
      <c r="AV164" s="14" t="s">
        <v>81</v>
      </c>
      <c r="AW164" s="14" t="s">
        <v>33</v>
      </c>
      <c r="AX164" s="14" t="s">
        <v>72</v>
      </c>
      <c r="AY164" s="220" t="s">
        <v>160</v>
      </c>
    </row>
    <row r="165" spans="2:51" s="16" customFormat="1" ht="11.25">
      <c r="B165" s="232"/>
      <c r="C165" s="233"/>
      <c r="D165" s="201" t="s">
        <v>172</v>
      </c>
      <c r="E165" s="234" t="s">
        <v>19</v>
      </c>
      <c r="F165" s="235" t="s">
        <v>188</v>
      </c>
      <c r="G165" s="233"/>
      <c r="H165" s="236">
        <v>36.232</v>
      </c>
      <c r="I165" s="237"/>
      <c r="J165" s="233"/>
      <c r="K165" s="233"/>
      <c r="L165" s="238"/>
      <c r="M165" s="239"/>
      <c r="N165" s="240"/>
      <c r="O165" s="240"/>
      <c r="P165" s="240"/>
      <c r="Q165" s="240"/>
      <c r="R165" s="240"/>
      <c r="S165" s="240"/>
      <c r="T165" s="241"/>
      <c r="AT165" s="242" t="s">
        <v>172</v>
      </c>
      <c r="AU165" s="242" t="s">
        <v>81</v>
      </c>
      <c r="AV165" s="16" t="s">
        <v>189</v>
      </c>
      <c r="AW165" s="16" t="s">
        <v>33</v>
      </c>
      <c r="AX165" s="16" t="s">
        <v>72</v>
      </c>
      <c r="AY165" s="242" t="s">
        <v>160</v>
      </c>
    </row>
    <row r="166" spans="2:51" s="13" customFormat="1" ht="11.25">
      <c r="B166" s="199"/>
      <c r="C166" s="200"/>
      <c r="D166" s="201" t="s">
        <v>172</v>
      </c>
      <c r="E166" s="202" t="s">
        <v>19</v>
      </c>
      <c r="F166" s="203" t="s">
        <v>248</v>
      </c>
      <c r="G166" s="200"/>
      <c r="H166" s="202" t="s">
        <v>19</v>
      </c>
      <c r="I166" s="204"/>
      <c r="J166" s="200"/>
      <c r="K166" s="200"/>
      <c r="L166" s="205"/>
      <c r="M166" s="206"/>
      <c r="N166" s="207"/>
      <c r="O166" s="207"/>
      <c r="P166" s="207"/>
      <c r="Q166" s="207"/>
      <c r="R166" s="207"/>
      <c r="S166" s="207"/>
      <c r="T166" s="208"/>
      <c r="AT166" s="209" t="s">
        <v>172</v>
      </c>
      <c r="AU166" s="209" t="s">
        <v>81</v>
      </c>
      <c r="AV166" s="13" t="s">
        <v>79</v>
      </c>
      <c r="AW166" s="13" t="s">
        <v>33</v>
      </c>
      <c r="AX166" s="13" t="s">
        <v>72</v>
      </c>
      <c r="AY166" s="209" t="s">
        <v>160</v>
      </c>
    </row>
    <row r="167" spans="2:51" s="14" customFormat="1" ht="11.25">
      <c r="B167" s="210"/>
      <c r="C167" s="211"/>
      <c r="D167" s="201" t="s">
        <v>172</v>
      </c>
      <c r="E167" s="212" t="s">
        <v>19</v>
      </c>
      <c r="F167" s="213" t="s">
        <v>249</v>
      </c>
      <c r="G167" s="211"/>
      <c r="H167" s="214">
        <v>232.967</v>
      </c>
      <c r="I167" s="215"/>
      <c r="J167" s="211"/>
      <c r="K167" s="211"/>
      <c r="L167" s="216"/>
      <c r="M167" s="217"/>
      <c r="N167" s="218"/>
      <c r="O167" s="218"/>
      <c r="P167" s="218"/>
      <c r="Q167" s="218"/>
      <c r="R167" s="218"/>
      <c r="S167" s="218"/>
      <c r="T167" s="219"/>
      <c r="AT167" s="220" t="s">
        <v>172</v>
      </c>
      <c r="AU167" s="220" t="s">
        <v>81</v>
      </c>
      <c r="AV167" s="14" t="s">
        <v>81</v>
      </c>
      <c r="AW167" s="14" t="s">
        <v>33</v>
      </c>
      <c r="AX167" s="14" t="s">
        <v>72</v>
      </c>
      <c r="AY167" s="220" t="s">
        <v>160</v>
      </c>
    </row>
    <row r="168" spans="2:51" s="14" customFormat="1" ht="11.25">
      <c r="B168" s="210"/>
      <c r="C168" s="211"/>
      <c r="D168" s="201" t="s">
        <v>172</v>
      </c>
      <c r="E168" s="212" t="s">
        <v>19</v>
      </c>
      <c r="F168" s="213" t="s">
        <v>250</v>
      </c>
      <c r="G168" s="211"/>
      <c r="H168" s="214">
        <v>90.209</v>
      </c>
      <c r="I168" s="215"/>
      <c r="J168" s="211"/>
      <c r="K168" s="211"/>
      <c r="L168" s="216"/>
      <c r="M168" s="217"/>
      <c r="N168" s="218"/>
      <c r="O168" s="218"/>
      <c r="P168" s="218"/>
      <c r="Q168" s="218"/>
      <c r="R168" s="218"/>
      <c r="S168" s="218"/>
      <c r="T168" s="219"/>
      <c r="AT168" s="220" t="s">
        <v>172</v>
      </c>
      <c r="AU168" s="220" t="s">
        <v>81</v>
      </c>
      <c r="AV168" s="14" t="s">
        <v>81</v>
      </c>
      <c r="AW168" s="14" t="s">
        <v>33</v>
      </c>
      <c r="AX168" s="14" t="s">
        <v>72</v>
      </c>
      <c r="AY168" s="220" t="s">
        <v>160</v>
      </c>
    </row>
    <row r="169" spans="2:51" s="14" customFormat="1" ht="11.25">
      <c r="B169" s="210"/>
      <c r="C169" s="211"/>
      <c r="D169" s="201" t="s">
        <v>172</v>
      </c>
      <c r="E169" s="212" t="s">
        <v>19</v>
      </c>
      <c r="F169" s="213" t="s">
        <v>251</v>
      </c>
      <c r="G169" s="211"/>
      <c r="H169" s="214">
        <v>54.44</v>
      </c>
      <c r="I169" s="215"/>
      <c r="J169" s="211"/>
      <c r="K169" s="211"/>
      <c r="L169" s="216"/>
      <c r="M169" s="217"/>
      <c r="N169" s="218"/>
      <c r="O169" s="218"/>
      <c r="P169" s="218"/>
      <c r="Q169" s="218"/>
      <c r="R169" s="218"/>
      <c r="S169" s="218"/>
      <c r="T169" s="219"/>
      <c r="AT169" s="220" t="s">
        <v>172</v>
      </c>
      <c r="AU169" s="220" t="s">
        <v>81</v>
      </c>
      <c r="AV169" s="14" t="s">
        <v>81</v>
      </c>
      <c r="AW169" s="14" t="s">
        <v>33</v>
      </c>
      <c r="AX169" s="14" t="s">
        <v>72</v>
      </c>
      <c r="AY169" s="220" t="s">
        <v>160</v>
      </c>
    </row>
    <row r="170" spans="2:51" s="13" customFormat="1" ht="11.25">
      <c r="B170" s="199"/>
      <c r="C170" s="200"/>
      <c r="D170" s="201" t="s">
        <v>172</v>
      </c>
      <c r="E170" s="202" t="s">
        <v>19</v>
      </c>
      <c r="F170" s="203" t="s">
        <v>252</v>
      </c>
      <c r="G170" s="200"/>
      <c r="H170" s="202" t="s">
        <v>19</v>
      </c>
      <c r="I170" s="204"/>
      <c r="J170" s="200"/>
      <c r="K170" s="200"/>
      <c r="L170" s="205"/>
      <c r="M170" s="206"/>
      <c r="N170" s="207"/>
      <c r="O170" s="207"/>
      <c r="P170" s="207"/>
      <c r="Q170" s="207"/>
      <c r="R170" s="207"/>
      <c r="S170" s="207"/>
      <c r="T170" s="208"/>
      <c r="AT170" s="209" t="s">
        <v>172</v>
      </c>
      <c r="AU170" s="209" t="s">
        <v>81</v>
      </c>
      <c r="AV170" s="13" t="s">
        <v>79</v>
      </c>
      <c r="AW170" s="13" t="s">
        <v>33</v>
      </c>
      <c r="AX170" s="13" t="s">
        <v>72</v>
      </c>
      <c r="AY170" s="209" t="s">
        <v>160</v>
      </c>
    </row>
    <row r="171" spans="2:51" s="14" customFormat="1" ht="11.25">
      <c r="B171" s="210"/>
      <c r="C171" s="211"/>
      <c r="D171" s="201" t="s">
        <v>172</v>
      </c>
      <c r="E171" s="212" t="s">
        <v>19</v>
      </c>
      <c r="F171" s="213" t="s">
        <v>253</v>
      </c>
      <c r="G171" s="211"/>
      <c r="H171" s="214">
        <v>26.035</v>
      </c>
      <c r="I171" s="215"/>
      <c r="J171" s="211"/>
      <c r="K171" s="211"/>
      <c r="L171" s="216"/>
      <c r="M171" s="217"/>
      <c r="N171" s="218"/>
      <c r="O171" s="218"/>
      <c r="P171" s="218"/>
      <c r="Q171" s="218"/>
      <c r="R171" s="218"/>
      <c r="S171" s="218"/>
      <c r="T171" s="219"/>
      <c r="AT171" s="220" t="s">
        <v>172</v>
      </c>
      <c r="AU171" s="220" t="s">
        <v>81</v>
      </c>
      <c r="AV171" s="14" t="s">
        <v>81</v>
      </c>
      <c r="AW171" s="14" t="s">
        <v>33</v>
      </c>
      <c r="AX171" s="14" t="s">
        <v>72</v>
      </c>
      <c r="AY171" s="220" t="s">
        <v>160</v>
      </c>
    </row>
    <row r="172" spans="2:51" s="14" customFormat="1" ht="11.25">
      <c r="B172" s="210"/>
      <c r="C172" s="211"/>
      <c r="D172" s="201" t="s">
        <v>172</v>
      </c>
      <c r="E172" s="212" t="s">
        <v>19</v>
      </c>
      <c r="F172" s="213" t="s">
        <v>254</v>
      </c>
      <c r="G172" s="211"/>
      <c r="H172" s="214">
        <v>174.28</v>
      </c>
      <c r="I172" s="215"/>
      <c r="J172" s="211"/>
      <c r="K172" s="211"/>
      <c r="L172" s="216"/>
      <c r="M172" s="217"/>
      <c r="N172" s="218"/>
      <c r="O172" s="218"/>
      <c r="P172" s="218"/>
      <c r="Q172" s="218"/>
      <c r="R172" s="218"/>
      <c r="S172" s="218"/>
      <c r="T172" s="219"/>
      <c r="AT172" s="220" t="s">
        <v>172</v>
      </c>
      <c r="AU172" s="220" t="s">
        <v>81</v>
      </c>
      <c r="AV172" s="14" t="s">
        <v>81</v>
      </c>
      <c r="AW172" s="14" t="s">
        <v>33</v>
      </c>
      <c r="AX172" s="14" t="s">
        <v>72</v>
      </c>
      <c r="AY172" s="220" t="s">
        <v>160</v>
      </c>
    </row>
    <row r="173" spans="2:51" s="16" customFormat="1" ht="11.25">
      <c r="B173" s="232"/>
      <c r="C173" s="233"/>
      <c r="D173" s="201" t="s">
        <v>172</v>
      </c>
      <c r="E173" s="234" t="s">
        <v>19</v>
      </c>
      <c r="F173" s="235" t="s">
        <v>188</v>
      </c>
      <c r="G173" s="233"/>
      <c r="H173" s="236">
        <v>577.931</v>
      </c>
      <c r="I173" s="237"/>
      <c r="J173" s="233"/>
      <c r="K173" s="233"/>
      <c r="L173" s="238"/>
      <c r="M173" s="239"/>
      <c r="N173" s="240"/>
      <c r="O173" s="240"/>
      <c r="P173" s="240"/>
      <c r="Q173" s="240"/>
      <c r="R173" s="240"/>
      <c r="S173" s="240"/>
      <c r="T173" s="241"/>
      <c r="AT173" s="242" t="s">
        <v>172</v>
      </c>
      <c r="AU173" s="242" t="s">
        <v>81</v>
      </c>
      <c r="AV173" s="16" t="s">
        <v>189</v>
      </c>
      <c r="AW173" s="16" t="s">
        <v>33</v>
      </c>
      <c r="AX173" s="16" t="s">
        <v>72</v>
      </c>
      <c r="AY173" s="242" t="s">
        <v>160</v>
      </c>
    </row>
    <row r="174" spans="2:51" s="13" customFormat="1" ht="11.25">
      <c r="B174" s="199"/>
      <c r="C174" s="200"/>
      <c r="D174" s="201" t="s">
        <v>172</v>
      </c>
      <c r="E174" s="202" t="s">
        <v>19</v>
      </c>
      <c r="F174" s="203" t="s">
        <v>255</v>
      </c>
      <c r="G174" s="200"/>
      <c r="H174" s="202" t="s">
        <v>19</v>
      </c>
      <c r="I174" s="204"/>
      <c r="J174" s="200"/>
      <c r="K174" s="200"/>
      <c r="L174" s="205"/>
      <c r="M174" s="206"/>
      <c r="N174" s="207"/>
      <c r="O174" s="207"/>
      <c r="P174" s="207"/>
      <c r="Q174" s="207"/>
      <c r="R174" s="207"/>
      <c r="S174" s="207"/>
      <c r="T174" s="208"/>
      <c r="AT174" s="209" t="s">
        <v>172</v>
      </c>
      <c r="AU174" s="209" t="s">
        <v>81</v>
      </c>
      <c r="AV174" s="13" t="s">
        <v>79</v>
      </c>
      <c r="AW174" s="13" t="s">
        <v>33</v>
      </c>
      <c r="AX174" s="13" t="s">
        <v>72</v>
      </c>
      <c r="AY174" s="209" t="s">
        <v>160</v>
      </c>
    </row>
    <row r="175" spans="2:51" s="13" customFormat="1" ht="11.25">
      <c r="B175" s="199"/>
      <c r="C175" s="200"/>
      <c r="D175" s="201" t="s">
        <v>172</v>
      </c>
      <c r="E175" s="202" t="s">
        <v>19</v>
      </c>
      <c r="F175" s="203" t="s">
        <v>212</v>
      </c>
      <c r="G175" s="200"/>
      <c r="H175" s="202" t="s">
        <v>19</v>
      </c>
      <c r="I175" s="204"/>
      <c r="J175" s="200"/>
      <c r="K175" s="200"/>
      <c r="L175" s="205"/>
      <c r="M175" s="206"/>
      <c r="N175" s="207"/>
      <c r="O175" s="207"/>
      <c r="P175" s="207"/>
      <c r="Q175" s="207"/>
      <c r="R175" s="207"/>
      <c r="S175" s="207"/>
      <c r="T175" s="208"/>
      <c r="AT175" s="209" t="s">
        <v>172</v>
      </c>
      <c r="AU175" s="209" t="s">
        <v>81</v>
      </c>
      <c r="AV175" s="13" t="s">
        <v>79</v>
      </c>
      <c r="AW175" s="13" t="s">
        <v>33</v>
      </c>
      <c r="AX175" s="13" t="s">
        <v>72</v>
      </c>
      <c r="AY175" s="209" t="s">
        <v>160</v>
      </c>
    </row>
    <row r="176" spans="2:51" s="14" customFormat="1" ht="11.25">
      <c r="B176" s="210"/>
      <c r="C176" s="211"/>
      <c r="D176" s="201" t="s">
        <v>172</v>
      </c>
      <c r="E176" s="212" t="s">
        <v>19</v>
      </c>
      <c r="F176" s="213" t="s">
        <v>256</v>
      </c>
      <c r="G176" s="211"/>
      <c r="H176" s="214">
        <v>-2.624</v>
      </c>
      <c r="I176" s="215"/>
      <c r="J176" s="211"/>
      <c r="K176" s="211"/>
      <c r="L176" s="216"/>
      <c r="M176" s="217"/>
      <c r="N176" s="218"/>
      <c r="O176" s="218"/>
      <c r="P176" s="218"/>
      <c r="Q176" s="218"/>
      <c r="R176" s="218"/>
      <c r="S176" s="218"/>
      <c r="T176" s="219"/>
      <c r="AT176" s="220" t="s">
        <v>172</v>
      </c>
      <c r="AU176" s="220" t="s">
        <v>81</v>
      </c>
      <c r="AV176" s="14" t="s">
        <v>81</v>
      </c>
      <c r="AW176" s="14" t="s">
        <v>33</v>
      </c>
      <c r="AX176" s="14" t="s">
        <v>72</v>
      </c>
      <c r="AY176" s="220" t="s">
        <v>160</v>
      </c>
    </row>
    <row r="177" spans="2:51" s="16" customFormat="1" ht="11.25">
      <c r="B177" s="232"/>
      <c r="C177" s="233"/>
      <c r="D177" s="201" t="s">
        <v>172</v>
      </c>
      <c r="E177" s="234" t="s">
        <v>19</v>
      </c>
      <c r="F177" s="235" t="s">
        <v>188</v>
      </c>
      <c r="G177" s="233"/>
      <c r="H177" s="236">
        <v>-2.624</v>
      </c>
      <c r="I177" s="237"/>
      <c r="J177" s="233"/>
      <c r="K177" s="233"/>
      <c r="L177" s="238"/>
      <c r="M177" s="239"/>
      <c r="N177" s="240"/>
      <c r="O177" s="240"/>
      <c r="P177" s="240"/>
      <c r="Q177" s="240"/>
      <c r="R177" s="240"/>
      <c r="S177" s="240"/>
      <c r="T177" s="241"/>
      <c r="AT177" s="242" t="s">
        <v>172</v>
      </c>
      <c r="AU177" s="242" t="s">
        <v>81</v>
      </c>
      <c r="AV177" s="16" t="s">
        <v>189</v>
      </c>
      <c r="AW177" s="16" t="s">
        <v>33</v>
      </c>
      <c r="AX177" s="16" t="s">
        <v>72</v>
      </c>
      <c r="AY177" s="242" t="s">
        <v>160</v>
      </c>
    </row>
    <row r="178" spans="2:51" s="13" customFormat="1" ht="11.25">
      <c r="B178" s="199"/>
      <c r="C178" s="200"/>
      <c r="D178" s="201" t="s">
        <v>172</v>
      </c>
      <c r="E178" s="202" t="s">
        <v>19</v>
      </c>
      <c r="F178" s="203" t="s">
        <v>214</v>
      </c>
      <c r="G178" s="200"/>
      <c r="H178" s="202" t="s">
        <v>19</v>
      </c>
      <c r="I178" s="204"/>
      <c r="J178" s="200"/>
      <c r="K178" s="200"/>
      <c r="L178" s="205"/>
      <c r="M178" s="206"/>
      <c r="N178" s="207"/>
      <c r="O178" s="207"/>
      <c r="P178" s="207"/>
      <c r="Q178" s="207"/>
      <c r="R178" s="207"/>
      <c r="S178" s="207"/>
      <c r="T178" s="208"/>
      <c r="AT178" s="209" t="s">
        <v>172</v>
      </c>
      <c r="AU178" s="209" t="s">
        <v>81</v>
      </c>
      <c r="AV178" s="13" t="s">
        <v>79</v>
      </c>
      <c r="AW178" s="13" t="s">
        <v>33</v>
      </c>
      <c r="AX178" s="13" t="s">
        <v>72</v>
      </c>
      <c r="AY178" s="209" t="s">
        <v>160</v>
      </c>
    </row>
    <row r="179" spans="2:51" s="14" customFormat="1" ht="11.25">
      <c r="B179" s="210"/>
      <c r="C179" s="211"/>
      <c r="D179" s="201" t="s">
        <v>172</v>
      </c>
      <c r="E179" s="212" t="s">
        <v>19</v>
      </c>
      <c r="F179" s="213" t="s">
        <v>257</v>
      </c>
      <c r="G179" s="211"/>
      <c r="H179" s="214">
        <v>-36.541</v>
      </c>
      <c r="I179" s="215"/>
      <c r="J179" s="211"/>
      <c r="K179" s="211"/>
      <c r="L179" s="216"/>
      <c r="M179" s="217"/>
      <c r="N179" s="218"/>
      <c r="O179" s="218"/>
      <c r="P179" s="218"/>
      <c r="Q179" s="218"/>
      <c r="R179" s="218"/>
      <c r="S179" s="218"/>
      <c r="T179" s="219"/>
      <c r="AT179" s="220" t="s">
        <v>172</v>
      </c>
      <c r="AU179" s="220" t="s">
        <v>81</v>
      </c>
      <c r="AV179" s="14" t="s">
        <v>81</v>
      </c>
      <c r="AW179" s="14" t="s">
        <v>33</v>
      </c>
      <c r="AX179" s="14" t="s">
        <v>72</v>
      </c>
      <c r="AY179" s="220" t="s">
        <v>160</v>
      </c>
    </row>
    <row r="180" spans="2:51" s="16" customFormat="1" ht="11.25">
      <c r="B180" s="232"/>
      <c r="C180" s="233"/>
      <c r="D180" s="201" t="s">
        <v>172</v>
      </c>
      <c r="E180" s="234" t="s">
        <v>19</v>
      </c>
      <c r="F180" s="235" t="s">
        <v>188</v>
      </c>
      <c r="G180" s="233"/>
      <c r="H180" s="236">
        <v>-36.541</v>
      </c>
      <c r="I180" s="237"/>
      <c r="J180" s="233"/>
      <c r="K180" s="233"/>
      <c r="L180" s="238"/>
      <c r="M180" s="239"/>
      <c r="N180" s="240"/>
      <c r="O180" s="240"/>
      <c r="P180" s="240"/>
      <c r="Q180" s="240"/>
      <c r="R180" s="240"/>
      <c r="S180" s="240"/>
      <c r="T180" s="241"/>
      <c r="AT180" s="242" t="s">
        <v>172</v>
      </c>
      <c r="AU180" s="242" t="s">
        <v>81</v>
      </c>
      <c r="AV180" s="16" t="s">
        <v>189</v>
      </c>
      <c r="AW180" s="16" t="s">
        <v>33</v>
      </c>
      <c r="AX180" s="16" t="s">
        <v>72</v>
      </c>
      <c r="AY180" s="242" t="s">
        <v>160</v>
      </c>
    </row>
    <row r="181" spans="2:51" s="13" customFormat="1" ht="11.25">
      <c r="B181" s="199"/>
      <c r="C181" s="200"/>
      <c r="D181" s="201" t="s">
        <v>172</v>
      </c>
      <c r="E181" s="202" t="s">
        <v>19</v>
      </c>
      <c r="F181" s="203" t="s">
        <v>216</v>
      </c>
      <c r="G181" s="200"/>
      <c r="H181" s="202" t="s">
        <v>19</v>
      </c>
      <c r="I181" s="204"/>
      <c r="J181" s="200"/>
      <c r="K181" s="200"/>
      <c r="L181" s="205"/>
      <c r="M181" s="206"/>
      <c r="N181" s="207"/>
      <c r="O181" s="207"/>
      <c r="P181" s="207"/>
      <c r="Q181" s="207"/>
      <c r="R181" s="207"/>
      <c r="S181" s="207"/>
      <c r="T181" s="208"/>
      <c r="AT181" s="209" t="s">
        <v>172</v>
      </c>
      <c r="AU181" s="209" t="s">
        <v>81</v>
      </c>
      <c r="AV181" s="13" t="s">
        <v>79</v>
      </c>
      <c r="AW181" s="13" t="s">
        <v>33</v>
      </c>
      <c r="AX181" s="13" t="s">
        <v>72</v>
      </c>
      <c r="AY181" s="209" t="s">
        <v>160</v>
      </c>
    </row>
    <row r="182" spans="2:51" s="14" customFormat="1" ht="11.25">
      <c r="B182" s="210"/>
      <c r="C182" s="211"/>
      <c r="D182" s="201" t="s">
        <v>172</v>
      </c>
      <c r="E182" s="212" t="s">
        <v>19</v>
      </c>
      <c r="F182" s="213" t="s">
        <v>258</v>
      </c>
      <c r="G182" s="211"/>
      <c r="H182" s="214">
        <v>-7.875</v>
      </c>
      <c r="I182" s="215"/>
      <c r="J182" s="211"/>
      <c r="K182" s="211"/>
      <c r="L182" s="216"/>
      <c r="M182" s="217"/>
      <c r="N182" s="218"/>
      <c r="O182" s="218"/>
      <c r="P182" s="218"/>
      <c r="Q182" s="218"/>
      <c r="R182" s="218"/>
      <c r="S182" s="218"/>
      <c r="T182" s="219"/>
      <c r="AT182" s="220" t="s">
        <v>172</v>
      </c>
      <c r="AU182" s="220" t="s">
        <v>81</v>
      </c>
      <c r="AV182" s="14" t="s">
        <v>81</v>
      </c>
      <c r="AW182" s="14" t="s">
        <v>33</v>
      </c>
      <c r="AX182" s="14" t="s">
        <v>72</v>
      </c>
      <c r="AY182" s="220" t="s">
        <v>160</v>
      </c>
    </row>
    <row r="183" spans="2:51" s="16" customFormat="1" ht="11.25">
      <c r="B183" s="232"/>
      <c r="C183" s="233"/>
      <c r="D183" s="201" t="s">
        <v>172</v>
      </c>
      <c r="E183" s="234" t="s">
        <v>19</v>
      </c>
      <c r="F183" s="235" t="s">
        <v>188</v>
      </c>
      <c r="G183" s="233"/>
      <c r="H183" s="236">
        <v>-7.875</v>
      </c>
      <c r="I183" s="237"/>
      <c r="J183" s="233"/>
      <c r="K183" s="233"/>
      <c r="L183" s="238"/>
      <c r="M183" s="239"/>
      <c r="N183" s="240"/>
      <c r="O183" s="240"/>
      <c r="P183" s="240"/>
      <c r="Q183" s="240"/>
      <c r="R183" s="240"/>
      <c r="S183" s="240"/>
      <c r="T183" s="241"/>
      <c r="AT183" s="242" t="s">
        <v>172</v>
      </c>
      <c r="AU183" s="242" t="s">
        <v>81</v>
      </c>
      <c r="AV183" s="16" t="s">
        <v>189</v>
      </c>
      <c r="AW183" s="16" t="s">
        <v>33</v>
      </c>
      <c r="AX183" s="16" t="s">
        <v>72</v>
      </c>
      <c r="AY183" s="242" t="s">
        <v>160</v>
      </c>
    </row>
    <row r="184" spans="2:51" s="15" customFormat="1" ht="11.25">
      <c r="B184" s="221"/>
      <c r="C184" s="222"/>
      <c r="D184" s="201" t="s">
        <v>172</v>
      </c>
      <c r="E184" s="223" t="s">
        <v>19</v>
      </c>
      <c r="F184" s="224" t="s">
        <v>178</v>
      </c>
      <c r="G184" s="222"/>
      <c r="H184" s="225">
        <v>567.123</v>
      </c>
      <c r="I184" s="226"/>
      <c r="J184" s="222"/>
      <c r="K184" s="222"/>
      <c r="L184" s="227"/>
      <c r="M184" s="228"/>
      <c r="N184" s="229"/>
      <c r="O184" s="229"/>
      <c r="P184" s="229"/>
      <c r="Q184" s="229"/>
      <c r="R184" s="229"/>
      <c r="S184" s="229"/>
      <c r="T184" s="230"/>
      <c r="AT184" s="231" t="s">
        <v>172</v>
      </c>
      <c r="AU184" s="231" t="s">
        <v>81</v>
      </c>
      <c r="AV184" s="15" t="s">
        <v>168</v>
      </c>
      <c r="AW184" s="15" t="s">
        <v>33</v>
      </c>
      <c r="AX184" s="15" t="s">
        <v>79</v>
      </c>
      <c r="AY184" s="231" t="s">
        <v>160</v>
      </c>
    </row>
    <row r="185" spans="1:65" s="2" customFormat="1" ht="37.9" customHeight="1">
      <c r="A185" s="36"/>
      <c r="B185" s="37"/>
      <c r="C185" s="181" t="s">
        <v>259</v>
      </c>
      <c r="D185" s="181" t="s">
        <v>163</v>
      </c>
      <c r="E185" s="182" t="s">
        <v>260</v>
      </c>
      <c r="F185" s="183" t="s">
        <v>261</v>
      </c>
      <c r="G185" s="184" t="s">
        <v>208</v>
      </c>
      <c r="H185" s="185">
        <v>567.123</v>
      </c>
      <c r="I185" s="186"/>
      <c r="J185" s="187">
        <f>ROUND(I185*H185,2)</f>
        <v>0</v>
      </c>
      <c r="K185" s="183" t="s">
        <v>167</v>
      </c>
      <c r="L185" s="41"/>
      <c r="M185" s="188" t="s">
        <v>19</v>
      </c>
      <c r="N185" s="189" t="s">
        <v>43</v>
      </c>
      <c r="O185" s="66"/>
      <c r="P185" s="190">
        <f>O185*H185</f>
        <v>0</v>
      </c>
      <c r="Q185" s="190">
        <v>0</v>
      </c>
      <c r="R185" s="190">
        <f>Q185*H185</f>
        <v>0</v>
      </c>
      <c r="S185" s="190">
        <v>0</v>
      </c>
      <c r="T185" s="191">
        <f>S185*H185</f>
        <v>0</v>
      </c>
      <c r="U185" s="36"/>
      <c r="V185" s="36"/>
      <c r="W185" s="36"/>
      <c r="X185" s="36"/>
      <c r="Y185" s="36"/>
      <c r="Z185" s="36"/>
      <c r="AA185" s="36"/>
      <c r="AB185" s="36"/>
      <c r="AC185" s="36"/>
      <c r="AD185" s="36"/>
      <c r="AE185" s="36"/>
      <c r="AR185" s="192" t="s">
        <v>168</v>
      </c>
      <c r="AT185" s="192" t="s">
        <v>163</v>
      </c>
      <c r="AU185" s="192" t="s">
        <v>81</v>
      </c>
      <c r="AY185" s="19" t="s">
        <v>160</v>
      </c>
      <c r="BE185" s="193">
        <f>IF(N185="základní",J185,0)</f>
        <v>0</v>
      </c>
      <c r="BF185" s="193">
        <f>IF(N185="snížená",J185,0)</f>
        <v>0</v>
      </c>
      <c r="BG185" s="193">
        <f>IF(N185="zákl. přenesená",J185,0)</f>
        <v>0</v>
      </c>
      <c r="BH185" s="193">
        <f>IF(N185="sníž. přenesená",J185,0)</f>
        <v>0</v>
      </c>
      <c r="BI185" s="193">
        <f>IF(N185="nulová",J185,0)</f>
        <v>0</v>
      </c>
      <c r="BJ185" s="19" t="s">
        <v>79</v>
      </c>
      <c r="BK185" s="193">
        <f>ROUND(I185*H185,2)</f>
        <v>0</v>
      </c>
      <c r="BL185" s="19" t="s">
        <v>168</v>
      </c>
      <c r="BM185" s="192" t="s">
        <v>262</v>
      </c>
    </row>
    <row r="186" spans="1:47" s="2" customFormat="1" ht="11.25">
      <c r="A186" s="36"/>
      <c r="B186" s="37"/>
      <c r="C186" s="38"/>
      <c r="D186" s="194" t="s">
        <v>170</v>
      </c>
      <c r="E186" s="38"/>
      <c r="F186" s="195" t="s">
        <v>263</v>
      </c>
      <c r="G186" s="38"/>
      <c r="H186" s="38"/>
      <c r="I186" s="196"/>
      <c r="J186" s="38"/>
      <c r="K186" s="38"/>
      <c r="L186" s="41"/>
      <c r="M186" s="197"/>
      <c r="N186" s="198"/>
      <c r="O186" s="66"/>
      <c r="P186" s="66"/>
      <c r="Q186" s="66"/>
      <c r="R186" s="66"/>
      <c r="S186" s="66"/>
      <c r="T186" s="67"/>
      <c r="U186" s="36"/>
      <c r="V186" s="36"/>
      <c r="W186" s="36"/>
      <c r="X186" s="36"/>
      <c r="Y186" s="36"/>
      <c r="Z186" s="36"/>
      <c r="AA186" s="36"/>
      <c r="AB186" s="36"/>
      <c r="AC186" s="36"/>
      <c r="AD186" s="36"/>
      <c r="AE186" s="36"/>
      <c r="AT186" s="19" t="s">
        <v>170</v>
      </c>
      <c r="AU186" s="19" t="s">
        <v>81</v>
      </c>
    </row>
    <row r="187" spans="1:65" s="2" customFormat="1" ht="37.9" customHeight="1">
      <c r="A187" s="36"/>
      <c r="B187" s="37"/>
      <c r="C187" s="181" t="s">
        <v>264</v>
      </c>
      <c r="D187" s="181" t="s">
        <v>163</v>
      </c>
      <c r="E187" s="182" t="s">
        <v>265</v>
      </c>
      <c r="F187" s="183" t="s">
        <v>266</v>
      </c>
      <c r="G187" s="184" t="s">
        <v>208</v>
      </c>
      <c r="H187" s="185">
        <v>2835.615</v>
      </c>
      <c r="I187" s="186"/>
      <c r="J187" s="187">
        <f>ROUND(I187*H187,2)</f>
        <v>0</v>
      </c>
      <c r="K187" s="183" t="s">
        <v>167</v>
      </c>
      <c r="L187" s="41"/>
      <c r="M187" s="188" t="s">
        <v>19</v>
      </c>
      <c r="N187" s="189" t="s">
        <v>43</v>
      </c>
      <c r="O187" s="66"/>
      <c r="P187" s="190">
        <f>O187*H187</f>
        <v>0</v>
      </c>
      <c r="Q187" s="190">
        <v>0</v>
      </c>
      <c r="R187" s="190">
        <f>Q187*H187</f>
        <v>0</v>
      </c>
      <c r="S187" s="190">
        <v>0</v>
      </c>
      <c r="T187" s="191">
        <f>S187*H187</f>
        <v>0</v>
      </c>
      <c r="U187" s="36"/>
      <c r="V187" s="36"/>
      <c r="W187" s="36"/>
      <c r="X187" s="36"/>
      <c r="Y187" s="36"/>
      <c r="Z187" s="36"/>
      <c r="AA187" s="36"/>
      <c r="AB187" s="36"/>
      <c r="AC187" s="36"/>
      <c r="AD187" s="36"/>
      <c r="AE187" s="36"/>
      <c r="AR187" s="192" t="s">
        <v>168</v>
      </c>
      <c r="AT187" s="192" t="s">
        <v>163</v>
      </c>
      <c r="AU187" s="192" t="s">
        <v>81</v>
      </c>
      <c r="AY187" s="19" t="s">
        <v>160</v>
      </c>
      <c r="BE187" s="193">
        <f>IF(N187="základní",J187,0)</f>
        <v>0</v>
      </c>
      <c r="BF187" s="193">
        <f>IF(N187="snížená",J187,0)</f>
        <v>0</v>
      </c>
      <c r="BG187" s="193">
        <f>IF(N187="zákl. přenesená",J187,0)</f>
        <v>0</v>
      </c>
      <c r="BH187" s="193">
        <f>IF(N187="sníž. přenesená",J187,0)</f>
        <v>0</v>
      </c>
      <c r="BI187" s="193">
        <f>IF(N187="nulová",J187,0)</f>
        <v>0</v>
      </c>
      <c r="BJ187" s="19" t="s">
        <v>79</v>
      </c>
      <c r="BK187" s="193">
        <f>ROUND(I187*H187,2)</f>
        <v>0</v>
      </c>
      <c r="BL187" s="19" t="s">
        <v>168</v>
      </c>
      <c r="BM187" s="192" t="s">
        <v>267</v>
      </c>
    </row>
    <row r="188" spans="1:47" s="2" customFormat="1" ht="11.25">
      <c r="A188" s="36"/>
      <c r="B188" s="37"/>
      <c r="C188" s="38"/>
      <c r="D188" s="194" t="s">
        <v>170</v>
      </c>
      <c r="E188" s="38"/>
      <c r="F188" s="195" t="s">
        <v>268</v>
      </c>
      <c r="G188" s="38"/>
      <c r="H188" s="38"/>
      <c r="I188" s="196"/>
      <c r="J188" s="38"/>
      <c r="K188" s="38"/>
      <c r="L188" s="41"/>
      <c r="M188" s="197"/>
      <c r="N188" s="198"/>
      <c r="O188" s="66"/>
      <c r="P188" s="66"/>
      <c r="Q188" s="66"/>
      <c r="R188" s="66"/>
      <c r="S188" s="66"/>
      <c r="T188" s="67"/>
      <c r="U188" s="36"/>
      <c r="V188" s="36"/>
      <c r="W188" s="36"/>
      <c r="X188" s="36"/>
      <c r="Y188" s="36"/>
      <c r="Z188" s="36"/>
      <c r="AA188" s="36"/>
      <c r="AB188" s="36"/>
      <c r="AC188" s="36"/>
      <c r="AD188" s="36"/>
      <c r="AE188" s="36"/>
      <c r="AT188" s="19" t="s">
        <v>170</v>
      </c>
      <c r="AU188" s="19" t="s">
        <v>81</v>
      </c>
    </row>
    <row r="189" spans="2:51" s="14" customFormat="1" ht="11.25">
      <c r="B189" s="210"/>
      <c r="C189" s="211"/>
      <c r="D189" s="201" t="s">
        <v>172</v>
      </c>
      <c r="E189" s="211"/>
      <c r="F189" s="213" t="s">
        <v>269</v>
      </c>
      <c r="G189" s="211"/>
      <c r="H189" s="214">
        <v>2835.615</v>
      </c>
      <c r="I189" s="215"/>
      <c r="J189" s="211"/>
      <c r="K189" s="211"/>
      <c r="L189" s="216"/>
      <c r="M189" s="217"/>
      <c r="N189" s="218"/>
      <c r="O189" s="218"/>
      <c r="P189" s="218"/>
      <c r="Q189" s="218"/>
      <c r="R189" s="218"/>
      <c r="S189" s="218"/>
      <c r="T189" s="219"/>
      <c r="AT189" s="220" t="s">
        <v>172</v>
      </c>
      <c r="AU189" s="220" t="s">
        <v>81</v>
      </c>
      <c r="AV189" s="14" t="s">
        <v>81</v>
      </c>
      <c r="AW189" s="14" t="s">
        <v>4</v>
      </c>
      <c r="AX189" s="14" t="s">
        <v>79</v>
      </c>
      <c r="AY189" s="220" t="s">
        <v>160</v>
      </c>
    </row>
    <row r="190" spans="1:65" s="2" customFormat="1" ht="24.2" customHeight="1">
      <c r="A190" s="36"/>
      <c r="B190" s="37"/>
      <c r="C190" s="181" t="s">
        <v>270</v>
      </c>
      <c r="D190" s="181" t="s">
        <v>163</v>
      </c>
      <c r="E190" s="182" t="s">
        <v>271</v>
      </c>
      <c r="F190" s="183" t="s">
        <v>272</v>
      </c>
      <c r="G190" s="184" t="s">
        <v>192</v>
      </c>
      <c r="H190" s="185">
        <v>1020.821</v>
      </c>
      <c r="I190" s="186"/>
      <c r="J190" s="187">
        <f>ROUND(I190*H190,2)</f>
        <v>0</v>
      </c>
      <c r="K190" s="183" t="s">
        <v>167</v>
      </c>
      <c r="L190" s="41"/>
      <c r="M190" s="188" t="s">
        <v>19</v>
      </c>
      <c r="N190" s="189" t="s">
        <v>43</v>
      </c>
      <c r="O190" s="66"/>
      <c r="P190" s="190">
        <f>O190*H190</f>
        <v>0</v>
      </c>
      <c r="Q190" s="190">
        <v>0</v>
      </c>
      <c r="R190" s="190">
        <f>Q190*H190</f>
        <v>0</v>
      </c>
      <c r="S190" s="190">
        <v>0</v>
      </c>
      <c r="T190" s="191">
        <f>S190*H190</f>
        <v>0</v>
      </c>
      <c r="U190" s="36"/>
      <c r="V190" s="36"/>
      <c r="W190" s="36"/>
      <c r="X190" s="36"/>
      <c r="Y190" s="36"/>
      <c r="Z190" s="36"/>
      <c r="AA190" s="36"/>
      <c r="AB190" s="36"/>
      <c r="AC190" s="36"/>
      <c r="AD190" s="36"/>
      <c r="AE190" s="36"/>
      <c r="AR190" s="192" t="s">
        <v>168</v>
      </c>
      <c r="AT190" s="192" t="s">
        <v>163</v>
      </c>
      <c r="AU190" s="192" t="s">
        <v>81</v>
      </c>
      <c r="AY190" s="19" t="s">
        <v>160</v>
      </c>
      <c r="BE190" s="193">
        <f>IF(N190="základní",J190,0)</f>
        <v>0</v>
      </c>
      <c r="BF190" s="193">
        <f>IF(N190="snížená",J190,0)</f>
        <v>0</v>
      </c>
      <c r="BG190" s="193">
        <f>IF(N190="zákl. přenesená",J190,0)</f>
        <v>0</v>
      </c>
      <c r="BH190" s="193">
        <f>IF(N190="sníž. přenesená",J190,0)</f>
        <v>0</v>
      </c>
      <c r="BI190" s="193">
        <f>IF(N190="nulová",J190,0)</f>
        <v>0</v>
      </c>
      <c r="BJ190" s="19" t="s">
        <v>79</v>
      </c>
      <c r="BK190" s="193">
        <f>ROUND(I190*H190,2)</f>
        <v>0</v>
      </c>
      <c r="BL190" s="19" t="s">
        <v>168</v>
      </c>
      <c r="BM190" s="192" t="s">
        <v>273</v>
      </c>
    </row>
    <row r="191" spans="1:47" s="2" customFormat="1" ht="11.25">
      <c r="A191" s="36"/>
      <c r="B191" s="37"/>
      <c r="C191" s="38"/>
      <c r="D191" s="194" t="s">
        <v>170</v>
      </c>
      <c r="E191" s="38"/>
      <c r="F191" s="195" t="s">
        <v>274</v>
      </c>
      <c r="G191" s="38"/>
      <c r="H191" s="38"/>
      <c r="I191" s="196"/>
      <c r="J191" s="38"/>
      <c r="K191" s="38"/>
      <c r="L191" s="41"/>
      <c r="M191" s="197"/>
      <c r="N191" s="198"/>
      <c r="O191" s="66"/>
      <c r="P191" s="66"/>
      <c r="Q191" s="66"/>
      <c r="R191" s="66"/>
      <c r="S191" s="66"/>
      <c r="T191" s="67"/>
      <c r="U191" s="36"/>
      <c r="V191" s="36"/>
      <c r="W191" s="36"/>
      <c r="X191" s="36"/>
      <c r="Y191" s="36"/>
      <c r="Z191" s="36"/>
      <c r="AA191" s="36"/>
      <c r="AB191" s="36"/>
      <c r="AC191" s="36"/>
      <c r="AD191" s="36"/>
      <c r="AE191" s="36"/>
      <c r="AT191" s="19" t="s">
        <v>170</v>
      </c>
      <c r="AU191" s="19" t="s">
        <v>81</v>
      </c>
    </row>
    <row r="192" spans="2:51" s="14" customFormat="1" ht="11.25">
      <c r="B192" s="210"/>
      <c r="C192" s="211"/>
      <c r="D192" s="201" t="s">
        <v>172</v>
      </c>
      <c r="E192" s="211"/>
      <c r="F192" s="213" t="s">
        <v>275</v>
      </c>
      <c r="G192" s="211"/>
      <c r="H192" s="214">
        <v>1020.821</v>
      </c>
      <c r="I192" s="215"/>
      <c r="J192" s="211"/>
      <c r="K192" s="211"/>
      <c r="L192" s="216"/>
      <c r="M192" s="217"/>
      <c r="N192" s="218"/>
      <c r="O192" s="218"/>
      <c r="P192" s="218"/>
      <c r="Q192" s="218"/>
      <c r="R192" s="218"/>
      <c r="S192" s="218"/>
      <c r="T192" s="219"/>
      <c r="AT192" s="220" t="s">
        <v>172</v>
      </c>
      <c r="AU192" s="220" t="s">
        <v>81</v>
      </c>
      <c r="AV192" s="14" t="s">
        <v>81</v>
      </c>
      <c r="AW192" s="14" t="s">
        <v>4</v>
      </c>
      <c r="AX192" s="14" t="s">
        <v>79</v>
      </c>
      <c r="AY192" s="220" t="s">
        <v>160</v>
      </c>
    </row>
    <row r="193" spans="1:65" s="2" customFormat="1" ht="21.75" customHeight="1">
      <c r="A193" s="36"/>
      <c r="B193" s="37"/>
      <c r="C193" s="181" t="s">
        <v>276</v>
      </c>
      <c r="D193" s="181" t="s">
        <v>163</v>
      </c>
      <c r="E193" s="182" t="s">
        <v>277</v>
      </c>
      <c r="F193" s="183" t="s">
        <v>278</v>
      </c>
      <c r="G193" s="184" t="s">
        <v>110</v>
      </c>
      <c r="H193" s="185">
        <v>583.41</v>
      </c>
      <c r="I193" s="186"/>
      <c r="J193" s="187">
        <f>ROUND(I193*H193,2)</f>
        <v>0</v>
      </c>
      <c r="K193" s="183" t="s">
        <v>167</v>
      </c>
      <c r="L193" s="41"/>
      <c r="M193" s="188" t="s">
        <v>19</v>
      </c>
      <c r="N193" s="189" t="s">
        <v>43</v>
      </c>
      <c r="O193" s="66"/>
      <c r="P193" s="190">
        <f>O193*H193</f>
        <v>0</v>
      </c>
      <c r="Q193" s="190">
        <v>0</v>
      </c>
      <c r="R193" s="190">
        <f>Q193*H193</f>
        <v>0</v>
      </c>
      <c r="S193" s="190">
        <v>0</v>
      </c>
      <c r="T193" s="191">
        <f>S193*H193</f>
        <v>0</v>
      </c>
      <c r="U193" s="36"/>
      <c r="V193" s="36"/>
      <c r="W193" s="36"/>
      <c r="X193" s="36"/>
      <c r="Y193" s="36"/>
      <c r="Z193" s="36"/>
      <c r="AA193" s="36"/>
      <c r="AB193" s="36"/>
      <c r="AC193" s="36"/>
      <c r="AD193" s="36"/>
      <c r="AE193" s="36"/>
      <c r="AR193" s="192" t="s">
        <v>168</v>
      </c>
      <c r="AT193" s="192" t="s">
        <v>163</v>
      </c>
      <c r="AU193" s="192" t="s">
        <v>81</v>
      </c>
      <c r="AY193" s="19" t="s">
        <v>160</v>
      </c>
      <c r="BE193" s="193">
        <f>IF(N193="základní",J193,0)</f>
        <v>0</v>
      </c>
      <c r="BF193" s="193">
        <f>IF(N193="snížená",J193,0)</f>
        <v>0</v>
      </c>
      <c r="BG193" s="193">
        <f>IF(N193="zákl. přenesená",J193,0)</f>
        <v>0</v>
      </c>
      <c r="BH193" s="193">
        <f>IF(N193="sníž. přenesená",J193,0)</f>
        <v>0</v>
      </c>
      <c r="BI193" s="193">
        <f>IF(N193="nulová",J193,0)</f>
        <v>0</v>
      </c>
      <c r="BJ193" s="19" t="s">
        <v>79</v>
      </c>
      <c r="BK193" s="193">
        <f>ROUND(I193*H193,2)</f>
        <v>0</v>
      </c>
      <c r="BL193" s="19" t="s">
        <v>168</v>
      </c>
      <c r="BM193" s="192" t="s">
        <v>279</v>
      </c>
    </row>
    <row r="194" spans="1:47" s="2" customFormat="1" ht="11.25">
      <c r="A194" s="36"/>
      <c r="B194" s="37"/>
      <c r="C194" s="38"/>
      <c r="D194" s="194" t="s">
        <v>170</v>
      </c>
      <c r="E194" s="38"/>
      <c r="F194" s="195" t="s">
        <v>280</v>
      </c>
      <c r="G194" s="38"/>
      <c r="H194" s="38"/>
      <c r="I194" s="196"/>
      <c r="J194" s="38"/>
      <c r="K194" s="38"/>
      <c r="L194" s="41"/>
      <c r="M194" s="197"/>
      <c r="N194" s="198"/>
      <c r="O194" s="66"/>
      <c r="P194" s="66"/>
      <c r="Q194" s="66"/>
      <c r="R194" s="66"/>
      <c r="S194" s="66"/>
      <c r="T194" s="67"/>
      <c r="U194" s="36"/>
      <c r="V194" s="36"/>
      <c r="W194" s="36"/>
      <c r="X194" s="36"/>
      <c r="Y194" s="36"/>
      <c r="Z194" s="36"/>
      <c r="AA194" s="36"/>
      <c r="AB194" s="36"/>
      <c r="AC194" s="36"/>
      <c r="AD194" s="36"/>
      <c r="AE194" s="36"/>
      <c r="AT194" s="19" t="s">
        <v>170</v>
      </c>
      <c r="AU194" s="19" t="s">
        <v>81</v>
      </c>
    </row>
    <row r="195" spans="2:51" s="13" customFormat="1" ht="11.25">
      <c r="B195" s="199"/>
      <c r="C195" s="200"/>
      <c r="D195" s="201" t="s">
        <v>172</v>
      </c>
      <c r="E195" s="202" t="s">
        <v>19</v>
      </c>
      <c r="F195" s="203" t="s">
        <v>242</v>
      </c>
      <c r="G195" s="200"/>
      <c r="H195" s="202" t="s">
        <v>19</v>
      </c>
      <c r="I195" s="204"/>
      <c r="J195" s="200"/>
      <c r="K195" s="200"/>
      <c r="L195" s="205"/>
      <c r="M195" s="206"/>
      <c r="N195" s="207"/>
      <c r="O195" s="207"/>
      <c r="P195" s="207"/>
      <c r="Q195" s="207"/>
      <c r="R195" s="207"/>
      <c r="S195" s="207"/>
      <c r="T195" s="208"/>
      <c r="AT195" s="209" t="s">
        <v>172</v>
      </c>
      <c r="AU195" s="209" t="s">
        <v>81</v>
      </c>
      <c r="AV195" s="13" t="s">
        <v>79</v>
      </c>
      <c r="AW195" s="13" t="s">
        <v>33</v>
      </c>
      <c r="AX195" s="13" t="s">
        <v>72</v>
      </c>
      <c r="AY195" s="209" t="s">
        <v>160</v>
      </c>
    </row>
    <row r="196" spans="2:51" s="13" customFormat="1" ht="11.25">
      <c r="B196" s="199"/>
      <c r="C196" s="200"/>
      <c r="D196" s="201" t="s">
        <v>172</v>
      </c>
      <c r="E196" s="202" t="s">
        <v>19</v>
      </c>
      <c r="F196" s="203" t="s">
        <v>281</v>
      </c>
      <c r="G196" s="200"/>
      <c r="H196" s="202" t="s">
        <v>19</v>
      </c>
      <c r="I196" s="204"/>
      <c r="J196" s="200"/>
      <c r="K196" s="200"/>
      <c r="L196" s="205"/>
      <c r="M196" s="206"/>
      <c r="N196" s="207"/>
      <c r="O196" s="207"/>
      <c r="P196" s="207"/>
      <c r="Q196" s="207"/>
      <c r="R196" s="207"/>
      <c r="S196" s="207"/>
      <c r="T196" s="208"/>
      <c r="AT196" s="209" t="s">
        <v>172</v>
      </c>
      <c r="AU196" s="209" t="s">
        <v>81</v>
      </c>
      <c r="AV196" s="13" t="s">
        <v>79</v>
      </c>
      <c r="AW196" s="13" t="s">
        <v>33</v>
      </c>
      <c r="AX196" s="13" t="s">
        <v>72</v>
      </c>
      <c r="AY196" s="209" t="s">
        <v>160</v>
      </c>
    </row>
    <row r="197" spans="2:51" s="14" customFormat="1" ht="11.25">
      <c r="B197" s="210"/>
      <c r="C197" s="211"/>
      <c r="D197" s="201" t="s">
        <v>172</v>
      </c>
      <c r="E197" s="212" t="s">
        <v>19</v>
      </c>
      <c r="F197" s="213" t="s">
        <v>282</v>
      </c>
      <c r="G197" s="211"/>
      <c r="H197" s="214">
        <v>14.88</v>
      </c>
      <c r="I197" s="215"/>
      <c r="J197" s="211"/>
      <c r="K197" s="211"/>
      <c r="L197" s="216"/>
      <c r="M197" s="217"/>
      <c r="N197" s="218"/>
      <c r="O197" s="218"/>
      <c r="P197" s="218"/>
      <c r="Q197" s="218"/>
      <c r="R197" s="218"/>
      <c r="S197" s="218"/>
      <c r="T197" s="219"/>
      <c r="AT197" s="220" t="s">
        <v>172</v>
      </c>
      <c r="AU197" s="220" t="s">
        <v>81</v>
      </c>
      <c r="AV197" s="14" t="s">
        <v>81</v>
      </c>
      <c r="AW197" s="14" t="s">
        <v>33</v>
      </c>
      <c r="AX197" s="14" t="s">
        <v>72</v>
      </c>
      <c r="AY197" s="220" t="s">
        <v>160</v>
      </c>
    </row>
    <row r="198" spans="2:51" s="14" customFormat="1" ht="11.25">
      <c r="B198" s="210"/>
      <c r="C198" s="211"/>
      <c r="D198" s="201" t="s">
        <v>172</v>
      </c>
      <c r="E198" s="212" t="s">
        <v>19</v>
      </c>
      <c r="F198" s="213" t="s">
        <v>283</v>
      </c>
      <c r="G198" s="211"/>
      <c r="H198" s="214">
        <v>19.3</v>
      </c>
      <c r="I198" s="215"/>
      <c r="J198" s="211"/>
      <c r="K198" s="211"/>
      <c r="L198" s="216"/>
      <c r="M198" s="217"/>
      <c r="N198" s="218"/>
      <c r="O198" s="218"/>
      <c r="P198" s="218"/>
      <c r="Q198" s="218"/>
      <c r="R198" s="218"/>
      <c r="S198" s="218"/>
      <c r="T198" s="219"/>
      <c r="AT198" s="220" t="s">
        <v>172</v>
      </c>
      <c r="AU198" s="220" t="s">
        <v>81</v>
      </c>
      <c r="AV198" s="14" t="s">
        <v>81</v>
      </c>
      <c r="AW198" s="14" t="s">
        <v>33</v>
      </c>
      <c r="AX198" s="14" t="s">
        <v>72</v>
      </c>
      <c r="AY198" s="220" t="s">
        <v>160</v>
      </c>
    </row>
    <row r="199" spans="2:51" s="14" customFormat="1" ht="11.25">
      <c r="B199" s="210"/>
      <c r="C199" s="211"/>
      <c r="D199" s="201" t="s">
        <v>172</v>
      </c>
      <c r="E199" s="212" t="s">
        <v>19</v>
      </c>
      <c r="F199" s="213" t="s">
        <v>284</v>
      </c>
      <c r="G199" s="211"/>
      <c r="H199" s="214">
        <v>48.76</v>
      </c>
      <c r="I199" s="215"/>
      <c r="J199" s="211"/>
      <c r="K199" s="211"/>
      <c r="L199" s="216"/>
      <c r="M199" s="217"/>
      <c r="N199" s="218"/>
      <c r="O199" s="218"/>
      <c r="P199" s="218"/>
      <c r="Q199" s="218"/>
      <c r="R199" s="218"/>
      <c r="S199" s="218"/>
      <c r="T199" s="219"/>
      <c r="AT199" s="220" t="s">
        <v>172</v>
      </c>
      <c r="AU199" s="220" t="s">
        <v>81</v>
      </c>
      <c r="AV199" s="14" t="s">
        <v>81</v>
      </c>
      <c r="AW199" s="14" t="s">
        <v>33</v>
      </c>
      <c r="AX199" s="14" t="s">
        <v>72</v>
      </c>
      <c r="AY199" s="220" t="s">
        <v>160</v>
      </c>
    </row>
    <row r="200" spans="2:51" s="14" customFormat="1" ht="11.25">
      <c r="B200" s="210"/>
      <c r="C200" s="211"/>
      <c r="D200" s="201" t="s">
        <v>172</v>
      </c>
      <c r="E200" s="212" t="s">
        <v>19</v>
      </c>
      <c r="F200" s="213" t="s">
        <v>285</v>
      </c>
      <c r="G200" s="211"/>
      <c r="H200" s="214">
        <v>15.37</v>
      </c>
      <c r="I200" s="215"/>
      <c r="J200" s="211"/>
      <c r="K200" s="211"/>
      <c r="L200" s="216"/>
      <c r="M200" s="217"/>
      <c r="N200" s="218"/>
      <c r="O200" s="218"/>
      <c r="P200" s="218"/>
      <c r="Q200" s="218"/>
      <c r="R200" s="218"/>
      <c r="S200" s="218"/>
      <c r="T200" s="219"/>
      <c r="AT200" s="220" t="s">
        <v>172</v>
      </c>
      <c r="AU200" s="220" t="s">
        <v>81</v>
      </c>
      <c r="AV200" s="14" t="s">
        <v>81</v>
      </c>
      <c r="AW200" s="14" t="s">
        <v>33</v>
      </c>
      <c r="AX200" s="14" t="s">
        <v>72</v>
      </c>
      <c r="AY200" s="220" t="s">
        <v>160</v>
      </c>
    </row>
    <row r="201" spans="2:51" s="16" customFormat="1" ht="11.25">
      <c r="B201" s="232"/>
      <c r="C201" s="233"/>
      <c r="D201" s="201" t="s">
        <v>172</v>
      </c>
      <c r="E201" s="234" t="s">
        <v>19</v>
      </c>
      <c r="F201" s="235" t="s">
        <v>188</v>
      </c>
      <c r="G201" s="233"/>
      <c r="H201" s="236">
        <v>98.31</v>
      </c>
      <c r="I201" s="237"/>
      <c r="J201" s="233"/>
      <c r="K201" s="233"/>
      <c r="L201" s="238"/>
      <c r="M201" s="239"/>
      <c r="N201" s="240"/>
      <c r="O201" s="240"/>
      <c r="P201" s="240"/>
      <c r="Q201" s="240"/>
      <c r="R201" s="240"/>
      <c r="S201" s="240"/>
      <c r="T201" s="241"/>
      <c r="AT201" s="242" t="s">
        <v>172</v>
      </c>
      <c r="AU201" s="242" t="s">
        <v>81</v>
      </c>
      <c r="AV201" s="16" t="s">
        <v>189</v>
      </c>
      <c r="AW201" s="16" t="s">
        <v>33</v>
      </c>
      <c r="AX201" s="16" t="s">
        <v>72</v>
      </c>
      <c r="AY201" s="242" t="s">
        <v>160</v>
      </c>
    </row>
    <row r="202" spans="2:51" s="13" customFormat="1" ht="11.25">
      <c r="B202" s="199"/>
      <c r="C202" s="200"/>
      <c r="D202" s="201" t="s">
        <v>172</v>
      </c>
      <c r="E202" s="202" t="s">
        <v>19</v>
      </c>
      <c r="F202" s="203" t="s">
        <v>286</v>
      </c>
      <c r="G202" s="200"/>
      <c r="H202" s="202" t="s">
        <v>19</v>
      </c>
      <c r="I202" s="204"/>
      <c r="J202" s="200"/>
      <c r="K202" s="200"/>
      <c r="L202" s="205"/>
      <c r="M202" s="206"/>
      <c r="N202" s="207"/>
      <c r="O202" s="207"/>
      <c r="P202" s="207"/>
      <c r="Q202" s="207"/>
      <c r="R202" s="207"/>
      <c r="S202" s="207"/>
      <c r="T202" s="208"/>
      <c r="AT202" s="209" t="s">
        <v>172</v>
      </c>
      <c r="AU202" s="209" t="s">
        <v>81</v>
      </c>
      <c r="AV202" s="13" t="s">
        <v>79</v>
      </c>
      <c r="AW202" s="13" t="s">
        <v>33</v>
      </c>
      <c r="AX202" s="13" t="s">
        <v>72</v>
      </c>
      <c r="AY202" s="209" t="s">
        <v>160</v>
      </c>
    </row>
    <row r="203" spans="2:51" s="14" customFormat="1" ht="11.25">
      <c r="B203" s="210"/>
      <c r="C203" s="211"/>
      <c r="D203" s="201" t="s">
        <v>172</v>
      </c>
      <c r="E203" s="212" t="s">
        <v>19</v>
      </c>
      <c r="F203" s="213" t="s">
        <v>287</v>
      </c>
      <c r="G203" s="211"/>
      <c r="H203" s="214">
        <v>209.88</v>
      </c>
      <c r="I203" s="215"/>
      <c r="J203" s="211"/>
      <c r="K203" s="211"/>
      <c r="L203" s="216"/>
      <c r="M203" s="217"/>
      <c r="N203" s="218"/>
      <c r="O203" s="218"/>
      <c r="P203" s="218"/>
      <c r="Q203" s="218"/>
      <c r="R203" s="218"/>
      <c r="S203" s="218"/>
      <c r="T203" s="219"/>
      <c r="AT203" s="220" t="s">
        <v>172</v>
      </c>
      <c r="AU203" s="220" t="s">
        <v>81</v>
      </c>
      <c r="AV203" s="14" t="s">
        <v>81</v>
      </c>
      <c r="AW203" s="14" t="s">
        <v>33</v>
      </c>
      <c r="AX203" s="14" t="s">
        <v>72</v>
      </c>
      <c r="AY203" s="220" t="s">
        <v>160</v>
      </c>
    </row>
    <row r="204" spans="2:51" s="14" customFormat="1" ht="11.25">
      <c r="B204" s="210"/>
      <c r="C204" s="211"/>
      <c r="D204" s="201" t="s">
        <v>172</v>
      </c>
      <c r="E204" s="212" t="s">
        <v>19</v>
      </c>
      <c r="F204" s="213" t="s">
        <v>288</v>
      </c>
      <c r="G204" s="211"/>
      <c r="H204" s="214">
        <v>61.38</v>
      </c>
      <c r="I204" s="215"/>
      <c r="J204" s="211"/>
      <c r="K204" s="211"/>
      <c r="L204" s="216"/>
      <c r="M204" s="217"/>
      <c r="N204" s="218"/>
      <c r="O204" s="218"/>
      <c r="P204" s="218"/>
      <c r="Q204" s="218"/>
      <c r="R204" s="218"/>
      <c r="S204" s="218"/>
      <c r="T204" s="219"/>
      <c r="AT204" s="220" t="s">
        <v>172</v>
      </c>
      <c r="AU204" s="220" t="s">
        <v>81</v>
      </c>
      <c r="AV204" s="14" t="s">
        <v>81</v>
      </c>
      <c r="AW204" s="14" t="s">
        <v>33</v>
      </c>
      <c r="AX204" s="14" t="s">
        <v>72</v>
      </c>
      <c r="AY204" s="220" t="s">
        <v>160</v>
      </c>
    </row>
    <row r="205" spans="2:51" s="14" customFormat="1" ht="11.25">
      <c r="B205" s="210"/>
      <c r="C205" s="211"/>
      <c r="D205" s="201" t="s">
        <v>172</v>
      </c>
      <c r="E205" s="212" t="s">
        <v>19</v>
      </c>
      <c r="F205" s="213" t="s">
        <v>289</v>
      </c>
      <c r="G205" s="211"/>
      <c r="H205" s="214">
        <v>40.59</v>
      </c>
      <c r="I205" s="215"/>
      <c r="J205" s="211"/>
      <c r="K205" s="211"/>
      <c r="L205" s="216"/>
      <c r="M205" s="217"/>
      <c r="N205" s="218"/>
      <c r="O205" s="218"/>
      <c r="P205" s="218"/>
      <c r="Q205" s="218"/>
      <c r="R205" s="218"/>
      <c r="S205" s="218"/>
      <c r="T205" s="219"/>
      <c r="AT205" s="220" t="s">
        <v>172</v>
      </c>
      <c r="AU205" s="220" t="s">
        <v>81</v>
      </c>
      <c r="AV205" s="14" t="s">
        <v>81</v>
      </c>
      <c r="AW205" s="14" t="s">
        <v>33</v>
      </c>
      <c r="AX205" s="14" t="s">
        <v>72</v>
      </c>
      <c r="AY205" s="220" t="s">
        <v>160</v>
      </c>
    </row>
    <row r="206" spans="2:51" s="13" customFormat="1" ht="11.25">
      <c r="B206" s="199"/>
      <c r="C206" s="200"/>
      <c r="D206" s="201" t="s">
        <v>172</v>
      </c>
      <c r="E206" s="202" t="s">
        <v>19</v>
      </c>
      <c r="F206" s="203" t="s">
        <v>252</v>
      </c>
      <c r="G206" s="200"/>
      <c r="H206" s="202" t="s">
        <v>19</v>
      </c>
      <c r="I206" s="204"/>
      <c r="J206" s="200"/>
      <c r="K206" s="200"/>
      <c r="L206" s="205"/>
      <c r="M206" s="206"/>
      <c r="N206" s="207"/>
      <c r="O206" s="207"/>
      <c r="P206" s="207"/>
      <c r="Q206" s="207"/>
      <c r="R206" s="207"/>
      <c r="S206" s="207"/>
      <c r="T206" s="208"/>
      <c r="AT206" s="209" t="s">
        <v>172</v>
      </c>
      <c r="AU206" s="209" t="s">
        <v>81</v>
      </c>
      <c r="AV206" s="13" t="s">
        <v>79</v>
      </c>
      <c r="AW206" s="13" t="s">
        <v>33</v>
      </c>
      <c r="AX206" s="13" t="s">
        <v>72</v>
      </c>
      <c r="AY206" s="209" t="s">
        <v>160</v>
      </c>
    </row>
    <row r="207" spans="2:51" s="14" customFormat="1" ht="11.25">
      <c r="B207" s="210"/>
      <c r="C207" s="211"/>
      <c r="D207" s="201" t="s">
        <v>172</v>
      </c>
      <c r="E207" s="212" t="s">
        <v>19</v>
      </c>
      <c r="F207" s="213" t="s">
        <v>290</v>
      </c>
      <c r="G207" s="211"/>
      <c r="H207" s="214">
        <v>16.5</v>
      </c>
      <c r="I207" s="215"/>
      <c r="J207" s="211"/>
      <c r="K207" s="211"/>
      <c r="L207" s="216"/>
      <c r="M207" s="217"/>
      <c r="N207" s="218"/>
      <c r="O207" s="218"/>
      <c r="P207" s="218"/>
      <c r="Q207" s="218"/>
      <c r="R207" s="218"/>
      <c r="S207" s="218"/>
      <c r="T207" s="219"/>
      <c r="AT207" s="220" t="s">
        <v>172</v>
      </c>
      <c r="AU207" s="220" t="s">
        <v>81</v>
      </c>
      <c r="AV207" s="14" t="s">
        <v>81</v>
      </c>
      <c r="AW207" s="14" t="s">
        <v>33</v>
      </c>
      <c r="AX207" s="14" t="s">
        <v>72</v>
      </c>
      <c r="AY207" s="220" t="s">
        <v>160</v>
      </c>
    </row>
    <row r="208" spans="2:51" s="14" customFormat="1" ht="11.25">
      <c r="B208" s="210"/>
      <c r="C208" s="211"/>
      <c r="D208" s="201" t="s">
        <v>172</v>
      </c>
      <c r="E208" s="212" t="s">
        <v>19</v>
      </c>
      <c r="F208" s="213" t="s">
        <v>291</v>
      </c>
      <c r="G208" s="211"/>
      <c r="H208" s="214">
        <v>156.75</v>
      </c>
      <c r="I208" s="215"/>
      <c r="J208" s="211"/>
      <c r="K208" s="211"/>
      <c r="L208" s="216"/>
      <c r="M208" s="217"/>
      <c r="N208" s="218"/>
      <c r="O208" s="218"/>
      <c r="P208" s="218"/>
      <c r="Q208" s="218"/>
      <c r="R208" s="218"/>
      <c r="S208" s="218"/>
      <c r="T208" s="219"/>
      <c r="AT208" s="220" t="s">
        <v>172</v>
      </c>
      <c r="AU208" s="220" t="s">
        <v>81</v>
      </c>
      <c r="AV208" s="14" t="s">
        <v>81</v>
      </c>
      <c r="AW208" s="14" t="s">
        <v>33</v>
      </c>
      <c r="AX208" s="14" t="s">
        <v>72</v>
      </c>
      <c r="AY208" s="220" t="s">
        <v>160</v>
      </c>
    </row>
    <row r="209" spans="2:51" s="16" customFormat="1" ht="11.25">
      <c r="B209" s="232"/>
      <c r="C209" s="233"/>
      <c r="D209" s="201" t="s">
        <v>172</v>
      </c>
      <c r="E209" s="234" t="s">
        <v>19</v>
      </c>
      <c r="F209" s="235" t="s">
        <v>188</v>
      </c>
      <c r="G209" s="233"/>
      <c r="H209" s="236">
        <v>485.1</v>
      </c>
      <c r="I209" s="237"/>
      <c r="J209" s="233"/>
      <c r="K209" s="233"/>
      <c r="L209" s="238"/>
      <c r="M209" s="239"/>
      <c r="N209" s="240"/>
      <c r="O209" s="240"/>
      <c r="P209" s="240"/>
      <c r="Q209" s="240"/>
      <c r="R209" s="240"/>
      <c r="S209" s="240"/>
      <c r="T209" s="241"/>
      <c r="AT209" s="242" t="s">
        <v>172</v>
      </c>
      <c r="AU209" s="242" t="s">
        <v>81</v>
      </c>
      <c r="AV209" s="16" t="s">
        <v>189</v>
      </c>
      <c r="AW209" s="16" t="s">
        <v>33</v>
      </c>
      <c r="AX209" s="16" t="s">
        <v>72</v>
      </c>
      <c r="AY209" s="242" t="s">
        <v>160</v>
      </c>
    </row>
    <row r="210" spans="2:51" s="15" customFormat="1" ht="11.25">
      <c r="B210" s="221"/>
      <c r="C210" s="222"/>
      <c r="D210" s="201" t="s">
        <v>172</v>
      </c>
      <c r="E210" s="223" t="s">
        <v>19</v>
      </c>
      <c r="F210" s="224" t="s">
        <v>178</v>
      </c>
      <c r="G210" s="222"/>
      <c r="H210" s="225">
        <v>583.41</v>
      </c>
      <c r="I210" s="226"/>
      <c r="J210" s="222"/>
      <c r="K210" s="222"/>
      <c r="L210" s="227"/>
      <c r="M210" s="228"/>
      <c r="N210" s="229"/>
      <c r="O210" s="229"/>
      <c r="P210" s="229"/>
      <c r="Q210" s="229"/>
      <c r="R210" s="229"/>
      <c r="S210" s="229"/>
      <c r="T210" s="230"/>
      <c r="AT210" s="231" t="s">
        <v>172</v>
      </c>
      <c r="AU210" s="231" t="s">
        <v>81</v>
      </c>
      <c r="AV210" s="15" t="s">
        <v>168</v>
      </c>
      <c r="AW210" s="15" t="s">
        <v>33</v>
      </c>
      <c r="AX210" s="15" t="s">
        <v>79</v>
      </c>
      <c r="AY210" s="231" t="s">
        <v>160</v>
      </c>
    </row>
    <row r="211" spans="2:63" s="12" customFormat="1" ht="22.9" customHeight="1">
      <c r="B211" s="165"/>
      <c r="C211" s="166"/>
      <c r="D211" s="167" t="s">
        <v>71</v>
      </c>
      <c r="E211" s="179" t="s">
        <v>292</v>
      </c>
      <c r="F211" s="179" t="s">
        <v>293</v>
      </c>
      <c r="G211" s="166"/>
      <c r="H211" s="166"/>
      <c r="I211" s="169"/>
      <c r="J211" s="180">
        <f>BK211</f>
        <v>0</v>
      </c>
      <c r="K211" s="166"/>
      <c r="L211" s="171"/>
      <c r="M211" s="172"/>
      <c r="N211" s="173"/>
      <c r="O211" s="173"/>
      <c r="P211" s="174">
        <f>SUM(P212:P236)</f>
        <v>0</v>
      </c>
      <c r="Q211" s="173"/>
      <c r="R211" s="174">
        <f>SUM(R212:R236)</f>
        <v>0</v>
      </c>
      <c r="S211" s="173"/>
      <c r="T211" s="175">
        <f>SUM(T212:T236)</f>
        <v>0</v>
      </c>
      <c r="AR211" s="176" t="s">
        <v>79</v>
      </c>
      <c r="AT211" s="177" t="s">
        <v>71</v>
      </c>
      <c r="AU211" s="177" t="s">
        <v>79</v>
      </c>
      <c r="AY211" s="176" t="s">
        <v>160</v>
      </c>
      <c r="BK211" s="178">
        <f>SUM(BK212:BK236)</f>
        <v>0</v>
      </c>
    </row>
    <row r="212" spans="1:65" s="2" customFormat="1" ht="24.2" customHeight="1">
      <c r="A212" s="36"/>
      <c r="B212" s="37"/>
      <c r="C212" s="181" t="s">
        <v>8</v>
      </c>
      <c r="D212" s="181" t="s">
        <v>163</v>
      </c>
      <c r="E212" s="182" t="s">
        <v>294</v>
      </c>
      <c r="F212" s="183" t="s">
        <v>295</v>
      </c>
      <c r="G212" s="184" t="s">
        <v>208</v>
      </c>
      <c r="H212" s="185">
        <v>195.696</v>
      </c>
      <c r="I212" s="186"/>
      <c r="J212" s="187">
        <f>ROUND(I212*H212,2)</f>
        <v>0</v>
      </c>
      <c r="K212" s="183" t="s">
        <v>167</v>
      </c>
      <c r="L212" s="41"/>
      <c r="M212" s="188" t="s">
        <v>19</v>
      </c>
      <c r="N212" s="189" t="s">
        <v>43</v>
      </c>
      <c r="O212" s="66"/>
      <c r="P212" s="190">
        <f>O212*H212</f>
        <v>0</v>
      </c>
      <c r="Q212" s="190">
        <v>0</v>
      </c>
      <c r="R212" s="190">
        <f>Q212*H212</f>
        <v>0</v>
      </c>
      <c r="S212" s="190">
        <v>0</v>
      </c>
      <c r="T212" s="191">
        <f>S212*H212</f>
        <v>0</v>
      </c>
      <c r="U212" s="36"/>
      <c r="V212" s="36"/>
      <c r="W212" s="36"/>
      <c r="X212" s="36"/>
      <c r="Y212" s="36"/>
      <c r="Z212" s="36"/>
      <c r="AA212" s="36"/>
      <c r="AB212" s="36"/>
      <c r="AC212" s="36"/>
      <c r="AD212" s="36"/>
      <c r="AE212" s="36"/>
      <c r="AR212" s="192" t="s">
        <v>168</v>
      </c>
      <c r="AT212" s="192" t="s">
        <v>163</v>
      </c>
      <c r="AU212" s="192" t="s">
        <v>81</v>
      </c>
      <c r="AY212" s="19" t="s">
        <v>160</v>
      </c>
      <c r="BE212" s="193">
        <f>IF(N212="základní",J212,0)</f>
        <v>0</v>
      </c>
      <c r="BF212" s="193">
        <f>IF(N212="snížená",J212,0)</f>
        <v>0</v>
      </c>
      <c r="BG212" s="193">
        <f>IF(N212="zákl. přenesená",J212,0)</f>
        <v>0</v>
      </c>
      <c r="BH212" s="193">
        <f>IF(N212="sníž. přenesená",J212,0)</f>
        <v>0</v>
      </c>
      <c r="BI212" s="193">
        <f>IF(N212="nulová",J212,0)</f>
        <v>0</v>
      </c>
      <c r="BJ212" s="19" t="s">
        <v>79</v>
      </c>
      <c r="BK212" s="193">
        <f>ROUND(I212*H212,2)</f>
        <v>0</v>
      </c>
      <c r="BL212" s="19" t="s">
        <v>168</v>
      </c>
      <c r="BM212" s="192" t="s">
        <v>296</v>
      </c>
    </row>
    <row r="213" spans="1:47" s="2" customFormat="1" ht="11.25">
      <c r="A213" s="36"/>
      <c r="B213" s="37"/>
      <c r="C213" s="38"/>
      <c r="D213" s="194" t="s">
        <v>170</v>
      </c>
      <c r="E213" s="38"/>
      <c r="F213" s="195" t="s">
        <v>297</v>
      </c>
      <c r="G213" s="38"/>
      <c r="H213" s="38"/>
      <c r="I213" s="196"/>
      <c r="J213" s="38"/>
      <c r="K213" s="38"/>
      <c r="L213" s="41"/>
      <c r="M213" s="197"/>
      <c r="N213" s="198"/>
      <c r="O213" s="66"/>
      <c r="P213" s="66"/>
      <c r="Q213" s="66"/>
      <c r="R213" s="66"/>
      <c r="S213" s="66"/>
      <c r="T213" s="67"/>
      <c r="U213" s="36"/>
      <c r="V213" s="36"/>
      <c r="W213" s="36"/>
      <c r="X213" s="36"/>
      <c r="Y213" s="36"/>
      <c r="Z213" s="36"/>
      <c r="AA213" s="36"/>
      <c r="AB213" s="36"/>
      <c r="AC213" s="36"/>
      <c r="AD213" s="36"/>
      <c r="AE213" s="36"/>
      <c r="AT213" s="19" t="s">
        <v>170</v>
      </c>
      <c r="AU213" s="19" t="s">
        <v>81</v>
      </c>
    </row>
    <row r="214" spans="1:47" s="2" customFormat="1" ht="19.5">
      <c r="A214" s="36"/>
      <c r="B214" s="37"/>
      <c r="C214" s="38"/>
      <c r="D214" s="201" t="s">
        <v>298</v>
      </c>
      <c r="E214" s="38"/>
      <c r="F214" s="243" t="s">
        <v>299</v>
      </c>
      <c r="G214" s="38"/>
      <c r="H214" s="38"/>
      <c r="I214" s="196"/>
      <c r="J214" s="38"/>
      <c r="K214" s="38"/>
      <c r="L214" s="41"/>
      <c r="M214" s="197"/>
      <c r="N214" s="198"/>
      <c r="O214" s="66"/>
      <c r="P214" s="66"/>
      <c r="Q214" s="66"/>
      <c r="R214" s="66"/>
      <c r="S214" s="66"/>
      <c r="T214" s="67"/>
      <c r="U214" s="36"/>
      <c r="V214" s="36"/>
      <c r="W214" s="36"/>
      <c r="X214" s="36"/>
      <c r="Y214" s="36"/>
      <c r="Z214" s="36"/>
      <c r="AA214" s="36"/>
      <c r="AB214" s="36"/>
      <c r="AC214" s="36"/>
      <c r="AD214" s="36"/>
      <c r="AE214" s="36"/>
      <c r="AT214" s="19" t="s">
        <v>298</v>
      </c>
      <c r="AU214" s="19" t="s">
        <v>81</v>
      </c>
    </row>
    <row r="215" spans="1:65" s="2" customFormat="1" ht="37.9" customHeight="1">
      <c r="A215" s="36"/>
      <c r="B215" s="37"/>
      <c r="C215" s="181" t="s">
        <v>300</v>
      </c>
      <c r="D215" s="181" t="s">
        <v>163</v>
      </c>
      <c r="E215" s="182" t="s">
        <v>260</v>
      </c>
      <c r="F215" s="183" t="s">
        <v>261</v>
      </c>
      <c r="G215" s="184" t="s">
        <v>208</v>
      </c>
      <c r="H215" s="185">
        <v>195.696</v>
      </c>
      <c r="I215" s="186"/>
      <c r="J215" s="187">
        <f>ROUND(I215*H215,2)</f>
        <v>0</v>
      </c>
      <c r="K215" s="183" t="s">
        <v>167</v>
      </c>
      <c r="L215" s="41"/>
      <c r="M215" s="188" t="s">
        <v>19</v>
      </c>
      <c r="N215" s="189" t="s">
        <v>43</v>
      </c>
      <c r="O215" s="66"/>
      <c r="P215" s="190">
        <f>O215*H215</f>
        <v>0</v>
      </c>
      <c r="Q215" s="190">
        <v>0</v>
      </c>
      <c r="R215" s="190">
        <f>Q215*H215</f>
        <v>0</v>
      </c>
      <c r="S215" s="190">
        <v>0</v>
      </c>
      <c r="T215" s="191">
        <f>S215*H215</f>
        <v>0</v>
      </c>
      <c r="U215" s="36"/>
      <c r="V215" s="36"/>
      <c r="W215" s="36"/>
      <c r="X215" s="36"/>
      <c r="Y215" s="36"/>
      <c r="Z215" s="36"/>
      <c r="AA215" s="36"/>
      <c r="AB215" s="36"/>
      <c r="AC215" s="36"/>
      <c r="AD215" s="36"/>
      <c r="AE215" s="36"/>
      <c r="AR215" s="192" t="s">
        <v>168</v>
      </c>
      <c r="AT215" s="192" t="s">
        <v>163</v>
      </c>
      <c r="AU215" s="192" t="s">
        <v>81</v>
      </c>
      <c r="AY215" s="19" t="s">
        <v>160</v>
      </c>
      <c r="BE215" s="193">
        <f>IF(N215="základní",J215,0)</f>
        <v>0</v>
      </c>
      <c r="BF215" s="193">
        <f>IF(N215="snížená",J215,0)</f>
        <v>0</v>
      </c>
      <c r="BG215" s="193">
        <f>IF(N215="zákl. přenesená",J215,0)</f>
        <v>0</v>
      </c>
      <c r="BH215" s="193">
        <f>IF(N215="sníž. přenesená",J215,0)</f>
        <v>0</v>
      </c>
      <c r="BI215" s="193">
        <f>IF(N215="nulová",J215,0)</f>
        <v>0</v>
      </c>
      <c r="BJ215" s="19" t="s">
        <v>79</v>
      </c>
      <c r="BK215" s="193">
        <f>ROUND(I215*H215,2)</f>
        <v>0</v>
      </c>
      <c r="BL215" s="19" t="s">
        <v>168</v>
      </c>
      <c r="BM215" s="192" t="s">
        <v>301</v>
      </c>
    </row>
    <row r="216" spans="1:47" s="2" customFormat="1" ht="11.25">
      <c r="A216" s="36"/>
      <c r="B216" s="37"/>
      <c r="C216" s="38"/>
      <c r="D216" s="194" t="s">
        <v>170</v>
      </c>
      <c r="E216" s="38"/>
      <c r="F216" s="195" t="s">
        <v>263</v>
      </c>
      <c r="G216" s="38"/>
      <c r="H216" s="38"/>
      <c r="I216" s="196"/>
      <c r="J216" s="38"/>
      <c r="K216" s="38"/>
      <c r="L216" s="41"/>
      <c r="M216" s="197"/>
      <c r="N216" s="198"/>
      <c r="O216" s="66"/>
      <c r="P216" s="66"/>
      <c r="Q216" s="66"/>
      <c r="R216" s="66"/>
      <c r="S216" s="66"/>
      <c r="T216" s="67"/>
      <c r="U216" s="36"/>
      <c r="V216" s="36"/>
      <c r="W216" s="36"/>
      <c r="X216" s="36"/>
      <c r="Y216" s="36"/>
      <c r="Z216" s="36"/>
      <c r="AA216" s="36"/>
      <c r="AB216" s="36"/>
      <c r="AC216" s="36"/>
      <c r="AD216" s="36"/>
      <c r="AE216" s="36"/>
      <c r="AT216" s="19" t="s">
        <v>170</v>
      </c>
      <c r="AU216" s="19" t="s">
        <v>81</v>
      </c>
    </row>
    <row r="217" spans="1:47" s="2" customFormat="1" ht="39">
      <c r="A217" s="36"/>
      <c r="B217" s="37"/>
      <c r="C217" s="38"/>
      <c r="D217" s="201" t="s">
        <v>298</v>
      </c>
      <c r="E217" s="38"/>
      <c r="F217" s="243" t="s">
        <v>302</v>
      </c>
      <c r="G217" s="38"/>
      <c r="H217" s="38"/>
      <c r="I217" s="196"/>
      <c r="J217" s="38"/>
      <c r="K217" s="38"/>
      <c r="L217" s="41"/>
      <c r="M217" s="197"/>
      <c r="N217" s="198"/>
      <c r="O217" s="66"/>
      <c r="P217" s="66"/>
      <c r="Q217" s="66"/>
      <c r="R217" s="66"/>
      <c r="S217" s="66"/>
      <c r="T217" s="67"/>
      <c r="U217" s="36"/>
      <c r="V217" s="36"/>
      <c r="W217" s="36"/>
      <c r="X217" s="36"/>
      <c r="Y217" s="36"/>
      <c r="Z217" s="36"/>
      <c r="AA217" s="36"/>
      <c r="AB217" s="36"/>
      <c r="AC217" s="36"/>
      <c r="AD217" s="36"/>
      <c r="AE217" s="36"/>
      <c r="AT217" s="19" t="s">
        <v>298</v>
      </c>
      <c r="AU217" s="19" t="s">
        <v>81</v>
      </c>
    </row>
    <row r="218" spans="2:51" s="13" customFormat="1" ht="11.25">
      <c r="B218" s="199"/>
      <c r="C218" s="200"/>
      <c r="D218" s="201" t="s">
        <v>172</v>
      </c>
      <c r="E218" s="202" t="s">
        <v>19</v>
      </c>
      <c r="F218" s="203" t="s">
        <v>303</v>
      </c>
      <c r="G218" s="200"/>
      <c r="H218" s="202" t="s">
        <v>19</v>
      </c>
      <c r="I218" s="204"/>
      <c r="J218" s="200"/>
      <c r="K218" s="200"/>
      <c r="L218" s="205"/>
      <c r="M218" s="206"/>
      <c r="N218" s="207"/>
      <c r="O218" s="207"/>
      <c r="P218" s="207"/>
      <c r="Q218" s="207"/>
      <c r="R218" s="207"/>
      <c r="S218" s="207"/>
      <c r="T218" s="208"/>
      <c r="AT218" s="209" t="s">
        <v>172</v>
      </c>
      <c r="AU218" s="209" t="s">
        <v>81</v>
      </c>
      <c r="AV218" s="13" t="s">
        <v>79</v>
      </c>
      <c r="AW218" s="13" t="s">
        <v>33</v>
      </c>
      <c r="AX218" s="13" t="s">
        <v>72</v>
      </c>
      <c r="AY218" s="209" t="s">
        <v>160</v>
      </c>
    </row>
    <row r="219" spans="2:51" s="14" customFormat="1" ht="11.25">
      <c r="B219" s="210"/>
      <c r="C219" s="211"/>
      <c r="D219" s="201" t="s">
        <v>172</v>
      </c>
      <c r="E219" s="212" t="s">
        <v>19</v>
      </c>
      <c r="F219" s="213" t="s">
        <v>304</v>
      </c>
      <c r="G219" s="211"/>
      <c r="H219" s="214">
        <v>195.696</v>
      </c>
      <c r="I219" s="215"/>
      <c r="J219" s="211"/>
      <c r="K219" s="211"/>
      <c r="L219" s="216"/>
      <c r="M219" s="217"/>
      <c r="N219" s="218"/>
      <c r="O219" s="218"/>
      <c r="P219" s="218"/>
      <c r="Q219" s="218"/>
      <c r="R219" s="218"/>
      <c r="S219" s="218"/>
      <c r="T219" s="219"/>
      <c r="AT219" s="220" t="s">
        <v>172</v>
      </c>
      <c r="AU219" s="220" t="s">
        <v>81</v>
      </c>
      <c r="AV219" s="14" t="s">
        <v>81</v>
      </c>
      <c r="AW219" s="14" t="s">
        <v>33</v>
      </c>
      <c r="AX219" s="14" t="s">
        <v>72</v>
      </c>
      <c r="AY219" s="220" t="s">
        <v>160</v>
      </c>
    </row>
    <row r="220" spans="2:51" s="15" customFormat="1" ht="11.25">
      <c r="B220" s="221"/>
      <c r="C220" s="222"/>
      <c r="D220" s="201" t="s">
        <v>172</v>
      </c>
      <c r="E220" s="223" t="s">
        <v>19</v>
      </c>
      <c r="F220" s="224" t="s">
        <v>178</v>
      </c>
      <c r="G220" s="222"/>
      <c r="H220" s="225">
        <v>195.696</v>
      </c>
      <c r="I220" s="226"/>
      <c r="J220" s="222"/>
      <c r="K220" s="222"/>
      <c r="L220" s="227"/>
      <c r="M220" s="228"/>
      <c r="N220" s="229"/>
      <c r="O220" s="229"/>
      <c r="P220" s="229"/>
      <c r="Q220" s="229"/>
      <c r="R220" s="229"/>
      <c r="S220" s="229"/>
      <c r="T220" s="230"/>
      <c r="AT220" s="231" t="s">
        <v>172</v>
      </c>
      <c r="AU220" s="231" t="s">
        <v>81</v>
      </c>
      <c r="AV220" s="15" t="s">
        <v>168</v>
      </c>
      <c r="AW220" s="15" t="s">
        <v>33</v>
      </c>
      <c r="AX220" s="15" t="s">
        <v>79</v>
      </c>
      <c r="AY220" s="231" t="s">
        <v>160</v>
      </c>
    </row>
    <row r="221" spans="1:65" s="2" customFormat="1" ht="24.2" customHeight="1">
      <c r="A221" s="36"/>
      <c r="B221" s="37"/>
      <c r="C221" s="181" t="s">
        <v>305</v>
      </c>
      <c r="D221" s="181" t="s">
        <v>163</v>
      </c>
      <c r="E221" s="182" t="s">
        <v>306</v>
      </c>
      <c r="F221" s="183" t="s">
        <v>307</v>
      </c>
      <c r="G221" s="184" t="s">
        <v>208</v>
      </c>
      <c r="H221" s="185">
        <v>195.696</v>
      </c>
      <c r="I221" s="186"/>
      <c r="J221" s="187">
        <f>ROUND(I221*H221,2)</f>
        <v>0</v>
      </c>
      <c r="K221" s="183" t="s">
        <v>167</v>
      </c>
      <c r="L221" s="41"/>
      <c r="M221" s="188" t="s">
        <v>19</v>
      </c>
      <c r="N221" s="189" t="s">
        <v>43</v>
      </c>
      <c r="O221" s="66"/>
      <c r="P221" s="190">
        <f>O221*H221</f>
        <v>0</v>
      </c>
      <c r="Q221" s="190">
        <v>0</v>
      </c>
      <c r="R221" s="190">
        <f>Q221*H221</f>
        <v>0</v>
      </c>
      <c r="S221" s="190">
        <v>0</v>
      </c>
      <c r="T221" s="191">
        <f>S221*H221</f>
        <v>0</v>
      </c>
      <c r="U221" s="36"/>
      <c r="V221" s="36"/>
      <c r="W221" s="36"/>
      <c r="X221" s="36"/>
      <c r="Y221" s="36"/>
      <c r="Z221" s="36"/>
      <c r="AA221" s="36"/>
      <c r="AB221" s="36"/>
      <c r="AC221" s="36"/>
      <c r="AD221" s="36"/>
      <c r="AE221" s="36"/>
      <c r="AR221" s="192" t="s">
        <v>168</v>
      </c>
      <c r="AT221" s="192" t="s">
        <v>163</v>
      </c>
      <c r="AU221" s="192" t="s">
        <v>81</v>
      </c>
      <c r="AY221" s="19" t="s">
        <v>160</v>
      </c>
      <c r="BE221" s="193">
        <f>IF(N221="základní",J221,0)</f>
        <v>0</v>
      </c>
      <c r="BF221" s="193">
        <f>IF(N221="snížená",J221,0)</f>
        <v>0</v>
      </c>
      <c r="BG221" s="193">
        <f>IF(N221="zákl. přenesená",J221,0)</f>
        <v>0</v>
      </c>
      <c r="BH221" s="193">
        <f>IF(N221="sníž. přenesená",J221,0)</f>
        <v>0</v>
      </c>
      <c r="BI221" s="193">
        <f>IF(N221="nulová",J221,0)</f>
        <v>0</v>
      </c>
      <c r="BJ221" s="19" t="s">
        <v>79</v>
      </c>
      <c r="BK221" s="193">
        <f>ROUND(I221*H221,2)</f>
        <v>0</v>
      </c>
      <c r="BL221" s="19" t="s">
        <v>168</v>
      </c>
      <c r="BM221" s="192" t="s">
        <v>308</v>
      </c>
    </row>
    <row r="222" spans="1:47" s="2" customFormat="1" ht="11.25">
      <c r="A222" s="36"/>
      <c r="B222" s="37"/>
      <c r="C222" s="38"/>
      <c r="D222" s="194" t="s">
        <v>170</v>
      </c>
      <c r="E222" s="38"/>
      <c r="F222" s="195" t="s">
        <v>309</v>
      </c>
      <c r="G222" s="38"/>
      <c r="H222" s="38"/>
      <c r="I222" s="196"/>
      <c r="J222" s="38"/>
      <c r="K222" s="38"/>
      <c r="L222" s="41"/>
      <c r="M222" s="197"/>
      <c r="N222" s="198"/>
      <c r="O222" s="66"/>
      <c r="P222" s="66"/>
      <c r="Q222" s="66"/>
      <c r="R222" s="66"/>
      <c r="S222" s="66"/>
      <c r="T222" s="67"/>
      <c r="U222" s="36"/>
      <c r="V222" s="36"/>
      <c r="W222" s="36"/>
      <c r="X222" s="36"/>
      <c r="Y222" s="36"/>
      <c r="Z222" s="36"/>
      <c r="AA222" s="36"/>
      <c r="AB222" s="36"/>
      <c r="AC222" s="36"/>
      <c r="AD222" s="36"/>
      <c r="AE222" s="36"/>
      <c r="AT222" s="19" t="s">
        <v>170</v>
      </c>
      <c r="AU222" s="19" t="s">
        <v>81</v>
      </c>
    </row>
    <row r="223" spans="1:47" s="2" customFormat="1" ht="19.5">
      <c r="A223" s="36"/>
      <c r="B223" s="37"/>
      <c r="C223" s="38"/>
      <c r="D223" s="201" t="s">
        <v>298</v>
      </c>
      <c r="E223" s="38"/>
      <c r="F223" s="243" t="s">
        <v>310</v>
      </c>
      <c r="G223" s="38"/>
      <c r="H223" s="38"/>
      <c r="I223" s="196"/>
      <c r="J223" s="38"/>
      <c r="K223" s="38"/>
      <c r="L223" s="41"/>
      <c r="M223" s="197"/>
      <c r="N223" s="198"/>
      <c r="O223" s="66"/>
      <c r="P223" s="66"/>
      <c r="Q223" s="66"/>
      <c r="R223" s="66"/>
      <c r="S223" s="66"/>
      <c r="T223" s="67"/>
      <c r="U223" s="36"/>
      <c r="V223" s="36"/>
      <c r="W223" s="36"/>
      <c r="X223" s="36"/>
      <c r="Y223" s="36"/>
      <c r="Z223" s="36"/>
      <c r="AA223" s="36"/>
      <c r="AB223" s="36"/>
      <c r="AC223" s="36"/>
      <c r="AD223" s="36"/>
      <c r="AE223" s="36"/>
      <c r="AT223" s="19" t="s">
        <v>298</v>
      </c>
      <c r="AU223" s="19" t="s">
        <v>81</v>
      </c>
    </row>
    <row r="224" spans="1:65" s="2" customFormat="1" ht="37.9" customHeight="1">
      <c r="A224" s="36"/>
      <c r="B224" s="37"/>
      <c r="C224" s="181" t="s">
        <v>311</v>
      </c>
      <c r="D224" s="181" t="s">
        <v>163</v>
      </c>
      <c r="E224" s="182" t="s">
        <v>312</v>
      </c>
      <c r="F224" s="183" t="s">
        <v>313</v>
      </c>
      <c r="G224" s="184" t="s">
        <v>110</v>
      </c>
      <c r="H224" s="185">
        <v>489.24</v>
      </c>
      <c r="I224" s="186"/>
      <c r="J224" s="187">
        <f>ROUND(I224*H224,2)</f>
        <v>0</v>
      </c>
      <c r="K224" s="183" t="s">
        <v>167</v>
      </c>
      <c r="L224" s="41"/>
      <c r="M224" s="188" t="s">
        <v>19</v>
      </c>
      <c r="N224" s="189" t="s">
        <v>43</v>
      </c>
      <c r="O224" s="66"/>
      <c r="P224" s="190">
        <f>O224*H224</f>
        <v>0</v>
      </c>
      <c r="Q224" s="190">
        <v>0</v>
      </c>
      <c r="R224" s="190">
        <f>Q224*H224</f>
        <v>0</v>
      </c>
      <c r="S224" s="190">
        <v>0</v>
      </c>
      <c r="T224" s="191">
        <f>S224*H224</f>
        <v>0</v>
      </c>
      <c r="U224" s="36"/>
      <c r="V224" s="36"/>
      <c r="W224" s="36"/>
      <c r="X224" s="36"/>
      <c r="Y224" s="36"/>
      <c r="Z224" s="36"/>
      <c r="AA224" s="36"/>
      <c r="AB224" s="36"/>
      <c r="AC224" s="36"/>
      <c r="AD224" s="36"/>
      <c r="AE224" s="36"/>
      <c r="AR224" s="192" t="s">
        <v>168</v>
      </c>
      <c r="AT224" s="192" t="s">
        <v>163</v>
      </c>
      <c r="AU224" s="192" t="s">
        <v>81</v>
      </c>
      <c r="AY224" s="19" t="s">
        <v>160</v>
      </c>
      <c r="BE224" s="193">
        <f>IF(N224="základní",J224,0)</f>
        <v>0</v>
      </c>
      <c r="BF224" s="193">
        <f>IF(N224="snížená",J224,0)</f>
        <v>0</v>
      </c>
      <c r="BG224" s="193">
        <f>IF(N224="zákl. přenesená",J224,0)</f>
        <v>0</v>
      </c>
      <c r="BH224" s="193">
        <f>IF(N224="sníž. přenesená",J224,0)</f>
        <v>0</v>
      </c>
      <c r="BI224" s="193">
        <f>IF(N224="nulová",J224,0)</f>
        <v>0</v>
      </c>
      <c r="BJ224" s="19" t="s">
        <v>79</v>
      </c>
      <c r="BK224" s="193">
        <f>ROUND(I224*H224,2)</f>
        <v>0</v>
      </c>
      <c r="BL224" s="19" t="s">
        <v>168</v>
      </c>
      <c r="BM224" s="192" t="s">
        <v>314</v>
      </c>
    </row>
    <row r="225" spans="1:47" s="2" customFormat="1" ht="11.25">
      <c r="A225" s="36"/>
      <c r="B225" s="37"/>
      <c r="C225" s="38"/>
      <c r="D225" s="194" t="s">
        <v>170</v>
      </c>
      <c r="E225" s="38"/>
      <c r="F225" s="195" t="s">
        <v>315</v>
      </c>
      <c r="G225" s="38"/>
      <c r="H225" s="38"/>
      <c r="I225" s="196"/>
      <c r="J225" s="38"/>
      <c r="K225" s="38"/>
      <c r="L225" s="41"/>
      <c r="M225" s="197"/>
      <c r="N225" s="198"/>
      <c r="O225" s="66"/>
      <c r="P225" s="66"/>
      <c r="Q225" s="66"/>
      <c r="R225" s="66"/>
      <c r="S225" s="66"/>
      <c r="T225" s="67"/>
      <c r="U225" s="36"/>
      <c r="V225" s="36"/>
      <c r="W225" s="36"/>
      <c r="X225" s="36"/>
      <c r="Y225" s="36"/>
      <c r="Z225" s="36"/>
      <c r="AA225" s="36"/>
      <c r="AB225" s="36"/>
      <c r="AC225" s="36"/>
      <c r="AD225" s="36"/>
      <c r="AE225" s="36"/>
      <c r="AT225" s="19" t="s">
        <v>170</v>
      </c>
      <c r="AU225" s="19" t="s">
        <v>81</v>
      </c>
    </row>
    <row r="226" spans="2:51" s="13" customFormat="1" ht="11.25">
      <c r="B226" s="199"/>
      <c r="C226" s="200"/>
      <c r="D226" s="201" t="s">
        <v>172</v>
      </c>
      <c r="E226" s="202" t="s">
        <v>19</v>
      </c>
      <c r="F226" s="203" t="s">
        <v>316</v>
      </c>
      <c r="G226" s="200"/>
      <c r="H226" s="202" t="s">
        <v>19</v>
      </c>
      <c r="I226" s="204"/>
      <c r="J226" s="200"/>
      <c r="K226" s="200"/>
      <c r="L226" s="205"/>
      <c r="M226" s="206"/>
      <c r="N226" s="207"/>
      <c r="O226" s="207"/>
      <c r="P226" s="207"/>
      <c r="Q226" s="207"/>
      <c r="R226" s="207"/>
      <c r="S226" s="207"/>
      <c r="T226" s="208"/>
      <c r="AT226" s="209" t="s">
        <v>172</v>
      </c>
      <c r="AU226" s="209" t="s">
        <v>81</v>
      </c>
      <c r="AV226" s="13" t="s">
        <v>79</v>
      </c>
      <c r="AW226" s="13" t="s">
        <v>33</v>
      </c>
      <c r="AX226" s="13" t="s">
        <v>72</v>
      </c>
      <c r="AY226" s="209" t="s">
        <v>160</v>
      </c>
    </row>
    <row r="227" spans="2:51" s="13" customFormat="1" ht="11.25">
      <c r="B227" s="199"/>
      <c r="C227" s="200"/>
      <c r="D227" s="201" t="s">
        <v>172</v>
      </c>
      <c r="E227" s="202" t="s">
        <v>19</v>
      </c>
      <c r="F227" s="203" t="s">
        <v>317</v>
      </c>
      <c r="G227" s="200"/>
      <c r="H227" s="202" t="s">
        <v>19</v>
      </c>
      <c r="I227" s="204"/>
      <c r="J227" s="200"/>
      <c r="K227" s="200"/>
      <c r="L227" s="205"/>
      <c r="M227" s="206"/>
      <c r="N227" s="207"/>
      <c r="O227" s="207"/>
      <c r="P227" s="207"/>
      <c r="Q227" s="207"/>
      <c r="R227" s="207"/>
      <c r="S227" s="207"/>
      <c r="T227" s="208"/>
      <c r="AT227" s="209" t="s">
        <v>172</v>
      </c>
      <c r="AU227" s="209" t="s">
        <v>81</v>
      </c>
      <c r="AV227" s="13" t="s">
        <v>79</v>
      </c>
      <c r="AW227" s="13" t="s">
        <v>33</v>
      </c>
      <c r="AX227" s="13" t="s">
        <v>72</v>
      </c>
      <c r="AY227" s="209" t="s">
        <v>160</v>
      </c>
    </row>
    <row r="228" spans="2:51" s="14" customFormat="1" ht="11.25">
      <c r="B228" s="210"/>
      <c r="C228" s="211"/>
      <c r="D228" s="201" t="s">
        <v>172</v>
      </c>
      <c r="E228" s="212" t="s">
        <v>19</v>
      </c>
      <c r="F228" s="213" t="s">
        <v>318</v>
      </c>
      <c r="G228" s="211"/>
      <c r="H228" s="214">
        <v>489.24</v>
      </c>
      <c r="I228" s="215"/>
      <c r="J228" s="211"/>
      <c r="K228" s="211"/>
      <c r="L228" s="216"/>
      <c r="M228" s="217"/>
      <c r="N228" s="218"/>
      <c r="O228" s="218"/>
      <c r="P228" s="218"/>
      <c r="Q228" s="218"/>
      <c r="R228" s="218"/>
      <c r="S228" s="218"/>
      <c r="T228" s="219"/>
      <c r="AT228" s="220" t="s">
        <v>172</v>
      </c>
      <c r="AU228" s="220" t="s">
        <v>81</v>
      </c>
      <c r="AV228" s="14" t="s">
        <v>81</v>
      </c>
      <c r="AW228" s="14" t="s">
        <v>33</v>
      </c>
      <c r="AX228" s="14" t="s">
        <v>72</v>
      </c>
      <c r="AY228" s="220" t="s">
        <v>160</v>
      </c>
    </row>
    <row r="229" spans="2:51" s="15" customFormat="1" ht="11.25">
      <c r="B229" s="221"/>
      <c r="C229" s="222"/>
      <c r="D229" s="201" t="s">
        <v>172</v>
      </c>
      <c r="E229" s="223" t="s">
        <v>19</v>
      </c>
      <c r="F229" s="224" t="s">
        <v>178</v>
      </c>
      <c r="G229" s="222"/>
      <c r="H229" s="225">
        <v>489.24</v>
      </c>
      <c r="I229" s="226"/>
      <c r="J229" s="222"/>
      <c r="K229" s="222"/>
      <c r="L229" s="227"/>
      <c r="M229" s="228"/>
      <c r="N229" s="229"/>
      <c r="O229" s="229"/>
      <c r="P229" s="229"/>
      <c r="Q229" s="229"/>
      <c r="R229" s="229"/>
      <c r="S229" s="229"/>
      <c r="T229" s="230"/>
      <c r="AT229" s="231" t="s">
        <v>172</v>
      </c>
      <c r="AU229" s="231" t="s">
        <v>81</v>
      </c>
      <c r="AV229" s="15" t="s">
        <v>168</v>
      </c>
      <c r="AW229" s="15" t="s">
        <v>33</v>
      </c>
      <c r="AX229" s="15" t="s">
        <v>79</v>
      </c>
      <c r="AY229" s="231" t="s">
        <v>160</v>
      </c>
    </row>
    <row r="230" spans="1:65" s="2" customFormat="1" ht="16.5" customHeight="1">
      <c r="A230" s="36"/>
      <c r="B230" s="37"/>
      <c r="C230" s="244" t="s">
        <v>319</v>
      </c>
      <c r="D230" s="244" t="s">
        <v>320</v>
      </c>
      <c r="E230" s="245" t="s">
        <v>321</v>
      </c>
      <c r="F230" s="246" t="s">
        <v>322</v>
      </c>
      <c r="G230" s="247" t="s">
        <v>192</v>
      </c>
      <c r="H230" s="248">
        <v>17.123</v>
      </c>
      <c r="I230" s="249"/>
      <c r="J230" s="250">
        <f>ROUND(I230*H230,2)</f>
        <v>0</v>
      </c>
      <c r="K230" s="246" t="s">
        <v>167</v>
      </c>
      <c r="L230" s="251"/>
      <c r="M230" s="252" t="s">
        <v>19</v>
      </c>
      <c r="N230" s="253" t="s">
        <v>43</v>
      </c>
      <c r="O230" s="66"/>
      <c r="P230" s="190">
        <f>O230*H230</f>
        <v>0</v>
      </c>
      <c r="Q230" s="190">
        <v>0</v>
      </c>
      <c r="R230" s="190">
        <f>Q230*H230</f>
        <v>0</v>
      </c>
      <c r="S230" s="190">
        <v>0</v>
      </c>
      <c r="T230" s="191">
        <f>S230*H230</f>
        <v>0</v>
      </c>
      <c r="U230" s="36"/>
      <c r="V230" s="36"/>
      <c r="W230" s="36"/>
      <c r="X230" s="36"/>
      <c r="Y230" s="36"/>
      <c r="Z230" s="36"/>
      <c r="AA230" s="36"/>
      <c r="AB230" s="36"/>
      <c r="AC230" s="36"/>
      <c r="AD230" s="36"/>
      <c r="AE230" s="36"/>
      <c r="AR230" s="192" t="s">
        <v>223</v>
      </c>
      <c r="AT230" s="192" t="s">
        <v>320</v>
      </c>
      <c r="AU230" s="192" t="s">
        <v>81</v>
      </c>
      <c r="AY230" s="19" t="s">
        <v>160</v>
      </c>
      <c r="BE230" s="193">
        <f>IF(N230="základní",J230,0)</f>
        <v>0</v>
      </c>
      <c r="BF230" s="193">
        <f>IF(N230="snížená",J230,0)</f>
        <v>0</v>
      </c>
      <c r="BG230" s="193">
        <f>IF(N230="zákl. přenesená",J230,0)</f>
        <v>0</v>
      </c>
      <c r="BH230" s="193">
        <f>IF(N230="sníž. přenesená",J230,0)</f>
        <v>0</v>
      </c>
      <c r="BI230" s="193">
        <f>IF(N230="nulová",J230,0)</f>
        <v>0</v>
      </c>
      <c r="BJ230" s="19" t="s">
        <v>79</v>
      </c>
      <c r="BK230" s="193">
        <f>ROUND(I230*H230,2)</f>
        <v>0</v>
      </c>
      <c r="BL230" s="19" t="s">
        <v>168</v>
      </c>
      <c r="BM230" s="192" t="s">
        <v>323</v>
      </c>
    </row>
    <row r="231" spans="1:47" s="2" customFormat="1" ht="29.25">
      <c r="A231" s="36"/>
      <c r="B231" s="37"/>
      <c r="C231" s="38"/>
      <c r="D231" s="201" t="s">
        <v>298</v>
      </c>
      <c r="E231" s="38"/>
      <c r="F231" s="243" t="s">
        <v>324</v>
      </c>
      <c r="G231" s="38"/>
      <c r="H231" s="38"/>
      <c r="I231" s="196"/>
      <c r="J231" s="38"/>
      <c r="K231" s="38"/>
      <c r="L231" s="41"/>
      <c r="M231" s="197"/>
      <c r="N231" s="198"/>
      <c r="O231" s="66"/>
      <c r="P231" s="66"/>
      <c r="Q231" s="66"/>
      <c r="R231" s="66"/>
      <c r="S231" s="66"/>
      <c r="T231" s="67"/>
      <c r="U231" s="36"/>
      <c r="V231" s="36"/>
      <c r="W231" s="36"/>
      <c r="X231" s="36"/>
      <c r="Y231" s="36"/>
      <c r="Z231" s="36"/>
      <c r="AA231" s="36"/>
      <c r="AB231" s="36"/>
      <c r="AC231" s="36"/>
      <c r="AD231" s="36"/>
      <c r="AE231" s="36"/>
      <c r="AT231" s="19" t="s">
        <v>298</v>
      </c>
      <c r="AU231" s="19" t="s">
        <v>81</v>
      </c>
    </row>
    <row r="232" spans="2:51" s="13" customFormat="1" ht="11.25">
      <c r="B232" s="199"/>
      <c r="C232" s="200"/>
      <c r="D232" s="201" t="s">
        <v>172</v>
      </c>
      <c r="E232" s="202" t="s">
        <v>19</v>
      </c>
      <c r="F232" s="203" t="s">
        <v>316</v>
      </c>
      <c r="G232" s="200"/>
      <c r="H232" s="202" t="s">
        <v>19</v>
      </c>
      <c r="I232" s="204"/>
      <c r="J232" s="200"/>
      <c r="K232" s="200"/>
      <c r="L232" s="205"/>
      <c r="M232" s="206"/>
      <c r="N232" s="207"/>
      <c r="O232" s="207"/>
      <c r="P232" s="207"/>
      <c r="Q232" s="207"/>
      <c r="R232" s="207"/>
      <c r="S232" s="207"/>
      <c r="T232" s="208"/>
      <c r="AT232" s="209" t="s">
        <v>172</v>
      </c>
      <c r="AU232" s="209" t="s">
        <v>81</v>
      </c>
      <c r="AV232" s="13" t="s">
        <v>79</v>
      </c>
      <c r="AW232" s="13" t="s">
        <v>33</v>
      </c>
      <c r="AX232" s="13" t="s">
        <v>72</v>
      </c>
      <c r="AY232" s="209" t="s">
        <v>160</v>
      </c>
    </row>
    <row r="233" spans="2:51" s="13" customFormat="1" ht="11.25">
      <c r="B233" s="199"/>
      <c r="C233" s="200"/>
      <c r="D233" s="201" t="s">
        <v>172</v>
      </c>
      <c r="E233" s="202" t="s">
        <v>19</v>
      </c>
      <c r="F233" s="203" t="s">
        <v>325</v>
      </c>
      <c r="G233" s="200"/>
      <c r="H233" s="202" t="s">
        <v>19</v>
      </c>
      <c r="I233" s="204"/>
      <c r="J233" s="200"/>
      <c r="K233" s="200"/>
      <c r="L233" s="205"/>
      <c r="M233" s="206"/>
      <c r="N233" s="207"/>
      <c r="O233" s="207"/>
      <c r="P233" s="207"/>
      <c r="Q233" s="207"/>
      <c r="R233" s="207"/>
      <c r="S233" s="207"/>
      <c r="T233" s="208"/>
      <c r="AT233" s="209" t="s">
        <v>172</v>
      </c>
      <c r="AU233" s="209" t="s">
        <v>81</v>
      </c>
      <c r="AV233" s="13" t="s">
        <v>79</v>
      </c>
      <c r="AW233" s="13" t="s">
        <v>33</v>
      </c>
      <c r="AX233" s="13" t="s">
        <v>72</v>
      </c>
      <c r="AY233" s="209" t="s">
        <v>160</v>
      </c>
    </row>
    <row r="234" spans="2:51" s="13" customFormat="1" ht="11.25">
      <c r="B234" s="199"/>
      <c r="C234" s="200"/>
      <c r="D234" s="201" t="s">
        <v>172</v>
      </c>
      <c r="E234" s="202" t="s">
        <v>19</v>
      </c>
      <c r="F234" s="203" t="s">
        <v>317</v>
      </c>
      <c r="G234" s="200"/>
      <c r="H234" s="202" t="s">
        <v>19</v>
      </c>
      <c r="I234" s="204"/>
      <c r="J234" s="200"/>
      <c r="K234" s="200"/>
      <c r="L234" s="205"/>
      <c r="M234" s="206"/>
      <c r="N234" s="207"/>
      <c r="O234" s="207"/>
      <c r="P234" s="207"/>
      <c r="Q234" s="207"/>
      <c r="R234" s="207"/>
      <c r="S234" s="207"/>
      <c r="T234" s="208"/>
      <c r="AT234" s="209" t="s">
        <v>172</v>
      </c>
      <c r="AU234" s="209" t="s">
        <v>81</v>
      </c>
      <c r="AV234" s="13" t="s">
        <v>79</v>
      </c>
      <c r="AW234" s="13" t="s">
        <v>33</v>
      </c>
      <c r="AX234" s="13" t="s">
        <v>72</v>
      </c>
      <c r="AY234" s="209" t="s">
        <v>160</v>
      </c>
    </row>
    <row r="235" spans="2:51" s="14" customFormat="1" ht="11.25">
      <c r="B235" s="210"/>
      <c r="C235" s="211"/>
      <c r="D235" s="201" t="s">
        <v>172</v>
      </c>
      <c r="E235" s="212" t="s">
        <v>19</v>
      </c>
      <c r="F235" s="213" t="s">
        <v>326</v>
      </c>
      <c r="G235" s="211"/>
      <c r="H235" s="214">
        <v>17.123</v>
      </c>
      <c r="I235" s="215"/>
      <c r="J235" s="211"/>
      <c r="K235" s="211"/>
      <c r="L235" s="216"/>
      <c r="M235" s="217"/>
      <c r="N235" s="218"/>
      <c r="O235" s="218"/>
      <c r="P235" s="218"/>
      <c r="Q235" s="218"/>
      <c r="R235" s="218"/>
      <c r="S235" s="218"/>
      <c r="T235" s="219"/>
      <c r="AT235" s="220" t="s">
        <v>172</v>
      </c>
      <c r="AU235" s="220" t="s">
        <v>81</v>
      </c>
      <c r="AV235" s="14" t="s">
        <v>81</v>
      </c>
      <c r="AW235" s="14" t="s">
        <v>33</v>
      </c>
      <c r="AX235" s="14" t="s">
        <v>72</v>
      </c>
      <c r="AY235" s="220" t="s">
        <v>160</v>
      </c>
    </row>
    <row r="236" spans="2:51" s="15" customFormat="1" ht="11.25">
      <c r="B236" s="221"/>
      <c r="C236" s="222"/>
      <c r="D236" s="201" t="s">
        <v>172</v>
      </c>
      <c r="E236" s="223" t="s">
        <v>19</v>
      </c>
      <c r="F236" s="224" t="s">
        <v>178</v>
      </c>
      <c r="G236" s="222"/>
      <c r="H236" s="225">
        <v>17.123</v>
      </c>
      <c r="I236" s="226"/>
      <c r="J236" s="222"/>
      <c r="K236" s="222"/>
      <c r="L236" s="227"/>
      <c r="M236" s="228"/>
      <c r="N236" s="229"/>
      <c r="O236" s="229"/>
      <c r="P236" s="229"/>
      <c r="Q236" s="229"/>
      <c r="R236" s="229"/>
      <c r="S236" s="229"/>
      <c r="T236" s="230"/>
      <c r="AT236" s="231" t="s">
        <v>172</v>
      </c>
      <c r="AU236" s="231" t="s">
        <v>81</v>
      </c>
      <c r="AV236" s="15" t="s">
        <v>168</v>
      </c>
      <c r="AW236" s="15" t="s">
        <v>33</v>
      </c>
      <c r="AX236" s="15" t="s">
        <v>79</v>
      </c>
      <c r="AY236" s="231" t="s">
        <v>160</v>
      </c>
    </row>
    <row r="237" spans="2:63" s="12" customFormat="1" ht="22.9" customHeight="1">
      <c r="B237" s="165"/>
      <c r="C237" s="166"/>
      <c r="D237" s="167" t="s">
        <v>71</v>
      </c>
      <c r="E237" s="179" t="s">
        <v>327</v>
      </c>
      <c r="F237" s="179" t="s">
        <v>328</v>
      </c>
      <c r="G237" s="166"/>
      <c r="H237" s="166"/>
      <c r="I237" s="169"/>
      <c r="J237" s="180">
        <f>BK237</f>
        <v>0</v>
      </c>
      <c r="K237" s="166"/>
      <c r="L237" s="171"/>
      <c r="M237" s="172"/>
      <c r="N237" s="173"/>
      <c r="O237" s="173"/>
      <c r="P237" s="174">
        <f>SUM(P238:P262)</f>
        <v>0</v>
      </c>
      <c r="Q237" s="173"/>
      <c r="R237" s="174">
        <f>SUM(R238:R262)</f>
        <v>0</v>
      </c>
      <c r="S237" s="173"/>
      <c r="T237" s="175">
        <f>SUM(T238:T262)</f>
        <v>0</v>
      </c>
      <c r="AR237" s="176" t="s">
        <v>79</v>
      </c>
      <c r="AT237" s="177" t="s">
        <v>71</v>
      </c>
      <c r="AU237" s="177" t="s">
        <v>79</v>
      </c>
      <c r="AY237" s="176" t="s">
        <v>160</v>
      </c>
      <c r="BK237" s="178">
        <f>SUM(BK238:BK262)</f>
        <v>0</v>
      </c>
    </row>
    <row r="238" spans="1:65" s="2" customFormat="1" ht="24.2" customHeight="1">
      <c r="A238" s="36"/>
      <c r="B238" s="37"/>
      <c r="C238" s="181" t="s">
        <v>329</v>
      </c>
      <c r="D238" s="181" t="s">
        <v>163</v>
      </c>
      <c r="E238" s="182" t="s">
        <v>330</v>
      </c>
      <c r="F238" s="183" t="s">
        <v>331</v>
      </c>
      <c r="G238" s="184" t="s">
        <v>208</v>
      </c>
      <c r="H238" s="185">
        <v>62.27</v>
      </c>
      <c r="I238" s="186"/>
      <c r="J238" s="187">
        <f>ROUND(I238*H238,2)</f>
        <v>0</v>
      </c>
      <c r="K238" s="183" t="s">
        <v>167</v>
      </c>
      <c r="L238" s="41"/>
      <c r="M238" s="188" t="s">
        <v>19</v>
      </c>
      <c r="N238" s="189" t="s">
        <v>43</v>
      </c>
      <c r="O238" s="66"/>
      <c r="P238" s="190">
        <f>O238*H238</f>
        <v>0</v>
      </c>
      <c r="Q238" s="190">
        <v>0</v>
      </c>
      <c r="R238" s="190">
        <f>Q238*H238</f>
        <v>0</v>
      </c>
      <c r="S238" s="190">
        <v>0</v>
      </c>
      <c r="T238" s="191">
        <f>S238*H238</f>
        <v>0</v>
      </c>
      <c r="U238" s="36"/>
      <c r="V238" s="36"/>
      <c r="W238" s="36"/>
      <c r="X238" s="36"/>
      <c r="Y238" s="36"/>
      <c r="Z238" s="36"/>
      <c r="AA238" s="36"/>
      <c r="AB238" s="36"/>
      <c r="AC238" s="36"/>
      <c r="AD238" s="36"/>
      <c r="AE238" s="36"/>
      <c r="AR238" s="192" t="s">
        <v>168</v>
      </c>
      <c r="AT238" s="192" t="s">
        <v>163</v>
      </c>
      <c r="AU238" s="192" t="s">
        <v>81</v>
      </c>
      <c r="AY238" s="19" t="s">
        <v>160</v>
      </c>
      <c r="BE238" s="193">
        <f>IF(N238="základní",J238,0)</f>
        <v>0</v>
      </c>
      <c r="BF238" s="193">
        <f>IF(N238="snížená",J238,0)</f>
        <v>0</v>
      </c>
      <c r="BG238" s="193">
        <f>IF(N238="zákl. přenesená",J238,0)</f>
        <v>0</v>
      </c>
      <c r="BH238" s="193">
        <f>IF(N238="sníž. přenesená",J238,0)</f>
        <v>0</v>
      </c>
      <c r="BI238" s="193">
        <f>IF(N238="nulová",J238,0)</f>
        <v>0</v>
      </c>
      <c r="BJ238" s="19" t="s">
        <v>79</v>
      </c>
      <c r="BK238" s="193">
        <f>ROUND(I238*H238,2)</f>
        <v>0</v>
      </c>
      <c r="BL238" s="19" t="s">
        <v>168</v>
      </c>
      <c r="BM238" s="192" t="s">
        <v>332</v>
      </c>
    </row>
    <row r="239" spans="1:47" s="2" customFormat="1" ht="11.25">
      <c r="A239" s="36"/>
      <c r="B239" s="37"/>
      <c r="C239" s="38"/>
      <c r="D239" s="194" t="s">
        <v>170</v>
      </c>
      <c r="E239" s="38"/>
      <c r="F239" s="195" t="s">
        <v>333</v>
      </c>
      <c r="G239" s="38"/>
      <c r="H239" s="38"/>
      <c r="I239" s="196"/>
      <c r="J239" s="38"/>
      <c r="K239" s="38"/>
      <c r="L239" s="41"/>
      <c r="M239" s="197"/>
      <c r="N239" s="198"/>
      <c r="O239" s="66"/>
      <c r="P239" s="66"/>
      <c r="Q239" s="66"/>
      <c r="R239" s="66"/>
      <c r="S239" s="66"/>
      <c r="T239" s="67"/>
      <c r="U239" s="36"/>
      <c r="V239" s="36"/>
      <c r="W239" s="36"/>
      <c r="X239" s="36"/>
      <c r="Y239" s="36"/>
      <c r="Z239" s="36"/>
      <c r="AA239" s="36"/>
      <c r="AB239" s="36"/>
      <c r="AC239" s="36"/>
      <c r="AD239" s="36"/>
      <c r="AE239" s="36"/>
      <c r="AT239" s="19" t="s">
        <v>170</v>
      </c>
      <c r="AU239" s="19" t="s">
        <v>81</v>
      </c>
    </row>
    <row r="240" spans="1:47" s="2" customFormat="1" ht="19.5">
      <c r="A240" s="36"/>
      <c r="B240" s="37"/>
      <c r="C240" s="38"/>
      <c r="D240" s="201" t="s">
        <v>298</v>
      </c>
      <c r="E240" s="38"/>
      <c r="F240" s="243" t="s">
        <v>299</v>
      </c>
      <c r="G240" s="38"/>
      <c r="H240" s="38"/>
      <c r="I240" s="196"/>
      <c r="J240" s="38"/>
      <c r="K240" s="38"/>
      <c r="L240" s="41"/>
      <c r="M240" s="197"/>
      <c r="N240" s="198"/>
      <c r="O240" s="66"/>
      <c r="P240" s="66"/>
      <c r="Q240" s="66"/>
      <c r="R240" s="66"/>
      <c r="S240" s="66"/>
      <c r="T240" s="67"/>
      <c r="U240" s="36"/>
      <c r="V240" s="36"/>
      <c r="W240" s="36"/>
      <c r="X240" s="36"/>
      <c r="Y240" s="36"/>
      <c r="Z240" s="36"/>
      <c r="AA240" s="36"/>
      <c r="AB240" s="36"/>
      <c r="AC240" s="36"/>
      <c r="AD240" s="36"/>
      <c r="AE240" s="36"/>
      <c r="AT240" s="19" t="s">
        <v>298</v>
      </c>
      <c r="AU240" s="19" t="s">
        <v>81</v>
      </c>
    </row>
    <row r="241" spans="1:65" s="2" customFormat="1" ht="37.9" customHeight="1">
      <c r="A241" s="36"/>
      <c r="B241" s="37"/>
      <c r="C241" s="181" t="s">
        <v>7</v>
      </c>
      <c r="D241" s="181" t="s">
        <v>163</v>
      </c>
      <c r="E241" s="182" t="s">
        <v>260</v>
      </c>
      <c r="F241" s="183" t="s">
        <v>261</v>
      </c>
      <c r="G241" s="184" t="s">
        <v>208</v>
      </c>
      <c r="H241" s="185">
        <v>62.27</v>
      </c>
      <c r="I241" s="186"/>
      <c r="J241" s="187">
        <f>ROUND(I241*H241,2)</f>
        <v>0</v>
      </c>
      <c r="K241" s="183" t="s">
        <v>167</v>
      </c>
      <c r="L241" s="41"/>
      <c r="M241" s="188" t="s">
        <v>19</v>
      </c>
      <c r="N241" s="189" t="s">
        <v>43</v>
      </c>
      <c r="O241" s="66"/>
      <c r="P241" s="190">
        <f>O241*H241</f>
        <v>0</v>
      </c>
      <c r="Q241" s="190">
        <v>0</v>
      </c>
      <c r="R241" s="190">
        <f>Q241*H241</f>
        <v>0</v>
      </c>
      <c r="S241" s="190">
        <v>0</v>
      </c>
      <c r="T241" s="191">
        <f>S241*H241</f>
        <v>0</v>
      </c>
      <c r="U241" s="36"/>
      <c r="V241" s="36"/>
      <c r="W241" s="36"/>
      <c r="X241" s="36"/>
      <c r="Y241" s="36"/>
      <c r="Z241" s="36"/>
      <c r="AA241" s="36"/>
      <c r="AB241" s="36"/>
      <c r="AC241" s="36"/>
      <c r="AD241" s="36"/>
      <c r="AE241" s="36"/>
      <c r="AR241" s="192" t="s">
        <v>168</v>
      </c>
      <c r="AT241" s="192" t="s">
        <v>163</v>
      </c>
      <c r="AU241" s="192" t="s">
        <v>81</v>
      </c>
      <c r="AY241" s="19" t="s">
        <v>160</v>
      </c>
      <c r="BE241" s="193">
        <f>IF(N241="základní",J241,0)</f>
        <v>0</v>
      </c>
      <c r="BF241" s="193">
        <f>IF(N241="snížená",J241,0)</f>
        <v>0</v>
      </c>
      <c r="BG241" s="193">
        <f>IF(N241="zákl. přenesená",J241,0)</f>
        <v>0</v>
      </c>
      <c r="BH241" s="193">
        <f>IF(N241="sníž. přenesená",J241,0)</f>
        <v>0</v>
      </c>
      <c r="BI241" s="193">
        <f>IF(N241="nulová",J241,0)</f>
        <v>0</v>
      </c>
      <c r="BJ241" s="19" t="s">
        <v>79</v>
      </c>
      <c r="BK241" s="193">
        <f>ROUND(I241*H241,2)</f>
        <v>0</v>
      </c>
      <c r="BL241" s="19" t="s">
        <v>168</v>
      </c>
      <c r="BM241" s="192" t="s">
        <v>334</v>
      </c>
    </row>
    <row r="242" spans="1:47" s="2" customFormat="1" ht="11.25">
      <c r="A242" s="36"/>
      <c r="B242" s="37"/>
      <c r="C242" s="38"/>
      <c r="D242" s="194" t="s">
        <v>170</v>
      </c>
      <c r="E242" s="38"/>
      <c r="F242" s="195" t="s">
        <v>263</v>
      </c>
      <c r="G242" s="38"/>
      <c r="H242" s="38"/>
      <c r="I242" s="196"/>
      <c r="J242" s="38"/>
      <c r="K242" s="38"/>
      <c r="L242" s="41"/>
      <c r="M242" s="197"/>
      <c r="N242" s="198"/>
      <c r="O242" s="66"/>
      <c r="P242" s="66"/>
      <c r="Q242" s="66"/>
      <c r="R242" s="66"/>
      <c r="S242" s="66"/>
      <c r="T242" s="67"/>
      <c r="U242" s="36"/>
      <c r="V242" s="36"/>
      <c r="W242" s="36"/>
      <c r="X242" s="36"/>
      <c r="Y242" s="36"/>
      <c r="Z242" s="36"/>
      <c r="AA242" s="36"/>
      <c r="AB242" s="36"/>
      <c r="AC242" s="36"/>
      <c r="AD242" s="36"/>
      <c r="AE242" s="36"/>
      <c r="AT242" s="19" t="s">
        <v>170</v>
      </c>
      <c r="AU242" s="19" t="s">
        <v>81</v>
      </c>
    </row>
    <row r="243" spans="1:47" s="2" customFormat="1" ht="39">
      <c r="A243" s="36"/>
      <c r="B243" s="37"/>
      <c r="C243" s="38"/>
      <c r="D243" s="201" t="s">
        <v>298</v>
      </c>
      <c r="E243" s="38"/>
      <c r="F243" s="243" t="s">
        <v>302</v>
      </c>
      <c r="G243" s="38"/>
      <c r="H243" s="38"/>
      <c r="I243" s="196"/>
      <c r="J243" s="38"/>
      <c r="K243" s="38"/>
      <c r="L243" s="41"/>
      <c r="M243" s="197"/>
      <c r="N243" s="198"/>
      <c r="O243" s="66"/>
      <c r="P243" s="66"/>
      <c r="Q243" s="66"/>
      <c r="R243" s="66"/>
      <c r="S243" s="66"/>
      <c r="T243" s="67"/>
      <c r="U243" s="36"/>
      <c r="V243" s="36"/>
      <c r="W243" s="36"/>
      <c r="X243" s="36"/>
      <c r="Y243" s="36"/>
      <c r="Z243" s="36"/>
      <c r="AA243" s="36"/>
      <c r="AB243" s="36"/>
      <c r="AC243" s="36"/>
      <c r="AD243" s="36"/>
      <c r="AE243" s="36"/>
      <c r="AT243" s="19" t="s">
        <v>298</v>
      </c>
      <c r="AU243" s="19" t="s">
        <v>81</v>
      </c>
    </row>
    <row r="244" spans="2:51" s="13" customFormat="1" ht="11.25">
      <c r="B244" s="199"/>
      <c r="C244" s="200"/>
      <c r="D244" s="201" t="s">
        <v>172</v>
      </c>
      <c r="E244" s="202" t="s">
        <v>19</v>
      </c>
      <c r="F244" s="203" t="s">
        <v>303</v>
      </c>
      <c r="G244" s="200"/>
      <c r="H244" s="202" t="s">
        <v>19</v>
      </c>
      <c r="I244" s="204"/>
      <c r="J244" s="200"/>
      <c r="K244" s="200"/>
      <c r="L244" s="205"/>
      <c r="M244" s="206"/>
      <c r="N244" s="207"/>
      <c r="O244" s="207"/>
      <c r="P244" s="207"/>
      <c r="Q244" s="207"/>
      <c r="R244" s="207"/>
      <c r="S244" s="207"/>
      <c r="T244" s="208"/>
      <c r="AT244" s="209" t="s">
        <v>172</v>
      </c>
      <c r="AU244" s="209" t="s">
        <v>81</v>
      </c>
      <c r="AV244" s="13" t="s">
        <v>79</v>
      </c>
      <c r="AW244" s="13" t="s">
        <v>33</v>
      </c>
      <c r="AX244" s="13" t="s">
        <v>72</v>
      </c>
      <c r="AY244" s="209" t="s">
        <v>160</v>
      </c>
    </row>
    <row r="245" spans="2:51" s="14" customFormat="1" ht="11.25">
      <c r="B245" s="210"/>
      <c r="C245" s="211"/>
      <c r="D245" s="201" t="s">
        <v>172</v>
      </c>
      <c r="E245" s="212" t="s">
        <v>19</v>
      </c>
      <c r="F245" s="213" t="s">
        <v>335</v>
      </c>
      <c r="G245" s="211"/>
      <c r="H245" s="214">
        <v>62.27</v>
      </c>
      <c r="I245" s="215"/>
      <c r="J245" s="211"/>
      <c r="K245" s="211"/>
      <c r="L245" s="216"/>
      <c r="M245" s="217"/>
      <c r="N245" s="218"/>
      <c r="O245" s="218"/>
      <c r="P245" s="218"/>
      <c r="Q245" s="218"/>
      <c r="R245" s="218"/>
      <c r="S245" s="218"/>
      <c r="T245" s="219"/>
      <c r="AT245" s="220" t="s">
        <v>172</v>
      </c>
      <c r="AU245" s="220" t="s">
        <v>81</v>
      </c>
      <c r="AV245" s="14" t="s">
        <v>81</v>
      </c>
      <c r="AW245" s="14" t="s">
        <v>33</v>
      </c>
      <c r="AX245" s="14" t="s">
        <v>72</v>
      </c>
      <c r="AY245" s="220" t="s">
        <v>160</v>
      </c>
    </row>
    <row r="246" spans="2:51" s="15" customFormat="1" ht="11.25">
      <c r="B246" s="221"/>
      <c r="C246" s="222"/>
      <c r="D246" s="201" t="s">
        <v>172</v>
      </c>
      <c r="E246" s="223" t="s">
        <v>19</v>
      </c>
      <c r="F246" s="224" t="s">
        <v>178</v>
      </c>
      <c r="G246" s="222"/>
      <c r="H246" s="225">
        <v>62.27</v>
      </c>
      <c r="I246" s="226"/>
      <c r="J246" s="222"/>
      <c r="K246" s="222"/>
      <c r="L246" s="227"/>
      <c r="M246" s="228"/>
      <c r="N246" s="229"/>
      <c r="O246" s="229"/>
      <c r="P246" s="229"/>
      <c r="Q246" s="229"/>
      <c r="R246" s="229"/>
      <c r="S246" s="229"/>
      <c r="T246" s="230"/>
      <c r="AT246" s="231" t="s">
        <v>172</v>
      </c>
      <c r="AU246" s="231" t="s">
        <v>81</v>
      </c>
      <c r="AV246" s="15" t="s">
        <v>168</v>
      </c>
      <c r="AW246" s="15" t="s">
        <v>33</v>
      </c>
      <c r="AX246" s="15" t="s">
        <v>79</v>
      </c>
      <c r="AY246" s="231" t="s">
        <v>160</v>
      </c>
    </row>
    <row r="247" spans="1:65" s="2" customFormat="1" ht="24.2" customHeight="1">
      <c r="A247" s="36"/>
      <c r="B247" s="37"/>
      <c r="C247" s="181" t="s">
        <v>336</v>
      </c>
      <c r="D247" s="181" t="s">
        <v>163</v>
      </c>
      <c r="E247" s="182" t="s">
        <v>306</v>
      </c>
      <c r="F247" s="183" t="s">
        <v>307</v>
      </c>
      <c r="G247" s="184" t="s">
        <v>208</v>
      </c>
      <c r="H247" s="185">
        <v>62.27</v>
      </c>
      <c r="I247" s="186"/>
      <c r="J247" s="187">
        <f>ROUND(I247*H247,2)</f>
        <v>0</v>
      </c>
      <c r="K247" s="183" t="s">
        <v>167</v>
      </c>
      <c r="L247" s="41"/>
      <c r="M247" s="188" t="s">
        <v>19</v>
      </c>
      <c r="N247" s="189" t="s">
        <v>43</v>
      </c>
      <c r="O247" s="66"/>
      <c r="P247" s="190">
        <f>O247*H247</f>
        <v>0</v>
      </c>
      <c r="Q247" s="190">
        <v>0</v>
      </c>
      <c r="R247" s="190">
        <f>Q247*H247</f>
        <v>0</v>
      </c>
      <c r="S247" s="190">
        <v>0</v>
      </c>
      <c r="T247" s="191">
        <f>S247*H247</f>
        <v>0</v>
      </c>
      <c r="U247" s="36"/>
      <c r="V247" s="36"/>
      <c r="W247" s="36"/>
      <c r="X247" s="36"/>
      <c r="Y247" s="36"/>
      <c r="Z247" s="36"/>
      <c r="AA247" s="36"/>
      <c r="AB247" s="36"/>
      <c r="AC247" s="36"/>
      <c r="AD247" s="36"/>
      <c r="AE247" s="36"/>
      <c r="AR247" s="192" t="s">
        <v>168</v>
      </c>
      <c r="AT247" s="192" t="s">
        <v>163</v>
      </c>
      <c r="AU247" s="192" t="s">
        <v>81</v>
      </c>
      <c r="AY247" s="19" t="s">
        <v>160</v>
      </c>
      <c r="BE247" s="193">
        <f>IF(N247="základní",J247,0)</f>
        <v>0</v>
      </c>
      <c r="BF247" s="193">
        <f>IF(N247="snížená",J247,0)</f>
        <v>0</v>
      </c>
      <c r="BG247" s="193">
        <f>IF(N247="zákl. přenesená",J247,0)</f>
        <v>0</v>
      </c>
      <c r="BH247" s="193">
        <f>IF(N247="sníž. přenesená",J247,0)</f>
        <v>0</v>
      </c>
      <c r="BI247" s="193">
        <f>IF(N247="nulová",J247,0)</f>
        <v>0</v>
      </c>
      <c r="BJ247" s="19" t="s">
        <v>79</v>
      </c>
      <c r="BK247" s="193">
        <f>ROUND(I247*H247,2)</f>
        <v>0</v>
      </c>
      <c r="BL247" s="19" t="s">
        <v>168</v>
      </c>
      <c r="BM247" s="192" t="s">
        <v>337</v>
      </c>
    </row>
    <row r="248" spans="1:47" s="2" customFormat="1" ht="11.25">
      <c r="A248" s="36"/>
      <c r="B248" s="37"/>
      <c r="C248" s="38"/>
      <c r="D248" s="194" t="s">
        <v>170</v>
      </c>
      <c r="E248" s="38"/>
      <c r="F248" s="195" t="s">
        <v>309</v>
      </c>
      <c r="G248" s="38"/>
      <c r="H248" s="38"/>
      <c r="I248" s="196"/>
      <c r="J248" s="38"/>
      <c r="K248" s="38"/>
      <c r="L248" s="41"/>
      <c r="M248" s="197"/>
      <c r="N248" s="198"/>
      <c r="O248" s="66"/>
      <c r="P248" s="66"/>
      <c r="Q248" s="66"/>
      <c r="R248" s="66"/>
      <c r="S248" s="66"/>
      <c r="T248" s="67"/>
      <c r="U248" s="36"/>
      <c r="V248" s="36"/>
      <c r="W248" s="36"/>
      <c r="X248" s="36"/>
      <c r="Y248" s="36"/>
      <c r="Z248" s="36"/>
      <c r="AA248" s="36"/>
      <c r="AB248" s="36"/>
      <c r="AC248" s="36"/>
      <c r="AD248" s="36"/>
      <c r="AE248" s="36"/>
      <c r="AT248" s="19" t="s">
        <v>170</v>
      </c>
      <c r="AU248" s="19" t="s">
        <v>81</v>
      </c>
    </row>
    <row r="249" spans="1:47" s="2" customFormat="1" ht="19.5">
      <c r="A249" s="36"/>
      <c r="B249" s="37"/>
      <c r="C249" s="38"/>
      <c r="D249" s="201" t="s">
        <v>298</v>
      </c>
      <c r="E249" s="38"/>
      <c r="F249" s="243" t="s">
        <v>310</v>
      </c>
      <c r="G249" s="38"/>
      <c r="H249" s="38"/>
      <c r="I249" s="196"/>
      <c r="J249" s="38"/>
      <c r="K249" s="38"/>
      <c r="L249" s="41"/>
      <c r="M249" s="197"/>
      <c r="N249" s="198"/>
      <c r="O249" s="66"/>
      <c r="P249" s="66"/>
      <c r="Q249" s="66"/>
      <c r="R249" s="66"/>
      <c r="S249" s="66"/>
      <c r="T249" s="67"/>
      <c r="U249" s="36"/>
      <c r="V249" s="36"/>
      <c r="W249" s="36"/>
      <c r="X249" s="36"/>
      <c r="Y249" s="36"/>
      <c r="Z249" s="36"/>
      <c r="AA249" s="36"/>
      <c r="AB249" s="36"/>
      <c r="AC249" s="36"/>
      <c r="AD249" s="36"/>
      <c r="AE249" s="36"/>
      <c r="AT249" s="19" t="s">
        <v>298</v>
      </c>
      <c r="AU249" s="19" t="s">
        <v>81</v>
      </c>
    </row>
    <row r="250" spans="1:65" s="2" customFormat="1" ht="37.9" customHeight="1">
      <c r="A250" s="36"/>
      <c r="B250" s="37"/>
      <c r="C250" s="181" t="s">
        <v>338</v>
      </c>
      <c r="D250" s="181" t="s">
        <v>163</v>
      </c>
      <c r="E250" s="182" t="s">
        <v>339</v>
      </c>
      <c r="F250" s="183" t="s">
        <v>340</v>
      </c>
      <c r="G250" s="184" t="s">
        <v>110</v>
      </c>
      <c r="H250" s="185">
        <v>183.147</v>
      </c>
      <c r="I250" s="186"/>
      <c r="J250" s="187">
        <f>ROUND(I250*H250,2)</f>
        <v>0</v>
      </c>
      <c r="K250" s="183" t="s">
        <v>167</v>
      </c>
      <c r="L250" s="41"/>
      <c r="M250" s="188" t="s">
        <v>19</v>
      </c>
      <c r="N250" s="189" t="s">
        <v>43</v>
      </c>
      <c r="O250" s="66"/>
      <c r="P250" s="190">
        <f>O250*H250</f>
        <v>0</v>
      </c>
      <c r="Q250" s="190">
        <v>0</v>
      </c>
      <c r="R250" s="190">
        <f>Q250*H250</f>
        <v>0</v>
      </c>
      <c r="S250" s="190">
        <v>0</v>
      </c>
      <c r="T250" s="191">
        <f>S250*H250</f>
        <v>0</v>
      </c>
      <c r="U250" s="36"/>
      <c r="V250" s="36"/>
      <c r="W250" s="36"/>
      <c r="X250" s="36"/>
      <c r="Y250" s="36"/>
      <c r="Z250" s="36"/>
      <c r="AA250" s="36"/>
      <c r="AB250" s="36"/>
      <c r="AC250" s="36"/>
      <c r="AD250" s="36"/>
      <c r="AE250" s="36"/>
      <c r="AR250" s="192" t="s">
        <v>168</v>
      </c>
      <c r="AT250" s="192" t="s">
        <v>163</v>
      </c>
      <c r="AU250" s="192" t="s">
        <v>81</v>
      </c>
      <c r="AY250" s="19" t="s">
        <v>160</v>
      </c>
      <c r="BE250" s="193">
        <f>IF(N250="základní",J250,0)</f>
        <v>0</v>
      </c>
      <c r="BF250" s="193">
        <f>IF(N250="snížená",J250,0)</f>
        <v>0</v>
      </c>
      <c r="BG250" s="193">
        <f>IF(N250="zákl. přenesená",J250,0)</f>
        <v>0</v>
      </c>
      <c r="BH250" s="193">
        <f>IF(N250="sníž. přenesená",J250,0)</f>
        <v>0</v>
      </c>
      <c r="BI250" s="193">
        <f>IF(N250="nulová",J250,0)</f>
        <v>0</v>
      </c>
      <c r="BJ250" s="19" t="s">
        <v>79</v>
      </c>
      <c r="BK250" s="193">
        <f>ROUND(I250*H250,2)</f>
        <v>0</v>
      </c>
      <c r="BL250" s="19" t="s">
        <v>168</v>
      </c>
      <c r="BM250" s="192" t="s">
        <v>341</v>
      </c>
    </row>
    <row r="251" spans="1:47" s="2" customFormat="1" ht="11.25">
      <c r="A251" s="36"/>
      <c r="B251" s="37"/>
      <c r="C251" s="38"/>
      <c r="D251" s="194" t="s">
        <v>170</v>
      </c>
      <c r="E251" s="38"/>
      <c r="F251" s="195" t="s">
        <v>342</v>
      </c>
      <c r="G251" s="38"/>
      <c r="H251" s="38"/>
      <c r="I251" s="196"/>
      <c r="J251" s="38"/>
      <c r="K251" s="38"/>
      <c r="L251" s="41"/>
      <c r="M251" s="197"/>
      <c r="N251" s="198"/>
      <c r="O251" s="66"/>
      <c r="P251" s="66"/>
      <c r="Q251" s="66"/>
      <c r="R251" s="66"/>
      <c r="S251" s="66"/>
      <c r="T251" s="67"/>
      <c r="U251" s="36"/>
      <c r="V251" s="36"/>
      <c r="W251" s="36"/>
      <c r="X251" s="36"/>
      <c r="Y251" s="36"/>
      <c r="Z251" s="36"/>
      <c r="AA251" s="36"/>
      <c r="AB251" s="36"/>
      <c r="AC251" s="36"/>
      <c r="AD251" s="36"/>
      <c r="AE251" s="36"/>
      <c r="AT251" s="19" t="s">
        <v>170</v>
      </c>
      <c r="AU251" s="19" t="s">
        <v>81</v>
      </c>
    </row>
    <row r="252" spans="2:51" s="13" customFormat="1" ht="11.25">
      <c r="B252" s="199"/>
      <c r="C252" s="200"/>
      <c r="D252" s="201" t="s">
        <v>172</v>
      </c>
      <c r="E252" s="202" t="s">
        <v>19</v>
      </c>
      <c r="F252" s="203" t="s">
        <v>343</v>
      </c>
      <c r="G252" s="200"/>
      <c r="H252" s="202" t="s">
        <v>19</v>
      </c>
      <c r="I252" s="204"/>
      <c r="J252" s="200"/>
      <c r="K252" s="200"/>
      <c r="L252" s="205"/>
      <c r="M252" s="206"/>
      <c r="N252" s="207"/>
      <c r="O252" s="207"/>
      <c r="P252" s="207"/>
      <c r="Q252" s="207"/>
      <c r="R252" s="207"/>
      <c r="S252" s="207"/>
      <c r="T252" s="208"/>
      <c r="AT252" s="209" t="s">
        <v>172</v>
      </c>
      <c r="AU252" s="209" t="s">
        <v>81</v>
      </c>
      <c r="AV252" s="13" t="s">
        <v>79</v>
      </c>
      <c r="AW252" s="13" t="s">
        <v>33</v>
      </c>
      <c r="AX252" s="13" t="s">
        <v>72</v>
      </c>
      <c r="AY252" s="209" t="s">
        <v>160</v>
      </c>
    </row>
    <row r="253" spans="2:51" s="13" customFormat="1" ht="11.25">
      <c r="B253" s="199"/>
      <c r="C253" s="200"/>
      <c r="D253" s="201" t="s">
        <v>172</v>
      </c>
      <c r="E253" s="202" t="s">
        <v>19</v>
      </c>
      <c r="F253" s="203" t="s">
        <v>344</v>
      </c>
      <c r="G253" s="200"/>
      <c r="H253" s="202" t="s">
        <v>19</v>
      </c>
      <c r="I253" s="204"/>
      <c r="J253" s="200"/>
      <c r="K253" s="200"/>
      <c r="L253" s="205"/>
      <c r="M253" s="206"/>
      <c r="N253" s="207"/>
      <c r="O253" s="207"/>
      <c r="P253" s="207"/>
      <c r="Q253" s="207"/>
      <c r="R253" s="207"/>
      <c r="S253" s="207"/>
      <c r="T253" s="208"/>
      <c r="AT253" s="209" t="s">
        <v>172</v>
      </c>
      <c r="AU253" s="209" t="s">
        <v>81</v>
      </c>
      <c r="AV253" s="13" t="s">
        <v>79</v>
      </c>
      <c r="AW253" s="13" t="s">
        <v>33</v>
      </c>
      <c r="AX253" s="13" t="s">
        <v>72</v>
      </c>
      <c r="AY253" s="209" t="s">
        <v>160</v>
      </c>
    </row>
    <row r="254" spans="2:51" s="13" customFormat="1" ht="11.25">
      <c r="B254" s="199"/>
      <c r="C254" s="200"/>
      <c r="D254" s="201" t="s">
        <v>172</v>
      </c>
      <c r="E254" s="202" t="s">
        <v>19</v>
      </c>
      <c r="F254" s="203" t="s">
        <v>345</v>
      </c>
      <c r="G254" s="200"/>
      <c r="H254" s="202" t="s">
        <v>19</v>
      </c>
      <c r="I254" s="204"/>
      <c r="J254" s="200"/>
      <c r="K254" s="200"/>
      <c r="L254" s="205"/>
      <c r="M254" s="206"/>
      <c r="N254" s="207"/>
      <c r="O254" s="207"/>
      <c r="P254" s="207"/>
      <c r="Q254" s="207"/>
      <c r="R254" s="207"/>
      <c r="S254" s="207"/>
      <c r="T254" s="208"/>
      <c r="AT254" s="209" t="s">
        <v>172</v>
      </c>
      <c r="AU254" s="209" t="s">
        <v>81</v>
      </c>
      <c r="AV254" s="13" t="s">
        <v>79</v>
      </c>
      <c r="AW254" s="13" t="s">
        <v>33</v>
      </c>
      <c r="AX254" s="13" t="s">
        <v>72</v>
      </c>
      <c r="AY254" s="209" t="s">
        <v>160</v>
      </c>
    </row>
    <row r="255" spans="2:51" s="14" customFormat="1" ht="11.25">
      <c r="B255" s="210"/>
      <c r="C255" s="211"/>
      <c r="D255" s="201" t="s">
        <v>172</v>
      </c>
      <c r="E255" s="212" t="s">
        <v>19</v>
      </c>
      <c r="F255" s="213" t="s">
        <v>346</v>
      </c>
      <c r="G255" s="211"/>
      <c r="H255" s="214">
        <v>183.147</v>
      </c>
      <c r="I255" s="215"/>
      <c r="J255" s="211"/>
      <c r="K255" s="211"/>
      <c r="L255" s="216"/>
      <c r="M255" s="217"/>
      <c r="N255" s="218"/>
      <c r="O255" s="218"/>
      <c r="P255" s="218"/>
      <c r="Q255" s="218"/>
      <c r="R255" s="218"/>
      <c r="S255" s="218"/>
      <c r="T255" s="219"/>
      <c r="AT255" s="220" t="s">
        <v>172</v>
      </c>
      <c r="AU255" s="220" t="s">
        <v>81</v>
      </c>
      <c r="AV255" s="14" t="s">
        <v>81</v>
      </c>
      <c r="AW255" s="14" t="s">
        <v>33</v>
      </c>
      <c r="AX255" s="14" t="s">
        <v>72</v>
      </c>
      <c r="AY255" s="220" t="s">
        <v>160</v>
      </c>
    </row>
    <row r="256" spans="2:51" s="15" customFormat="1" ht="11.25">
      <c r="B256" s="221"/>
      <c r="C256" s="222"/>
      <c r="D256" s="201" t="s">
        <v>172</v>
      </c>
      <c r="E256" s="223" t="s">
        <v>19</v>
      </c>
      <c r="F256" s="224" t="s">
        <v>178</v>
      </c>
      <c r="G256" s="222"/>
      <c r="H256" s="225">
        <v>183.147</v>
      </c>
      <c r="I256" s="226"/>
      <c r="J256" s="222"/>
      <c r="K256" s="222"/>
      <c r="L256" s="227"/>
      <c r="M256" s="228"/>
      <c r="N256" s="229"/>
      <c r="O256" s="229"/>
      <c r="P256" s="229"/>
      <c r="Q256" s="229"/>
      <c r="R256" s="229"/>
      <c r="S256" s="229"/>
      <c r="T256" s="230"/>
      <c r="AT256" s="231" t="s">
        <v>172</v>
      </c>
      <c r="AU256" s="231" t="s">
        <v>81</v>
      </c>
      <c r="AV256" s="15" t="s">
        <v>168</v>
      </c>
      <c r="AW256" s="15" t="s">
        <v>33</v>
      </c>
      <c r="AX256" s="15" t="s">
        <v>79</v>
      </c>
      <c r="AY256" s="231" t="s">
        <v>160</v>
      </c>
    </row>
    <row r="257" spans="1:65" s="2" customFormat="1" ht="16.5" customHeight="1">
      <c r="A257" s="36"/>
      <c r="B257" s="37"/>
      <c r="C257" s="244" t="s">
        <v>347</v>
      </c>
      <c r="D257" s="244" t="s">
        <v>320</v>
      </c>
      <c r="E257" s="245" t="s">
        <v>321</v>
      </c>
      <c r="F257" s="246" t="s">
        <v>322</v>
      </c>
      <c r="G257" s="247" t="s">
        <v>192</v>
      </c>
      <c r="H257" s="248">
        <v>5.449</v>
      </c>
      <c r="I257" s="249"/>
      <c r="J257" s="250">
        <f>ROUND(I257*H257,2)</f>
        <v>0</v>
      </c>
      <c r="K257" s="246" t="s">
        <v>167</v>
      </c>
      <c r="L257" s="251"/>
      <c r="M257" s="252" t="s">
        <v>19</v>
      </c>
      <c r="N257" s="253" t="s">
        <v>43</v>
      </c>
      <c r="O257" s="66"/>
      <c r="P257" s="190">
        <f>O257*H257</f>
        <v>0</v>
      </c>
      <c r="Q257" s="190">
        <v>0</v>
      </c>
      <c r="R257" s="190">
        <f>Q257*H257</f>
        <v>0</v>
      </c>
      <c r="S257" s="190">
        <v>0</v>
      </c>
      <c r="T257" s="191">
        <f>S257*H257</f>
        <v>0</v>
      </c>
      <c r="U257" s="36"/>
      <c r="V257" s="36"/>
      <c r="W257" s="36"/>
      <c r="X257" s="36"/>
      <c r="Y257" s="36"/>
      <c r="Z257" s="36"/>
      <c r="AA257" s="36"/>
      <c r="AB257" s="36"/>
      <c r="AC257" s="36"/>
      <c r="AD257" s="36"/>
      <c r="AE257" s="36"/>
      <c r="AR257" s="192" t="s">
        <v>223</v>
      </c>
      <c r="AT257" s="192" t="s">
        <v>320</v>
      </c>
      <c r="AU257" s="192" t="s">
        <v>81</v>
      </c>
      <c r="AY257" s="19" t="s">
        <v>160</v>
      </c>
      <c r="BE257" s="193">
        <f>IF(N257="základní",J257,0)</f>
        <v>0</v>
      </c>
      <c r="BF257" s="193">
        <f>IF(N257="snížená",J257,0)</f>
        <v>0</v>
      </c>
      <c r="BG257" s="193">
        <f>IF(N257="zákl. přenesená",J257,0)</f>
        <v>0</v>
      </c>
      <c r="BH257" s="193">
        <f>IF(N257="sníž. přenesená",J257,0)</f>
        <v>0</v>
      </c>
      <c r="BI257" s="193">
        <f>IF(N257="nulová",J257,0)</f>
        <v>0</v>
      </c>
      <c r="BJ257" s="19" t="s">
        <v>79</v>
      </c>
      <c r="BK257" s="193">
        <f>ROUND(I257*H257,2)</f>
        <v>0</v>
      </c>
      <c r="BL257" s="19" t="s">
        <v>168</v>
      </c>
      <c r="BM257" s="192" t="s">
        <v>348</v>
      </c>
    </row>
    <row r="258" spans="1:47" s="2" customFormat="1" ht="29.25">
      <c r="A258" s="36"/>
      <c r="B258" s="37"/>
      <c r="C258" s="38"/>
      <c r="D258" s="201" t="s">
        <v>298</v>
      </c>
      <c r="E258" s="38"/>
      <c r="F258" s="243" t="s">
        <v>324</v>
      </c>
      <c r="G258" s="38"/>
      <c r="H258" s="38"/>
      <c r="I258" s="196"/>
      <c r="J258" s="38"/>
      <c r="K258" s="38"/>
      <c r="L258" s="41"/>
      <c r="M258" s="197"/>
      <c r="N258" s="198"/>
      <c r="O258" s="66"/>
      <c r="P258" s="66"/>
      <c r="Q258" s="66"/>
      <c r="R258" s="66"/>
      <c r="S258" s="66"/>
      <c r="T258" s="67"/>
      <c r="U258" s="36"/>
      <c r="V258" s="36"/>
      <c r="W258" s="36"/>
      <c r="X258" s="36"/>
      <c r="Y258" s="36"/>
      <c r="Z258" s="36"/>
      <c r="AA258" s="36"/>
      <c r="AB258" s="36"/>
      <c r="AC258" s="36"/>
      <c r="AD258" s="36"/>
      <c r="AE258" s="36"/>
      <c r="AT258" s="19" t="s">
        <v>298</v>
      </c>
      <c r="AU258" s="19" t="s">
        <v>81</v>
      </c>
    </row>
    <row r="259" spans="2:51" s="13" customFormat="1" ht="11.25">
      <c r="B259" s="199"/>
      <c r="C259" s="200"/>
      <c r="D259" s="201" t="s">
        <v>172</v>
      </c>
      <c r="E259" s="202" t="s">
        <v>19</v>
      </c>
      <c r="F259" s="203" t="s">
        <v>325</v>
      </c>
      <c r="G259" s="200"/>
      <c r="H259" s="202" t="s">
        <v>19</v>
      </c>
      <c r="I259" s="204"/>
      <c r="J259" s="200"/>
      <c r="K259" s="200"/>
      <c r="L259" s="205"/>
      <c r="M259" s="206"/>
      <c r="N259" s="207"/>
      <c r="O259" s="207"/>
      <c r="P259" s="207"/>
      <c r="Q259" s="207"/>
      <c r="R259" s="207"/>
      <c r="S259" s="207"/>
      <c r="T259" s="208"/>
      <c r="AT259" s="209" t="s">
        <v>172</v>
      </c>
      <c r="AU259" s="209" t="s">
        <v>81</v>
      </c>
      <c r="AV259" s="13" t="s">
        <v>79</v>
      </c>
      <c r="AW259" s="13" t="s">
        <v>33</v>
      </c>
      <c r="AX259" s="13" t="s">
        <v>72</v>
      </c>
      <c r="AY259" s="209" t="s">
        <v>160</v>
      </c>
    </row>
    <row r="260" spans="2:51" s="13" customFormat="1" ht="11.25">
      <c r="B260" s="199"/>
      <c r="C260" s="200"/>
      <c r="D260" s="201" t="s">
        <v>172</v>
      </c>
      <c r="E260" s="202" t="s">
        <v>19</v>
      </c>
      <c r="F260" s="203" t="s">
        <v>345</v>
      </c>
      <c r="G260" s="200"/>
      <c r="H260" s="202" t="s">
        <v>19</v>
      </c>
      <c r="I260" s="204"/>
      <c r="J260" s="200"/>
      <c r="K260" s="200"/>
      <c r="L260" s="205"/>
      <c r="M260" s="206"/>
      <c r="N260" s="207"/>
      <c r="O260" s="207"/>
      <c r="P260" s="207"/>
      <c r="Q260" s="207"/>
      <c r="R260" s="207"/>
      <c r="S260" s="207"/>
      <c r="T260" s="208"/>
      <c r="AT260" s="209" t="s">
        <v>172</v>
      </c>
      <c r="AU260" s="209" t="s">
        <v>81</v>
      </c>
      <c r="AV260" s="13" t="s">
        <v>79</v>
      </c>
      <c r="AW260" s="13" t="s">
        <v>33</v>
      </c>
      <c r="AX260" s="13" t="s">
        <v>72</v>
      </c>
      <c r="AY260" s="209" t="s">
        <v>160</v>
      </c>
    </row>
    <row r="261" spans="2:51" s="14" customFormat="1" ht="11.25">
      <c r="B261" s="210"/>
      <c r="C261" s="211"/>
      <c r="D261" s="201" t="s">
        <v>172</v>
      </c>
      <c r="E261" s="212" t="s">
        <v>19</v>
      </c>
      <c r="F261" s="213" t="s">
        <v>349</v>
      </c>
      <c r="G261" s="211"/>
      <c r="H261" s="214">
        <v>5.449</v>
      </c>
      <c r="I261" s="215"/>
      <c r="J261" s="211"/>
      <c r="K261" s="211"/>
      <c r="L261" s="216"/>
      <c r="M261" s="217"/>
      <c r="N261" s="218"/>
      <c r="O261" s="218"/>
      <c r="P261" s="218"/>
      <c r="Q261" s="218"/>
      <c r="R261" s="218"/>
      <c r="S261" s="218"/>
      <c r="T261" s="219"/>
      <c r="AT261" s="220" t="s">
        <v>172</v>
      </c>
      <c r="AU261" s="220" t="s">
        <v>81</v>
      </c>
      <c r="AV261" s="14" t="s">
        <v>81</v>
      </c>
      <c r="AW261" s="14" t="s">
        <v>33</v>
      </c>
      <c r="AX261" s="14" t="s">
        <v>72</v>
      </c>
      <c r="AY261" s="220" t="s">
        <v>160</v>
      </c>
    </row>
    <row r="262" spans="2:51" s="15" customFormat="1" ht="11.25">
      <c r="B262" s="221"/>
      <c r="C262" s="222"/>
      <c r="D262" s="201" t="s">
        <v>172</v>
      </c>
      <c r="E262" s="223" t="s">
        <v>19</v>
      </c>
      <c r="F262" s="224" t="s">
        <v>178</v>
      </c>
      <c r="G262" s="222"/>
      <c r="H262" s="225">
        <v>5.449</v>
      </c>
      <c r="I262" s="226"/>
      <c r="J262" s="222"/>
      <c r="K262" s="222"/>
      <c r="L262" s="227"/>
      <c r="M262" s="228"/>
      <c r="N262" s="229"/>
      <c r="O262" s="229"/>
      <c r="P262" s="229"/>
      <c r="Q262" s="229"/>
      <c r="R262" s="229"/>
      <c r="S262" s="229"/>
      <c r="T262" s="230"/>
      <c r="AT262" s="231" t="s">
        <v>172</v>
      </c>
      <c r="AU262" s="231" t="s">
        <v>81</v>
      </c>
      <c r="AV262" s="15" t="s">
        <v>168</v>
      </c>
      <c r="AW262" s="15" t="s">
        <v>33</v>
      </c>
      <c r="AX262" s="15" t="s">
        <v>79</v>
      </c>
      <c r="AY262" s="231" t="s">
        <v>160</v>
      </c>
    </row>
    <row r="263" spans="2:63" s="12" customFormat="1" ht="22.9" customHeight="1">
      <c r="B263" s="165"/>
      <c r="C263" s="166"/>
      <c r="D263" s="167" t="s">
        <v>71</v>
      </c>
      <c r="E263" s="179" t="s">
        <v>350</v>
      </c>
      <c r="F263" s="179" t="s">
        <v>351</v>
      </c>
      <c r="G263" s="166"/>
      <c r="H263" s="166"/>
      <c r="I263" s="169"/>
      <c r="J263" s="180">
        <f>BK263</f>
        <v>0</v>
      </c>
      <c r="K263" s="166"/>
      <c r="L263" s="171"/>
      <c r="M263" s="172"/>
      <c r="N263" s="173"/>
      <c r="O263" s="173"/>
      <c r="P263" s="174">
        <f>SUM(P264:P288)</f>
        <v>0</v>
      </c>
      <c r="Q263" s="173"/>
      <c r="R263" s="174">
        <f>SUM(R264:R288)</f>
        <v>0</v>
      </c>
      <c r="S263" s="173"/>
      <c r="T263" s="175">
        <f>SUM(T264:T288)</f>
        <v>0</v>
      </c>
      <c r="AR263" s="176" t="s">
        <v>79</v>
      </c>
      <c r="AT263" s="177" t="s">
        <v>71</v>
      </c>
      <c r="AU263" s="177" t="s">
        <v>79</v>
      </c>
      <c r="AY263" s="176" t="s">
        <v>160</v>
      </c>
      <c r="BK263" s="178">
        <f>SUM(BK264:BK288)</f>
        <v>0</v>
      </c>
    </row>
    <row r="264" spans="1:65" s="2" customFormat="1" ht="24.2" customHeight="1">
      <c r="A264" s="36"/>
      <c r="B264" s="37"/>
      <c r="C264" s="181" t="s">
        <v>352</v>
      </c>
      <c r="D264" s="181" t="s">
        <v>163</v>
      </c>
      <c r="E264" s="182" t="s">
        <v>353</v>
      </c>
      <c r="F264" s="183" t="s">
        <v>354</v>
      </c>
      <c r="G264" s="184" t="s">
        <v>208</v>
      </c>
      <c r="H264" s="185">
        <v>112.813</v>
      </c>
      <c r="I264" s="186"/>
      <c r="J264" s="187">
        <f>ROUND(I264*H264,2)</f>
        <v>0</v>
      </c>
      <c r="K264" s="183" t="s">
        <v>167</v>
      </c>
      <c r="L264" s="41"/>
      <c r="M264" s="188" t="s">
        <v>19</v>
      </c>
      <c r="N264" s="189" t="s">
        <v>43</v>
      </c>
      <c r="O264" s="66"/>
      <c r="P264" s="190">
        <f>O264*H264</f>
        <v>0</v>
      </c>
      <c r="Q264" s="190">
        <v>0</v>
      </c>
      <c r="R264" s="190">
        <f>Q264*H264</f>
        <v>0</v>
      </c>
      <c r="S264" s="190">
        <v>0</v>
      </c>
      <c r="T264" s="191">
        <f>S264*H264</f>
        <v>0</v>
      </c>
      <c r="U264" s="36"/>
      <c r="V264" s="36"/>
      <c r="W264" s="36"/>
      <c r="X264" s="36"/>
      <c r="Y264" s="36"/>
      <c r="Z264" s="36"/>
      <c r="AA264" s="36"/>
      <c r="AB264" s="36"/>
      <c r="AC264" s="36"/>
      <c r="AD264" s="36"/>
      <c r="AE264" s="36"/>
      <c r="AR264" s="192" t="s">
        <v>168</v>
      </c>
      <c r="AT264" s="192" t="s">
        <v>163</v>
      </c>
      <c r="AU264" s="192" t="s">
        <v>81</v>
      </c>
      <c r="AY264" s="19" t="s">
        <v>160</v>
      </c>
      <c r="BE264" s="193">
        <f>IF(N264="základní",J264,0)</f>
        <v>0</v>
      </c>
      <c r="BF264" s="193">
        <f>IF(N264="snížená",J264,0)</f>
        <v>0</v>
      </c>
      <c r="BG264" s="193">
        <f>IF(N264="zákl. přenesená",J264,0)</f>
        <v>0</v>
      </c>
      <c r="BH264" s="193">
        <f>IF(N264="sníž. přenesená",J264,0)</f>
        <v>0</v>
      </c>
      <c r="BI264" s="193">
        <f>IF(N264="nulová",J264,0)</f>
        <v>0</v>
      </c>
      <c r="BJ264" s="19" t="s">
        <v>79</v>
      </c>
      <c r="BK264" s="193">
        <f>ROUND(I264*H264,2)</f>
        <v>0</v>
      </c>
      <c r="BL264" s="19" t="s">
        <v>168</v>
      </c>
      <c r="BM264" s="192" t="s">
        <v>355</v>
      </c>
    </row>
    <row r="265" spans="1:47" s="2" customFormat="1" ht="11.25">
      <c r="A265" s="36"/>
      <c r="B265" s="37"/>
      <c r="C265" s="38"/>
      <c r="D265" s="194" t="s">
        <v>170</v>
      </c>
      <c r="E265" s="38"/>
      <c r="F265" s="195" t="s">
        <v>356</v>
      </c>
      <c r="G265" s="38"/>
      <c r="H265" s="38"/>
      <c r="I265" s="196"/>
      <c r="J265" s="38"/>
      <c r="K265" s="38"/>
      <c r="L265" s="41"/>
      <c r="M265" s="197"/>
      <c r="N265" s="198"/>
      <c r="O265" s="66"/>
      <c r="P265" s="66"/>
      <c r="Q265" s="66"/>
      <c r="R265" s="66"/>
      <c r="S265" s="66"/>
      <c r="T265" s="67"/>
      <c r="U265" s="36"/>
      <c r="V265" s="36"/>
      <c r="W265" s="36"/>
      <c r="X265" s="36"/>
      <c r="Y265" s="36"/>
      <c r="Z265" s="36"/>
      <c r="AA265" s="36"/>
      <c r="AB265" s="36"/>
      <c r="AC265" s="36"/>
      <c r="AD265" s="36"/>
      <c r="AE265" s="36"/>
      <c r="AT265" s="19" t="s">
        <v>170</v>
      </c>
      <c r="AU265" s="19" t="s">
        <v>81</v>
      </c>
    </row>
    <row r="266" spans="2:51" s="13" customFormat="1" ht="11.25">
      <c r="B266" s="199"/>
      <c r="C266" s="200"/>
      <c r="D266" s="201" t="s">
        <v>172</v>
      </c>
      <c r="E266" s="202" t="s">
        <v>19</v>
      </c>
      <c r="F266" s="203" t="s">
        <v>357</v>
      </c>
      <c r="G266" s="200"/>
      <c r="H266" s="202" t="s">
        <v>19</v>
      </c>
      <c r="I266" s="204"/>
      <c r="J266" s="200"/>
      <c r="K266" s="200"/>
      <c r="L266" s="205"/>
      <c r="M266" s="206"/>
      <c r="N266" s="207"/>
      <c r="O266" s="207"/>
      <c r="P266" s="207"/>
      <c r="Q266" s="207"/>
      <c r="R266" s="207"/>
      <c r="S266" s="207"/>
      <c r="T266" s="208"/>
      <c r="AT266" s="209" t="s">
        <v>172</v>
      </c>
      <c r="AU266" s="209" t="s">
        <v>81</v>
      </c>
      <c r="AV266" s="13" t="s">
        <v>79</v>
      </c>
      <c r="AW266" s="13" t="s">
        <v>33</v>
      </c>
      <c r="AX266" s="13" t="s">
        <v>72</v>
      </c>
      <c r="AY266" s="209" t="s">
        <v>160</v>
      </c>
    </row>
    <row r="267" spans="2:51" s="13" customFormat="1" ht="11.25">
      <c r="B267" s="199"/>
      <c r="C267" s="200"/>
      <c r="D267" s="201" t="s">
        <v>172</v>
      </c>
      <c r="E267" s="202" t="s">
        <v>19</v>
      </c>
      <c r="F267" s="203" t="s">
        <v>358</v>
      </c>
      <c r="G267" s="200"/>
      <c r="H267" s="202" t="s">
        <v>19</v>
      </c>
      <c r="I267" s="204"/>
      <c r="J267" s="200"/>
      <c r="K267" s="200"/>
      <c r="L267" s="205"/>
      <c r="M267" s="206"/>
      <c r="N267" s="207"/>
      <c r="O267" s="207"/>
      <c r="P267" s="207"/>
      <c r="Q267" s="207"/>
      <c r="R267" s="207"/>
      <c r="S267" s="207"/>
      <c r="T267" s="208"/>
      <c r="AT267" s="209" t="s">
        <v>172</v>
      </c>
      <c r="AU267" s="209" t="s">
        <v>81</v>
      </c>
      <c r="AV267" s="13" t="s">
        <v>79</v>
      </c>
      <c r="AW267" s="13" t="s">
        <v>33</v>
      </c>
      <c r="AX267" s="13" t="s">
        <v>72</v>
      </c>
      <c r="AY267" s="209" t="s">
        <v>160</v>
      </c>
    </row>
    <row r="268" spans="2:51" s="13" customFormat="1" ht="11.25">
      <c r="B268" s="199"/>
      <c r="C268" s="200"/>
      <c r="D268" s="201" t="s">
        <v>172</v>
      </c>
      <c r="E268" s="202" t="s">
        <v>19</v>
      </c>
      <c r="F268" s="203" t="s">
        <v>359</v>
      </c>
      <c r="G268" s="200"/>
      <c r="H268" s="202" t="s">
        <v>19</v>
      </c>
      <c r="I268" s="204"/>
      <c r="J268" s="200"/>
      <c r="K268" s="200"/>
      <c r="L268" s="205"/>
      <c r="M268" s="206"/>
      <c r="N268" s="207"/>
      <c r="O268" s="207"/>
      <c r="P268" s="207"/>
      <c r="Q268" s="207"/>
      <c r="R268" s="207"/>
      <c r="S268" s="207"/>
      <c r="T268" s="208"/>
      <c r="AT268" s="209" t="s">
        <v>172</v>
      </c>
      <c r="AU268" s="209" t="s">
        <v>81</v>
      </c>
      <c r="AV268" s="13" t="s">
        <v>79</v>
      </c>
      <c r="AW268" s="13" t="s">
        <v>33</v>
      </c>
      <c r="AX268" s="13" t="s">
        <v>72</v>
      </c>
      <c r="AY268" s="209" t="s">
        <v>160</v>
      </c>
    </row>
    <row r="269" spans="2:51" s="13" customFormat="1" ht="11.25">
      <c r="B269" s="199"/>
      <c r="C269" s="200"/>
      <c r="D269" s="201" t="s">
        <v>172</v>
      </c>
      <c r="E269" s="202" t="s">
        <v>19</v>
      </c>
      <c r="F269" s="203" t="s">
        <v>360</v>
      </c>
      <c r="G269" s="200"/>
      <c r="H269" s="202" t="s">
        <v>19</v>
      </c>
      <c r="I269" s="204"/>
      <c r="J269" s="200"/>
      <c r="K269" s="200"/>
      <c r="L269" s="205"/>
      <c r="M269" s="206"/>
      <c r="N269" s="207"/>
      <c r="O269" s="207"/>
      <c r="P269" s="207"/>
      <c r="Q269" s="207"/>
      <c r="R269" s="207"/>
      <c r="S269" s="207"/>
      <c r="T269" s="208"/>
      <c r="AT269" s="209" t="s">
        <v>172</v>
      </c>
      <c r="AU269" s="209" t="s">
        <v>81</v>
      </c>
      <c r="AV269" s="13" t="s">
        <v>79</v>
      </c>
      <c r="AW269" s="13" t="s">
        <v>33</v>
      </c>
      <c r="AX269" s="13" t="s">
        <v>72</v>
      </c>
      <c r="AY269" s="209" t="s">
        <v>160</v>
      </c>
    </row>
    <row r="270" spans="2:51" s="13" customFormat="1" ht="11.25">
      <c r="B270" s="199"/>
      <c r="C270" s="200"/>
      <c r="D270" s="201" t="s">
        <v>172</v>
      </c>
      <c r="E270" s="202" t="s">
        <v>19</v>
      </c>
      <c r="F270" s="203" t="s">
        <v>361</v>
      </c>
      <c r="G270" s="200"/>
      <c r="H270" s="202" t="s">
        <v>19</v>
      </c>
      <c r="I270" s="204"/>
      <c r="J270" s="200"/>
      <c r="K270" s="200"/>
      <c r="L270" s="205"/>
      <c r="M270" s="206"/>
      <c r="N270" s="207"/>
      <c r="O270" s="207"/>
      <c r="P270" s="207"/>
      <c r="Q270" s="207"/>
      <c r="R270" s="207"/>
      <c r="S270" s="207"/>
      <c r="T270" s="208"/>
      <c r="AT270" s="209" t="s">
        <v>172</v>
      </c>
      <c r="AU270" s="209" t="s">
        <v>81</v>
      </c>
      <c r="AV270" s="13" t="s">
        <v>79</v>
      </c>
      <c r="AW270" s="13" t="s">
        <v>33</v>
      </c>
      <c r="AX270" s="13" t="s">
        <v>72</v>
      </c>
      <c r="AY270" s="209" t="s">
        <v>160</v>
      </c>
    </row>
    <row r="271" spans="2:51" s="14" customFormat="1" ht="11.25">
      <c r="B271" s="210"/>
      <c r="C271" s="211"/>
      <c r="D271" s="201" t="s">
        <v>172</v>
      </c>
      <c r="E271" s="212" t="s">
        <v>19</v>
      </c>
      <c r="F271" s="213" t="s">
        <v>362</v>
      </c>
      <c r="G271" s="211"/>
      <c r="H271" s="214">
        <v>112.813</v>
      </c>
      <c r="I271" s="215"/>
      <c r="J271" s="211"/>
      <c r="K271" s="211"/>
      <c r="L271" s="216"/>
      <c r="M271" s="217"/>
      <c r="N271" s="218"/>
      <c r="O271" s="218"/>
      <c r="P271" s="218"/>
      <c r="Q271" s="218"/>
      <c r="R271" s="218"/>
      <c r="S271" s="218"/>
      <c r="T271" s="219"/>
      <c r="AT271" s="220" t="s">
        <v>172</v>
      </c>
      <c r="AU271" s="220" t="s">
        <v>81</v>
      </c>
      <c r="AV271" s="14" t="s">
        <v>81</v>
      </c>
      <c r="AW271" s="14" t="s">
        <v>33</v>
      </c>
      <c r="AX271" s="14" t="s">
        <v>79</v>
      </c>
      <c r="AY271" s="220" t="s">
        <v>160</v>
      </c>
    </row>
    <row r="272" spans="1:65" s="2" customFormat="1" ht="16.5" customHeight="1">
      <c r="A272" s="36"/>
      <c r="B272" s="37"/>
      <c r="C272" s="244" t="s">
        <v>363</v>
      </c>
      <c r="D272" s="244" t="s">
        <v>320</v>
      </c>
      <c r="E272" s="245" t="s">
        <v>364</v>
      </c>
      <c r="F272" s="246" t="s">
        <v>365</v>
      </c>
      <c r="G272" s="247" t="s">
        <v>192</v>
      </c>
      <c r="H272" s="248">
        <v>225.626</v>
      </c>
      <c r="I272" s="249"/>
      <c r="J272" s="250">
        <f>ROUND(I272*H272,2)</f>
        <v>0</v>
      </c>
      <c r="K272" s="246" t="s">
        <v>167</v>
      </c>
      <c r="L272" s="251"/>
      <c r="M272" s="252" t="s">
        <v>19</v>
      </c>
      <c r="N272" s="253" t="s">
        <v>43</v>
      </c>
      <c r="O272" s="66"/>
      <c r="P272" s="190">
        <f>O272*H272</f>
        <v>0</v>
      </c>
      <c r="Q272" s="190">
        <v>0</v>
      </c>
      <c r="R272" s="190">
        <f>Q272*H272</f>
        <v>0</v>
      </c>
      <c r="S272" s="190">
        <v>0</v>
      </c>
      <c r="T272" s="191">
        <f>S272*H272</f>
        <v>0</v>
      </c>
      <c r="U272" s="36"/>
      <c r="V272" s="36"/>
      <c r="W272" s="36"/>
      <c r="X272" s="36"/>
      <c r="Y272" s="36"/>
      <c r="Z272" s="36"/>
      <c r="AA272" s="36"/>
      <c r="AB272" s="36"/>
      <c r="AC272" s="36"/>
      <c r="AD272" s="36"/>
      <c r="AE272" s="36"/>
      <c r="AR272" s="192" t="s">
        <v>223</v>
      </c>
      <c r="AT272" s="192" t="s">
        <v>320</v>
      </c>
      <c r="AU272" s="192" t="s">
        <v>81</v>
      </c>
      <c r="AY272" s="19" t="s">
        <v>160</v>
      </c>
      <c r="BE272" s="193">
        <f>IF(N272="základní",J272,0)</f>
        <v>0</v>
      </c>
      <c r="BF272" s="193">
        <f>IF(N272="snížená",J272,0)</f>
        <v>0</v>
      </c>
      <c r="BG272" s="193">
        <f>IF(N272="zákl. přenesená",J272,0)</f>
        <v>0</v>
      </c>
      <c r="BH272" s="193">
        <f>IF(N272="sníž. přenesená",J272,0)</f>
        <v>0</v>
      </c>
      <c r="BI272" s="193">
        <f>IF(N272="nulová",J272,0)</f>
        <v>0</v>
      </c>
      <c r="BJ272" s="19" t="s">
        <v>79</v>
      </c>
      <c r="BK272" s="193">
        <f>ROUND(I272*H272,2)</f>
        <v>0</v>
      </c>
      <c r="BL272" s="19" t="s">
        <v>168</v>
      </c>
      <c r="BM272" s="192" t="s">
        <v>366</v>
      </c>
    </row>
    <row r="273" spans="1:47" s="2" customFormat="1" ht="19.5">
      <c r="A273" s="36"/>
      <c r="B273" s="37"/>
      <c r="C273" s="38"/>
      <c r="D273" s="201" t="s">
        <v>298</v>
      </c>
      <c r="E273" s="38"/>
      <c r="F273" s="243" t="s">
        <v>367</v>
      </c>
      <c r="G273" s="38"/>
      <c r="H273" s="38"/>
      <c r="I273" s="196"/>
      <c r="J273" s="38"/>
      <c r="K273" s="38"/>
      <c r="L273" s="41"/>
      <c r="M273" s="197"/>
      <c r="N273" s="198"/>
      <c r="O273" s="66"/>
      <c r="P273" s="66"/>
      <c r="Q273" s="66"/>
      <c r="R273" s="66"/>
      <c r="S273" s="66"/>
      <c r="T273" s="67"/>
      <c r="U273" s="36"/>
      <c r="V273" s="36"/>
      <c r="W273" s="36"/>
      <c r="X273" s="36"/>
      <c r="Y273" s="36"/>
      <c r="Z273" s="36"/>
      <c r="AA273" s="36"/>
      <c r="AB273" s="36"/>
      <c r="AC273" s="36"/>
      <c r="AD273" s="36"/>
      <c r="AE273" s="36"/>
      <c r="AT273" s="19" t="s">
        <v>298</v>
      </c>
      <c r="AU273" s="19" t="s">
        <v>81</v>
      </c>
    </row>
    <row r="274" spans="2:51" s="14" customFormat="1" ht="11.25">
      <c r="B274" s="210"/>
      <c r="C274" s="211"/>
      <c r="D274" s="201" t="s">
        <v>172</v>
      </c>
      <c r="E274" s="211"/>
      <c r="F274" s="213" t="s">
        <v>368</v>
      </c>
      <c r="G274" s="211"/>
      <c r="H274" s="214">
        <v>225.626</v>
      </c>
      <c r="I274" s="215"/>
      <c r="J274" s="211"/>
      <c r="K274" s="211"/>
      <c r="L274" s="216"/>
      <c r="M274" s="217"/>
      <c r="N274" s="218"/>
      <c r="O274" s="218"/>
      <c r="P274" s="218"/>
      <c r="Q274" s="218"/>
      <c r="R274" s="218"/>
      <c r="S274" s="218"/>
      <c r="T274" s="219"/>
      <c r="AT274" s="220" t="s">
        <v>172</v>
      </c>
      <c r="AU274" s="220" t="s">
        <v>81</v>
      </c>
      <c r="AV274" s="14" t="s">
        <v>81</v>
      </c>
      <c r="AW274" s="14" t="s">
        <v>4</v>
      </c>
      <c r="AX274" s="14" t="s">
        <v>79</v>
      </c>
      <c r="AY274" s="220" t="s">
        <v>160</v>
      </c>
    </row>
    <row r="275" spans="1:65" s="2" customFormat="1" ht="21.75" customHeight="1">
      <c r="A275" s="36"/>
      <c r="B275" s="37"/>
      <c r="C275" s="181" t="s">
        <v>369</v>
      </c>
      <c r="D275" s="181" t="s">
        <v>163</v>
      </c>
      <c r="E275" s="182" t="s">
        <v>370</v>
      </c>
      <c r="F275" s="183" t="s">
        <v>371</v>
      </c>
      <c r="G275" s="184" t="s">
        <v>110</v>
      </c>
      <c r="H275" s="185">
        <v>282.033</v>
      </c>
      <c r="I275" s="186"/>
      <c r="J275" s="187">
        <f>ROUND(I275*H275,2)</f>
        <v>0</v>
      </c>
      <c r="K275" s="183" t="s">
        <v>167</v>
      </c>
      <c r="L275" s="41"/>
      <c r="M275" s="188" t="s">
        <v>19</v>
      </c>
      <c r="N275" s="189" t="s">
        <v>43</v>
      </c>
      <c r="O275" s="66"/>
      <c r="P275" s="190">
        <f>O275*H275</f>
        <v>0</v>
      </c>
      <c r="Q275" s="190">
        <v>0</v>
      </c>
      <c r="R275" s="190">
        <f>Q275*H275</f>
        <v>0</v>
      </c>
      <c r="S275" s="190">
        <v>0</v>
      </c>
      <c r="T275" s="191">
        <f>S275*H275</f>
        <v>0</v>
      </c>
      <c r="U275" s="36"/>
      <c r="V275" s="36"/>
      <c r="W275" s="36"/>
      <c r="X275" s="36"/>
      <c r="Y275" s="36"/>
      <c r="Z275" s="36"/>
      <c r="AA275" s="36"/>
      <c r="AB275" s="36"/>
      <c r="AC275" s="36"/>
      <c r="AD275" s="36"/>
      <c r="AE275" s="36"/>
      <c r="AR275" s="192" t="s">
        <v>168</v>
      </c>
      <c r="AT275" s="192" t="s">
        <v>163</v>
      </c>
      <c r="AU275" s="192" t="s">
        <v>81</v>
      </c>
      <c r="AY275" s="19" t="s">
        <v>160</v>
      </c>
      <c r="BE275" s="193">
        <f>IF(N275="základní",J275,0)</f>
        <v>0</v>
      </c>
      <c r="BF275" s="193">
        <f>IF(N275="snížená",J275,0)</f>
        <v>0</v>
      </c>
      <c r="BG275" s="193">
        <f>IF(N275="zákl. přenesená",J275,0)</f>
        <v>0</v>
      </c>
      <c r="BH275" s="193">
        <f>IF(N275="sníž. přenesená",J275,0)</f>
        <v>0</v>
      </c>
      <c r="BI275" s="193">
        <f>IF(N275="nulová",J275,0)</f>
        <v>0</v>
      </c>
      <c r="BJ275" s="19" t="s">
        <v>79</v>
      </c>
      <c r="BK275" s="193">
        <f>ROUND(I275*H275,2)</f>
        <v>0</v>
      </c>
      <c r="BL275" s="19" t="s">
        <v>168</v>
      </c>
      <c r="BM275" s="192" t="s">
        <v>372</v>
      </c>
    </row>
    <row r="276" spans="1:47" s="2" customFormat="1" ht="11.25">
      <c r="A276" s="36"/>
      <c r="B276" s="37"/>
      <c r="C276" s="38"/>
      <c r="D276" s="194" t="s">
        <v>170</v>
      </c>
      <c r="E276" s="38"/>
      <c r="F276" s="195" t="s">
        <v>373</v>
      </c>
      <c r="G276" s="38"/>
      <c r="H276" s="38"/>
      <c r="I276" s="196"/>
      <c r="J276" s="38"/>
      <c r="K276" s="38"/>
      <c r="L276" s="41"/>
      <c r="M276" s="197"/>
      <c r="N276" s="198"/>
      <c r="O276" s="66"/>
      <c r="P276" s="66"/>
      <c r="Q276" s="66"/>
      <c r="R276" s="66"/>
      <c r="S276" s="66"/>
      <c r="T276" s="67"/>
      <c r="U276" s="36"/>
      <c r="V276" s="36"/>
      <c r="W276" s="36"/>
      <c r="X276" s="36"/>
      <c r="Y276" s="36"/>
      <c r="Z276" s="36"/>
      <c r="AA276" s="36"/>
      <c r="AB276" s="36"/>
      <c r="AC276" s="36"/>
      <c r="AD276" s="36"/>
      <c r="AE276" s="36"/>
      <c r="AT276" s="19" t="s">
        <v>170</v>
      </c>
      <c r="AU276" s="19" t="s">
        <v>81</v>
      </c>
    </row>
    <row r="277" spans="2:51" s="13" customFormat="1" ht="11.25">
      <c r="B277" s="199"/>
      <c r="C277" s="200"/>
      <c r="D277" s="201" t="s">
        <v>172</v>
      </c>
      <c r="E277" s="202" t="s">
        <v>19</v>
      </c>
      <c r="F277" s="203" t="s">
        <v>374</v>
      </c>
      <c r="G277" s="200"/>
      <c r="H277" s="202" t="s">
        <v>19</v>
      </c>
      <c r="I277" s="204"/>
      <c r="J277" s="200"/>
      <c r="K277" s="200"/>
      <c r="L277" s="205"/>
      <c r="M277" s="206"/>
      <c r="N277" s="207"/>
      <c r="O277" s="207"/>
      <c r="P277" s="207"/>
      <c r="Q277" s="207"/>
      <c r="R277" s="207"/>
      <c r="S277" s="207"/>
      <c r="T277" s="208"/>
      <c r="AT277" s="209" t="s">
        <v>172</v>
      </c>
      <c r="AU277" s="209" t="s">
        <v>81</v>
      </c>
      <c r="AV277" s="13" t="s">
        <v>79</v>
      </c>
      <c r="AW277" s="13" t="s">
        <v>33</v>
      </c>
      <c r="AX277" s="13" t="s">
        <v>72</v>
      </c>
      <c r="AY277" s="209" t="s">
        <v>160</v>
      </c>
    </row>
    <row r="278" spans="2:51" s="13" customFormat="1" ht="11.25">
      <c r="B278" s="199"/>
      <c r="C278" s="200"/>
      <c r="D278" s="201" t="s">
        <v>172</v>
      </c>
      <c r="E278" s="202" t="s">
        <v>19</v>
      </c>
      <c r="F278" s="203" t="s">
        <v>375</v>
      </c>
      <c r="G278" s="200"/>
      <c r="H278" s="202" t="s">
        <v>19</v>
      </c>
      <c r="I278" s="204"/>
      <c r="J278" s="200"/>
      <c r="K278" s="200"/>
      <c r="L278" s="205"/>
      <c r="M278" s="206"/>
      <c r="N278" s="207"/>
      <c r="O278" s="207"/>
      <c r="P278" s="207"/>
      <c r="Q278" s="207"/>
      <c r="R278" s="207"/>
      <c r="S278" s="207"/>
      <c r="T278" s="208"/>
      <c r="AT278" s="209" t="s">
        <v>172</v>
      </c>
      <c r="AU278" s="209" t="s">
        <v>81</v>
      </c>
      <c r="AV278" s="13" t="s">
        <v>79</v>
      </c>
      <c r="AW278" s="13" t="s">
        <v>33</v>
      </c>
      <c r="AX278" s="13" t="s">
        <v>72</v>
      </c>
      <c r="AY278" s="209" t="s">
        <v>160</v>
      </c>
    </row>
    <row r="279" spans="2:51" s="14" customFormat="1" ht="11.25">
      <c r="B279" s="210"/>
      <c r="C279" s="211"/>
      <c r="D279" s="201" t="s">
        <v>172</v>
      </c>
      <c r="E279" s="212" t="s">
        <v>19</v>
      </c>
      <c r="F279" s="213" t="s">
        <v>112</v>
      </c>
      <c r="G279" s="211"/>
      <c r="H279" s="214">
        <v>282.033</v>
      </c>
      <c r="I279" s="215"/>
      <c r="J279" s="211"/>
      <c r="K279" s="211"/>
      <c r="L279" s="216"/>
      <c r="M279" s="217"/>
      <c r="N279" s="218"/>
      <c r="O279" s="218"/>
      <c r="P279" s="218"/>
      <c r="Q279" s="218"/>
      <c r="R279" s="218"/>
      <c r="S279" s="218"/>
      <c r="T279" s="219"/>
      <c r="AT279" s="220" t="s">
        <v>172</v>
      </c>
      <c r="AU279" s="220" t="s">
        <v>81</v>
      </c>
      <c r="AV279" s="14" t="s">
        <v>81</v>
      </c>
      <c r="AW279" s="14" t="s">
        <v>33</v>
      </c>
      <c r="AX279" s="14" t="s">
        <v>79</v>
      </c>
      <c r="AY279" s="220" t="s">
        <v>160</v>
      </c>
    </row>
    <row r="280" spans="1:65" s="2" customFormat="1" ht="21.75" customHeight="1">
      <c r="A280" s="36"/>
      <c r="B280" s="37"/>
      <c r="C280" s="181" t="s">
        <v>376</v>
      </c>
      <c r="D280" s="181" t="s">
        <v>163</v>
      </c>
      <c r="E280" s="182" t="s">
        <v>377</v>
      </c>
      <c r="F280" s="183" t="s">
        <v>378</v>
      </c>
      <c r="G280" s="184" t="s">
        <v>110</v>
      </c>
      <c r="H280" s="185">
        <v>282.033</v>
      </c>
      <c r="I280" s="186"/>
      <c r="J280" s="187">
        <f>ROUND(I280*H280,2)</f>
        <v>0</v>
      </c>
      <c r="K280" s="183" t="s">
        <v>167</v>
      </c>
      <c r="L280" s="41"/>
      <c r="M280" s="188" t="s">
        <v>19</v>
      </c>
      <c r="N280" s="189" t="s">
        <v>43</v>
      </c>
      <c r="O280" s="66"/>
      <c r="P280" s="190">
        <f>O280*H280</f>
        <v>0</v>
      </c>
      <c r="Q280" s="190">
        <v>0</v>
      </c>
      <c r="R280" s="190">
        <f>Q280*H280</f>
        <v>0</v>
      </c>
      <c r="S280" s="190">
        <v>0</v>
      </c>
      <c r="T280" s="191">
        <f>S280*H280</f>
        <v>0</v>
      </c>
      <c r="U280" s="36"/>
      <c r="V280" s="36"/>
      <c r="W280" s="36"/>
      <c r="X280" s="36"/>
      <c r="Y280" s="36"/>
      <c r="Z280" s="36"/>
      <c r="AA280" s="36"/>
      <c r="AB280" s="36"/>
      <c r="AC280" s="36"/>
      <c r="AD280" s="36"/>
      <c r="AE280" s="36"/>
      <c r="AR280" s="192" t="s">
        <v>168</v>
      </c>
      <c r="AT280" s="192" t="s">
        <v>163</v>
      </c>
      <c r="AU280" s="192" t="s">
        <v>81</v>
      </c>
      <c r="AY280" s="19" t="s">
        <v>160</v>
      </c>
      <c r="BE280" s="193">
        <f>IF(N280="základní",J280,0)</f>
        <v>0</v>
      </c>
      <c r="BF280" s="193">
        <f>IF(N280="snížená",J280,0)</f>
        <v>0</v>
      </c>
      <c r="BG280" s="193">
        <f>IF(N280="zákl. přenesená",J280,0)</f>
        <v>0</v>
      </c>
      <c r="BH280" s="193">
        <f>IF(N280="sníž. přenesená",J280,0)</f>
        <v>0</v>
      </c>
      <c r="BI280" s="193">
        <f>IF(N280="nulová",J280,0)</f>
        <v>0</v>
      </c>
      <c r="BJ280" s="19" t="s">
        <v>79</v>
      </c>
      <c r="BK280" s="193">
        <f>ROUND(I280*H280,2)</f>
        <v>0</v>
      </c>
      <c r="BL280" s="19" t="s">
        <v>168</v>
      </c>
      <c r="BM280" s="192" t="s">
        <v>379</v>
      </c>
    </row>
    <row r="281" spans="1:47" s="2" customFormat="1" ht="11.25">
      <c r="A281" s="36"/>
      <c r="B281" s="37"/>
      <c r="C281" s="38"/>
      <c r="D281" s="194" t="s">
        <v>170</v>
      </c>
      <c r="E281" s="38"/>
      <c r="F281" s="195" t="s">
        <v>380</v>
      </c>
      <c r="G281" s="38"/>
      <c r="H281" s="38"/>
      <c r="I281" s="196"/>
      <c r="J281" s="38"/>
      <c r="K281" s="38"/>
      <c r="L281" s="41"/>
      <c r="M281" s="197"/>
      <c r="N281" s="198"/>
      <c r="O281" s="66"/>
      <c r="P281" s="66"/>
      <c r="Q281" s="66"/>
      <c r="R281" s="66"/>
      <c r="S281" s="66"/>
      <c r="T281" s="67"/>
      <c r="U281" s="36"/>
      <c r="V281" s="36"/>
      <c r="W281" s="36"/>
      <c r="X281" s="36"/>
      <c r="Y281" s="36"/>
      <c r="Z281" s="36"/>
      <c r="AA281" s="36"/>
      <c r="AB281" s="36"/>
      <c r="AC281" s="36"/>
      <c r="AD281" s="36"/>
      <c r="AE281" s="36"/>
      <c r="AT281" s="19" t="s">
        <v>170</v>
      </c>
      <c r="AU281" s="19" t="s">
        <v>81</v>
      </c>
    </row>
    <row r="282" spans="1:47" s="2" customFormat="1" ht="19.5">
      <c r="A282" s="36"/>
      <c r="B282" s="37"/>
      <c r="C282" s="38"/>
      <c r="D282" s="201" t="s">
        <v>298</v>
      </c>
      <c r="E282" s="38"/>
      <c r="F282" s="243" t="s">
        <v>381</v>
      </c>
      <c r="G282" s="38"/>
      <c r="H282" s="38"/>
      <c r="I282" s="196"/>
      <c r="J282" s="38"/>
      <c r="K282" s="38"/>
      <c r="L282" s="41"/>
      <c r="M282" s="197"/>
      <c r="N282" s="198"/>
      <c r="O282" s="66"/>
      <c r="P282" s="66"/>
      <c r="Q282" s="66"/>
      <c r="R282" s="66"/>
      <c r="S282" s="66"/>
      <c r="T282" s="67"/>
      <c r="U282" s="36"/>
      <c r="V282" s="36"/>
      <c r="W282" s="36"/>
      <c r="X282" s="36"/>
      <c r="Y282" s="36"/>
      <c r="Z282" s="36"/>
      <c r="AA282" s="36"/>
      <c r="AB282" s="36"/>
      <c r="AC282" s="36"/>
      <c r="AD282" s="36"/>
      <c r="AE282" s="36"/>
      <c r="AT282" s="19" t="s">
        <v>298</v>
      </c>
      <c r="AU282" s="19" t="s">
        <v>81</v>
      </c>
    </row>
    <row r="283" spans="1:65" s="2" customFormat="1" ht="24.2" customHeight="1">
      <c r="A283" s="36"/>
      <c r="B283" s="37"/>
      <c r="C283" s="181" t="s">
        <v>382</v>
      </c>
      <c r="D283" s="181" t="s">
        <v>163</v>
      </c>
      <c r="E283" s="182" t="s">
        <v>383</v>
      </c>
      <c r="F283" s="183" t="s">
        <v>384</v>
      </c>
      <c r="G283" s="184" t="s">
        <v>110</v>
      </c>
      <c r="H283" s="185">
        <v>282.033</v>
      </c>
      <c r="I283" s="186"/>
      <c r="J283" s="187">
        <f>ROUND(I283*H283,2)</f>
        <v>0</v>
      </c>
      <c r="K283" s="183" t="s">
        <v>167</v>
      </c>
      <c r="L283" s="41"/>
      <c r="M283" s="188" t="s">
        <v>19</v>
      </c>
      <c r="N283" s="189" t="s">
        <v>43</v>
      </c>
      <c r="O283" s="66"/>
      <c r="P283" s="190">
        <f>O283*H283</f>
        <v>0</v>
      </c>
      <c r="Q283" s="190">
        <v>0</v>
      </c>
      <c r="R283" s="190">
        <f>Q283*H283</f>
        <v>0</v>
      </c>
      <c r="S283" s="190">
        <v>0</v>
      </c>
      <c r="T283" s="191">
        <f>S283*H283</f>
        <v>0</v>
      </c>
      <c r="U283" s="36"/>
      <c r="V283" s="36"/>
      <c r="W283" s="36"/>
      <c r="X283" s="36"/>
      <c r="Y283" s="36"/>
      <c r="Z283" s="36"/>
      <c r="AA283" s="36"/>
      <c r="AB283" s="36"/>
      <c r="AC283" s="36"/>
      <c r="AD283" s="36"/>
      <c r="AE283" s="36"/>
      <c r="AR283" s="192" t="s">
        <v>168</v>
      </c>
      <c r="AT283" s="192" t="s">
        <v>163</v>
      </c>
      <c r="AU283" s="192" t="s">
        <v>81</v>
      </c>
      <c r="AY283" s="19" t="s">
        <v>160</v>
      </c>
      <c r="BE283" s="193">
        <f>IF(N283="základní",J283,0)</f>
        <v>0</v>
      </c>
      <c r="BF283" s="193">
        <f>IF(N283="snížená",J283,0)</f>
        <v>0</v>
      </c>
      <c r="BG283" s="193">
        <f>IF(N283="zákl. přenesená",J283,0)</f>
        <v>0</v>
      </c>
      <c r="BH283" s="193">
        <f>IF(N283="sníž. přenesená",J283,0)</f>
        <v>0</v>
      </c>
      <c r="BI283" s="193">
        <f>IF(N283="nulová",J283,0)</f>
        <v>0</v>
      </c>
      <c r="BJ283" s="19" t="s">
        <v>79</v>
      </c>
      <c r="BK283" s="193">
        <f>ROUND(I283*H283,2)</f>
        <v>0</v>
      </c>
      <c r="BL283" s="19" t="s">
        <v>168</v>
      </c>
      <c r="BM283" s="192" t="s">
        <v>385</v>
      </c>
    </row>
    <row r="284" spans="1:47" s="2" customFormat="1" ht="11.25">
      <c r="A284" s="36"/>
      <c r="B284" s="37"/>
      <c r="C284" s="38"/>
      <c r="D284" s="194" t="s">
        <v>170</v>
      </c>
      <c r="E284" s="38"/>
      <c r="F284" s="195" t="s">
        <v>386</v>
      </c>
      <c r="G284" s="38"/>
      <c r="H284" s="38"/>
      <c r="I284" s="196"/>
      <c r="J284" s="38"/>
      <c r="K284" s="38"/>
      <c r="L284" s="41"/>
      <c r="M284" s="197"/>
      <c r="N284" s="198"/>
      <c r="O284" s="66"/>
      <c r="P284" s="66"/>
      <c r="Q284" s="66"/>
      <c r="R284" s="66"/>
      <c r="S284" s="66"/>
      <c r="T284" s="67"/>
      <c r="U284" s="36"/>
      <c r="V284" s="36"/>
      <c r="W284" s="36"/>
      <c r="X284" s="36"/>
      <c r="Y284" s="36"/>
      <c r="Z284" s="36"/>
      <c r="AA284" s="36"/>
      <c r="AB284" s="36"/>
      <c r="AC284" s="36"/>
      <c r="AD284" s="36"/>
      <c r="AE284" s="36"/>
      <c r="AT284" s="19" t="s">
        <v>170</v>
      </c>
      <c r="AU284" s="19" t="s">
        <v>81</v>
      </c>
    </row>
    <row r="285" spans="1:65" s="2" customFormat="1" ht="16.5" customHeight="1">
      <c r="A285" s="36"/>
      <c r="B285" s="37"/>
      <c r="C285" s="181" t="s">
        <v>387</v>
      </c>
      <c r="D285" s="181" t="s">
        <v>163</v>
      </c>
      <c r="E285" s="182" t="s">
        <v>388</v>
      </c>
      <c r="F285" s="183" t="s">
        <v>389</v>
      </c>
      <c r="G285" s="184" t="s">
        <v>110</v>
      </c>
      <c r="H285" s="185">
        <v>282.033</v>
      </c>
      <c r="I285" s="186"/>
      <c r="J285" s="187">
        <f>ROUND(I285*H285,2)</f>
        <v>0</v>
      </c>
      <c r="K285" s="183" t="s">
        <v>167</v>
      </c>
      <c r="L285" s="41"/>
      <c r="M285" s="188" t="s">
        <v>19</v>
      </c>
      <c r="N285" s="189" t="s">
        <v>43</v>
      </c>
      <c r="O285" s="66"/>
      <c r="P285" s="190">
        <f>O285*H285</f>
        <v>0</v>
      </c>
      <c r="Q285" s="190">
        <v>0</v>
      </c>
      <c r="R285" s="190">
        <f>Q285*H285</f>
        <v>0</v>
      </c>
      <c r="S285" s="190">
        <v>0</v>
      </c>
      <c r="T285" s="191">
        <f>S285*H285</f>
        <v>0</v>
      </c>
      <c r="U285" s="36"/>
      <c r="V285" s="36"/>
      <c r="W285" s="36"/>
      <c r="X285" s="36"/>
      <c r="Y285" s="36"/>
      <c r="Z285" s="36"/>
      <c r="AA285" s="36"/>
      <c r="AB285" s="36"/>
      <c r="AC285" s="36"/>
      <c r="AD285" s="36"/>
      <c r="AE285" s="36"/>
      <c r="AR285" s="192" t="s">
        <v>168</v>
      </c>
      <c r="AT285" s="192" t="s">
        <v>163</v>
      </c>
      <c r="AU285" s="192" t="s">
        <v>81</v>
      </c>
      <c r="AY285" s="19" t="s">
        <v>160</v>
      </c>
      <c r="BE285" s="193">
        <f>IF(N285="základní",J285,0)</f>
        <v>0</v>
      </c>
      <c r="BF285" s="193">
        <f>IF(N285="snížená",J285,0)</f>
        <v>0</v>
      </c>
      <c r="BG285" s="193">
        <f>IF(N285="zákl. přenesená",J285,0)</f>
        <v>0</v>
      </c>
      <c r="BH285" s="193">
        <f>IF(N285="sníž. přenesená",J285,0)</f>
        <v>0</v>
      </c>
      <c r="BI285" s="193">
        <f>IF(N285="nulová",J285,0)</f>
        <v>0</v>
      </c>
      <c r="BJ285" s="19" t="s">
        <v>79</v>
      </c>
      <c r="BK285" s="193">
        <f>ROUND(I285*H285,2)</f>
        <v>0</v>
      </c>
      <c r="BL285" s="19" t="s">
        <v>168</v>
      </c>
      <c r="BM285" s="192" t="s">
        <v>390</v>
      </c>
    </row>
    <row r="286" spans="1:47" s="2" customFormat="1" ht="11.25">
      <c r="A286" s="36"/>
      <c r="B286" s="37"/>
      <c r="C286" s="38"/>
      <c r="D286" s="194" t="s">
        <v>170</v>
      </c>
      <c r="E286" s="38"/>
      <c r="F286" s="195" t="s">
        <v>391</v>
      </c>
      <c r="G286" s="38"/>
      <c r="H286" s="38"/>
      <c r="I286" s="196"/>
      <c r="J286" s="38"/>
      <c r="K286" s="38"/>
      <c r="L286" s="41"/>
      <c r="M286" s="197"/>
      <c r="N286" s="198"/>
      <c r="O286" s="66"/>
      <c r="P286" s="66"/>
      <c r="Q286" s="66"/>
      <c r="R286" s="66"/>
      <c r="S286" s="66"/>
      <c r="T286" s="67"/>
      <c r="U286" s="36"/>
      <c r="V286" s="36"/>
      <c r="W286" s="36"/>
      <c r="X286" s="36"/>
      <c r="Y286" s="36"/>
      <c r="Z286" s="36"/>
      <c r="AA286" s="36"/>
      <c r="AB286" s="36"/>
      <c r="AC286" s="36"/>
      <c r="AD286" s="36"/>
      <c r="AE286" s="36"/>
      <c r="AT286" s="19" t="s">
        <v>170</v>
      </c>
      <c r="AU286" s="19" t="s">
        <v>81</v>
      </c>
    </row>
    <row r="287" spans="1:65" s="2" customFormat="1" ht="24.2" customHeight="1">
      <c r="A287" s="36"/>
      <c r="B287" s="37"/>
      <c r="C287" s="181" t="s">
        <v>392</v>
      </c>
      <c r="D287" s="181" t="s">
        <v>163</v>
      </c>
      <c r="E287" s="182" t="s">
        <v>393</v>
      </c>
      <c r="F287" s="183" t="s">
        <v>394</v>
      </c>
      <c r="G287" s="184" t="s">
        <v>110</v>
      </c>
      <c r="H287" s="185">
        <v>282.033</v>
      </c>
      <c r="I287" s="186"/>
      <c r="J287" s="187">
        <f>ROUND(I287*H287,2)</f>
        <v>0</v>
      </c>
      <c r="K287" s="183" t="s">
        <v>167</v>
      </c>
      <c r="L287" s="41"/>
      <c r="M287" s="188" t="s">
        <v>19</v>
      </c>
      <c r="N287" s="189" t="s">
        <v>43</v>
      </c>
      <c r="O287" s="66"/>
      <c r="P287" s="190">
        <f>O287*H287</f>
        <v>0</v>
      </c>
      <c r="Q287" s="190">
        <v>0</v>
      </c>
      <c r="R287" s="190">
        <f>Q287*H287</f>
        <v>0</v>
      </c>
      <c r="S287" s="190">
        <v>0</v>
      </c>
      <c r="T287" s="191">
        <f>S287*H287</f>
        <v>0</v>
      </c>
      <c r="U287" s="36"/>
      <c r="V287" s="36"/>
      <c r="W287" s="36"/>
      <c r="X287" s="36"/>
      <c r="Y287" s="36"/>
      <c r="Z287" s="36"/>
      <c r="AA287" s="36"/>
      <c r="AB287" s="36"/>
      <c r="AC287" s="36"/>
      <c r="AD287" s="36"/>
      <c r="AE287" s="36"/>
      <c r="AR287" s="192" t="s">
        <v>168</v>
      </c>
      <c r="AT287" s="192" t="s">
        <v>163</v>
      </c>
      <c r="AU287" s="192" t="s">
        <v>81</v>
      </c>
      <c r="AY287" s="19" t="s">
        <v>160</v>
      </c>
      <c r="BE287" s="193">
        <f>IF(N287="základní",J287,0)</f>
        <v>0</v>
      </c>
      <c r="BF287" s="193">
        <f>IF(N287="snížená",J287,0)</f>
        <v>0</v>
      </c>
      <c r="BG287" s="193">
        <f>IF(N287="zákl. přenesená",J287,0)</f>
        <v>0</v>
      </c>
      <c r="BH287" s="193">
        <f>IF(N287="sníž. přenesená",J287,0)</f>
        <v>0</v>
      </c>
      <c r="BI287" s="193">
        <f>IF(N287="nulová",J287,0)</f>
        <v>0</v>
      </c>
      <c r="BJ287" s="19" t="s">
        <v>79</v>
      </c>
      <c r="BK287" s="193">
        <f>ROUND(I287*H287,2)</f>
        <v>0</v>
      </c>
      <c r="BL287" s="19" t="s">
        <v>168</v>
      </c>
      <c r="BM287" s="192" t="s">
        <v>395</v>
      </c>
    </row>
    <row r="288" spans="1:47" s="2" customFormat="1" ht="11.25">
      <c r="A288" s="36"/>
      <c r="B288" s="37"/>
      <c r="C288" s="38"/>
      <c r="D288" s="194" t="s">
        <v>170</v>
      </c>
      <c r="E288" s="38"/>
      <c r="F288" s="195" t="s">
        <v>396</v>
      </c>
      <c r="G288" s="38"/>
      <c r="H288" s="38"/>
      <c r="I288" s="196"/>
      <c r="J288" s="38"/>
      <c r="K288" s="38"/>
      <c r="L288" s="41"/>
      <c r="M288" s="197"/>
      <c r="N288" s="198"/>
      <c r="O288" s="66"/>
      <c r="P288" s="66"/>
      <c r="Q288" s="66"/>
      <c r="R288" s="66"/>
      <c r="S288" s="66"/>
      <c r="T288" s="67"/>
      <c r="U288" s="36"/>
      <c r="V288" s="36"/>
      <c r="W288" s="36"/>
      <c r="X288" s="36"/>
      <c r="Y288" s="36"/>
      <c r="Z288" s="36"/>
      <c r="AA288" s="36"/>
      <c r="AB288" s="36"/>
      <c r="AC288" s="36"/>
      <c r="AD288" s="36"/>
      <c r="AE288" s="36"/>
      <c r="AT288" s="19" t="s">
        <v>170</v>
      </c>
      <c r="AU288" s="19" t="s">
        <v>81</v>
      </c>
    </row>
    <row r="289" spans="2:63" s="12" customFormat="1" ht="22.9" customHeight="1">
      <c r="B289" s="165"/>
      <c r="C289" s="166"/>
      <c r="D289" s="167" t="s">
        <v>71</v>
      </c>
      <c r="E289" s="179" t="s">
        <v>397</v>
      </c>
      <c r="F289" s="179" t="s">
        <v>398</v>
      </c>
      <c r="G289" s="166"/>
      <c r="H289" s="166"/>
      <c r="I289" s="169"/>
      <c r="J289" s="180">
        <f>BK289</f>
        <v>0</v>
      </c>
      <c r="K289" s="166"/>
      <c r="L289" s="171"/>
      <c r="M289" s="172"/>
      <c r="N289" s="173"/>
      <c r="O289" s="173"/>
      <c r="P289" s="174">
        <f>SUM(P290:P310)</f>
        <v>0</v>
      </c>
      <c r="Q289" s="173"/>
      <c r="R289" s="174">
        <f>SUM(R290:R310)</f>
        <v>0</v>
      </c>
      <c r="S289" s="173"/>
      <c r="T289" s="175">
        <f>SUM(T290:T310)</f>
        <v>0</v>
      </c>
      <c r="AR289" s="176" t="s">
        <v>79</v>
      </c>
      <c r="AT289" s="177" t="s">
        <v>71</v>
      </c>
      <c r="AU289" s="177" t="s">
        <v>79</v>
      </c>
      <c r="AY289" s="176" t="s">
        <v>160</v>
      </c>
      <c r="BK289" s="178">
        <f>SUM(BK290:BK310)</f>
        <v>0</v>
      </c>
    </row>
    <row r="290" spans="1:65" s="2" customFormat="1" ht="24.2" customHeight="1">
      <c r="A290" s="36"/>
      <c r="B290" s="37"/>
      <c r="C290" s="181" t="s">
        <v>399</v>
      </c>
      <c r="D290" s="181" t="s">
        <v>163</v>
      </c>
      <c r="E290" s="182" t="s">
        <v>330</v>
      </c>
      <c r="F290" s="183" t="s">
        <v>331</v>
      </c>
      <c r="G290" s="184" t="s">
        <v>208</v>
      </c>
      <c r="H290" s="185">
        <v>28.608</v>
      </c>
      <c r="I290" s="186"/>
      <c r="J290" s="187">
        <f>ROUND(I290*H290,2)</f>
        <v>0</v>
      </c>
      <c r="K290" s="183" t="s">
        <v>167</v>
      </c>
      <c r="L290" s="41"/>
      <c r="M290" s="188" t="s">
        <v>19</v>
      </c>
      <c r="N290" s="189" t="s">
        <v>43</v>
      </c>
      <c r="O290" s="66"/>
      <c r="P290" s="190">
        <f>O290*H290</f>
        <v>0</v>
      </c>
      <c r="Q290" s="190">
        <v>0</v>
      </c>
      <c r="R290" s="190">
        <f>Q290*H290</f>
        <v>0</v>
      </c>
      <c r="S290" s="190">
        <v>0</v>
      </c>
      <c r="T290" s="191">
        <f>S290*H290</f>
        <v>0</v>
      </c>
      <c r="U290" s="36"/>
      <c r="V290" s="36"/>
      <c r="W290" s="36"/>
      <c r="X290" s="36"/>
      <c r="Y290" s="36"/>
      <c r="Z290" s="36"/>
      <c r="AA290" s="36"/>
      <c r="AB290" s="36"/>
      <c r="AC290" s="36"/>
      <c r="AD290" s="36"/>
      <c r="AE290" s="36"/>
      <c r="AR290" s="192" t="s">
        <v>168</v>
      </c>
      <c r="AT290" s="192" t="s">
        <v>163</v>
      </c>
      <c r="AU290" s="192" t="s">
        <v>81</v>
      </c>
      <c r="AY290" s="19" t="s">
        <v>160</v>
      </c>
      <c r="BE290" s="193">
        <f>IF(N290="základní",J290,0)</f>
        <v>0</v>
      </c>
      <c r="BF290" s="193">
        <f>IF(N290="snížená",J290,0)</f>
        <v>0</v>
      </c>
      <c r="BG290" s="193">
        <f>IF(N290="zákl. přenesená",J290,0)</f>
        <v>0</v>
      </c>
      <c r="BH290" s="193">
        <f>IF(N290="sníž. přenesená",J290,0)</f>
        <v>0</v>
      </c>
      <c r="BI290" s="193">
        <f>IF(N290="nulová",J290,0)</f>
        <v>0</v>
      </c>
      <c r="BJ290" s="19" t="s">
        <v>79</v>
      </c>
      <c r="BK290" s="193">
        <f>ROUND(I290*H290,2)</f>
        <v>0</v>
      </c>
      <c r="BL290" s="19" t="s">
        <v>168</v>
      </c>
      <c r="BM290" s="192" t="s">
        <v>400</v>
      </c>
    </row>
    <row r="291" spans="1:47" s="2" customFormat="1" ht="11.25">
      <c r="A291" s="36"/>
      <c r="B291" s="37"/>
      <c r="C291" s="38"/>
      <c r="D291" s="194" t="s">
        <v>170</v>
      </c>
      <c r="E291" s="38"/>
      <c r="F291" s="195" t="s">
        <v>333</v>
      </c>
      <c r="G291" s="38"/>
      <c r="H291" s="38"/>
      <c r="I291" s="196"/>
      <c r="J291" s="38"/>
      <c r="K291" s="38"/>
      <c r="L291" s="41"/>
      <c r="M291" s="197"/>
      <c r="N291" s="198"/>
      <c r="O291" s="66"/>
      <c r="P291" s="66"/>
      <c r="Q291" s="66"/>
      <c r="R291" s="66"/>
      <c r="S291" s="66"/>
      <c r="T291" s="67"/>
      <c r="U291" s="36"/>
      <c r="V291" s="36"/>
      <c r="W291" s="36"/>
      <c r="X291" s="36"/>
      <c r="Y291" s="36"/>
      <c r="Z291" s="36"/>
      <c r="AA291" s="36"/>
      <c r="AB291" s="36"/>
      <c r="AC291" s="36"/>
      <c r="AD291" s="36"/>
      <c r="AE291" s="36"/>
      <c r="AT291" s="19" t="s">
        <v>170</v>
      </c>
      <c r="AU291" s="19" t="s">
        <v>81</v>
      </c>
    </row>
    <row r="292" spans="1:47" s="2" customFormat="1" ht="19.5">
      <c r="A292" s="36"/>
      <c r="B292" s="37"/>
      <c r="C292" s="38"/>
      <c r="D292" s="201" t="s">
        <v>298</v>
      </c>
      <c r="E292" s="38"/>
      <c r="F292" s="243" t="s">
        <v>401</v>
      </c>
      <c r="G292" s="38"/>
      <c r="H292" s="38"/>
      <c r="I292" s="196"/>
      <c r="J292" s="38"/>
      <c r="K292" s="38"/>
      <c r="L292" s="41"/>
      <c r="M292" s="197"/>
      <c r="N292" s="198"/>
      <c r="O292" s="66"/>
      <c r="P292" s="66"/>
      <c r="Q292" s="66"/>
      <c r="R292" s="66"/>
      <c r="S292" s="66"/>
      <c r="T292" s="67"/>
      <c r="U292" s="36"/>
      <c r="V292" s="36"/>
      <c r="W292" s="36"/>
      <c r="X292" s="36"/>
      <c r="Y292" s="36"/>
      <c r="Z292" s="36"/>
      <c r="AA292" s="36"/>
      <c r="AB292" s="36"/>
      <c r="AC292" s="36"/>
      <c r="AD292" s="36"/>
      <c r="AE292" s="36"/>
      <c r="AT292" s="19" t="s">
        <v>298</v>
      </c>
      <c r="AU292" s="19" t="s">
        <v>81</v>
      </c>
    </row>
    <row r="293" spans="1:65" s="2" customFormat="1" ht="37.9" customHeight="1">
      <c r="A293" s="36"/>
      <c r="B293" s="37"/>
      <c r="C293" s="181" t="s">
        <v>402</v>
      </c>
      <c r="D293" s="181" t="s">
        <v>163</v>
      </c>
      <c r="E293" s="182" t="s">
        <v>403</v>
      </c>
      <c r="F293" s="183" t="s">
        <v>404</v>
      </c>
      <c r="G293" s="184" t="s">
        <v>208</v>
      </c>
      <c r="H293" s="185">
        <v>28.608</v>
      </c>
      <c r="I293" s="186"/>
      <c r="J293" s="187">
        <f>ROUND(I293*H293,2)</f>
        <v>0</v>
      </c>
      <c r="K293" s="183" t="s">
        <v>167</v>
      </c>
      <c r="L293" s="41"/>
      <c r="M293" s="188" t="s">
        <v>19</v>
      </c>
      <c r="N293" s="189" t="s">
        <v>43</v>
      </c>
      <c r="O293" s="66"/>
      <c r="P293" s="190">
        <f>O293*H293</f>
        <v>0</v>
      </c>
      <c r="Q293" s="190">
        <v>0</v>
      </c>
      <c r="R293" s="190">
        <f>Q293*H293</f>
        <v>0</v>
      </c>
      <c r="S293" s="190">
        <v>0</v>
      </c>
      <c r="T293" s="191">
        <f>S293*H293</f>
        <v>0</v>
      </c>
      <c r="U293" s="36"/>
      <c r="V293" s="36"/>
      <c r="W293" s="36"/>
      <c r="X293" s="36"/>
      <c r="Y293" s="36"/>
      <c r="Z293" s="36"/>
      <c r="AA293" s="36"/>
      <c r="AB293" s="36"/>
      <c r="AC293" s="36"/>
      <c r="AD293" s="36"/>
      <c r="AE293" s="36"/>
      <c r="AR293" s="192" t="s">
        <v>168</v>
      </c>
      <c r="AT293" s="192" t="s">
        <v>163</v>
      </c>
      <c r="AU293" s="192" t="s">
        <v>81</v>
      </c>
      <c r="AY293" s="19" t="s">
        <v>160</v>
      </c>
      <c r="BE293" s="193">
        <f>IF(N293="základní",J293,0)</f>
        <v>0</v>
      </c>
      <c r="BF293" s="193">
        <f>IF(N293="snížená",J293,0)</f>
        <v>0</v>
      </c>
      <c r="BG293" s="193">
        <f>IF(N293="zákl. přenesená",J293,0)</f>
        <v>0</v>
      </c>
      <c r="BH293" s="193">
        <f>IF(N293="sníž. přenesená",J293,0)</f>
        <v>0</v>
      </c>
      <c r="BI293" s="193">
        <f>IF(N293="nulová",J293,0)</f>
        <v>0</v>
      </c>
      <c r="BJ293" s="19" t="s">
        <v>79</v>
      </c>
      <c r="BK293" s="193">
        <f>ROUND(I293*H293,2)</f>
        <v>0</v>
      </c>
      <c r="BL293" s="19" t="s">
        <v>168</v>
      </c>
      <c r="BM293" s="192" t="s">
        <v>405</v>
      </c>
    </row>
    <row r="294" spans="1:47" s="2" customFormat="1" ht="11.25">
      <c r="A294" s="36"/>
      <c r="B294" s="37"/>
      <c r="C294" s="38"/>
      <c r="D294" s="194" t="s">
        <v>170</v>
      </c>
      <c r="E294" s="38"/>
      <c r="F294" s="195" t="s">
        <v>406</v>
      </c>
      <c r="G294" s="38"/>
      <c r="H294" s="38"/>
      <c r="I294" s="196"/>
      <c r="J294" s="38"/>
      <c r="K294" s="38"/>
      <c r="L294" s="41"/>
      <c r="M294" s="197"/>
      <c r="N294" s="198"/>
      <c r="O294" s="66"/>
      <c r="P294" s="66"/>
      <c r="Q294" s="66"/>
      <c r="R294" s="66"/>
      <c r="S294" s="66"/>
      <c r="T294" s="67"/>
      <c r="U294" s="36"/>
      <c r="V294" s="36"/>
      <c r="W294" s="36"/>
      <c r="X294" s="36"/>
      <c r="Y294" s="36"/>
      <c r="Z294" s="36"/>
      <c r="AA294" s="36"/>
      <c r="AB294" s="36"/>
      <c r="AC294" s="36"/>
      <c r="AD294" s="36"/>
      <c r="AE294" s="36"/>
      <c r="AT294" s="19" t="s">
        <v>170</v>
      </c>
      <c r="AU294" s="19" t="s">
        <v>81</v>
      </c>
    </row>
    <row r="295" spans="1:65" s="2" customFormat="1" ht="24.2" customHeight="1">
      <c r="A295" s="36"/>
      <c r="B295" s="37"/>
      <c r="C295" s="181" t="s">
        <v>407</v>
      </c>
      <c r="D295" s="181" t="s">
        <v>163</v>
      </c>
      <c r="E295" s="182" t="s">
        <v>408</v>
      </c>
      <c r="F295" s="183" t="s">
        <v>409</v>
      </c>
      <c r="G295" s="184" t="s">
        <v>208</v>
      </c>
      <c r="H295" s="185">
        <v>28.608</v>
      </c>
      <c r="I295" s="186"/>
      <c r="J295" s="187">
        <f>ROUND(I295*H295,2)</f>
        <v>0</v>
      </c>
      <c r="K295" s="183" t="s">
        <v>167</v>
      </c>
      <c r="L295" s="41"/>
      <c r="M295" s="188" t="s">
        <v>19</v>
      </c>
      <c r="N295" s="189" t="s">
        <v>43</v>
      </c>
      <c r="O295" s="66"/>
      <c r="P295" s="190">
        <f>O295*H295</f>
        <v>0</v>
      </c>
      <c r="Q295" s="190">
        <v>0</v>
      </c>
      <c r="R295" s="190">
        <f>Q295*H295</f>
        <v>0</v>
      </c>
      <c r="S295" s="190">
        <v>0</v>
      </c>
      <c r="T295" s="191">
        <f>S295*H295</f>
        <v>0</v>
      </c>
      <c r="U295" s="36"/>
      <c r="V295" s="36"/>
      <c r="W295" s="36"/>
      <c r="X295" s="36"/>
      <c r="Y295" s="36"/>
      <c r="Z295" s="36"/>
      <c r="AA295" s="36"/>
      <c r="AB295" s="36"/>
      <c r="AC295" s="36"/>
      <c r="AD295" s="36"/>
      <c r="AE295" s="36"/>
      <c r="AR295" s="192" t="s">
        <v>168</v>
      </c>
      <c r="AT295" s="192" t="s">
        <v>163</v>
      </c>
      <c r="AU295" s="192" t="s">
        <v>81</v>
      </c>
      <c r="AY295" s="19" t="s">
        <v>160</v>
      </c>
      <c r="BE295" s="193">
        <f>IF(N295="základní",J295,0)</f>
        <v>0</v>
      </c>
      <c r="BF295" s="193">
        <f>IF(N295="snížená",J295,0)</f>
        <v>0</v>
      </c>
      <c r="BG295" s="193">
        <f>IF(N295="zákl. přenesená",J295,0)</f>
        <v>0</v>
      </c>
      <c r="BH295" s="193">
        <f>IF(N295="sníž. přenesená",J295,0)</f>
        <v>0</v>
      </c>
      <c r="BI295" s="193">
        <f>IF(N295="nulová",J295,0)</f>
        <v>0</v>
      </c>
      <c r="BJ295" s="19" t="s">
        <v>79</v>
      </c>
      <c r="BK295" s="193">
        <f>ROUND(I295*H295,2)</f>
        <v>0</v>
      </c>
      <c r="BL295" s="19" t="s">
        <v>168</v>
      </c>
      <c r="BM295" s="192" t="s">
        <v>410</v>
      </c>
    </row>
    <row r="296" spans="1:47" s="2" customFormat="1" ht="11.25">
      <c r="A296" s="36"/>
      <c r="B296" s="37"/>
      <c r="C296" s="38"/>
      <c r="D296" s="194" t="s">
        <v>170</v>
      </c>
      <c r="E296" s="38"/>
      <c r="F296" s="195" t="s">
        <v>411</v>
      </c>
      <c r="G296" s="38"/>
      <c r="H296" s="38"/>
      <c r="I296" s="196"/>
      <c r="J296" s="38"/>
      <c r="K296" s="38"/>
      <c r="L296" s="41"/>
      <c r="M296" s="197"/>
      <c r="N296" s="198"/>
      <c r="O296" s="66"/>
      <c r="P296" s="66"/>
      <c r="Q296" s="66"/>
      <c r="R296" s="66"/>
      <c r="S296" s="66"/>
      <c r="T296" s="67"/>
      <c r="U296" s="36"/>
      <c r="V296" s="36"/>
      <c r="W296" s="36"/>
      <c r="X296" s="36"/>
      <c r="Y296" s="36"/>
      <c r="Z296" s="36"/>
      <c r="AA296" s="36"/>
      <c r="AB296" s="36"/>
      <c r="AC296" s="36"/>
      <c r="AD296" s="36"/>
      <c r="AE296" s="36"/>
      <c r="AT296" s="19" t="s">
        <v>170</v>
      </c>
      <c r="AU296" s="19" t="s">
        <v>81</v>
      </c>
    </row>
    <row r="297" spans="2:51" s="13" customFormat="1" ht="22.5">
      <c r="B297" s="199"/>
      <c r="C297" s="200"/>
      <c r="D297" s="201" t="s">
        <v>172</v>
      </c>
      <c r="E297" s="202" t="s">
        <v>19</v>
      </c>
      <c r="F297" s="203" t="s">
        <v>412</v>
      </c>
      <c r="G297" s="200"/>
      <c r="H297" s="202" t="s">
        <v>19</v>
      </c>
      <c r="I297" s="204"/>
      <c r="J297" s="200"/>
      <c r="K297" s="200"/>
      <c r="L297" s="205"/>
      <c r="M297" s="206"/>
      <c r="N297" s="207"/>
      <c r="O297" s="207"/>
      <c r="P297" s="207"/>
      <c r="Q297" s="207"/>
      <c r="R297" s="207"/>
      <c r="S297" s="207"/>
      <c r="T297" s="208"/>
      <c r="AT297" s="209" t="s">
        <v>172</v>
      </c>
      <c r="AU297" s="209" t="s">
        <v>81</v>
      </c>
      <c r="AV297" s="13" t="s">
        <v>79</v>
      </c>
      <c r="AW297" s="13" t="s">
        <v>33</v>
      </c>
      <c r="AX297" s="13" t="s">
        <v>72</v>
      </c>
      <c r="AY297" s="209" t="s">
        <v>160</v>
      </c>
    </row>
    <row r="298" spans="2:51" s="13" customFormat="1" ht="11.25">
      <c r="B298" s="199"/>
      <c r="C298" s="200"/>
      <c r="D298" s="201" t="s">
        <v>172</v>
      </c>
      <c r="E298" s="202" t="s">
        <v>19</v>
      </c>
      <c r="F298" s="203" t="s">
        <v>413</v>
      </c>
      <c r="G298" s="200"/>
      <c r="H298" s="202" t="s">
        <v>19</v>
      </c>
      <c r="I298" s="204"/>
      <c r="J298" s="200"/>
      <c r="K298" s="200"/>
      <c r="L298" s="205"/>
      <c r="M298" s="206"/>
      <c r="N298" s="207"/>
      <c r="O298" s="207"/>
      <c r="P298" s="207"/>
      <c r="Q298" s="207"/>
      <c r="R298" s="207"/>
      <c r="S298" s="207"/>
      <c r="T298" s="208"/>
      <c r="AT298" s="209" t="s">
        <v>172</v>
      </c>
      <c r="AU298" s="209" t="s">
        <v>81</v>
      </c>
      <c r="AV298" s="13" t="s">
        <v>79</v>
      </c>
      <c r="AW298" s="13" t="s">
        <v>33</v>
      </c>
      <c r="AX298" s="13" t="s">
        <v>72</v>
      </c>
      <c r="AY298" s="209" t="s">
        <v>160</v>
      </c>
    </row>
    <row r="299" spans="2:51" s="13" customFormat="1" ht="11.25">
      <c r="B299" s="199"/>
      <c r="C299" s="200"/>
      <c r="D299" s="201" t="s">
        <v>172</v>
      </c>
      <c r="E299" s="202" t="s">
        <v>19</v>
      </c>
      <c r="F299" s="203" t="s">
        <v>242</v>
      </c>
      <c r="G299" s="200"/>
      <c r="H299" s="202" t="s">
        <v>19</v>
      </c>
      <c r="I299" s="204"/>
      <c r="J299" s="200"/>
      <c r="K299" s="200"/>
      <c r="L299" s="205"/>
      <c r="M299" s="206"/>
      <c r="N299" s="207"/>
      <c r="O299" s="207"/>
      <c r="P299" s="207"/>
      <c r="Q299" s="207"/>
      <c r="R299" s="207"/>
      <c r="S299" s="207"/>
      <c r="T299" s="208"/>
      <c r="AT299" s="209" t="s">
        <v>172</v>
      </c>
      <c r="AU299" s="209" t="s">
        <v>81</v>
      </c>
      <c r="AV299" s="13" t="s">
        <v>79</v>
      </c>
      <c r="AW299" s="13" t="s">
        <v>33</v>
      </c>
      <c r="AX299" s="13" t="s">
        <v>72</v>
      </c>
      <c r="AY299" s="209" t="s">
        <v>160</v>
      </c>
    </row>
    <row r="300" spans="2:51" s="13" customFormat="1" ht="22.5">
      <c r="B300" s="199"/>
      <c r="C300" s="200"/>
      <c r="D300" s="201" t="s">
        <v>172</v>
      </c>
      <c r="E300" s="202" t="s">
        <v>19</v>
      </c>
      <c r="F300" s="203" t="s">
        <v>414</v>
      </c>
      <c r="G300" s="200"/>
      <c r="H300" s="202" t="s">
        <v>19</v>
      </c>
      <c r="I300" s="204"/>
      <c r="J300" s="200"/>
      <c r="K300" s="200"/>
      <c r="L300" s="205"/>
      <c r="M300" s="206"/>
      <c r="N300" s="207"/>
      <c r="O300" s="207"/>
      <c r="P300" s="207"/>
      <c r="Q300" s="207"/>
      <c r="R300" s="207"/>
      <c r="S300" s="207"/>
      <c r="T300" s="208"/>
      <c r="AT300" s="209" t="s">
        <v>172</v>
      </c>
      <c r="AU300" s="209" t="s">
        <v>81</v>
      </c>
      <c r="AV300" s="13" t="s">
        <v>79</v>
      </c>
      <c r="AW300" s="13" t="s">
        <v>33</v>
      </c>
      <c r="AX300" s="13" t="s">
        <v>72</v>
      </c>
      <c r="AY300" s="209" t="s">
        <v>160</v>
      </c>
    </row>
    <row r="301" spans="2:51" s="14" customFormat="1" ht="11.25">
      <c r="B301" s="210"/>
      <c r="C301" s="211"/>
      <c r="D301" s="201" t="s">
        <v>172</v>
      </c>
      <c r="E301" s="212" t="s">
        <v>19</v>
      </c>
      <c r="F301" s="213" t="s">
        <v>415</v>
      </c>
      <c r="G301" s="211"/>
      <c r="H301" s="214">
        <v>8.268</v>
      </c>
      <c r="I301" s="215"/>
      <c r="J301" s="211"/>
      <c r="K301" s="211"/>
      <c r="L301" s="216"/>
      <c r="M301" s="217"/>
      <c r="N301" s="218"/>
      <c r="O301" s="218"/>
      <c r="P301" s="218"/>
      <c r="Q301" s="218"/>
      <c r="R301" s="218"/>
      <c r="S301" s="218"/>
      <c r="T301" s="219"/>
      <c r="AT301" s="220" t="s">
        <v>172</v>
      </c>
      <c r="AU301" s="220" t="s">
        <v>81</v>
      </c>
      <c r="AV301" s="14" t="s">
        <v>81</v>
      </c>
      <c r="AW301" s="14" t="s">
        <v>33</v>
      </c>
      <c r="AX301" s="14" t="s">
        <v>72</v>
      </c>
      <c r="AY301" s="220" t="s">
        <v>160</v>
      </c>
    </row>
    <row r="302" spans="2:51" s="14" customFormat="1" ht="11.25">
      <c r="B302" s="210"/>
      <c r="C302" s="211"/>
      <c r="D302" s="201" t="s">
        <v>172</v>
      </c>
      <c r="E302" s="212" t="s">
        <v>19</v>
      </c>
      <c r="F302" s="213" t="s">
        <v>416</v>
      </c>
      <c r="G302" s="211"/>
      <c r="H302" s="214">
        <v>4.653</v>
      </c>
      <c r="I302" s="215"/>
      <c r="J302" s="211"/>
      <c r="K302" s="211"/>
      <c r="L302" s="216"/>
      <c r="M302" s="217"/>
      <c r="N302" s="218"/>
      <c r="O302" s="218"/>
      <c r="P302" s="218"/>
      <c r="Q302" s="218"/>
      <c r="R302" s="218"/>
      <c r="S302" s="218"/>
      <c r="T302" s="219"/>
      <c r="AT302" s="220" t="s">
        <v>172</v>
      </c>
      <c r="AU302" s="220" t="s">
        <v>81</v>
      </c>
      <c r="AV302" s="14" t="s">
        <v>81</v>
      </c>
      <c r="AW302" s="14" t="s">
        <v>33</v>
      </c>
      <c r="AX302" s="14" t="s">
        <v>72</v>
      </c>
      <c r="AY302" s="220" t="s">
        <v>160</v>
      </c>
    </row>
    <row r="303" spans="2:51" s="14" customFormat="1" ht="11.25">
      <c r="B303" s="210"/>
      <c r="C303" s="211"/>
      <c r="D303" s="201" t="s">
        <v>172</v>
      </c>
      <c r="E303" s="212" t="s">
        <v>19</v>
      </c>
      <c r="F303" s="213" t="s">
        <v>417</v>
      </c>
      <c r="G303" s="211"/>
      <c r="H303" s="214">
        <v>0</v>
      </c>
      <c r="I303" s="215"/>
      <c r="J303" s="211"/>
      <c r="K303" s="211"/>
      <c r="L303" s="216"/>
      <c r="M303" s="217"/>
      <c r="N303" s="218"/>
      <c r="O303" s="218"/>
      <c r="P303" s="218"/>
      <c r="Q303" s="218"/>
      <c r="R303" s="218"/>
      <c r="S303" s="218"/>
      <c r="T303" s="219"/>
      <c r="AT303" s="220" t="s">
        <v>172</v>
      </c>
      <c r="AU303" s="220" t="s">
        <v>81</v>
      </c>
      <c r="AV303" s="14" t="s">
        <v>81</v>
      </c>
      <c r="AW303" s="14" t="s">
        <v>33</v>
      </c>
      <c r="AX303" s="14" t="s">
        <v>72</v>
      </c>
      <c r="AY303" s="220" t="s">
        <v>160</v>
      </c>
    </row>
    <row r="304" spans="2:51" s="14" customFormat="1" ht="11.25">
      <c r="B304" s="210"/>
      <c r="C304" s="211"/>
      <c r="D304" s="201" t="s">
        <v>172</v>
      </c>
      <c r="E304" s="212" t="s">
        <v>19</v>
      </c>
      <c r="F304" s="213" t="s">
        <v>418</v>
      </c>
      <c r="G304" s="211"/>
      <c r="H304" s="214">
        <v>0</v>
      </c>
      <c r="I304" s="215"/>
      <c r="J304" s="211"/>
      <c r="K304" s="211"/>
      <c r="L304" s="216"/>
      <c r="M304" s="217"/>
      <c r="N304" s="218"/>
      <c r="O304" s="218"/>
      <c r="P304" s="218"/>
      <c r="Q304" s="218"/>
      <c r="R304" s="218"/>
      <c r="S304" s="218"/>
      <c r="T304" s="219"/>
      <c r="AT304" s="220" t="s">
        <v>172</v>
      </c>
      <c r="AU304" s="220" t="s">
        <v>81</v>
      </c>
      <c r="AV304" s="14" t="s">
        <v>81</v>
      </c>
      <c r="AW304" s="14" t="s">
        <v>33</v>
      </c>
      <c r="AX304" s="14" t="s">
        <v>72</v>
      </c>
      <c r="AY304" s="220" t="s">
        <v>160</v>
      </c>
    </row>
    <row r="305" spans="2:51" s="16" customFormat="1" ht="11.25">
      <c r="B305" s="232"/>
      <c r="C305" s="233"/>
      <c r="D305" s="201" t="s">
        <v>172</v>
      </c>
      <c r="E305" s="234" t="s">
        <v>19</v>
      </c>
      <c r="F305" s="235" t="s">
        <v>188</v>
      </c>
      <c r="G305" s="233"/>
      <c r="H305" s="236">
        <v>12.921</v>
      </c>
      <c r="I305" s="237"/>
      <c r="J305" s="233"/>
      <c r="K305" s="233"/>
      <c r="L305" s="238"/>
      <c r="M305" s="239"/>
      <c r="N305" s="240"/>
      <c r="O305" s="240"/>
      <c r="P305" s="240"/>
      <c r="Q305" s="240"/>
      <c r="R305" s="240"/>
      <c r="S305" s="240"/>
      <c r="T305" s="241"/>
      <c r="AT305" s="242" t="s">
        <v>172</v>
      </c>
      <c r="AU305" s="242" t="s">
        <v>81</v>
      </c>
      <c r="AV305" s="16" t="s">
        <v>189</v>
      </c>
      <c r="AW305" s="16" t="s">
        <v>33</v>
      </c>
      <c r="AX305" s="16" t="s">
        <v>72</v>
      </c>
      <c r="AY305" s="242" t="s">
        <v>160</v>
      </c>
    </row>
    <row r="306" spans="2:51" s="13" customFormat="1" ht="22.5">
      <c r="B306" s="199"/>
      <c r="C306" s="200"/>
      <c r="D306" s="201" t="s">
        <v>172</v>
      </c>
      <c r="E306" s="202" t="s">
        <v>19</v>
      </c>
      <c r="F306" s="203" t="s">
        <v>419</v>
      </c>
      <c r="G306" s="200"/>
      <c r="H306" s="202" t="s">
        <v>19</v>
      </c>
      <c r="I306" s="204"/>
      <c r="J306" s="200"/>
      <c r="K306" s="200"/>
      <c r="L306" s="205"/>
      <c r="M306" s="206"/>
      <c r="N306" s="207"/>
      <c r="O306" s="207"/>
      <c r="P306" s="207"/>
      <c r="Q306" s="207"/>
      <c r="R306" s="207"/>
      <c r="S306" s="207"/>
      <c r="T306" s="208"/>
      <c r="AT306" s="209" t="s">
        <v>172</v>
      </c>
      <c r="AU306" s="209" t="s">
        <v>81</v>
      </c>
      <c r="AV306" s="13" t="s">
        <v>79</v>
      </c>
      <c r="AW306" s="13" t="s">
        <v>33</v>
      </c>
      <c r="AX306" s="13" t="s">
        <v>72</v>
      </c>
      <c r="AY306" s="209" t="s">
        <v>160</v>
      </c>
    </row>
    <row r="307" spans="2:51" s="13" customFormat="1" ht="11.25">
      <c r="B307" s="199"/>
      <c r="C307" s="200"/>
      <c r="D307" s="201" t="s">
        <v>172</v>
      </c>
      <c r="E307" s="202" t="s">
        <v>19</v>
      </c>
      <c r="F307" s="203" t="s">
        <v>420</v>
      </c>
      <c r="G307" s="200"/>
      <c r="H307" s="202" t="s">
        <v>19</v>
      </c>
      <c r="I307" s="204"/>
      <c r="J307" s="200"/>
      <c r="K307" s="200"/>
      <c r="L307" s="205"/>
      <c r="M307" s="206"/>
      <c r="N307" s="207"/>
      <c r="O307" s="207"/>
      <c r="P307" s="207"/>
      <c r="Q307" s="207"/>
      <c r="R307" s="207"/>
      <c r="S307" s="207"/>
      <c r="T307" s="208"/>
      <c r="AT307" s="209" t="s">
        <v>172</v>
      </c>
      <c r="AU307" s="209" t="s">
        <v>81</v>
      </c>
      <c r="AV307" s="13" t="s">
        <v>79</v>
      </c>
      <c r="AW307" s="13" t="s">
        <v>33</v>
      </c>
      <c r="AX307" s="13" t="s">
        <v>72</v>
      </c>
      <c r="AY307" s="209" t="s">
        <v>160</v>
      </c>
    </row>
    <row r="308" spans="2:51" s="14" customFormat="1" ht="11.25">
      <c r="B308" s="210"/>
      <c r="C308" s="211"/>
      <c r="D308" s="201" t="s">
        <v>172</v>
      </c>
      <c r="E308" s="212" t="s">
        <v>19</v>
      </c>
      <c r="F308" s="213" t="s">
        <v>421</v>
      </c>
      <c r="G308" s="211"/>
      <c r="H308" s="214">
        <v>15.687</v>
      </c>
      <c r="I308" s="215"/>
      <c r="J308" s="211"/>
      <c r="K308" s="211"/>
      <c r="L308" s="216"/>
      <c r="M308" s="217"/>
      <c r="N308" s="218"/>
      <c r="O308" s="218"/>
      <c r="P308" s="218"/>
      <c r="Q308" s="218"/>
      <c r="R308" s="218"/>
      <c r="S308" s="218"/>
      <c r="T308" s="219"/>
      <c r="AT308" s="220" t="s">
        <v>172</v>
      </c>
      <c r="AU308" s="220" t="s">
        <v>81</v>
      </c>
      <c r="AV308" s="14" t="s">
        <v>81</v>
      </c>
      <c r="AW308" s="14" t="s">
        <v>33</v>
      </c>
      <c r="AX308" s="14" t="s">
        <v>72</v>
      </c>
      <c r="AY308" s="220" t="s">
        <v>160</v>
      </c>
    </row>
    <row r="309" spans="2:51" s="16" customFormat="1" ht="11.25">
      <c r="B309" s="232"/>
      <c r="C309" s="233"/>
      <c r="D309" s="201" t="s">
        <v>172</v>
      </c>
      <c r="E309" s="234" t="s">
        <v>19</v>
      </c>
      <c r="F309" s="235" t="s">
        <v>188</v>
      </c>
      <c r="G309" s="233"/>
      <c r="H309" s="236">
        <v>15.687</v>
      </c>
      <c r="I309" s="237"/>
      <c r="J309" s="233"/>
      <c r="K309" s="233"/>
      <c r="L309" s="238"/>
      <c r="M309" s="239"/>
      <c r="N309" s="240"/>
      <c r="O309" s="240"/>
      <c r="P309" s="240"/>
      <c r="Q309" s="240"/>
      <c r="R309" s="240"/>
      <c r="S309" s="240"/>
      <c r="T309" s="241"/>
      <c r="AT309" s="242" t="s">
        <v>172</v>
      </c>
      <c r="AU309" s="242" t="s">
        <v>81</v>
      </c>
      <c r="AV309" s="16" t="s">
        <v>189</v>
      </c>
      <c r="AW309" s="16" t="s">
        <v>33</v>
      </c>
      <c r="AX309" s="16" t="s">
        <v>72</v>
      </c>
      <c r="AY309" s="242" t="s">
        <v>160</v>
      </c>
    </row>
    <row r="310" spans="2:51" s="15" customFormat="1" ht="11.25">
      <c r="B310" s="221"/>
      <c r="C310" s="222"/>
      <c r="D310" s="201" t="s">
        <v>172</v>
      </c>
      <c r="E310" s="223" t="s">
        <v>19</v>
      </c>
      <c r="F310" s="224" t="s">
        <v>178</v>
      </c>
      <c r="G310" s="222"/>
      <c r="H310" s="225">
        <v>28.607999999999997</v>
      </c>
      <c r="I310" s="226"/>
      <c r="J310" s="222"/>
      <c r="K310" s="222"/>
      <c r="L310" s="227"/>
      <c r="M310" s="228"/>
      <c r="N310" s="229"/>
      <c r="O310" s="229"/>
      <c r="P310" s="229"/>
      <c r="Q310" s="229"/>
      <c r="R310" s="229"/>
      <c r="S310" s="229"/>
      <c r="T310" s="230"/>
      <c r="AT310" s="231" t="s">
        <v>172</v>
      </c>
      <c r="AU310" s="231" t="s">
        <v>81</v>
      </c>
      <c r="AV310" s="15" t="s">
        <v>168</v>
      </c>
      <c r="AW310" s="15" t="s">
        <v>33</v>
      </c>
      <c r="AX310" s="15" t="s">
        <v>79</v>
      </c>
      <c r="AY310" s="231" t="s">
        <v>160</v>
      </c>
    </row>
    <row r="311" spans="2:63" s="12" customFormat="1" ht="22.9" customHeight="1">
      <c r="B311" s="165"/>
      <c r="C311" s="166"/>
      <c r="D311" s="167" t="s">
        <v>71</v>
      </c>
      <c r="E311" s="179" t="s">
        <v>311</v>
      </c>
      <c r="F311" s="179" t="s">
        <v>422</v>
      </c>
      <c r="G311" s="166"/>
      <c r="H311" s="166"/>
      <c r="I311" s="169"/>
      <c r="J311" s="180">
        <f>BK311</f>
        <v>0</v>
      </c>
      <c r="K311" s="166"/>
      <c r="L311" s="171"/>
      <c r="M311" s="172"/>
      <c r="N311" s="173"/>
      <c r="O311" s="173"/>
      <c r="P311" s="174">
        <f>SUM(P312:P334)</f>
        <v>0</v>
      </c>
      <c r="Q311" s="173"/>
      <c r="R311" s="174">
        <f>SUM(R312:R334)</f>
        <v>0.001222</v>
      </c>
      <c r="S311" s="173"/>
      <c r="T311" s="175">
        <f>SUM(T312:T334)</f>
        <v>0</v>
      </c>
      <c r="AR311" s="176" t="s">
        <v>79</v>
      </c>
      <c r="AT311" s="177" t="s">
        <v>71</v>
      </c>
      <c r="AU311" s="177" t="s">
        <v>79</v>
      </c>
      <c r="AY311" s="176" t="s">
        <v>160</v>
      </c>
      <c r="BK311" s="178">
        <f>SUM(BK312:BK334)</f>
        <v>0</v>
      </c>
    </row>
    <row r="312" spans="1:65" s="2" customFormat="1" ht="24.2" customHeight="1">
      <c r="A312" s="36"/>
      <c r="B312" s="37"/>
      <c r="C312" s="181" t="s">
        <v>423</v>
      </c>
      <c r="D312" s="181" t="s">
        <v>163</v>
      </c>
      <c r="E312" s="182" t="s">
        <v>330</v>
      </c>
      <c r="F312" s="183" t="s">
        <v>331</v>
      </c>
      <c r="G312" s="184" t="s">
        <v>208</v>
      </c>
      <c r="H312" s="185">
        <v>12.222</v>
      </c>
      <c r="I312" s="186"/>
      <c r="J312" s="187">
        <f>ROUND(I312*H312,2)</f>
        <v>0</v>
      </c>
      <c r="K312" s="183" t="s">
        <v>167</v>
      </c>
      <c r="L312" s="41"/>
      <c r="M312" s="188" t="s">
        <v>19</v>
      </c>
      <c r="N312" s="189" t="s">
        <v>43</v>
      </c>
      <c r="O312" s="66"/>
      <c r="P312" s="190">
        <f>O312*H312</f>
        <v>0</v>
      </c>
      <c r="Q312" s="190">
        <v>0</v>
      </c>
      <c r="R312" s="190">
        <f>Q312*H312</f>
        <v>0</v>
      </c>
      <c r="S312" s="190">
        <v>0</v>
      </c>
      <c r="T312" s="191">
        <f>S312*H312</f>
        <v>0</v>
      </c>
      <c r="U312" s="36"/>
      <c r="V312" s="36"/>
      <c r="W312" s="36"/>
      <c r="X312" s="36"/>
      <c r="Y312" s="36"/>
      <c r="Z312" s="36"/>
      <c r="AA312" s="36"/>
      <c r="AB312" s="36"/>
      <c r="AC312" s="36"/>
      <c r="AD312" s="36"/>
      <c r="AE312" s="36"/>
      <c r="AR312" s="192" t="s">
        <v>168</v>
      </c>
      <c r="AT312" s="192" t="s">
        <v>163</v>
      </c>
      <c r="AU312" s="192" t="s">
        <v>81</v>
      </c>
      <c r="AY312" s="19" t="s">
        <v>160</v>
      </c>
      <c r="BE312" s="193">
        <f>IF(N312="základní",J312,0)</f>
        <v>0</v>
      </c>
      <c r="BF312" s="193">
        <f>IF(N312="snížená",J312,0)</f>
        <v>0</v>
      </c>
      <c r="BG312" s="193">
        <f>IF(N312="zákl. přenesená",J312,0)</f>
        <v>0</v>
      </c>
      <c r="BH312" s="193">
        <f>IF(N312="sníž. přenesená",J312,0)</f>
        <v>0</v>
      </c>
      <c r="BI312" s="193">
        <f>IF(N312="nulová",J312,0)</f>
        <v>0</v>
      </c>
      <c r="BJ312" s="19" t="s">
        <v>79</v>
      </c>
      <c r="BK312" s="193">
        <f>ROUND(I312*H312,2)</f>
        <v>0</v>
      </c>
      <c r="BL312" s="19" t="s">
        <v>168</v>
      </c>
      <c r="BM312" s="192" t="s">
        <v>424</v>
      </c>
    </row>
    <row r="313" spans="1:47" s="2" customFormat="1" ht="11.25">
      <c r="A313" s="36"/>
      <c r="B313" s="37"/>
      <c r="C313" s="38"/>
      <c r="D313" s="194" t="s">
        <v>170</v>
      </c>
      <c r="E313" s="38"/>
      <c r="F313" s="195" t="s">
        <v>333</v>
      </c>
      <c r="G313" s="38"/>
      <c r="H313" s="38"/>
      <c r="I313" s="196"/>
      <c r="J313" s="38"/>
      <c r="K313" s="38"/>
      <c r="L313" s="41"/>
      <c r="M313" s="197"/>
      <c r="N313" s="198"/>
      <c r="O313" s="66"/>
      <c r="P313" s="66"/>
      <c r="Q313" s="66"/>
      <c r="R313" s="66"/>
      <c r="S313" s="66"/>
      <c r="T313" s="67"/>
      <c r="U313" s="36"/>
      <c r="V313" s="36"/>
      <c r="W313" s="36"/>
      <c r="X313" s="36"/>
      <c r="Y313" s="36"/>
      <c r="Z313" s="36"/>
      <c r="AA313" s="36"/>
      <c r="AB313" s="36"/>
      <c r="AC313" s="36"/>
      <c r="AD313" s="36"/>
      <c r="AE313" s="36"/>
      <c r="AT313" s="19" t="s">
        <v>170</v>
      </c>
      <c r="AU313" s="19" t="s">
        <v>81</v>
      </c>
    </row>
    <row r="314" spans="1:65" s="2" customFormat="1" ht="37.9" customHeight="1">
      <c r="A314" s="36"/>
      <c r="B314" s="37"/>
      <c r="C314" s="181" t="s">
        <v>425</v>
      </c>
      <c r="D314" s="181" t="s">
        <v>163</v>
      </c>
      <c r="E314" s="182" t="s">
        <v>260</v>
      </c>
      <c r="F314" s="183" t="s">
        <v>261</v>
      </c>
      <c r="G314" s="184" t="s">
        <v>208</v>
      </c>
      <c r="H314" s="185">
        <v>12.222</v>
      </c>
      <c r="I314" s="186"/>
      <c r="J314" s="187">
        <f>ROUND(I314*H314,2)</f>
        <v>0</v>
      </c>
      <c r="K314" s="183" t="s">
        <v>167</v>
      </c>
      <c r="L314" s="41"/>
      <c r="M314" s="188" t="s">
        <v>19</v>
      </c>
      <c r="N314" s="189" t="s">
        <v>43</v>
      </c>
      <c r="O314" s="66"/>
      <c r="P314" s="190">
        <f>O314*H314</f>
        <v>0</v>
      </c>
      <c r="Q314" s="190">
        <v>0</v>
      </c>
      <c r="R314" s="190">
        <f>Q314*H314</f>
        <v>0</v>
      </c>
      <c r="S314" s="190">
        <v>0</v>
      </c>
      <c r="T314" s="191">
        <f>S314*H314</f>
        <v>0</v>
      </c>
      <c r="U314" s="36"/>
      <c r="V314" s="36"/>
      <c r="W314" s="36"/>
      <c r="X314" s="36"/>
      <c r="Y314" s="36"/>
      <c r="Z314" s="36"/>
      <c r="AA314" s="36"/>
      <c r="AB314" s="36"/>
      <c r="AC314" s="36"/>
      <c r="AD314" s="36"/>
      <c r="AE314" s="36"/>
      <c r="AR314" s="192" t="s">
        <v>168</v>
      </c>
      <c r="AT314" s="192" t="s">
        <v>163</v>
      </c>
      <c r="AU314" s="192" t="s">
        <v>81</v>
      </c>
      <c r="AY314" s="19" t="s">
        <v>160</v>
      </c>
      <c r="BE314" s="193">
        <f>IF(N314="základní",J314,0)</f>
        <v>0</v>
      </c>
      <c r="BF314" s="193">
        <f>IF(N314="snížená",J314,0)</f>
        <v>0</v>
      </c>
      <c r="BG314" s="193">
        <f>IF(N314="zákl. přenesená",J314,0)</f>
        <v>0</v>
      </c>
      <c r="BH314" s="193">
        <f>IF(N314="sníž. přenesená",J314,0)</f>
        <v>0</v>
      </c>
      <c r="BI314" s="193">
        <f>IF(N314="nulová",J314,0)</f>
        <v>0</v>
      </c>
      <c r="BJ314" s="19" t="s">
        <v>79</v>
      </c>
      <c r="BK314" s="193">
        <f>ROUND(I314*H314,2)</f>
        <v>0</v>
      </c>
      <c r="BL314" s="19" t="s">
        <v>168</v>
      </c>
      <c r="BM314" s="192" t="s">
        <v>426</v>
      </c>
    </row>
    <row r="315" spans="1:47" s="2" customFormat="1" ht="11.25">
      <c r="A315" s="36"/>
      <c r="B315" s="37"/>
      <c r="C315" s="38"/>
      <c r="D315" s="194" t="s">
        <v>170</v>
      </c>
      <c r="E315" s="38"/>
      <c r="F315" s="195" t="s">
        <v>263</v>
      </c>
      <c r="G315" s="38"/>
      <c r="H315" s="38"/>
      <c r="I315" s="196"/>
      <c r="J315" s="38"/>
      <c r="K315" s="38"/>
      <c r="L315" s="41"/>
      <c r="M315" s="197"/>
      <c r="N315" s="198"/>
      <c r="O315" s="66"/>
      <c r="P315" s="66"/>
      <c r="Q315" s="66"/>
      <c r="R315" s="66"/>
      <c r="S315" s="66"/>
      <c r="T315" s="67"/>
      <c r="U315" s="36"/>
      <c r="V315" s="36"/>
      <c r="W315" s="36"/>
      <c r="X315" s="36"/>
      <c r="Y315" s="36"/>
      <c r="Z315" s="36"/>
      <c r="AA315" s="36"/>
      <c r="AB315" s="36"/>
      <c r="AC315" s="36"/>
      <c r="AD315" s="36"/>
      <c r="AE315" s="36"/>
      <c r="AT315" s="19" t="s">
        <v>170</v>
      </c>
      <c r="AU315" s="19" t="s">
        <v>81</v>
      </c>
    </row>
    <row r="316" spans="2:51" s="13" customFormat="1" ht="11.25">
      <c r="B316" s="199"/>
      <c r="C316" s="200"/>
      <c r="D316" s="201" t="s">
        <v>172</v>
      </c>
      <c r="E316" s="202" t="s">
        <v>19</v>
      </c>
      <c r="F316" s="203" t="s">
        <v>427</v>
      </c>
      <c r="G316" s="200"/>
      <c r="H316" s="202" t="s">
        <v>19</v>
      </c>
      <c r="I316" s="204"/>
      <c r="J316" s="200"/>
      <c r="K316" s="200"/>
      <c r="L316" s="205"/>
      <c r="M316" s="206"/>
      <c r="N316" s="207"/>
      <c r="O316" s="207"/>
      <c r="P316" s="207"/>
      <c r="Q316" s="207"/>
      <c r="R316" s="207"/>
      <c r="S316" s="207"/>
      <c r="T316" s="208"/>
      <c r="AT316" s="209" t="s">
        <v>172</v>
      </c>
      <c r="AU316" s="209" t="s">
        <v>81</v>
      </c>
      <c r="AV316" s="13" t="s">
        <v>79</v>
      </c>
      <c r="AW316" s="13" t="s">
        <v>33</v>
      </c>
      <c r="AX316" s="13" t="s">
        <v>72</v>
      </c>
      <c r="AY316" s="209" t="s">
        <v>160</v>
      </c>
    </row>
    <row r="317" spans="2:51" s="13" customFormat="1" ht="11.25">
      <c r="B317" s="199"/>
      <c r="C317" s="200"/>
      <c r="D317" s="201" t="s">
        <v>172</v>
      </c>
      <c r="E317" s="202" t="s">
        <v>19</v>
      </c>
      <c r="F317" s="203" t="s">
        <v>428</v>
      </c>
      <c r="G317" s="200"/>
      <c r="H317" s="202" t="s">
        <v>19</v>
      </c>
      <c r="I317" s="204"/>
      <c r="J317" s="200"/>
      <c r="K317" s="200"/>
      <c r="L317" s="205"/>
      <c r="M317" s="206"/>
      <c r="N317" s="207"/>
      <c r="O317" s="207"/>
      <c r="P317" s="207"/>
      <c r="Q317" s="207"/>
      <c r="R317" s="207"/>
      <c r="S317" s="207"/>
      <c r="T317" s="208"/>
      <c r="AT317" s="209" t="s">
        <v>172</v>
      </c>
      <c r="AU317" s="209" t="s">
        <v>81</v>
      </c>
      <c r="AV317" s="13" t="s">
        <v>79</v>
      </c>
      <c r="AW317" s="13" t="s">
        <v>33</v>
      </c>
      <c r="AX317" s="13" t="s">
        <v>72</v>
      </c>
      <c r="AY317" s="209" t="s">
        <v>160</v>
      </c>
    </row>
    <row r="318" spans="2:51" s="13" customFormat="1" ht="11.25">
      <c r="B318" s="199"/>
      <c r="C318" s="200"/>
      <c r="D318" s="201" t="s">
        <v>172</v>
      </c>
      <c r="E318" s="202" t="s">
        <v>19</v>
      </c>
      <c r="F318" s="203" t="s">
        <v>173</v>
      </c>
      <c r="G318" s="200"/>
      <c r="H318" s="202" t="s">
        <v>19</v>
      </c>
      <c r="I318" s="204"/>
      <c r="J318" s="200"/>
      <c r="K318" s="200"/>
      <c r="L318" s="205"/>
      <c r="M318" s="206"/>
      <c r="N318" s="207"/>
      <c r="O318" s="207"/>
      <c r="P318" s="207"/>
      <c r="Q318" s="207"/>
      <c r="R318" s="207"/>
      <c r="S318" s="207"/>
      <c r="T318" s="208"/>
      <c r="AT318" s="209" t="s">
        <v>172</v>
      </c>
      <c r="AU318" s="209" t="s">
        <v>81</v>
      </c>
      <c r="AV318" s="13" t="s">
        <v>79</v>
      </c>
      <c r="AW318" s="13" t="s">
        <v>33</v>
      </c>
      <c r="AX318" s="13" t="s">
        <v>72</v>
      </c>
      <c r="AY318" s="209" t="s">
        <v>160</v>
      </c>
    </row>
    <row r="319" spans="2:51" s="13" customFormat="1" ht="11.25">
      <c r="B319" s="199"/>
      <c r="C319" s="200"/>
      <c r="D319" s="201" t="s">
        <v>172</v>
      </c>
      <c r="E319" s="202" t="s">
        <v>19</v>
      </c>
      <c r="F319" s="203" t="s">
        <v>429</v>
      </c>
      <c r="G319" s="200"/>
      <c r="H319" s="202" t="s">
        <v>19</v>
      </c>
      <c r="I319" s="204"/>
      <c r="J319" s="200"/>
      <c r="K319" s="200"/>
      <c r="L319" s="205"/>
      <c r="M319" s="206"/>
      <c r="N319" s="207"/>
      <c r="O319" s="207"/>
      <c r="P319" s="207"/>
      <c r="Q319" s="207"/>
      <c r="R319" s="207"/>
      <c r="S319" s="207"/>
      <c r="T319" s="208"/>
      <c r="AT319" s="209" t="s">
        <v>172</v>
      </c>
      <c r="AU319" s="209" t="s">
        <v>81</v>
      </c>
      <c r="AV319" s="13" t="s">
        <v>79</v>
      </c>
      <c r="AW319" s="13" t="s">
        <v>33</v>
      </c>
      <c r="AX319" s="13" t="s">
        <v>72</v>
      </c>
      <c r="AY319" s="209" t="s">
        <v>160</v>
      </c>
    </row>
    <row r="320" spans="2:51" s="14" customFormat="1" ht="11.25">
      <c r="B320" s="210"/>
      <c r="C320" s="211"/>
      <c r="D320" s="201" t="s">
        <v>172</v>
      </c>
      <c r="E320" s="212" t="s">
        <v>19</v>
      </c>
      <c r="F320" s="213" t="s">
        <v>430</v>
      </c>
      <c r="G320" s="211"/>
      <c r="H320" s="214">
        <v>12.222</v>
      </c>
      <c r="I320" s="215"/>
      <c r="J320" s="211"/>
      <c r="K320" s="211"/>
      <c r="L320" s="216"/>
      <c r="M320" s="217"/>
      <c r="N320" s="218"/>
      <c r="O320" s="218"/>
      <c r="P320" s="218"/>
      <c r="Q320" s="218"/>
      <c r="R320" s="218"/>
      <c r="S320" s="218"/>
      <c r="T320" s="219"/>
      <c r="AT320" s="220" t="s">
        <v>172</v>
      </c>
      <c r="AU320" s="220" t="s">
        <v>81</v>
      </c>
      <c r="AV320" s="14" t="s">
        <v>81</v>
      </c>
      <c r="AW320" s="14" t="s">
        <v>33</v>
      </c>
      <c r="AX320" s="14" t="s">
        <v>79</v>
      </c>
      <c r="AY320" s="220" t="s">
        <v>160</v>
      </c>
    </row>
    <row r="321" spans="1:65" s="2" customFormat="1" ht="24.2" customHeight="1">
      <c r="A321" s="36"/>
      <c r="B321" s="37"/>
      <c r="C321" s="181" t="s">
        <v>431</v>
      </c>
      <c r="D321" s="181" t="s">
        <v>163</v>
      </c>
      <c r="E321" s="182" t="s">
        <v>432</v>
      </c>
      <c r="F321" s="183" t="s">
        <v>433</v>
      </c>
      <c r="G321" s="184" t="s">
        <v>110</v>
      </c>
      <c r="H321" s="185">
        <v>61.11</v>
      </c>
      <c r="I321" s="186"/>
      <c r="J321" s="187">
        <f>ROUND(I321*H321,2)</f>
        <v>0</v>
      </c>
      <c r="K321" s="183" t="s">
        <v>167</v>
      </c>
      <c r="L321" s="41"/>
      <c r="M321" s="188" t="s">
        <v>19</v>
      </c>
      <c r="N321" s="189" t="s">
        <v>43</v>
      </c>
      <c r="O321" s="66"/>
      <c r="P321" s="190">
        <f>O321*H321</f>
        <v>0</v>
      </c>
      <c r="Q321" s="190">
        <v>0</v>
      </c>
      <c r="R321" s="190">
        <f>Q321*H321</f>
        <v>0</v>
      </c>
      <c r="S321" s="190">
        <v>0</v>
      </c>
      <c r="T321" s="191">
        <f>S321*H321</f>
        <v>0</v>
      </c>
      <c r="U321" s="36"/>
      <c r="V321" s="36"/>
      <c r="W321" s="36"/>
      <c r="X321" s="36"/>
      <c r="Y321" s="36"/>
      <c r="Z321" s="36"/>
      <c r="AA321" s="36"/>
      <c r="AB321" s="36"/>
      <c r="AC321" s="36"/>
      <c r="AD321" s="36"/>
      <c r="AE321" s="36"/>
      <c r="AR321" s="192" t="s">
        <v>168</v>
      </c>
      <c r="AT321" s="192" t="s">
        <v>163</v>
      </c>
      <c r="AU321" s="192" t="s">
        <v>81</v>
      </c>
      <c r="AY321" s="19" t="s">
        <v>160</v>
      </c>
      <c r="BE321" s="193">
        <f>IF(N321="základní",J321,0)</f>
        <v>0</v>
      </c>
      <c r="BF321" s="193">
        <f>IF(N321="snížená",J321,0)</f>
        <v>0</v>
      </c>
      <c r="BG321" s="193">
        <f>IF(N321="zákl. přenesená",J321,0)</f>
        <v>0</v>
      </c>
      <c r="BH321" s="193">
        <f>IF(N321="sníž. přenesená",J321,0)</f>
        <v>0</v>
      </c>
      <c r="BI321" s="193">
        <f>IF(N321="nulová",J321,0)</f>
        <v>0</v>
      </c>
      <c r="BJ321" s="19" t="s">
        <v>79</v>
      </c>
      <c r="BK321" s="193">
        <f>ROUND(I321*H321,2)</f>
        <v>0</v>
      </c>
      <c r="BL321" s="19" t="s">
        <v>168</v>
      </c>
      <c r="BM321" s="192" t="s">
        <v>434</v>
      </c>
    </row>
    <row r="322" spans="1:47" s="2" customFormat="1" ht="11.25">
      <c r="A322" s="36"/>
      <c r="B322" s="37"/>
      <c r="C322" s="38"/>
      <c r="D322" s="194" t="s">
        <v>170</v>
      </c>
      <c r="E322" s="38"/>
      <c r="F322" s="195" t="s">
        <v>435</v>
      </c>
      <c r="G322" s="38"/>
      <c r="H322" s="38"/>
      <c r="I322" s="196"/>
      <c r="J322" s="38"/>
      <c r="K322" s="38"/>
      <c r="L322" s="41"/>
      <c r="M322" s="197"/>
      <c r="N322" s="198"/>
      <c r="O322" s="66"/>
      <c r="P322" s="66"/>
      <c r="Q322" s="66"/>
      <c r="R322" s="66"/>
      <c r="S322" s="66"/>
      <c r="T322" s="67"/>
      <c r="U322" s="36"/>
      <c r="V322" s="36"/>
      <c r="W322" s="36"/>
      <c r="X322" s="36"/>
      <c r="Y322" s="36"/>
      <c r="Z322" s="36"/>
      <c r="AA322" s="36"/>
      <c r="AB322" s="36"/>
      <c r="AC322" s="36"/>
      <c r="AD322" s="36"/>
      <c r="AE322" s="36"/>
      <c r="AT322" s="19" t="s">
        <v>170</v>
      </c>
      <c r="AU322" s="19" t="s">
        <v>81</v>
      </c>
    </row>
    <row r="323" spans="2:51" s="13" customFormat="1" ht="11.25">
      <c r="B323" s="199"/>
      <c r="C323" s="200"/>
      <c r="D323" s="201" t="s">
        <v>172</v>
      </c>
      <c r="E323" s="202" t="s">
        <v>19</v>
      </c>
      <c r="F323" s="203" t="s">
        <v>173</v>
      </c>
      <c r="G323" s="200"/>
      <c r="H323" s="202" t="s">
        <v>19</v>
      </c>
      <c r="I323" s="204"/>
      <c r="J323" s="200"/>
      <c r="K323" s="200"/>
      <c r="L323" s="205"/>
      <c r="M323" s="206"/>
      <c r="N323" s="207"/>
      <c r="O323" s="207"/>
      <c r="P323" s="207"/>
      <c r="Q323" s="207"/>
      <c r="R323" s="207"/>
      <c r="S323" s="207"/>
      <c r="T323" s="208"/>
      <c r="AT323" s="209" t="s">
        <v>172</v>
      </c>
      <c r="AU323" s="209" t="s">
        <v>81</v>
      </c>
      <c r="AV323" s="13" t="s">
        <v>79</v>
      </c>
      <c r="AW323" s="13" t="s">
        <v>33</v>
      </c>
      <c r="AX323" s="13" t="s">
        <v>72</v>
      </c>
      <c r="AY323" s="209" t="s">
        <v>160</v>
      </c>
    </row>
    <row r="324" spans="2:51" s="13" customFormat="1" ht="11.25">
      <c r="B324" s="199"/>
      <c r="C324" s="200"/>
      <c r="D324" s="201" t="s">
        <v>172</v>
      </c>
      <c r="E324" s="202" t="s">
        <v>19</v>
      </c>
      <c r="F324" s="203" t="s">
        <v>429</v>
      </c>
      <c r="G324" s="200"/>
      <c r="H324" s="202" t="s">
        <v>19</v>
      </c>
      <c r="I324" s="204"/>
      <c r="J324" s="200"/>
      <c r="K324" s="200"/>
      <c r="L324" s="205"/>
      <c r="M324" s="206"/>
      <c r="N324" s="207"/>
      <c r="O324" s="207"/>
      <c r="P324" s="207"/>
      <c r="Q324" s="207"/>
      <c r="R324" s="207"/>
      <c r="S324" s="207"/>
      <c r="T324" s="208"/>
      <c r="AT324" s="209" t="s">
        <v>172</v>
      </c>
      <c r="AU324" s="209" t="s">
        <v>81</v>
      </c>
      <c r="AV324" s="13" t="s">
        <v>79</v>
      </c>
      <c r="AW324" s="13" t="s">
        <v>33</v>
      </c>
      <c r="AX324" s="13" t="s">
        <v>72</v>
      </c>
      <c r="AY324" s="209" t="s">
        <v>160</v>
      </c>
    </row>
    <row r="325" spans="2:51" s="14" customFormat="1" ht="11.25">
      <c r="B325" s="210"/>
      <c r="C325" s="211"/>
      <c r="D325" s="201" t="s">
        <v>172</v>
      </c>
      <c r="E325" s="212" t="s">
        <v>19</v>
      </c>
      <c r="F325" s="213" t="s">
        <v>436</v>
      </c>
      <c r="G325" s="211"/>
      <c r="H325" s="214">
        <v>61.11</v>
      </c>
      <c r="I325" s="215"/>
      <c r="J325" s="211"/>
      <c r="K325" s="211"/>
      <c r="L325" s="216"/>
      <c r="M325" s="217"/>
      <c r="N325" s="218"/>
      <c r="O325" s="218"/>
      <c r="P325" s="218"/>
      <c r="Q325" s="218"/>
      <c r="R325" s="218"/>
      <c r="S325" s="218"/>
      <c r="T325" s="219"/>
      <c r="AT325" s="220" t="s">
        <v>172</v>
      </c>
      <c r="AU325" s="220" t="s">
        <v>81</v>
      </c>
      <c r="AV325" s="14" t="s">
        <v>81</v>
      </c>
      <c r="AW325" s="14" t="s">
        <v>33</v>
      </c>
      <c r="AX325" s="14" t="s">
        <v>79</v>
      </c>
      <c r="AY325" s="220" t="s">
        <v>160</v>
      </c>
    </row>
    <row r="326" spans="1:65" s="2" customFormat="1" ht="33" customHeight="1">
      <c r="A326" s="36"/>
      <c r="B326" s="37"/>
      <c r="C326" s="181" t="s">
        <v>437</v>
      </c>
      <c r="D326" s="181" t="s">
        <v>163</v>
      </c>
      <c r="E326" s="182" t="s">
        <v>438</v>
      </c>
      <c r="F326" s="183" t="s">
        <v>439</v>
      </c>
      <c r="G326" s="184" t="s">
        <v>110</v>
      </c>
      <c r="H326" s="185">
        <v>61.11</v>
      </c>
      <c r="I326" s="186"/>
      <c r="J326" s="187">
        <f>ROUND(I326*H326,2)</f>
        <v>0</v>
      </c>
      <c r="K326" s="183" t="s">
        <v>167</v>
      </c>
      <c r="L326" s="41"/>
      <c r="M326" s="188" t="s">
        <v>19</v>
      </c>
      <c r="N326" s="189" t="s">
        <v>43</v>
      </c>
      <c r="O326" s="66"/>
      <c r="P326" s="190">
        <f>O326*H326</f>
        <v>0</v>
      </c>
      <c r="Q326" s="190">
        <v>0</v>
      </c>
      <c r="R326" s="190">
        <f>Q326*H326</f>
        <v>0</v>
      </c>
      <c r="S326" s="190">
        <v>0</v>
      </c>
      <c r="T326" s="191">
        <f>S326*H326</f>
        <v>0</v>
      </c>
      <c r="U326" s="36"/>
      <c r="V326" s="36"/>
      <c r="W326" s="36"/>
      <c r="X326" s="36"/>
      <c r="Y326" s="36"/>
      <c r="Z326" s="36"/>
      <c r="AA326" s="36"/>
      <c r="AB326" s="36"/>
      <c r="AC326" s="36"/>
      <c r="AD326" s="36"/>
      <c r="AE326" s="36"/>
      <c r="AR326" s="192" t="s">
        <v>168</v>
      </c>
      <c r="AT326" s="192" t="s">
        <v>163</v>
      </c>
      <c r="AU326" s="192" t="s">
        <v>81</v>
      </c>
      <c r="AY326" s="19" t="s">
        <v>160</v>
      </c>
      <c r="BE326" s="193">
        <f>IF(N326="základní",J326,0)</f>
        <v>0</v>
      </c>
      <c r="BF326" s="193">
        <f>IF(N326="snížená",J326,0)</f>
        <v>0</v>
      </c>
      <c r="BG326" s="193">
        <f>IF(N326="zákl. přenesená",J326,0)</f>
        <v>0</v>
      </c>
      <c r="BH326" s="193">
        <f>IF(N326="sníž. přenesená",J326,0)</f>
        <v>0</v>
      </c>
      <c r="BI326" s="193">
        <f>IF(N326="nulová",J326,0)</f>
        <v>0</v>
      </c>
      <c r="BJ326" s="19" t="s">
        <v>79</v>
      </c>
      <c r="BK326" s="193">
        <f>ROUND(I326*H326,2)</f>
        <v>0</v>
      </c>
      <c r="BL326" s="19" t="s">
        <v>168</v>
      </c>
      <c r="BM326" s="192" t="s">
        <v>440</v>
      </c>
    </row>
    <row r="327" spans="1:47" s="2" customFormat="1" ht="11.25">
      <c r="A327" s="36"/>
      <c r="B327" s="37"/>
      <c r="C327" s="38"/>
      <c r="D327" s="194" t="s">
        <v>170</v>
      </c>
      <c r="E327" s="38"/>
      <c r="F327" s="195" t="s">
        <v>441</v>
      </c>
      <c r="G327" s="38"/>
      <c r="H327" s="38"/>
      <c r="I327" s="196"/>
      <c r="J327" s="38"/>
      <c r="K327" s="38"/>
      <c r="L327" s="41"/>
      <c r="M327" s="197"/>
      <c r="N327" s="198"/>
      <c r="O327" s="66"/>
      <c r="P327" s="66"/>
      <c r="Q327" s="66"/>
      <c r="R327" s="66"/>
      <c r="S327" s="66"/>
      <c r="T327" s="67"/>
      <c r="U327" s="36"/>
      <c r="V327" s="36"/>
      <c r="W327" s="36"/>
      <c r="X327" s="36"/>
      <c r="Y327" s="36"/>
      <c r="Z327" s="36"/>
      <c r="AA327" s="36"/>
      <c r="AB327" s="36"/>
      <c r="AC327" s="36"/>
      <c r="AD327" s="36"/>
      <c r="AE327" s="36"/>
      <c r="AT327" s="19" t="s">
        <v>170</v>
      </c>
      <c r="AU327" s="19" t="s">
        <v>81</v>
      </c>
    </row>
    <row r="328" spans="1:65" s="2" customFormat="1" ht="24.2" customHeight="1">
      <c r="A328" s="36"/>
      <c r="B328" s="37"/>
      <c r="C328" s="181" t="s">
        <v>442</v>
      </c>
      <c r="D328" s="181" t="s">
        <v>163</v>
      </c>
      <c r="E328" s="182" t="s">
        <v>443</v>
      </c>
      <c r="F328" s="183" t="s">
        <v>444</v>
      </c>
      <c r="G328" s="184" t="s">
        <v>110</v>
      </c>
      <c r="H328" s="185">
        <v>61.11</v>
      </c>
      <c r="I328" s="186"/>
      <c r="J328" s="187">
        <f>ROUND(I328*H328,2)</f>
        <v>0</v>
      </c>
      <c r="K328" s="183" t="s">
        <v>167</v>
      </c>
      <c r="L328" s="41"/>
      <c r="M328" s="188" t="s">
        <v>19</v>
      </c>
      <c r="N328" s="189" t="s">
        <v>43</v>
      </c>
      <c r="O328" s="66"/>
      <c r="P328" s="190">
        <f>O328*H328</f>
        <v>0</v>
      </c>
      <c r="Q328" s="190">
        <v>0</v>
      </c>
      <c r="R328" s="190">
        <f>Q328*H328</f>
        <v>0</v>
      </c>
      <c r="S328" s="190">
        <v>0</v>
      </c>
      <c r="T328" s="191">
        <f>S328*H328</f>
        <v>0</v>
      </c>
      <c r="U328" s="36"/>
      <c r="V328" s="36"/>
      <c r="W328" s="36"/>
      <c r="X328" s="36"/>
      <c r="Y328" s="36"/>
      <c r="Z328" s="36"/>
      <c r="AA328" s="36"/>
      <c r="AB328" s="36"/>
      <c r="AC328" s="36"/>
      <c r="AD328" s="36"/>
      <c r="AE328" s="36"/>
      <c r="AR328" s="192" t="s">
        <v>168</v>
      </c>
      <c r="AT328" s="192" t="s">
        <v>163</v>
      </c>
      <c r="AU328" s="192" t="s">
        <v>81</v>
      </c>
      <c r="AY328" s="19" t="s">
        <v>160</v>
      </c>
      <c r="BE328" s="193">
        <f>IF(N328="základní",J328,0)</f>
        <v>0</v>
      </c>
      <c r="BF328" s="193">
        <f>IF(N328="snížená",J328,0)</f>
        <v>0</v>
      </c>
      <c r="BG328" s="193">
        <f>IF(N328="zákl. přenesená",J328,0)</f>
        <v>0</v>
      </c>
      <c r="BH328" s="193">
        <f>IF(N328="sníž. přenesená",J328,0)</f>
        <v>0</v>
      </c>
      <c r="BI328" s="193">
        <f>IF(N328="nulová",J328,0)</f>
        <v>0</v>
      </c>
      <c r="BJ328" s="19" t="s">
        <v>79</v>
      </c>
      <c r="BK328" s="193">
        <f>ROUND(I328*H328,2)</f>
        <v>0</v>
      </c>
      <c r="BL328" s="19" t="s">
        <v>168</v>
      </c>
      <c r="BM328" s="192" t="s">
        <v>445</v>
      </c>
    </row>
    <row r="329" spans="1:47" s="2" customFormat="1" ht="11.25">
      <c r="A329" s="36"/>
      <c r="B329" s="37"/>
      <c r="C329" s="38"/>
      <c r="D329" s="194" t="s">
        <v>170</v>
      </c>
      <c r="E329" s="38"/>
      <c r="F329" s="195" t="s">
        <v>446</v>
      </c>
      <c r="G329" s="38"/>
      <c r="H329" s="38"/>
      <c r="I329" s="196"/>
      <c r="J329" s="38"/>
      <c r="K329" s="38"/>
      <c r="L329" s="41"/>
      <c r="M329" s="197"/>
      <c r="N329" s="198"/>
      <c r="O329" s="66"/>
      <c r="P329" s="66"/>
      <c r="Q329" s="66"/>
      <c r="R329" s="66"/>
      <c r="S329" s="66"/>
      <c r="T329" s="67"/>
      <c r="U329" s="36"/>
      <c r="V329" s="36"/>
      <c r="W329" s="36"/>
      <c r="X329" s="36"/>
      <c r="Y329" s="36"/>
      <c r="Z329" s="36"/>
      <c r="AA329" s="36"/>
      <c r="AB329" s="36"/>
      <c r="AC329" s="36"/>
      <c r="AD329" s="36"/>
      <c r="AE329" s="36"/>
      <c r="AT329" s="19" t="s">
        <v>170</v>
      </c>
      <c r="AU329" s="19" t="s">
        <v>81</v>
      </c>
    </row>
    <row r="330" spans="1:65" s="2" customFormat="1" ht="16.5" customHeight="1">
      <c r="A330" s="36"/>
      <c r="B330" s="37"/>
      <c r="C330" s="244" t="s">
        <v>447</v>
      </c>
      <c r="D330" s="244" t="s">
        <v>320</v>
      </c>
      <c r="E330" s="245" t="s">
        <v>448</v>
      </c>
      <c r="F330" s="246" t="s">
        <v>449</v>
      </c>
      <c r="G330" s="247" t="s">
        <v>450</v>
      </c>
      <c r="H330" s="248">
        <v>1.222</v>
      </c>
      <c r="I330" s="249"/>
      <c r="J330" s="250">
        <f>ROUND(I330*H330,2)</f>
        <v>0</v>
      </c>
      <c r="K330" s="246" t="s">
        <v>167</v>
      </c>
      <c r="L330" s="251"/>
      <c r="M330" s="252" t="s">
        <v>19</v>
      </c>
      <c r="N330" s="253" t="s">
        <v>43</v>
      </c>
      <c r="O330" s="66"/>
      <c r="P330" s="190">
        <f>O330*H330</f>
        <v>0</v>
      </c>
      <c r="Q330" s="190">
        <v>0.001</v>
      </c>
      <c r="R330" s="190">
        <f>Q330*H330</f>
        <v>0.001222</v>
      </c>
      <c r="S330" s="190">
        <v>0</v>
      </c>
      <c r="T330" s="191">
        <f>S330*H330</f>
        <v>0</v>
      </c>
      <c r="U330" s="36"/>
      <c r="V330" s="36"/>
      <c r="W330" s="36"/>
      <c r="X330" s="36"/>
      <c r="Y330" s="36"/>
      <c r="Z330" s="36"/>
      <c r="AA330" s="36"/>
      <c r="AB330" s="36"/>
      <c r="AC330" s="36"/>
      <c r="AD330" s="36"/>
      <c r="AE330" s="36"/>
      <c r="AR330" s="192" t="s">
        <v>223</v>
      </c>
      <c r="AT330" s="192" t="s">
        <v>320</v>
      </c>
      <c r="AU330" s="192" t="s">
        <v>81</v>
      </c>
      <c r="AY330" s="19" t="s">
        <v>160</v>
      </c>
      <c r="BE330" s="193">
        <f>IF(N330="základní",J330,0)</f>
        <v>0</v>
      </c>
      <c r="BF330" s="193">
        <f>IF(N330="snížená",J330,0)</f>
        <v>0</v>
      </c>
      <c r="BG330" s="193">
        <f>IF(N330="zákl. přenesená",J330,0)</f>
        <v>0</v>
      </c>
      <c r="BH330" s="193">
        <f>IF(N330="sníž. přenesená",J330,0)</f>
        <v>0</v>
      </c>
      <c r="BI330" s="193">
        <f>IF(N330="nulová",J330,0)</f>
        <v>0</v>
      </c>
      <c r="BJ330" s="19" t="s">
        <v>79</v>
      </c>
      <c r="BK330" s="193">
        <f>ROUND(I330*H330,2)</f>
        <v>0</v>
      </c>
      <c r="BL330" s="19" t="s">
        <v>168</v>
      </c>
      <c r="BM330" s="192" t="s">
        <v>451</v>
      </c>
    </row>
    <row r="331" spans="2:51" s="14" customFormat="1" ht="11.25">
      <c r="B331" s="210"/>
      <c r="C331" s="211"/>
      <c r="D331" s="201" t="s">
        <v>172</v>
      </c>
      <c r="E331" s="211"/>
      <c r="F331" s="213" t="s">
        <v>452</v>
      </c>
      <c r="G331" s="211"/>
      <c r="H331" s="214">
        <v>1.222</v>
      </c>
      <c r="I331" s="215"/>
      <c r="J331" s="211"/>
      <c r="K331" s="211"/>
      <c r="L331" s="216"/>
      <c r="M331" s="217"/>
      <c r="N331" s="218"/>
      <c r="O331" s="218"/>
      <c r="P331" s="218"/>
      <c r="Q331" s="218"/>
      <c r="R331" s="218"/>
      <c r="S331" s="218"/>
      <c r="T331" s="219"/>
      <c r="AT331" s="220" t="s">
        <v>172</v>
      </c>
      <c r="AU331" s="220" t="s">
        <v>81</v>
      </c>
      <c r="AV331" s="14" t="s">
        <v>81</v>
      </c>
      <c r="AW331" s="14" t="s">
        <v>4</v>
      </c>
      <c r="AX331" s="14" t="s">
        <v>79</v>
      </c>
      <c r="AY331" s="220" t="s">
        <v>160</v>
      </c>
    </row>
    <row r="332" spans="1:65" s="2" customFormat="1" ht="16.5" customHeight="1">
      <c r="A332" s="36"/>
      <c r="B332" s="37"/>
      <c r="C332" s="181" t="s">
        <v>453</v>
      </c>
      <c r="D332" s="181" t="s">
        <v>163</v>
      </c>
      <c r="E332" s="182" t="s">
        <v>454</v>
      </c>
      <c r="F332" s="183" t="s">
        <v>455</v>
      </c>
      <c r="G332" s="184" t="s">
        <v>208</v>
      </c>
      <c r="H332" s="185">
        <v>3.667</v>
      </c>
      <c r="I332" s="186"/>
      <c r="J332" s="187">
        <f>ROUND(I332*H332,2)</f>
        <v>0</v>
      </c>
      <c r="K332" s="183" t="s">
        <v>167</v>
      </c>
      <c r="L332" s="41"/>
      <c r="M332" s="188" t="s">
        <v>19</v>
      </c>
      <c r="N332" s="189" t="s">
        <v>43</v>
      </c>
      <c r="O332" s="66"/>
      <c r="P332" s="190">
        <f>O332*H332</f>
        <v>0</v>
      </c>
      <c r="Q332" s="190">
        <v>0</v>
      </c>
      <c r="R332" s="190">
        <f>Q332*H332</f>
        <v>0</v>
      </c>
      <c r="S332" s="190">
        <v>0</v>
      </c>
      <c r="T332" s="191">
        <f>S332*H332</f>
        <v>0</v>
      </c>
      <c r="U332" s="36"/>
      <c r="V332" s="36"/>
      <c r="W332" s="36"/>
      <c r="X332" s="36"/>
      <c r="Y332" s="36"/>
      <c r="Z332" s="36"/>
      <c r="AA332" s="36"/>
      <c r="AB332" s="36"/>
      <c r="AC332" s="36"/>
      <c r="AD332" s="36"/>
      <c r="AE332" s="36"/>
      <c r="AR332" s="192" t="s">
        <v>168</v>
      </c>
      <c r="AT332" s="192" t="s">
        <v>163</v>
      </c>
      <c r="AU332" s="192" t="s">
        <v>81</v>
      </c>
      <c r="AY332" s="19" t="s">
        <v>160</v>
      </c>
      <c r="BE332" s="193">
        <f>IF(N332="základní",J332,0)</f>
        <v>0</v>
      </c>
      <c r="BF332" s="193">
        <f>IF(N332="snížená",J332,0)</f>
        <v>0</v>
      </c>
      <c r="BG332" s="193">
        <f>IF(N332="zákl. přenesená",J332,0)</f>
        <v>0</v>
      </c>
      <c r="BH332" s="193">
        <f>IF(N332="sníž. přenesená",J332,0)</f>
        <v>0</v>
      </c>
      <c r="BI332" s="193">
        <f>IF(N332="nulová",J332,0)</f>
        <v>0</v>
      </c>
      <c r="BJ332" s="19" t="s">
        <v>79</v>
      </c>
      <c r="BK332" s="193">
        <f>ROUND(I332*H332,2)</f>
        <v>0</v>
      </c>
      <c r="BL332" s="19" t="s">
        <v>168</v>
      </c>
      <c r="BM332" s="192" t="s">
        <v>456</v>
      </c>
    </row>
    <row r="333" spans="1:47" s="2" customFormat="1" ht="11.25">
      <c r="A333" s="36"/>
      <c r="B333" s="37"/>
      <c r="C333" s="38"/>
      <c r="D333" s="194" t="s">
        <v>170</v>
      </c>
      <c r="E333" s="38"/>
      <c r="F333" s="195" t="s">
        <v>457</v>
      </c>
      <c r="G333" s="38"/>
      <c r="H333" s="38"/>
      <c r="I333" s="196"/>
      <c r="J333" s="38"/>
      <c r="K333" s="38"/>
      <c r="L333" s="41"/>
      <c r="M333" s="197"/>
      <c r="N333" s="198"/>
      <c r="O333" s="66"/>
      <c r="P333" s="66"/>
      <c r="Q333" s="66"/>
      <c r="R333" s="66"/>
      <c r="S333" s="66"/>
      <c r="T333" s="67"/>
      <c r="U333" s="36"/>
      <c r="V333" s="36"/>
      <c r="W333" s="36"/>
      <c r="X333" s="36"/>
      <c r="Y333" s="36"/>
      <c r="Z333" s="36"/>
      <c r="AA333" s="36"/>
      <c r="AB333" s="36"/>
      <c r="AC333" s="36"/>
      <c r="AD333" s="36"/>
      <c r="AE333" s="36"/>
      <c r="AT333" s="19" t="s">
        <v>170</v>
      </c>
      <c r="AU333" s="19" t="s">
        <v>81</v>
      </c>
    </row>
    <row r="334" spans="2:51" s="14" customFormat="1" ht="11.25">
      <c r="B334" s="210"/>
      <c r="C334" s="211"/>
      <c r="D334" s="201" t="s">
        <v>172</v>
      </c>
      <c r="E334" s="211"/>
      <c r="F334" s="213" t="s">
        <v>458</v>
      </c>
      <c r="G334" s="211"/>
      <c r="H334" s="214">
        <v>3.667</v>
      </c>
      <c r="I334" s="215"/>
      <c r="J334" s="211"/>
      <c r="K334" s="211"/>
      <c r="L334" s="216"/>
      <c r="M334" s="217"/>
      <c r="N334" s="218"/>
      <c r="O334" s="218"/>
      <c r="P334" s="218"/>
      <c r="Q334" s="218"/>
      <c r="R334" s="218"/>
      <c r="S334" s="218"/>
      <c r="T334" s="219"/>
      <c r="AT334" s="220" t="s">
        <v>172</v>
      </c>
      <c r="AU334" s="220" t="s">
        <v>81</v>
      </c>
      <c r="AV334" s="14" t="s">
        <v>81</v>
      </c>
      <c r="AW334" s="14" t="s">
        <v>4</v>
      </c>
      <c r="AX334" s="14" t="s">
        <v>79</v>
      </c>
      <c r="AY334" s="220" t="s">
        <v>160</v>
      </c>
    </row>
    <row r="335" spans="2:63" s="12" customFormat="1" ht="22.9" customHeight="1">
      <c r="B335" s="165"/>
      <c r="C335" s="166"/>
      <c r="D335" s="167" t="s">
        <v>71</v>
      </c>
      <c r="E335" s="179" t="s">
        <v>338</v>
      </c>
      <c r="F335" s="179" t="s">
        <v>459</v>
      </c>
      <c r="G335" s="166"/>
      <c r="H335" s="166"/>
      <c r="I335" s="169"/>
      <c r="J335" s="180">
        <f>BK335</f>
        <v>0</v>
      </c>
      <c r="K335" s="166"/>
      <c r="L335" s="171"/>
      <c r="M335" s="172"/>
      <c r="N335" s="173"/>
      <c r="O335" s="173"/>
      <c r="P335" s="174">
        <f>SUM(P336:P419)</f>
        <v>0</v>
      </c>
      <c r="Q335" s="173"/>
      <c r="R335" s="174">
        <f>SUM(R336:R419)</f>
        <v>3.35905543</v>
      </c>
      <c r="S335" s="173"/>
      <c r="T335" s="175">
        <f>SUM(T336:T419)</f>
        <v>0</v>
      </c>
      <c r="AR335" s="176" t="s">
        <v>79</v>
      </c>
      <c r="AT335" s="177" t="s">
        <v>71</v>
      </c>
      <c r="AU335" s="177" t="s">
        <v>79</v>
      </c>
      <c r="AY335" s="176" t="s">
        <v>160</v>
      </c>
      <c r="BK335" s="178">
        <f>SUM(BK336:BK419)</f>
        <v>0</v>
      </c>
    </row>
    <row r="336" spans="1:65" s="2" customFormat="1" ht="16.5" customHeight="1">
      <c r="A336" s="36"/>
      <c r="B336" s="37"/>
      <c r="C336" s="181" t="s">
        <v>460</v>
      </c>
      <c r="D336" s="181" t="s">
        <v>163</v>
      </c>
      <c r="E336" s="182" t="s">
        <v>461</v>
      </c>
      <c r="F336" s="183" t="s">
        <v>462</v>
      </c>
      <c r="G336" s="184" t="s">
        <v>463</v>
      </c>
      <c r="H336" s="185">
        <v>1</v>
      </c>
      <c r="I336" s="186"/>
      <c r="J336" s="187">
        <f>ROUND(I336*H336,2)</f>
        <v>0</v>
      </c>
      <c r="K336" s="183" t="s">
        <v>19</v>
      </c>
      <c r="L336" s="41"/>
      <c r="M336" s="188" t="s">
        <v>19</v>
      </c>
      <c r="N336" s="189" t="s">
        <v>43</v>
      </c>
      <c r="O336" s="66"/>
      <c r="P336" s="190">
        <f>O336*H336</f>
        <v>0</v>
      </c>
      <c r="Q336" s="190">
        <v>0</v>
      </c>
      <c r="R336" s="190">
        <f>Q336*H336</f>
        <v>0</v>
      </c>
      <c r="S336" s="190">
        <v>0</v>
      </c>
      <c r="T336" s="191">
        <f>S336*H336</f>
        <v>0</v>
      </c>
      <c r="U336" s="36"/>
      <c r="V336" s="36"/>
      <c r="W336" s="36"/>
      <c r="X336" s="36"/>
      <c r="Y336" s="36"/>
      <c r="Z336" s="36"/>
      <c r="AA336" s="36"/>
      <c r="AB336" s="36"/>
      <c r="AC336" s="36"/>
      <c r="AD336" s="36"/>
      <c r="AE336" s="36"/>
      <c r="AR336" s="192" t="s">
        <v>168</v>
      </c>
      <c r="AT336" s="192" t="s">
        <v>163</v>
      </c>
      <c r="AU336" s="192" t="s">
        <v>81</v>
      </c>
      <c r="AY336" s="19" t="s">
        <v>160</v>
      </c>
      <c r="BE336" s="193">
        <f>IF(N336="základní",J336,0)</f>
        <v>0</v>
      </c>
      <c r="BF336" s="193">
        <f>IF(N336="snížená",J336,0)</f>
        <v>0</v>
      </c>
      <c r="BG336" s="193">
        <f>IF(N336="zákl. přenesená",J336,0)</f>
        <v>0</v>
      </c>
      <c r="BH336" s="193">
        <f>IF(N336="sníž. přenesená",J336,0)</f>
        <v>0</v>
      </c>
      <c r="BI336" s="193">
        <f>IF(N336="nulová",J336,0)</f>
        <v>0</v>
      </c>
      <c r="BJ336" s="19" t="s">
        <v>79</v>
      </c>
      <c r="BK336" s="193">
        <f>ROUND(I336*H336,2)</f>
        <v>0</v>
      </c>
      <c r="BL336" s="19" t="s">
        <v>168</v>
      </c>
      <c r="BM336" s="192" t="s">
        <v>464</v>
      </c>
    </row>
    <row r="337" spans="1:65" s="2" customFormat="1" ht="24.2" customHeight="1">
      <c r="A337" s="36"/>
      <c r="B337" s="37"/>
      <c r="C337" s="181" t="s">
        <v>465</v>
      </c>
      <c r="D337" s="181" t="s">
        <v>163</v>
      </c>
      <c r="E337" s="182" t="s">
        <v>466</v>
      </c>
      <c r="F337" s="183" t="s">
        <v>467</v>
      </c>
      <c r="G337" s="184" t="s">
        <v>166</v>
      </c>
      <c r="H337" s="185">
        <v>5.2</v>
      </c>
      <c r="I337" s="186"/>
      <c r="J337" s="187">
        <f>ROUND(I337*H337,2)</f>
        <v>0</v>
      </c>
      <c r="K337" s="183" t="s">
        <v>167</v>
      </c>
      <c r="L337" s="41"/>
      <c r="M337" s="188" t="s">
        <v>19</v>
      </c>
      <c r="N337" s="189" t="s">
        <v>43</v>
      </c>
      <c r="O337" s="66"/>
      <c r="P337" s="190">
        <f>O337*H337</f>
        <v>0</v>
      </c>
      <c r="Q337" s="190">
        <v>0.00017</v>
      </c>
      <c r="R337" s="190">
        <f>Q337*H337</f>
        <v>0.0008840000000000001</v>
      </c>
      <c r="S337" s="190">
        <v>0</v>
      </c>
      <c r="T337" s="191">
        <f>S337*H337</f>
        <v>0</v>
      </c>
      <c r="U337" s="36"/>
      <c r="V337" s="36"/>
      <c r="W337" s="36"/>
      <c r="X337" s="36"/>
      <c r="Y337" s="36"/>
      <c r="Z337" s="36"/>
      <c r="AA337" s="36"/>
      <c r="AB337" s="36"/>
      <c r="AC337" s="36"/>
      <c r="AD337" s="36"/>
      <c r="AE337" s="36"/>
      <c r="AR337" s="192" t="s">
        <v>168</v>
      </c>
      <c r="AT337" s="192" t="s">
        <v>163</v>
      </c>
      <c r="AU337" s="192" t="s">
        <v>81</v>
      </c>
      <c r="AY337" s="19" t="s">
        <v>160</v>
      </c>
      <c r="BE337" s="193">
        <f>IF(N337="základní",J337,0)</f>
        <v>0</v>
      </c>
      <c r="BF337" s="193">
        <f>IF(N337="snížená",J337,0)</f>
        <v>0</v>
      </c>
      <c r="BG337" s="193">
        <f>IF(N337="zákl. přenesená",J337,0)</f>
        <v>0</v>
      </c>
      <c r="BH337" s="193">
        <f>IF(N337="sníž. přenesená",J337,0)</f>
        <v>0</v>
      </c>
      <c r="BI337" s="193">
        <f>IF(N337="nulová",J337,0)</f>
        <v>0</v>
      </c>
      <c r="BJ337" s="19" t="s">
        <v>79</v>
      </c>
      <c r="BK337" s="193">
        <f>ROUND(I337*H337,2)</f>
        <v>0</v>
      </c>
      <c r="BL337" s="19" t="s">
        <v>168</v>
      </c>
      <c r="BM337" s="192" t="s">
        <v>468</v>
      </c>
    </row>
    <row r="338" spans="1:47" s="2" customFormat="1" ht="11.25">
      <c r="A338" s="36"/>
      <c r="B338" s="37"/>
      <c r="C338" s="38"/>
      <c r="D338" s="194" t="s">
        <v>170</v>
      </c>
      <c r="E338" s="38"/>
      <c r="F338" s="195" t="s">
        <v>469</v>
      </c>
      <c r="G338" s="38"/>
      <c r="H338" s="38"/>
      <c r="I338" s="196"/>
      <c r="J338" s="38"/>
      <c r="K338" s="38"/>
      <c r="L338" s="41"/>
      <c r="M338" s="197"/>
      <c r="N338" s="198"/>
      <c r="O338" s="66"/>
      <c r="P338" s="66"/>
      <c r="Q338" s="66"/>
      <c r="R338" s="66"/>
      <c r="S338" s="66"/>
      <c r="T338" s="67"/>
      <c r="U338" s="36"/>
      <c r="V338" s="36"/>
      <c r="W338" s="36"/>
      <c r="X338" s="36"/>
      <c r="Y338" s="36"/>
      <c r="Z338" s="36"/>
      <c r="AA338" s="36"/>
      <c r="AB338" s="36"/>
      <c r="AC338" s="36"/>
      <c r="AD338" s="36"/>
      <c r="AE338" s="36"/>
      <c r="AT338" s="19" t="s">
        <v>170</v>
      </c>
      <c r="AU338" s="19" t="s">
        <v>81</v>
      </c>
    </row>
    <row r="339" spans="2:51" s="13" customFormat="1" ht="11.25">
      <c r="B339" s="199"/>
      <c r="C339" s="200"/>
      <c r="D339" s="201" t="s">
        <v>172</v>
      </c>
      <c r="E339" s="202" t="s">
        <v>19</v>
      </c>
      <c r="F339" s="203" t="s">
        <v>470</v>
      </c>
      <c r="G339" s="200"/>
      <c r="H339" s="202" t="s">
        <v>19</v>
      </c>
      <c r="I339" s="204"/>
      <c r="J339" s="200"/>
      <c r="K339" s="200"/>
      <c r="L339" s="205"/>
      <c r="M339" s="206"/>
      <c r="N339" s="207"/>
      <c r="O339" s="207"/>
      <c r="P339" s="207"/>
      <c r="Q339" s="207"/>
      <c r="R339" s="207"/>
      <c r="S339" s="207"/>
      <c r="T339" s="208"/>
      <c r="AT339" s="209" t="s">
        <v>172</v>
      </c>
      <c r="AU339" s="209" t="s">
        <v>81</v>
      </c>
      <c r="AV339" s="13" t="s">
        <v>79</v>
      </c>
      <c r="AW339" s="13" t="s">
        <v>33</v>
      </c>
      <c r="AX339" s="13" t="s">
        <v>72</v>
      </c>
      <c r="AY339" s="209" t="s">
        <v>160</v>
      </c>
    </row>
    <row r="340" spans="2:51" s="13" customFormat="1" ht="11.25">
      <c r="B340" s="199"/>
      <c r="C340" s="200"/>
      <c r="D340" s="201" t="s">
        <v>172</v>
      </c>
      <c r="E340" s="202" t="s">
        <v>19</v>
      </c>
      <c r="F340" s="203" t="s">
        <v>345</v>
      </c>
      <c r="G340" s="200"/>
      <c r="H340" s="202" t="s">
        <v>19</v>
      </c>
      <c r="I340" s="204"/>
      <c r="J340" s="200"/>
      <c r="K340" s="200"/>
      <c r="L340" s="205"/>
      <c r="M340" s="206"/>
      <c r="N340" s="207"/>
      <c r="O340" s="207"/>
      <c r="P340" s="207"/>
      <c r="Q340" s="207"/>
      <c r="R340" s="207"/>
      <c r="S340" s="207"/>
      <c r="T340" s="208"/>
      <c r="AT340" s="209" t="s">
        <v>172</v>
      </c>
      <c r="AU340" s="209" t="s">
        <v>81</v>
      </c>
      <c r="AV340" s="13" t="s">
        <v>79</v>
      </c>
      <c r="AW340" s="13" t="s">
        <v>33</v>
      </c>
      <c r="AX340" s="13" t="s">
        <v>72</v>
      </c>
      <c r="AY340" s="209" t="s">
        <v>160</v>
      </c>
    </row>
    <row r="341" spans="2:51" s="14" customFormat="1" ht="11.25">
      <c r="B341" s="210"/>
      <c r="C341" s="211"/>
      <c r="D341" s="201" t="s">
        <v>172</v>
      </c>
      <c r="E341" s="212" t="s">
        <v>19</v>
      </c>
      <c r="F341" s="213" t="s">
        <v>471</v>
      </c>
      <c r="G341" s="211"/>
      <c r="H341" s="214">
        <v>5.2</v>
      </c>
      <c r="I341" s="215"/>
      <c r="J341" s="211"/>
      <c r="K341" s="211"/>
      <c r="L341" s="216"/>
      <c r="M341" s="217"/>
      <c r="N341" s="218"/>
      <c r="O341" s="218"/>
      <c r="P341" s="218"/>
      <c r="Q341" s="218"/>
      <c r="R341" s="218"/>
      <c r="S341" s="218"/>
      <c r="T341" s="219"/>
      <c r="AT341" s="220" t="s">
        <v>172</v>
      </c>
      <c r="AU341" s="220" t="s">
        <v>81</v>
      </c>
      <c r="AV341" s="14" t="s">
        <v>81</v>
      </c>
      <c r="AW341" s="14" t="s">
        <v>33</v>
      </c>
      <c r="AX341" s="14" t="s">
        <v>79</v>
      </c>
      <c r="AY341" s="220" t="s">
        <v>160</v>
      </c>
    </row>
    <row r="342" spans="1:65" s="2" customFormat="1" ht="24.2" customHeight="1">
      <c r="A342" s="36"/>
      <c r="B342" s="37"/>
      <c r="C342" s="181" t="s">
        <v>472</v>
      </c>
      <c r="D342" s="181" t="s">
        <v>163</v>
      </c>
      <c r="E342" s="182" t="s">
        <v>473</v>
      </c>
      <c r="F342" s="183" t="s">
        <v>474</v>
      </c>
      <c r="G342" s="184" t="s">
        <v>166</v>
      </c>
      <c r="H342" s="185">
        <v>13</v>
      </c>
      <c r="I342" s="186"/>
      <c r="J342" s="187">
        <f>ROUND(I342*H342,2)</f>
        <v>0</v>
      </c>
      <c r="K342" s="183" t="s">
        <v>167</v>
      </c>
      <c r="L342" s="41"/>
      <c r="M342" s="188" t="s">
        <v>19</v>
      </c>
      <c r="N342" s="189" t="s">
        <v>43</v>
      </c>
      <c r="O342" s="66"/>
      <c r="P342" s="190">
        <f>O342*H342</f>
        <v>0</v>
      </c>
      <c r="Q342" s="190">
        <v>0.00032</v>
      </c>
      <c r="R342" s="190">
        <f>Q342*H342</f>
        <v>0.0041600000000000005</v>
      </c>
      <c r="S342" s="190">
        <v>0</v>
      </c>
      <c r="T342" s="191">
        <f>S342*H342</f>
        <v>0</v>
      </c>
      <c r="U342" s="36"/>
      <c r="V342" s="36"/>
      <c r="W342" s="36"/>
      <c r="X342" s="36"/>
      <c r="Y342" s="36"/>
      <c r="Z342" s="36"/>
      <c r="AA342" s="36"/>
      <c r="AB342" s="36"/>
      <c r="AC342" s="36"/>
      <c r="AD342" s="36"/>
      <c r="AE342" s="36"/>
      <c r="AR342" s="192" t="s">
        <v>168</v>
      </c>
      <c r="AT342" s="192" t="s">
        <v>163</v>
      </c>
      <c r="AU342" s="192" t="s">
        <v>81</v>
      </c>
      <c r="AY342" s="19" t="s">
        <v>160</v>
      </c>
      <c r="BE342" s="193">
        <f>IF(N342="základní",J342,0)</f>
        <v>0</v>
      </c>
      <c r="BF342" s="193">
        <f>IF(N342="snížená",J342,0)</f>
        <v>0</v>
      </c>
      <c r="BG342" s="193">
        <f>IF(N342="zákl. přenesená",J342,0)</f>
        <v>0</v>
      </c>
      <c r="BH342" s="193">
        <f>IF(N342="sníž. přenesená",J342,0)</f>
        <v>0</v>
      </c>
      <c r="BI342" s="193">
        <f>IF(N342="nulová",J342,0)</f>
        <v>0</v>
      </c>
      <c r="BJ342" s="19" t="s">
        <v>79</v>
      </c>
      <c r="BK342" s="193">
        <f>ROUND(I342*H342,2)</f>
        <v>0</v>
      </c>
      <c r="BL342" s="19" t="s">
        <v>168</v>
      </c>
      <c r="BM342" s="192" t="s">
        <v>475</v>
      </c>
    </row>
    <row r="343" spans="1:47" s="2" customFormat="1" ht="11.25">
      <c r="A343" s="36"/>
      <c r="B343" s="37"/>
      <c r="C343" s="38"/>
      <c r="D343" s="194" t="s">
        <v>170</v>
      </c>
      <c r="E343" s="38"/>
      <c r="F343" s="195" t="s">
        <v>476</v>
      </c>
      <c r="G343" s="38"/>
      <c r="H343" s="38"/>
      <c r="I343" s="196"/>
      <c r="J343" s="38"/>
      <c r="K343" s="38"/>
      <c r="L343" s="41"/>
      <c r="M343" s="197"/>
      <c r="N343" s="198"/>
      <c r="O343" s="66"/>
      <c r="P343" s="66"/>
      <c r="Q343" s="66"/>
      <c r="R343" s="66"/>
      <c r="S343" s="66"/>
      <c r="T343" s="67"/>
      <c r="U343" s="36"/>
      <c r="V343" s="36"/>
      <c r="W343" s="36"/>
      <c r="X343" s="36"/>
      <c r="Y343" s="36"/>
      <c r="Z343" s="36"/>
      <c r="AA343" s="36"/>
      <c r="AB343" s="36"/>
      <c r="AC343" s="36"/>
      <c r="AD343" s="36"/>
      <c r="AE343" s="36"/>
      <c r="AT343" s="19" t="s">
        <v>170</v>
      </c>
      <c r="AU343" s="19" t="s">
        <v>81</v>
      </c>
    </row>
    <row r="344" spans="2:51" s="13" customFormat="1" ht="11.25">
      <c r="B344" s="199"/>
      <c r="C344" s="200"/>
      <c r="D344" s="201" t="s">
        <v>172</v>
      </c>
      <c r="E344" s="202" t="s">
        <v>19</v>
      </c>
      <c r="F344" s="203" t="s">
        <v>470</v>
      </c>
      <c r="G344" s="200"/>
      <c r="H344" s="202" t="s">
        <v>19</v>
      </c>
      <c r="I344" s="204"/>
      <c r="J344" s="200"/>
      <c r="K344" s="200"/>
      <c r="L344" s="205"/>
      <c r="M344" s="206"/>
      <c r="N344" s="207"/>
      <c r="O344" s="207"/>
      <c r="P344" s="207"/>
      <c r="Q344" s="207"/>
      <c r="R344" s="207"/>
      <c r="S344" s="207"/>
      <c r="T344" s="208"/>
      <c r="AT344" s="209" t="s">
        <v>172</v>
      </c>
      <c r="AU344" s="209" t="s">
        <v>81</v>
      </c>
      <c r="AV344" s="13" t="s">
        <v>79</v>
      </c>
      <c r="AW344" s="13" t="s">
        <v>33</v>
      </c>
      <c r="AX344" s="13" t="s">
        <v>72</v>
      </c>
      <c r="AY344" s="209" t="s">
        <v>160</v>
      </c>
    </row>
    <row r="345" spans="2:51" s="13" customFormat="1" ht="11.25">
      <c r="B345" s="199"/>
      <c r="C345" s="200"/>
      <c r="D345" s="201" t="s">
        <v>172</v>
      </c>
      <c r="E345" s="202" t="s">
        <v>19</v>
      </c>
      <c r="F345" s="203" t="s">
        <v>345</v>
      </c>
      <c r="G345" s="200"/>
      <c r="H345" s="202" t="s">
        <v>19</v>
      </c>
      <c r="I345" s="204"/>
      <c r="J345" s="200"/>
      <c r="K345" s="200"/>
      <c r="L345" s="205"/>
      <c r="M345" s="206"/>
      <c r="N345" s="207"/>
      <c r="O345" s="207"/>
      <c r="P345" s="207"/>
      <c r="Q345" s="207"/>
      <c r="R345" s="207"/>
      <c r="S345" s="207"/>
      <c r="T345" s="208"/>
      <c r="AT345" s="209" t="s">
        <v>172</v>
      </c>
      <c r="AU345" s="209" t="s">
        <v>81</v>
      </c>
      <c r="AV345" s="13" t="s">
        <v>79</v>
      </c>
      <c r="AW345" s="13" t="s">
        <v>33</v>
      </c>
      <c r="AX345" s="13" t="s">
        <v>72</v>
      </c>
      <c r="AY345" s="209" t="s">
        <v>160</v>
      </c>
    </row>
    <row r="346" spans="2:51" s="14" customFormat="1" ht="11.25">
      <c r="B346" s="210"/>
      <c r="C346" s="211"/>
      <c r="D346" s="201" t="s">
        <v>172</v>
      </c>
      <c r="E346" s="212" t="s">
        <v>19</v>
      </c>
      <c r="F346" s="213" t="s">
        <v>477</v>
      </c>
      <c r="G346" s="211"/>
      <c r="H346" s="214">
        <v>13</v>
      </c>
      <c r="I346" s="215"/>
      <c r="J346" s="211"/>
      <c r="K346" s="211"/>
      <c r="L346" s="216"/>
      <c r="M346" s="217"/>
      <c r="N346" s="218"/>
      <c r="O346" s="218"/>
      <c r="P346" s="218"/>
      <c r="Q346" s="218"/>
      <c r="R346" s="218"/>
      <c r="S346" s="218"/>
      <c r="T346" s="219"/>
      <c r="AT346" s="220" t="s">
        <v>172</v>
      </c>
      <c r="AU346" s="220" t="s">
        <v>81</v>
      </c>
      <c r="AV346" s="14" t="s">
        <v>81</v>
      </c>
      <c r="AW346" s="14" t="s">
        <v>33</v>
      </c>
      <c r="AX346" s="14" t="s">
        <v>79</v>
      </c>
      <c r="AY346" s="220" t="s">
        <v>160</v>
      </c>
    </row>
    <row r="347" spans="1:65" s="2" customFormat="1" ht="24.2" customHeight="1">
      <c r="A347" s="36"/>
      <c r="B347" s="37"/>
      <c r="C347" s="181" t="s">
        <v>478</v>
      </c>
      <c r="D347" s="181" t="s">
        <v>163</v>
      </c>
      <c r="E347" s="182" t="s">
        <v>479</v>
      </c>
      <c r="F347" s="183" t="s">
        <v>480</v>
      </c>
      <c r="G347" s="184" t="s">
        <v>166</v>
      </c>
      <c r="H347" s="185">
        <v>84</v>
      </c>
      <c r="I347" s="186"/>
      <c r="J347" s="187">
        <f>ROUND(I347*H347,2)</f>
        <v>0</v>
      </c>
      <c r="K347" s="183" t="s">
        <v>167</v>
      </c>
      <c r="L347" s="41"/>
      <c r="M347" s="188" t="s">
        <v>19</v>
      </c>
      <c r="N347" s="189" t="s">
        <v>43</v>
      </c>
      <c r="O347" s="66"/>
      <c r="P347" s="190">
        <f>O347*H347</f>
        <v>0</v>
      </c>
      <c r="Q347" s="190">
        <v>0.00011</v>
      </c>
      <c r="R347" s="190">
        <f>Q347*H347</f>
        <v>0.00924</v>
      </c>
      <c r="S347" s="190">
        <v>0</v>
      </c>
      <c r="T347" s="191">
        <f>S347*H347</f>
        <v>0</v>
      </c>
      <c r="U347" s="36"/>
      <c r="V347" s="36"/>
      <c r="W347" s="36"/>
      <c r="X347" s="36"/>
      <c r="Y347" s="36"/>
      <c r="Z347" s="36"/>
      <c r="AA347" s="36"/>
      <c r="AB347" s="36"/>
      <c r="AC347" s="36"/>
      <c r="AD347" s="36"/>
      <c r="AE347" s="36"/>
      <c r="AR347" s="192" t="s">
        <v>168</v>
      </c>
      <c r="AT347" s="192" t="s">
        <v>163</v>
      </c>
      <c r="AU347" s="192" t="s">
        <v>81</v>
      </c>
      <c r="AY347" s="19" t="s">
        <v>160</v>
      </c>
      <c r="BE347" s="193">
        <f>IF(N347="základní",J347,0)</f>
        <v>0</v>
      </c>
      <c r="BF347" s="193">
        <f>IF(N347="snížená",J347,0)</f>
        <v>0</v>
      </c>
      <c r="BG347" s="193">
        <f>IF(N347="zákl. přenesená",J347,0)</f>
        <v>0</v>
      </c>
      <c r="BH347" s="193">
        <f>IF(N347="sníž. přenesená",J347,0)</f>
        <v>0</v>
      </c>
      <c r="BI347" s="193">
        <f>IF(N347="nulová",J347,0)</f>
        <v>0</v>
      </c>
      <c r="BJ347" s="19" t="s">
        <v>79</v>
      </c>
      <c r="BK347" s="193">
        <f>ROUND(I347*H347,2)</f>
        <v>0</v>
      </c>
      <c r="BL347" s="19" t="s">
        <v>168</v>
      </c>
      <c r="BM347" s="192" t="s">
        <v>481</v>
      </c>
    </row>
    <row r="348" spans="1:47" s="2" customFormat="1" ht="11.25">
      <c r="A348" s="36"/>
      <c r="B348" s="37"/>
      <c r="C348" s="38"/>
      <c r="D348" s="194" t="s">
        <v>170</v>
      </c>
      <c r="E348" s="38"/>
      <c r="F348" s="195" t="s">
        <v>482</v>
      </c>
      <c r="G348" s="38"/>
      <c r="H348" s="38"/>
      <c r="I348" s="196"/>
      <c r="J348" s="38"/>
      <c r="K348" s="38"/>
      <c r="L348" s="41"/>
      <c r="M348" s="197"/>
      <c r="N348" s="198"/>
      <c r="O348" s="66"/>
      <c r="P348" s="66"/>
      <c r="Q348" s="66"/>
      <c r="R348" s="66"/>
      <c r="S348" s="66"/>
      <c r="T348" s="67"/>
      <c r="U348" s="36"/>
      <c r="V348" s="36"/>
      <c r="W348" s="36"/>
      <c r="X348" s="36"/>
      <c r="Y348" s="36"/>
      <c r="Z348" s="36"/>
      <c r="AA348" s="36"/>
      <c r="AB348" s="36"/>
      <c r="AC348" s="36"/>
      <c r="AD348" s="36"/>
      <c r="AE348" s="36"/>
      <c r="AT348" s="19" t="s">
        <v>170</v>
      </c>
      <c r="AU348" s="19" t="s">
        <v>81</v>
      </c>
    </row>
    <row r="349" spans="2:51" s="13" customFormat="1" ht="11.25">
      <c r="B349" s="199"/>
      <c r="C349" s="200"/>
      <c r="D349" s="201" t="s">
        <v>172</v>
      </c>
      <c r="E349" s="202" t="s">
        <v>19</v>
      </c>
      <c r="F349" s="203" t="s">
        <v>345</v>
      </c>
      <c r="G349" s="200"/>
      <c r="H349" s="202" t="s">
        <v>19</v>
      </c>
      <c r="I349" s="204"/>
      <c r="J349" s="200"/>
      <c r="K349" s="200"/>
      <c r="L349" s="205"/>
      <c r="M349" s="206"/>
      <c r="N349" s="207"/>
      <c r="O349" s="207"/>
      <c r="P349" s="207"/>
      <c r="Q349" s="207"/>
      <c r="R349" s="207"/>
      <c r="S349" s="207"/>
      <c r="T349" s="208"/>
      <c r="AT349" s="209" t="s">
        <v>172</v>
      </c>
      <c r="AU349" s="209" t="s">
        <v>81</v>
      </c>
      <c r="AV349" s="13" t="s">
        <v>79</v>
      </c>
      <c r="AW349" s="13" t="s">
        <v>33</v>
      </c>
      <c r="AX349" s="13" t="s">
        <v>72</v>
      </c>
      <c r="AY349" s="209" t="s">
        <v>160</v>
      </c>
    </row>
    <row r="350" spans="2:51" s="14" customFormat="1" ht="11.25">
      <c r="B350" s="210"/>
      <c r="C350" s="211"/>
      <c r="D350" s="201" t="s">
        <v>172</v>
      </c>
      <c r="E350" s="212" t="s">
        <v>19</v>
      </c>
      <c r="F350" s="213" t="s">
        <v>483</v>
      </c>
      <c r="G350" s="211"/>
      <c r="H350" s="214">
        <v>84</v>
      </c>
      <c r="I350" s="215"/>
      <c r="J350" s="211"/>
      <c r="K350" s="211"/>
      <c r="L350" s="216"/>
      <c r="M350" s="217"/>
      <c r="N350" s="218"/>
      <c r="O350" s="218"/>
      <c r="P350" s="218"/>
      <c r="Q350" s="218"/>
      <c r="R350" s="218"/>
      <c r="S350" s="218"/>
      <c r="T350" s="219"/>
      <c r="AT350" s="220" t="s">
        <v>172</v>
      </c>
      <c r="AU350" s="220" t="s">
        <v>81</v>
      </c>
      <c r="AV350" s="14" t="s">
        <v>81</v>
      </c>
      <c r="AW350" s="14" t="s">
        <v>33</v>
      </c>
      <c r="AX350" s="14" t="s">
        <v>79</v>
      </c>
      <c r="AY350" s="220" t="s">
        <v>160</v>
      </c>
    </row>
    <row r="351" spans="1:65" s="2" customFormat="1" ht="24.2" customHeight="1">
      <c r="A351" s="36"/>
      <c r="B351" s="37"/>
      <c r="C351" s="181" t="s">
        <v>484</v>
      </c>
      <c r="D351" s="181" t="s">
        <v>163</v>
      </c>
      <c r="E351" s="182" t="s">
        <v>330</v>
      </c>
      <c r="F351" s="183" t="s">
        <v>331</v>
      </c>
      <c r="G351" s="184" t="s">
        <v>208</v>
      </c>
      <c r="H351" s="185">
        <v>49.618</v>
      </c>
      <c r="I351" s="186"/>
      <c r="J351" s="187">
        <f>ROUND(I351*H351,2)</f>
        <v>0</v>
      </c>
      <c r="K351" s="183" t="s">
        <v>167</v>
      </c>
      <c r="L351" s="41"/>
      <c r="M351" s="188" t="s">
        <v>19</v>
      </c>
      <c r="N351" s="189" t="s">
        <v>43</v>
      </c>
      <c r="O351" s="66"/>
      <c r="P351" s="190">
        <f>O351*H351</f>
        <v>0</v>
      </c>
      <c r="Q351" s="190">
        <v>0</v>
      </c>
      <c r="R351" s="190">
        <f>Q351*H351</f>
        <v>0</v>
      </c>
      <c r="S351" s="190">
        <v>0</v>
      </c>
      <c r="T351" s="191">
        <f>S351*H351</f>
        <v>0</v>
      </c>
      <c r="U351" s="36"/>
      <c r="V351" s="36"/>
      <c r="W351" s="36"/>
      <c r="X351" s="36"/>
      <c r="Y351" s="36"/>
      <c r="Z351" s="36"/>
      <c r="AA351" s="36"/>
      <c r="AB351" s="36"/>
      <c r="AC351" s="36"/>
      <c r="AD351" s="36"/>
      <c r="AE351" s="36"/>
      <c r="AR351" s="192" t="s">
        <v>168</v>
      </c>
      <c r="AT351" s="192" t="s">
        <v>163</v>
      </c>
      <c r="AU351" s="192" t="s">
        <v>81</v>
      </c>
      <c r="AY351" s="19" t="s">
        <v>160</v>
      </c>
      <c r="BE351" s="193">
        <f>IF(N351="základní",J351,0)</f>
        <v>0</v>
      </c>
      <c r="BF351" s="193">
        <f>IF(N351="snížená",J351,0)</f>
        <v>0</v>
      </c>
      <c r="BG351" s="193">
        <f>IF(N351="zákl. přenesená",J351,0)</f>
        <v>0</v>
      </c>
      <c r="BH351" s="193">
        <f>IF(N351="sníž. přenesená",J351,0)</f>
        <v>0</v>
      </c>
      <c r="BI351" s="193">
        <f>IF(N351="nulová",J351,0)</f>
        <v>0</v>
      </c>
      <c r="BJ351" s="19" t="s">
        <v>79</v>
      </c>
      <c r="BK351" s="193">
        <f>ROUND(I351*H351,2)</f>
        <v>0</v>
      </c>
      <c r="BL351" s="19" t="s">
        <v>168</v>
      </c>
      <c r="BM351" s="192" t="s">
        <v>485</v>
      </c>
    </row>
    <row r="352" spans="1:47" s="2" customFormat="1" ht="11.25">
      <c r="A352" s="36"/>
      <c r="B352" s="37"/>
      <c r="C352" s="38"/>
      <c r="D352" s="194" t="s">
        <v>170</v>
      </c>
      <c r="E352" s="38"/>
      <c r="F352" s="195" t="s">
        <v>333</v>
      </c>
      <c r="G352" s="38"/>
      <c r="H352" s="38"/>
      <c r="I352" s="196"/>
      <c r="J352" s="38"/>
      <c r="K352" s="38"/>
      <c r="L352" s="41"/>
      <c r="M352" s="197"/>
      <c r="N352" s="198"/>
      <c r="O352" s="66"/>
      <c r="P352" s="66"/>
      <c r="Q352" s="66"/>
      <c r="R352" s="66"/>
      <c r="S352" s="66"/>
      <c r="T352" s="67"/>
      <c r="U352" s="36"/>
      <c r="V352" s="36"/>
      <c r="W352" s="36"/>
      <c r="X352" s="36"/>
      <c r="Y352" s="36"/>
      <c r="Z352" s="36"/>
      <c r="AA352" s="36"/>
      <c r="AB352" s="36"/>
      <c r="AC352" s="36"/>
      <c r="AD352" s="36"/>
      <c r="AE352" s="36"/>
      <c r="AT352" s="19" t="s">
        <v>170</v>
      </c>
      <c r="AU352" s="19" t="s">
        <v>81</v>
      </c>
    </row>
    <row r="353" spans="2:51" s="13" customFormat="1" ht="11.25">
      <c r="B353" s="199"/>
      <c r="C353" s="200"/>
      <c r="D353" s="201" t="s">
        <v>172</v>
      </c>
      <c r="E353" s="202" t="s">
        <v>19</v>
      </c>
      <c r="F353" s="203" t="s">
        <v>486</v>
      </c>
      <c r="G353" s="200"/>
      <c r="H353" s="202" t="s">
        <v>19</v>
      </c>
      <c r="I353" s="204"/>
      <c r="J353" s="200"/>
      <c r="K353" s="200"/>
      <c r="L353" s="205"/>
      <c r="M353" s="206"/>
      <c r="N353" s="207"/>
      <c r="O353" s="207"/>
      <c r="P353" s="207"/>
      <c r="Q353" s="207"/>
      <c r="R353" s="207"/>
      <c r="S353" s="207"/>
      <c r="T353" s="208"/>
      <c r="AT353" s="209" t="s">
        <v>172</v>
      </c>
      <c r="AU353" s="209" t="s">
        <v>81</v>
      </c>
      <c r="AV353" s="13" t="s">
        <v>79</v>
      </c>
      <c r="AW353" s="13" t="s">
        <v>33</v>
      </c>
      <c r="AX353" s="13" t="s">
        <v>72</v>
      </c>
      <c r="AY353" s="209" t="s">
        <v>160</v>
      </c>
    </row>
    <row r="354" spans="2:51" s="13" customFormat="1" ht="11.25">
      <c r="B354" s="199"/>
      <c r="C354" s="200"/>
      <c r="D354" s="201" t="s">
        <v>172</v>
      </c>
      <c r="E354" s="202" t="s">
        <v>19</v>
      </c>
      <c r="F354" s="203" t="s">
        <v>470</v>
      </c>
      <c r="G354" s="200"/>
      <c r="H354" s="202" t="s">
        <v>19</v>
      </c>
      <c r="I354" s="204"/>
      <c r="J354" s="200"/>
      <c r="K354" s="200"/>
      <c r="L354" s="205"/>
      <c r="M354" s="206"/>
      <c r="N354" s="207"/>
      <c r="O354" s="207"/>
      <c r="P354" s="207"/>
      <c r="Q354" s="207"/>
      <c r="R354" s="207"/>
      <c r="S354" s="207"/>
      <c r="T354" s="208"/>
      <c r="AT354" s="209" t="s">
        <v>172</v>
      </c>
      <c r="AU354" s="209" t="s">
        <v>81</v>
      </c>
      <c r="AV354" s="13" t="s">
        <v>79</v>
      </c>
      <c r="AW354" s="13" t="s">
        <v>33</v>
      </c>
      <c r="AX354" s="13" t="s">
        <v>72</v>
      </c>
      <c r="AY354" s="209" t="s">
        <v>160</v>
      </c>
    </row>
    <row r="355" spans="2:51" s="13" customFormat="1" ht="11.25">
      <c r="B355" s="199"/>
      <c r="C355" s="200"/>
      <c r="D355" s="201" t="s">
        <v>172</v>
      </c>
      <c r="E355" s="202" t="s">
        <v>19</v>
      </c>
      <c r="F355" s="203" t="s">
        <v>345</v>
      </c>
      <c r="G355" s="200"/>
      <c r="H355" s="202" t="s">
        <v>19</v>
      </c>
      <c r="I355" s="204"/>
      <c r="J355" s="200"/>
      <c r="K355" s="200"/>
      <c r="L355" s="205"/>
      <c r="M355" s="206"/>
      <c r="N355" s="207"/>
      <c r="O355" s="207"/>
      <c r="P355" s="207"/>
      <c r="Q355" s="207"/>
      <c r="R355" s="207"/>
      <c r="S355" s="207"/>
      <c r="T355" s="208"/>
      <c r="AT355" s="209" t="s">
        <v>172</v>
      </c>
      <c r="AU355" s="209" t="s">
        <v>81</v>
      </c>
      <c r="AV355" s="13" t="s">
        <v>79</v>
      </c>
      <c r="AW355" s="13" t="s">
        <v>33</v>
      </c>
      <c r="AX355" s="13" t="s">
        <v>72</v>
      </c>
      <c r="AY355" s="209" t="s">
        <v>160</v>
      </c>
    </row>
    <row r="356" spans="2:51" s="14" customFormat="1" ht="11.25">
      <c r="B356" s="210"/>
      <c r="C356" s="211"/>
      <c r="D356" s="201" t="s">
        <v>172</v>
      </c>
      <c r="E356" s="212" t="s">
        <v>19</v>
      </c>
      <c r="F356" s="213" t="s">
        <v>487</v>
      </c>
      <c r="G356" s="211"/>
      <c r="H356" s="214">
        <v>5.878</v>
      </c>
      <c r="I356" s="215"/>
      <c r="J356" s="211"/>
      <c r="K356" s="211"/>
      <c r="L356" s="216"/>
      <c r="M356" s="217"/>
      <c r="N356" s="218"/>
      <c r="O356" s="218"/>
      <c r="P356" s="218"/>
      <c r="Q356" s="218"/>
      <c r="R356" s="218"/>
      <c r="S356" s="218"/>
      <c r="T356" s="219"/>
      <c r="AT356" s="220" t="s">
        <v>172</v>
      </c>
      <c r="AU356" s="220" t="s">
        <v>81</v>
      </c>
      <c r="AV356" s="14" t="s">
        <v>81</v>
      </c>
      <c r="AW356" s="14" t="s">
        <v>33</v>
      </c>
      <c r="AX356" s="14" t="s">
        <v>72</v>
      </c>
      <c r="AY356" s="220" t="s">
        <v>160</v>
      </c>
    </row>
    <row r="357" spans="2:51" s="16" customFormat="1" ht="11.25">
      <c r="B357" s="232"/>
      <c r="C357" s="233"/>
      <c r="D357" s="201" t="s">
        <v>172</v>
      </c>
      <c r="E357" s="234" t="s">
        <v>19</v>
      </c>
      <c r="F357" s="235" t="s">
        <v>188</v>
      </c>
      <c r="G357" s="233"/>
      <c r="H357" s="236">
        <v>5.878</v>
      </c>
      <c r="I357" s="237"/>
      <c r="J357" s="233"/>
      <c r="K357" s="233"/>
      <c r="L357" s="238"/>
      <c r="M357" s="239"/>
      <c r="N357" s="240"/>
      <c r="O357" s="240"/>
      <c r="P357" s="240"/>
      <c r="Q357" s="240"/>
      <c r="R357" s="240"/>
      <c r="S357" s="240"/>
      <c r="T357" s="241"/>
      <c r="AT357" s="242" t="s">
        <v>172</v>
      </c>
      <c r="AU357" s="242" t="s">
        <v>81</v>
      </c>
      <c r="AV357" s="16" t="s">
        <v>189</v>
      </c>
      <c r="AW357" s="16" t="s">
        <v>33</v>
      </c>
      <c r="AX357" s="16" t="s">
        <v>72</v>
      </c>
      <c r="AY357" s="242" t="s">
        <v>160</v>
      </c>
    </row>
    <row r="358" spans="2:51" s="13" customFormat="1" ht="11.25">
      <c r="B358" s="199"/>
      <c r="C358" s="200"/>
      <c r="D358" s="201" t="s">
        <v>172</v>
      </c>
      <c r="E358" s="202" t="s">
        <v>19</v>
      </c>
      <c r="F358" s="203" t="s">
        <v>470</v>
      </c>
      <c r="G358" s="200"/>
      <c r="H358" s="202" t="s">
        <v>19</v>
      </c>
      <c r="I358" s="204"/>
      <c r="J358" s="200"/>
      <c r="K358" s="200"/>
      <c r="L358" s="205"/>
      <c r="M358" s="206"/>
      <c r="N358" s="207"/>
      <c r="O358" s="207"/>
      <c r="P358" s="207"/>
      <c r="Q358" s="207"/>
      <c r="R358" s="207"/>
      <c r="S358" s="207"/>
      <c r="T358" s="208"/>
      <c r="AT358" s="209" t="s">
        <v>172</v>
      </c>
      <c r="AU358" s="209" t="s">
        <v>81</v>
      </c>
      <c r="AV358" s="13" t="s">
        <v>79</v>
      </c>
      <c r="AW358" s="13" t="s">
        <v>33</v>
      </c>
      <c r="AX358" s="13" t="s">
        <v>72</v>
      </c>
      <c r="AY358" s="209" t="s">
        <v>160</v>
      </c>
    </row>
    <row r="359" spans="2:51" s="13" customFormat="1" ht="11.25">
      <c r="B359" s="199"/>
      <c r="C359" s="200"/>
      <c r="D359" s="201" t="s">
        <v>172</v>
      </c>
      <c r="E359" s="202" t="s">
        <v>19</v>
      </c>
      <c r="F359" s="203" t="s">
        <v>345</v>
      </c>
      <c r="G359" s="200"/>
      <c r="H359" s="202" t="s">
        <v>19</v>
      </c>
      <c r="I359" s="204"/>
      <c r="J359" s="200"/>
      <c r="K359" s="200"/>
      <c r="L359" s="205"/>
      <c r="M359" s="206"/>
      <c r="N359" s="207"/>
      <c r="O359" s="207"/>
      <c r="P359" s="207"/>
      <c r="Q359" s="207"/>
      <c r="R359" s="207"/>
      <c r="S359" s="207"/>
      <c r="T359" s="208"/>
      <c r="AT359" s="209" t="s">
        <v>172</v>
      </c>
      <c r="AU359" s="209" t="s">
        <v>81</v>
      </c>
      <c r="AV359" s="13" t="s">
        <v>79</v>
      </c>
      <c r="AW359" s="13" t="s">
        <v>33</v>
      </c>
      <c r="AX359" s="13" t="s">
        <v>72</v>
      </c>
      <c r="AY359" s="209" t="s">
        <v>160</v>
      </c>
    </row>
    <row r="360" spans="2:51" s="14" customFormat="1" ht="11.25">
      <c r="B360" s="210"/>
      <c r="C360" s="211"/>
      <c r="D360" s="201" t="s">
        <v>172</v>
      </c>
      <c r="E360" s="212" t="s">
        <v>19</v>
      </c>
      <c r="F360" s="213" t="s">
        <v>488</v>
      </c>
      <c r="G360" s="211"/>
      <c r="H360" s="214">
        <v>20.002</v>
      </c>
      <c r="I360" s="215"/>
      <c r="J360" s="211"/>
      <c r="K360" s="211"/>
      <c r="L360" s="216"/>
      <c r="M360" s="217"/>
      <c r="N360" s="218"/>
      <c r="O360" s="218"/>
      <c r="P360" s="218"/>
      <c r="Q360" s="218"/>
      <c r="R360" s="218"/>
      <c r="S360" s="218"/>
      <c r="T360" s="219"/>
      <c r="AT360" s="220" t="s">
        <v>172</v>
      </c>
      <c r="AU360" s="220" t="s">
        <v>81</v>
      </c>
      <c r="AV360" s="14" t="s">
        <v>81</v>
      </c>
      <c r="AW360" s="14" t="s">
        <v>33</v>
      </c>
      <c r="AX360" s="14" t="s">
        <v>72</v>
      </c>
      <c r="AY360" s="220" t="s">
        <v>160</v>
      </c>
    </row>
    <row r="361" spans="2:51" s="16" customFormat="1" ht="11.25">
      <c r="B361" s="232"/>
      <c r="C361" s="233"/>
      <c r="D361" s="201" t="s">
        <v>172</v>
      </c>
      <c r="E361" s="234" t="s">
        <v>19</v>
      </c>
      <c r="F361" s="235" t="s">
        <v>188</v>
      </c>
      <c r="G361" s="233"/>
      <c r="H361" s="236">
        <v>20.002</v>
      </c>
      <c r="I361" s="237"/>
      <c r="J361" s="233"/>
      <c r="K361" s="233"/>
      <c r="L361" s="238"/>
      <c r="M361" s="239"/>
      <c r="N361" s="240"/>
      <c r="O361" s="240"/>
      <c r="P361" s="240"/>
      <c r="Q361" s="240"/>
      <c r="R361" s="240"/>
      <c r="S361" s="240"/>
      <c r="T361" s="241"/>
      <c r="AT361" s="242" t="s">
        <v>172</v>
      </c>
      <c r="AU361" s="242" t="s">
        <v>81</v>
      </c>
      <c r="AV361" s="16" t="s">
        <v>189</v>
      </c>
      <c r="AW361" s="16" t="s">
        <v>33</v>
      </c>
      <c r="AX361" s="16" t="s">
        <v>72</v>
      </c>
      <c r="AY361" s="242" t="s">
        <v>160</v>
      </c>
    </row>
    <row r="362" spans="2:51" s="13" customFormat="1" ht="11.25">
      <c r="B362" s="199"/>
      <c r="C362" s="200"/>
      <c r="D362" s="201" t="s">
        <v>172</v>
      </c>
      <c r="E362" s="202" t="s">
        <v>19</v>
      </c>
      <c r="F362" s="203" t="s">
        <v>345</v>
      </c>
      <c r="G362" s="200"/>
      <c r="H362" s="202" t="s">
        <v>19</v>
      </c>
      <c r="I362" s="204"/>
      <c r="J362" s="200"/>
      <c r="K362" s="200"/>
      <c r="L362" s="205"/>
      <c r="M362" s="206"/>
      <c r="N362" s="207"/>
      <c r="O362" s="207"/>
      <c r="P362" s="207"/>
      <c r="Q362" s="207"/>
      <c r="R362" s="207"/>
      <c r="S362" s="207"/>
      <c r="T362" s="208"/>
      <c r="AT362" s="209" t="s">
        <v>172</v>
      </c>
      <c r="AU362" s="209" t="s">
        <v>81</v>
      </c>
      <c r="AV362" s="13" t="s">
        <v>79</v>
      </c>
      <c r="AW362" s="13" t="s">
        <v>33</v>
      </c>
      <c r="AX362" s="13" t="s">
        <v>72</v>
      </c>
      <c r="AY362" s="209" t="s">
        <v>160</v>
      </c>
    </row>
    <row r="363" spans="2:51" s="14" customFormat="1" ht="11.25">
      <c r="B363" s="210"/>
      <c r="C363" s="211"/>
      <c r="D363" s="201" t="s">
        <v>172</v>
      </c>
      <c r="E363" s="212" t="s">
        <v>19</v>
      </c>
      <c r="F363" s="213" t="s">
        <v>489</v>
      </c>
      <c r="G363" s="211"/>
      <c r="H363" s="214">
        <v>23.738</v>
      </c>
      <c r="I363" s="215"/>
      <c r="J363" s="211"/>
      <c r="K363" s="211"/>
      <c r="L363" s="216"/>
      <c r="M363" s="217"/>
      <c r="N363" s="218"/>
      <c r="O363" s="218"/>
      <c r="P363" s="218"/>
      <c r="Q363" s="218"/>
      <c r="R363" s="218"/>
      <c r="S363" s="218"/>
      <c r="T363" s="219"/>
      <c r="AT363" s="220" t="s">
        <v>172</v>
      </c>
      <c r="AU363" s="220" t="s">
        <v>81</v>
      </c>
      <c r="AV363" s="14" t="s">
        <v>81</v>
      </c>
      <c r="AW363" s="14" t="s">
        <v>33</v>
      </c>
      <c r="AX363" s="14" t="s">
        <v>72</v>
      </c>
      <c r="AY363" s="220" t="s">
        <v>160</v>
      </c>
    </row>
    <row r="364" spans="2:51" s="16" customFormat="1" ht="11.25">
      <c r="B364" s="232"/>
      <c r="C364" s="233"/>
      <c r="D364" s="201" t="s">
        <v>172</v>
      </c>
      <c r="E364" s="234" t="s">
        <v>19</v>
      </c>
      <c r="F364" s="235" t="s">
        <v>188</v>
      </c>
      <c r="G364" s="233"/>
      <c r="H364" s="236">
        <v>23.738</v>
      </c>
      <c r="I364" s="237"/>
      <c r="J364" s="233"/>
      <c r="K364" s="233"/>
      <c r="L364" s="238"/>
      <c r="M364" s="239"/>
      <c r="N364" s="240"/>
      <c r="O364" s="240"/>
      <c r="P364" s="240"/>
      <c r="Q364" s="240"/>
      <c r="R364" s="240"/>
      <c r="S364" s="240"/>
      <c r="T364" s="241"/>
      <c r="AT364" s="242" t="s">
        <v>172</v>
      </c>
      <c r="AU364" s="242" t="s">
        <v>81</v>
      </c>
      <c r="AV364" s="16" t="s">
        <v>189</v>
      </c>
      <c r="AW364" s="16" t="s">
        <v>33</v>
      </c>
      <c r="AX364" s="16" t="s">
        <v>72</v>
      </c>
      <c r="AY364" s="242" t="s">
        <v>160</v>
      </c>
    </row>
    <row r="365" spans="2:51" s="15" customFormat="1" ht="11.25">
      <c r="B365" s="221"/>
      <c r="C365" s="222"/>
      <c r="D365" s="201" t="s">
        <v>172</v>
      </c>
      <c r="E365" s="223" t="s">
        <v>19</v>
      </c>
      <c r="F365" s="224" t="s">
        <v>178</v>
      </c>
      <c r="G365" s="222"/>
      <c r="H365" s="225">
        <v>49.618</v>
      </c>
      <c r="I365" s="226"/>
      <c r="J365" s="222"/>
      <c r="K365" s="222"/>
      <c r="L365" s="227"/>
      <c r="M365" s="228"/>
      <c r="N365" s="229"/>
      <c r="O365" s="229"/>
      <c r="P365" s="229"/>
      <c r="Q365" s="229"/>
      <c r="R365" s="229"/>
      <c r="S365" s="229"/>
      <c r="T365" s="230"/>
      <c r="AT365" s="231" t="s">
        <v>172</v>
      </c>
      <c r="AU365" s="231" t="s">
        <v>81</v>
      </c>
      <c r="AV365" s="15" t="s">
        <v>168</v>
      </c>
      <c r="AW365" s="15" t="s">
        <v>33</v>
      </c>
      <c r="AX365" s="15" t="s">
        <v>79</v>
      </c>
      <c r="AY365" s="231" t="s">
        <v>160</v>
      </c>
    </row>
    <row r="366" spans="1:65" s="2" customFormat="1" ht="37.9" customHeight="1">
      <c r="A366" s="36"/>
      <c r="B366" s="37"/>
      <c r="C366" s="181" t="s">
        <v>490</v>
      </c>
      <c r="D366" s="181" t="s">
        <v>163</v>
      </c>
      <c r="E366" s="182" t="s">
        <v>260</v>
      </c>
      <c r="F366" s="183" t="s">
        <v>261</v>
      </c>
      <c r="G366" s="184" t="s">
        <v>208</v>
      </c>
      <c r="H366" s="185">
        <v>49.618</v>
      </c>
      <c r="I366" s="186"/>
      <c r="J366" s="187">
        <f>ROUND(I366*H366,2)</f>
        <v>0</v>
      </c>
      <c r="K366" s="183" t="s">
        <v>167</v>
      </c>
      <c r="L366" s="41"/>
      <c r="M366" s="188" t="s">
        <v>19</v>
      </c>
      <c r="N366" s="189" t="s">
        <v>43</v>
      </c>
      <c r="O366" s="66"/>
      <c r="P366" s="190">
        <f>O366*H366</f>
        <v>0</v>
      </c>
      <c r="Q366" s="190">
        <v>0</v>
      </c>
      <c r="R366" s="190">
        <f>Q366*H366</f>
        <v>0</v>
      </c>
      <c r="S366" s="190">
        <v>0</v>
      </c>
      <c r="T366" s="191">
        <f>S366*H366</f>
        <v>0</v>
      </c>
      <c r="U366" s="36"/>
      <c r="V366" s="36"/>
      <c r="W366" s="36"/>
      <c r="X366" s="36"/>
      <c r="Y366" s="36"/>
      <c r="Z366" s="36"/>
      <c r="AA366" s="36"/>
      <c r="AB366" s="36"/>
      <c r="AC366" s="36"/>
      <c r="AD366" s="36"/>
      <c r="AE366" s="36"/>
      <c r="AR366" s="192" t="s">
        <v>168</v>
      </c>
      <c r="AT366" s="192" t="s">
        <v>163</v>
      </c>
      <c r="AU366" s="192" t="s">
        <v>81</v>
      </c>
      <c r="AY366" s="19" t="s">
        <v>160</v>
      </c>
      <c r="BE366" s="193">
        <f>IF(N366="základní",J366,0)</f>
        <v>0</v>
      </c>
      <c r="BF366" s="193">
        <f>IF(N366="snížená",J366,0)</f>
        <v>0</v>
      </c>
      <c r="BG366" s="193">
        <f>IF(N366="zákl. přenesená",J366,0)</f>
        <v>0</v>
      </c>
      <c r="BH366" s="193">
        <f>IF(N366="sníž. přenesená",J366,0)</f>
        <v>0</v>
      </c>
      <c r="BI366" s="193">
        <f>IF(N366="nulová",J366,0)</f>
        <v>0</v>
      </c>
      <c r="BJ366" s="19" t="s">
        <v>79</v>
      </c>
      <c r="BK366" s="193">
        <f>ROUND(I366*H366,2)</f>
        <v>0</v>
      </c>
      <c r="BL366" s="19" t="s">
        <v>168</v>
      </c>
      <c r="BM366" s="192" t="s">
        <v>491</v>
      </c>
    </row>
    <row r="367" spans="1:47" s="2" customFormat="1" ht="11.25">
      <c r="A367" s="36"/>
      <c r="B367" s="37"/>
      <c r="C367" s="38"/>
      <c r="D367" s="194" t="s">
        <v>170</v>
      </c>
      <c r="E367" s="38"/>
      <c r="F367" s="195" t="s">
        <v>263</v>
      </c>
      <c r="G367" s="38"/>
      <c r="H367" s="38"/>
      <c r="I367" s="196"/>
      <c r="J367" s="38"/>
      <c r="K367" s="38"/>
      <c r="L367" s="41"/>
      <c r="M367" s="197"/>
      <c r="N367" s="198"/>
      <c r="O367" s="66"/>
      <c r="P367" s="66"/>
      <c r="Q367" s="66"/>
      <c r="R367" s="66"/>
      <c r="S367" s="66"/>
      <c r="T367" s="67"/>
      <c r="U367" s="36"/>
      <c r="V367" s="36"/>
      <c r="W367" s="36"/>
      <c r="X367" s="36"/>
      <c r="Y367" s="36"/>
      <c r="Z367" s="36"/>
      <c r="AA367" s="36"/>
      <c r="AB367" s="36"/>
      <c r="AC367" s="36"/>
      <c r="AD367" s="36"/>
      <c r="AE367" s="36"/>
      <c r="AT367" s="19" t="s">
        <v>170</v>
      </c>
      <c r="AU367" s="19" t="s">
        <v>81</v>
      </c>
    </row>
    <row r="368" spans="1:65" s="2" customFormat="1" ht="37.9" customHeight="1">
      <c r="A368" s="36"/>
      <c r="B368" s="37"/>
      <c r="C368" s="181" t="s">
        <v>492</v>
      </c>
      <c r="D368" s="181" t="s">
        <v>163</v>
      </c>
      <c r="E368" s="182" t="s">
        <v>265</v>
      </c>
      <c r="F368" s="183" t="s">
        <v>266</v>
      </c>
      <c r="G368" s="184" t="s">
        <v>208</v>
      </c>
      <c r="H368" s="185">
        <v>248.09</v>
      </c>
      <c r="I368" s="186"/>
      <c r="J368" s="187">
        <f>ROUND(I368*H368,2)</f>
        <v>0</v>
      </c>
      <c r="K368" s="183" t="s">
        <v>167</v>
      </c>
      <c r="L368" s="41"/>
      <c r="M368" s="188" t="s">
        <v>19</v>
      </c>
      <c r="N368" s="189" t="s">
        <v>43</v>
      </c>
      <c r="O368" s="66"/>
      <c r="P368" s="190">
        <f>O368*H368</f>
        <v>0</v>
      </c>
      <c r="Q368" s="190">
        <v>0</v>
      </c>
      <c r="R368" s="190">
        <f>Q368*H368</f>
        <v>0</v>
      </c>
      <c r="S368" s="190">
        <v>0</v>
      </c>
      <c r="T368" s="191">
        <f>S368*H368</f>
        <v>0</v>
      </c>
      <c r="U368" s="36"/>
      <c r="V368" s="36"/>
      <c r="W368" s="36"/>
      <c r="X368" s="36"/>
      <c r="Y368" s="36"/>
      <c r="Z368" s="36"/>
      <c r="AA368" s="36"/>
      <c r="AB368" s="36"/>
      <c r="AC368" s="36"/>
      <c r="AD368" s="36"/>
      <c r="AE368" s="36"/>
      <c r="AR368" s="192" t="s">
        <v>168</v>
      </c>
      <c r="AT368" s="192" t="s">
        <v>163</v>
      </c>
      <c r="AU368" s="192" t="s">
        <v>81</v>
      </c>
      <c r="AY368" s="19" t="s">
        <v>160</v>
      </c>
      <c r="BE368" s="193">
        <f>IF(N368="základní",J368,0)</f>
        <v>0</v>
      </c>
      <c r="BF368" s="193">
        <f>IF(N368="snížená",J368,0)</f>
        <v>0</v>
      </c>
      <c r="BG368" s="193">
        <f>IF(N368="zákl. přenesená",J368,0)</f>
        <v>0</v>
      </c>
      <c r="BH368" s="193">
        <f>IF(N368="sníž. přenesená",J368,0)</f>
        <v>0</v>
      </c>
      <c r="BI368" s="193">
        <f>IF(N368="nulová",J368,0)</f>
        <v>0</v>
      </c>
      <c r="BJ368" s="19" t="s">
        <v>79</v>
      </c>
      <c r="BK368" s="193">
        <f>ROUND(I368*H368,2)</f>
        <v>0</v>
      </c>
      <c r="BL368" s="19" t="s">
        <v>168</v>
      </c>
      <c r="BM368" s="192" t="s">
        <v>493</v>
      </c>
    </row>
    <row r="369" spans="1:47" s="2" customFormat="1" ht="11.25">
      <c r="A369" s="36"/>
      <c r="B369" s="37"/>
      <c r="C369" s="38"/>
      <c r="D369" s="194" t="s">
        <v>170</v>
      </c>
      <c r="E369" s="38"/>
      <c r="F369" s="195" t="s">
        <v>268</v>
      </c>
      <c r="G369" s="38"/>
      <c r="H369" s="38"/>
      <c r="I369" s="196"/>
      <c r="J369" s="38"/>
      <c r="K369" s="38"/>
      <c r="L369" s="41"/>
      <c r="M369" s="197"/>
      <c r="N369" s="198"/>
      <c r="O369" s="66"/>
      <c r="P369" s="66"/>
      <c r="Q369" s="66"/>
      <c r="R369" s="66"/>
      <c r="S369" s="66"/>
      <c r="T369" s="67"/>
      <c r="U369" s="36"/>
      <c r="V369" s="36"/>
      <c r="W369" s="36"/>
      <c r="X369" s="36"/>
      <c r="Y369" s="36"/>
      <c r="Z369" s="36"/>
      <c r="AA369" s="36"/>
      <c r="AB369" s="36"/>
      <c r="AC369" s="36"/>
      <c r="AD369" s="36"/>
      <c r="AE369" s="36"/>
      <c r="AT369" s="19" t="s">
        <v>170</v>
      </c>
      <c r="AU369" s="19" t="s">
        <v>81</v>
      </c>
    </row>
    <row r="370" spans="2:51" s="14" customFormat="1" ht="11.25">
      <c r="B370" s="210"/>
      <c r="C370" s="211"/>
      <c r="D370" s="201" t="s">
        <v>172</v>
      </c>
      <c r="E370" s="211"/>
      <c r="F370" s="213" t="s">
        <v>494</v>
      </c>
      <c r="G370" s="211"/>
      <c r="H370" s="214">
        <v>248.09</v>
      </c>
      <c r="I370" s="215"/>
      <c r="J370" s="211"/>
      <c r="K370" s="211"/>
      <c r="L370" s="216"/>
      <c r="M370" s="217"/>
      <c r="N370" s="218"/>
      <c r="O370" s="218"/>
      <c r="P370" s="218"/>
      <c r="Q370" s="218"/>
      <c r="R370" s="218"/>
      <c r="S370" s="218"/>
      <c r="T370" s="219"/>
      <c r="AT370" s="220" t="s">
        <v>172</v>
      </c>
      <c r="AU370" s="220" t="s">
        <v>81</v>
      </c>
      <c r="AV370" s="14" t="s">
        <v>81</v>
      </c>
      <c r="AW370" s="14" t="s">
        <v>4</v>
      </c>
      <c r="AX370" s="14" t="s">
        <v>79</v>
      </c>
      <c r="AY370" s="220" t="s">
        <v>160</v>
      </c>
    </row>
    <row r="371" spans="1:65" s="2" customFormat="1" ht="24.2" customHeight="1">
      <c r="A371" s="36"/>
      <c r="B371" s="37"/>
      <c r="C371" s="181" t="s">
        <v>495</v>
      </c>
      <c r="D371" s="181" t="s">
        <v>163</v>
      </c>
      <c r="E371" s="182" t="s">
        <v>271</v>
      </c>
      <c r="F371" s="183" t="s">
        <v>272</v>
      </c>
      <c r="G371" s="184" t="s">
        <v>192</v>
      </c>
      <c r="H371" s="185">
        <v>89.312</v>
      </c>
      <c r="I371" s="186"/>
      <c r="J371" s="187">
        <f>ROUND(I371*H371,2)</f>
        <v>0</v>
      </c>
      <c r="K371" s="183" t="s">
        <v>167</v>
      </c>
      <c r="L371" s="41"/>
      <c r="M371" s="188" t="s">
        <v>19</v>
      </c>
      <c r="N371" s="189" t="s">
        <v>43</v>
      </c>
      <c r="O371" s="66"/>
      <c r="P371" s="190">
        <f>O371*H371</f>
        <v>0</v>
      </c>
      <c r="Q371" s="190">
        <v>0</v>
      </c>
      <c r="R371" s="190">
        <f>Q371*H371</f>
        <v>0</v>
      </c>
      <c r="S371" s="190">
        <v>0</v>
      </c>
      <c r="T371" s="191">
        <f>S371*H371</f>
        <v>0</v>
      </c>
      <c r="U371" s="36"/>
      <c r="V371" s="36"/>
      <c r="W371" s="36"/>
      <c r="X371" s="36"/>
      <c r="Y371" s="36"/>
      <c r="Z371" s="36"/>
      <c r="AA371" s="36"/>
      <c r="AB371" s="36"/>
      <c r="AC371" s="36"/>
      <c r="AD371" s="36"/>
      <c r="AE371" s="36"/>
      <c r="AR371" s="192" t="s">
        <v>168</v>
      </c>
      <c r="AT371" s="192" t="s">
        <v>163</v>
      </c>
      <c r="AU371" s="192" t="s">
        <v>81</v>
      </c>
      <c r="AY371" s="19" t="s">
        <v>160</v>
      </c>
      <c r="BE371" s="193">
        <f>IF(N371="základní",J371,0)</f>
        <v>0</v>
      </c>
      <c r="BF371" s="193">
        <f>IF(N371="snížená",J371,0)</f>
        <v>0</v>
      </c>
      <c r="BG371" s="193">
        <f>IF(N371="zákl. přenesená",J371,0)</f>
        <v>0</v>
      </c>
      <c r="BH371" s="193">
        <f>IF(N371="sníž. přenesená",J371,0)</f>
        <v>0</v>
      </c>
      <c r="BI371" s="193">
        <f>IF(N371="nulová",J371,0)</f>
        <v>0</v>
      </c>
      <c r="BJ371" s="19" t="s">
        <v>79</v>
      </c>
      <c r="BK371" s="193">
        <f>ROUND(I371*H371,2)</f>
        <v>0</v>
      </c>
      <c r="BL371" s="19" t="s">
        <v>168</v>
      </c>
      <c r="BM371" s="192" t="s">
        <v>496</v>
      </c>
    </row>
    <row r="372" spans="1:47" s="2" customFormat="1" ht="11.25">
      <c r="A372" s="36"/>
      <c r="B372" s="37"/>
      <c r="C372" s="38"/>
      <c r="D372" s="194" t="s">
        <v>170</v>
      </c>
      <c r="E372" s="38"/>
      <c r="F372" s="195" t="s">
        <v>274</v>
      </c>
      <c r="G372" s="38"/>
      <c r="H372" s="38"/>
      <c r="I372" s="196"/>
      <c r="J372" s="38"/>
      <c r="K372" s="38"/>
      <c r="L372" s="41"/>
      <c r="M372" s="197"/>
      <c r="N372" s="198"/>
      <c r="O372" s="66"/>
      <c r="P372" s="66"/>
      <c r="Q372" s="66"/>
      <c r="R372" s="66"/>
      <c r="S372" s="66"/>
      <c r="T372" s="67"/>
      <c r="U372" s="36"/>
      <c r="V372" s="36"/>
      <c r="W372" s="36"/>
      <c r="X372" s="36"/>
      <c r="Y372" s="36"/>
      <c r="Z372" s="36"/>
      <c r="AA372" s="36"/>
      <c r="AB372" s="36"/>
      <c r="AC372" s="36"/>
      <c r="AD372" s="36"/>
      <c r="AE372" s="36"/>
      <c r="AT372" s="19" t="s">
        <v>170</v>
      </c>
      <c r="AU372" s="19" t="s">
        <v>81</v>
      </c>
    </row>
    <row r="373" spans="2:51" s="14" customFormat="1" ht="11.25">
      <c r="B373" s="210"/>
      <c r="C373" s="211"/>
      <c r="D373" s="201" t="s">
        <v>172</v>
      </c>
      <c r="E373" s="211"/>
      <c r="F373" s="213" t="s">
        <v>497</v>
      </c>
      <c r="G373" s="211"/>
      <c r="H373" s="214">
        <v>89.312</v>
      </c>
      <c r="I373" s="215"/>
      <c r="J373" s="211"/>
      <c r="K373" s="211"/>
      <c r="L373" s="216"/>
      <c r="M373" s="217"/>
      <c r="N373" s="218"/>
      <c r="O373" s="218"/>
      <c r="P373" s="218"/>
      <c r="Q373" s="218"/>
      <c r="R373" s="218"/>
      <c r="S373" s="218"/>
      <c r="T373" s="219"/>
      <c r="AT373" s="220" t="s">
        <v>172</v>
      </c>
      <c r="AU373" s="220" t="s">
        <v>81</v>
      </c>
      <c r="AV373" s="14" t="s">
        <v>81</v>
      </c>
      <c r="AW373" s="14" t="s">
        <v>4</v>
      </c>
      <c r="AX373" s="14" t="s">
        <v>79</v>
      </c>
      <c r="AY373" s="220" t="s">
        <v>160</v>
      </c>
    </row>
    <row r="374" spans="1:65" s="2" customFormat="1" ht="24.2" customHeight="1">
      <c r="A374" s="36"/>
      <c r="B374" s="37"/>
      <c r="C374" s="181" t="s">
        <v>498</v>
      </c>
      <c r="D374" s="181" t="s">
        <v>163</v>
      </c>
      <c r="E374" s="182" t="s">
        <v>499</v>
      </c>
      <c r="F374" s="183" t="s">
        <v>500</v>
      </c>
      <c r="G374" s="184" t="s">
        <v>166</v>
      </c>
      <c r="H374" s="185">
        <v>84</v>
      </c>
      <c r="I374" s="186"/>
      <c r="J374" s="187">
        <f>ROUND(I374*H374,2)</f>
        <v>0</v>
      </c>
      <c r="K374" s="183" t="s">
        <v>167</v>
      </c>
      <c r="L374" s="41"/>
      <c r="M374" s="188" t="s">
        <v>19</v>
      </c>
      <c r="N374" s="189" t="s">
        <v>43</v>
      </c>
      <c r="O374" s="66"/>
      <c r="P374" s="190">
        <f>O374*H374</f>
        <v>0</v>
      </c>
      <c r="Q374" s="190">
        <v>0</v>
      </c>
      <c r="R374" s="190">
        <f>Q374*H374</f>
        <v>0</v>
      </c>
      <c r="S374" s="190">
        <v>0</v>
      </c>
      <c r="T374" s="191">
        <f>S374*H374</f>
        <v>0</v>
      </c>
      <c r="U374" s="36"/>
      <c r="V374" s="36"/>
      <c r="W374" s="36"/>
      <c r="X374" s="36"/>
      <c r="Y374" s="36"/>
      <c r="Z374" s="36"/>
      <c r="AA374" s="36"/>
      <c r="AB374" s="36"/>
      <c r="AC374" s="36"/>
      <c r="AD374" s="36"/>
      <c r="AE374" s="36"/>
      <c r="AR374" s="192" t="s">
        <v>168</v>
      </c>
      <c r="AT374" s="192" t="s">
        <v>163</v>
      </c>
      <c r="AU374" s="192" t="s">
        <v>81</v>
      </c>
      <c r="AY374" s="19" t="s">
        <v>160</v>
      </c>
      <c r="BE374" s="193">
        <f>IF(N374="základní",J374,0)</f>
        <v>0</v>
      </c>
      <c r="BF374" s="193">
        <f>IF(N374="snížená",J374,0)</f>
        <v>0</v>
      </c>
      <c r="BG374" s="193">
        <f>IF(N374="zákl. přenesená",J374,0)</f>
        <v>0</v>
      </c>
      <c r="BH374" s="193">
        <f>IF(N374="sníž. přenesená",J374,0)</f>
        <v>0</v>
      </c>
      <c r="BI374" s="193">
        <f>IF(N374="nulová",J374,0)</f>
        <v>0</v>
      </c>
      <c r="BJ374" s="19" t="s">
        <v>79</v>
      </c>
      <c r="BK374" s="193">
        <f>ROUND(I374*H374,2)</f>
        <v>0</v>
      </c>
      <c r="BL374" s="19" t="s">
        <v>168</v>
      </c>
      <c r="BM374" s="192" t="s">
        <v>501</v>
      </c>
    </row>
    <row r="375" spans="1:47" s="2" customFormat="1" ht="11.25">
      <c r="A375" s="36"/>
      <c r="B375" s="37"/>
      <c r="C375" s="38"/>
      <c r="D375" s="194" t="s">
        <v>170</v>
      </c>
      <c r="E375" s="38"/>
      <c r="F375" s="195" t="s">
        <v>502</v>
      </c>
      <c r="G375" s="38"/>
      <c r="H375" s="38"/>
      <c r="I375" s="196"/>
      <c r="J375" s="38"/>
      <c r="K375" s="38"/>
      <c r="L375" s="41"/>
      <c r="M375" s="197"/>
      <c r="N375" s="198"/>
      <c r="O375" s="66"/>
      <c r="P375" s="66"/>
      <c r="Q375" s="66"/>
      <c r="R375" s="66"/>
      <c r="S375" s="66"/>
      <c r="T375" s="67"/>
      <c r="U375" s="36"/>
      <c r="V375" s="36"/>
      <c r="W375" s="36"/>
      <c r="X375" s="36"/>
      <c r="Y375" s="36"/>
      <c r="Z375" s="36"/>
      <c r="AA375" s="36"/>
      <c r="AB375" s="36"/>
      <c r="AC375" s="36"/>
      <c r="AD375" s="36"/>
      <c r="AE375" s="36"/>
      <c r="AT375" s="19" t="s">
        <v>170</v>
      </c>
      <c r="AU375" s="19" t="s">
        <v>81</v>
      </c>
    </row>
    <row r="376" spans="2:51" s="13" customFormat="1" ht="11.25">
      <c r="B376" s="199"/>
      <c r="C376" s="200"/>
      <c r="D376" s="201" t="s">
        <v>172</v>
      </c>
      <c r="E376" s="202" t="s">
        <v>19</v>
      </c>
      <c r="F376" s="203" t="s">
        <v>345</v>
      </c>
      <c r="G376" s="200"/>
      <c r="H376" s="202" t="s">
        <v>19</v>
      </c>
      <c r="I376" s="204"/>
      <c r="J376" s="200"/>
      <c r="K376" s="200"/>
      <c r="L376" s="205"/>
      <c r="M376" s="206"/>
      <c r="N376" s="207"/>
      <c r="O376" s="207"/>
      <c r="P376" s="207"/>
      <c r="Q376" s="207"/>
      <c r="R376" s="207"/>
      <c r="S376" s="207"/>
      <c r="T376" s="208"/>
      <c r="AT376" s="209" t="s">
        <v>172</v>
      </c>
      <c r="AU376" s="209" t="s">
        <v>81</v>
      </c>
      <c r="AV376" s="13" t="s">
        <v>79</v>
      </c>
      <c r="AW376" s="13" t="s">
        <v>33</v>
      </c>
      <c r="AX376" s="13" t="s">
        <v>72</v>
      </c>
      <c r="AY376" s="209" t="s">
        <v>160</v>
      </c>
    </row>
    <row r="377" spans="2:51" s="14" customFormat="1" ht="11.25">
      <c r="B377" s="210"/>
      <c r="C377" s="211"/>
      <c r="D377" s="201" t="s">
        <v>172</v>
      </c>
      <c r="E377" s="212" t="s">
        <v>19</v>
      </c>
      <c r="F377" s="213" t="s">
        <v>503</v>
      </c>
      <c r="G377" s="211"/>
      <c r="H377" s="214">
        <v>84</v>
      </c>
      <c r="I377" s="215"/>
      <c r="J377" s="211"/>
      <c r="K377" s="211"/>
      <c r="L377" s="216"/>
      <c r="M377" s="217"/>
      <c r="N377" s="218"/>
      <c r="O377" s="218"/>
      <c r="P377" s="218"/>
      <c r="Q377" s="218"/>
      <c r="R377" s="218"/>
      <c r="S377" s="218"/>
      <c r="T377" s="219"/>
      <c r="AT377" s="220" t="s">
        <v>172</v>
      </c>
      <c r="AU377" s="220" t="s">
        <v>81</v>
      </c>
      <c r="AV377" s="14" t="s">
        <v>81</v>
      </c>
      <c r="AW377" s="14" t="s">
        <v>33</v>
      </c>
      <c r="AX377" s="14" t="s">
        <v>79</v>
      </c>
      <c r="AY377" s="220" t="s">
        <v>160</v>
      </c>
    </row>
    <row r="378" spans="1:65" s="2" customFormat="1" ht="24.2" customHeight="1">
      <c r="A378" s="36"/>
      <c r="B378" s="37"/>
      <c r="C378" s="181" t="s">
        <v>504</v>
      </c>
      <c r="D378" s="181" t="s">
        <v>163</v>
      </c>
      <c r="E378" s="182" t="s">
        <v>505</v>
      </c>
      <c r="F378" s="183" t="s">
        <v>506</v>
      </c>
      <c r="G378" s="184" t="s">
        <v>166</v>
      </c>
      <c r="H378" s="185">
        <v>6</v>
      </c>
      <c r="I378" s="186"/>
      <c r="J378" s="187">
        <f>ROUND(I378*H378,2)</f>
        <v>0</v>
      </c>
      <c r="K378" s="183" t="s">
        <v>167</v>
      </c>
      <c r="L378" s="41"/>
      <c r="M378" s="188" t="s">
        <v>19</v>
      </c>
      <c r="N378" s="189" t="s">
        <v>43</v>
      </c>
      <c r="O378" s="66"/>
      <c r="P378" s="190">
        <f>O378*H378</f>
        <v>0</v>
      </c>
      <c r="Q378" s="190">
        <v>0</v>
      </c>
      <c r="R378" s="190">
        <f>Q378*H378</f>
        <v>0</v>
      </c>
      <c r="S378" s="190">
        <v>0</v>
      </c>
      <c r="T378" s="191">
        <f>S378*H378</f>
        <v>0</v>
      </c>
      <c r="U378" s="36"/>
      <c r="V378" s="36"/>
      <c r="W378" s="36"/>
      <c r="X378" s="36"/>
      <c r="Y378" s="36"/>
      <c r="Z378" s="36"/>
      <c r="AA378" s="36"/>
      <c r="AB378" s="36"/>
      <c r="AC378" s="36"/>
      <c r="AD378" s="36"/>
      <c r="AE378" s="36"/>
      <c r="AR378" s="192" t="s">
        <v>168</v>
      </c>
      <c r="AT378" s="192" t="s">
        <v>163</v>
      </c>
      <c r="AU378" s="192" t="s">
        <v>81</v>
      </c>
      <c r="AY378" s="19" t="s">
        <v>160</v>
      </c>
      <c r="BE378" s="193">
        <f>IF(N378="základní",J378,0)</f>
        <v>0</v>
      </c>
      <c r="BF378" s="193">
        <f>IF(N378="snížená",J378,0)</f>
        <v>0</v>
      </c>
      <c r="BG378" s="193">
        <f>IF(N378="zákl. přenesená",J378,0)</f>
        <v>0</v>
      </c>
      <c r="BH378" s="193">
        <f>IF(N378="sníž. přenesená",J378,0)</f>
        <v>0</v>
      </c>
      <c r="BI378" s="193">
        <f>IF(N378="nulová",J378,0)</f>
        <v>0</v>
      </c>
      <c r="BJ378" s="19" t="s">
        <v>79</v>
      </c>
      <c r="BK378" s="193">
        <f>ROUND(I378*H378,2)</f>
        <v>0</v>
      </c>
      <c r="BL378" s="19" t="s">
        <v>168</v>
      </c>
      <c r="BM378" s="192" t="s">
        <v>507</v>
      </c>
    </row>
    <row r="379" spans="1:47" s="2" customFormat="1" ht="11.25">
      <c r="A379" s="36"/>
      <c r="B379" s="37"/>
      <c r="C379" s="38"/>
      <c r="D379" s="194" t="s">
        <v>170</v>
      </c>
      <c r="E379" s="38"/>
      <c r="F379" s="195" t="s">
        <v>508</v>
      </c>
      <c r="G379" s="38"/>
      <c r="H379" s="38"/>
      <c r="I379" s="196"/>
      <c r="J379" s="38"/>
      <c r="K379" s="38"/>
      <c r="L379" s="41"/>
      <c r="M379" s="197"/>
      <c r="N379" s="198"/>
      <c r="O379" s="66"/>
      <c r="P379" s="66"/>
      <c r="Q379" s="66"/>
      <c r="R379" s="66"/>
      <c r="S379" s="66"/>
      <c r="T379" s="67"/>
      <c r="U379" s="36"/>
      <c r="V379" s="36"/>
      <c r="W379" s="36"/>
      <c r="X379" s="36"/>
      <c r="Y379" s="36"/>
      <c r="Z379" s="36"/>
      <c r="AA379" s="36"/>
      <c r="AB379" s="36"/>
      <c r="AC379" s="36"/>
      <c r="AD379" s="36"/>
      <c r="AE379" s="36"/>
      <c r="AT379" s="19" t="s">
        <v>170</v>
      </c>
      <c r="AU379" s="19" t="s">
        <v>81</v>
      </c>
    </row>
    <row r="380" spans="2:51" s="13" customFormat="1" ht="11.25">
      <c r="B380" s="199"/>
      <c r="C380" s="200"/>
      <c r="D380" s="201" t="s">
        <v>172</v>
      </c>
      <c r="E380" s="202" t="s">
        <v>19</v>
      </c>
      <c r="F380" s="203" t="s">
        <v>509</v>
      </c>
      <c r="G380" s="200"/>
      <c r="H380" s="202" t="s">
        <v>19</v>
      </c>
      <c r="I380" s="204"/>
      <c r="J380" s="200"/>
      <c r="K380" s="200"/>
      <c r="L380" s="205"/>
      <c r="M380" s="206"/>
      <c r="N380" s="207"/>
      <c r="O380" s="207"/>
      <c r="P380" s="207"/>
      <c r="Q380" s="207"/>
      <c r="R380" s="207"/>
      <c r="S380" s="207"/>
      <c r="T380" s="208"/>
      <c r="AT380" s="209" t="s">
        <v>172</v>
      </c>
      <c r="AU380" s="209" t="s">
        <v>81</v>
      </c>
      <c r="AV380" s="13" t="s">
        <v>79</v>
      </c>
      <c r="AW380" s="13" t="s">
        <v>33</v>
      </c>
      <c r="AX380" s="13" t="s">
        <v>72</v>
      </c>
      <c r="AY380" s="209" t="s">
        <v>160</v>
      </c>
    </row>
    <row r="381" spans="2:51" s="13" customFormat="1" ht="11.25">
      <c r="B381" s="199"/>
      <c r="C381" s="200"/>
      <c r="D381" s="201" t="s">
        <v>172</v>
      </c>
      <c r="E381" s="202" t="s">
        <v>19</v>
      </c>
      <c r="F381" s="203" t="s">
        <v>470</v>
      </c>
      <c r="G381" s="200"/>
      <c r="H381" s="202" t="s">
        <v>19</v>
      </c>
      <c r="I381" s="204"/>
      <c r="J381" s="200"/>
      <c r="K381" s="200"/>
      <c r="L381" s="205"/>
      <c r="M381" s="206"/>
      <c r="N381" s="207"/>
      <c r="O381" s="207"/>
      <c r="P381" s="207"/>
      <c r="Q381" s="207"/>
      <c r="R381" s="207"/>
      <c r="S381" s="207"/>
      <c r="T381" s="208"/>
      <c r="AT381" s="209" t="s">
        <v>172</v>
      </c>
      <c r="AU381" s="209" t="s">
        <v>81</v>
      </c>
      <c r="AV381" s="13" t="s">
        <v>79</v>
      </c>
      <c r="AW381" s="13" t="s">
        <v>33</v>
      </c>
      <c r="AX381" s="13" t="s">
        <v>72</v>
      </c>
      <c r="AY381" s="209" t="s">
        <v>160</v>
      </c>
    </row>
    <row r="382" spans="2:51" s="13" customFormat="1" ht="11.25">
      <c r="B382" s="199"/>
      <c r="C382" s="200"/>
      <c r="D382" s="201" t="s">
        <v>172</v>
      </c>
      <c r="E382" s="202" t="s">
        <v>19</v>
      </c>
      <c r="F382" s="203" t="s">
        <v>345</v>
      </c>
      <c r="G382" s="200"/>
      <c r="H382" s="202" t="s">
        <v>19</v>
      </c>
      <c r="I382" s="204"/>
      <c r="J382" s="200"/>
      <c r="K382" s="200"/>
      <c r="L382" s="205"/>
      <c r="M382" s="206"/>
      <c r="N382" s="207"/>
      <c r="O382" s="207"/>
      <c r="P382" s="207"/>
      <c r="Q382" s="207"/>
      <c r="R382" s="207"/>
      <c r="S382" s="207"/>
      <c r="T382" s="208"/>
      <c r="AT382" s="209" t="s">
        <v>172</v>
      </c>
      <c r="AU382" s="209" t="s">
        <v>81</v>
      </c>
      <c r="AV382" s="13" t="s">
        <v>79</v>
      </c>
      <c r="AW382" s="13" t="s">
        <v>33</v>
      </c>
      <c r="AX382" s="13" t="s">
        <v>72</v>
      </c>
      <c r="AY382" s="209" t="s">
        <v>160</v>
      </c>
    </row>
    <row r="383" spans="2:51" s="14" customFormat="1" ht="11.25">
      <c r="B383" s="210"/>
      <c r="C383" s="211"/>
      <c r="D383" s="201" t="s">
        <v>172</v>
      </c>
      <c r="E383" s="212" t="s">
        <v>19</v>
      </c>
      <c r="F383" s="213" t="s">
        <v>510</v>
      </c>
      <c r="G383" s="211"/>
      <c r="H383" s="214">
        <v>6</v>
      </c>
      <c r="I383" s="215"/>
      <c r="J383" s="211"/>
      <c r="K383" s="211"/>
      <c r="L383" s="216"/>
      <c r="M383" s="217"/>
      <c r="N383" s="218"/>
      <c r="O383" s="218"/>
      <c r="P383" s="218"/>
      <c r="Q383" s="218"/>
      <c r="R383" s="218"/>
      <c r="S383" s="218"/>
      <c r="T383" s="219"/>
      <c r="AT383" s="220" t="s">
        <v>172</v>
      </c>
      <c r="AU383" s="220" t="s">
        <v>81</v>
      </c>
      <c r="AV383" s="14" t="s">
        <v>81</v>
      </c>
      <c r="AW383" s="14" t="s">
        <v>33</v>
      </c>
      <c r="AX383" s="14" t="s">
        <v>79</v>
      </c>
      <c r="AY383" s="220" t="s">
        <v>160</v>
      </c>
    </row>
    <row r="384" spans="1:65" s="2" customFormat="1" ht="24.2" customHeight="1">
      <c r="A384" s="36"/>
      <c r="B384" s="37"/>
      <c r="C384" s="181" t="s">
        <v>511</v>
      </c>
      <c r="D384" s="181" t="s">
        <v>163</v>
      </c>
      <c r="E384" s="182" t="s">
        <v>512</v>
      </c>
      <c r="F384" s="183" t="s">
        <v>513</v>
      </c>
      <c r="G384" s="184" t="s">
        <v>166</v>
      </c>
      <c r="H384" s="185">
        <v>15</v>
      </c>
      <c r="I384" s="186"/>
      <c r="J384" s="187">
        <f>ROUND(I384*H384,2)</f>
        <v>0</v>
      </c>
      <c r="K384" s="183" t="s">
        <v>167</v>
      </c>
      <c r="L384" s="41"/>
      <c r="M384" s="188" t="s">
        <v>19</v>
      </c>
      <c r="N384" s="189" t="s">
        <v>43</v>
      </c>
      <c r="O384" s="66"/>
      <c r="P384" s="190">
        <f>O384*H384</f>
        <v>0</v>
      </c>
      <c r="Q384" s="190">
        <v>0</v>
      </c>
      <c r="R384" s="190">
        <f>Q384*H384</f>
        <v>0</v>
      </c>
      <c r="S384" s="190">
        <v>0</v>
      </c>
      <c r="T384" s="191">
        <f>S384*H384</f>
        <v>0</v>
      </c>
      <c r="U384" s="36"/>
      <c r="V384" s="36"/>
      <c r="W384" s="36"/>
      <c r="X384" s="36"/>
      <c r="Y384" s="36"/>
      <c r="Z384" s="36"/>
      <c r="AA384" s="36"/>
      <c r="AB384" s="36"/>
      <c r="AC384" s="36"/>
      <c r="AD384" s="36"/>
      <c r="AE384" s="36"/>
      <c r="AR384" s="192" t="s">
        <v>168</v>
      </c>
      <c r="AT384" s="192" t="s">
        <v>163</v>
      </c>
      <c r="AU384" s="192" t="s">
        <v>81</v>
      </c>
      <c r="AY384" s="19" t="s">
        <v>160</v>
      </c>
      <c r="BE384" s="193">
        <f>IF(N384="základní",J384,0)</f>
        <v>0</v>
      </c>
      <c r="BF384" s="193">
        <f>IF(N384="snížená",J384,0)</f>
        <v>0</v>
      </c>
      <c r="BG384" s="193">
        <f>IF(N384="zákl. přenesená",J384,0)</f>
        <v>0</v>
      </c>
      <c r="BH384" s="193">
        <f>IF(N384="sníž. přenesená",J384,0)</f>
        <v>0</v>
      </c>
      <c r="BI384" s="193">
        <f>IF(N384="nulová",J384,0)</f>
        <v>0</v>
      </c>
      <c r="BJ384" s="19" t="s">
        <v>79</v>
      </c>
      <c r="BK384" s="193">
        <f>ROUND(I384*H384,2)</f>
        <v>0</v>
      </c>
      <c r="BL384" s="19" t="s">
        <v>168</v>
      </c>
      <c r="BM384" s="192" t="s">
        <v>514</v>
      </c>
    </row>
    <row r="385" spans="1:47" s="2" customFormat="1" ht="11.25">
      <c r="A385" s="36"/>
      <c r="B385" s="37"/>
      <c r="C385" s="38"/>
      <c r="D385" s="194" t="s">
        <v>170</v>
      </c>
      <c r="E385" s="38"/>
      <c r="F385" s="195" t="s">
        <v>515</v>
      </c>
      <c r="G385" s="38"/>
      <c r="H385" s="38"/>
      <c r="I385" s="196"/>
      <c r="J385" s="38"/>
      <c r="K385" s="38"/>
      <c r="L385" s="41"/>
      <c r="M385" s="197"/>
      <c r="N385" s="198"/>
      <c r="O385" s="66"/>
      <c r="P385" s="66"/>
      <c r="Q385" s="66"/>
      <c r="R385" s="66"/>
      <c r="S385" s="66"/>
      <c r="T385" s="67"/>
      <c r="U385" s="36"/>
      <c r="V385" s="36"/>
      <c r="W385" s="36"/>
      <c r="X385" s="36"/>
      <c r="Y385" s="36"/>
      <c r="Z385" s="36"/>
      <c r="AA385" s="36"/>
      <c r="AB385" s="36"/>
      <c r="AC385" s="36"/>
      <c r="AD385" s="36"/>
      <c r="AE385" s="36"/>
      <c r="AT385" s="19" t="s">
        <v>170</v>
      </c>
      <c r="AU385" s="19" t="s">
        <v>81</v>
      </c>
    </row>
    <row r="386" spans="2:51" s="13" customFormat="1" ht="11.25">
      <c r="B386" s="199"/>
      <c r="C386" s="200"/>
      <c r="D386" s="201" t="s">
        <v>172</v>
      </c>
      <c r="E386" s="202" t="s">
        <v>19</v>
      </c>
      <c r="F386" s="203" t="s">
        <v>509</v>
      </c>
      <c r="G386" s="200"/>
      <c r="H386" s="202" t="s">
        <v>19</v>
      </c>
      <c r="I386" s="204"/>
      <c r="J386" s="200"/>
      <c r="K386" s="200"/>
      <c r="L386" s="205"/>
      <c r="M386" s="206"/>
      <c r="N386" s="207"/>
      <c r="O386" s="207"/>
      <c r="P386" s="207"/>
      <c r="Q386" s="207"/>
      <c r="R386" s="207"/>
      <c r="S386" s="207"/>
      <c r="T386" s="208"/>
      <c r="AT386" s="209" t="s">
        <v>172</v>
      </c>
      <c r="AU386" s="209" t="s">
        <v>81</v>
      </c>
      <c r="AV386" s="13" t="s">
        <v>79</v>
      </c>
      <c r="AW386" s="13" t="s">
        <v>33</v>
      </c>
      <c r="AX386" s="13" t="s">
        <v>72</v>
      </c>
      <c r="AY386" s="209" t="s">
        <v>160</v>
      </c>
    </row>
    <row r="387" spans="2:51" s="13" customFormat="1" ht="11.25">
      <c r="B387" s="199"/>
      <c r="C387" s="200"/>
      <c r="D387" s="201" t="s">
        <v>172</v>
      </c>
      <c r="E387" s="202" t="s">
        <v>19</v>
      </c>
      <c r="F387" s="203" t="s">
        <v>470</v>
      </c>
      <c r="G387" s="200"/>
      <c r="H387" s="202" t="s">
        <v>19</v>
      </c>
      <c r="I387" s="204"/>
      <c r="J387" s="200"/>
      <c r="K387" s="200"/>
      <c r="L387" s="205"/>
      <c r="M387" s="206"/>
      <c r="N387" s="207"/>
      <c r="O387" s="207"/>
      <c r="P387" s="207"/>
      <c r="Q387" s="207"/>
      <c r="R387" s="207"/>
      <c r="S387" s="207"/>
      <c r="T387" s="208"/>
      <c r="AT387" s="209" t="s">
        <v>172</v>
      </c>
      <c r="AU387" s="209" t="s">
        <v>81</v>
      </c>
      <c r="AV387" s="13" t="s">
        <v>79</v>
      </c>
      <c r="AW387" s="13" t="s">
        <v>33</v>
      </c>
      <c r="AX387" s="13" t="s">
        <v>72</v>
      </c>
      <c r="AY387" s="209" t="s">
        <v>160</v>
      </c>
    </row>
    <row r="388" spans="2:51" s="13" customFormat="1" ht="11.25">
      <c r="B388" s="199"/>
      <c r="C388" s="200"/>
      <c r="D388" s="201" t="s">
        <v>172</v>
      </c>
      <c r="E388" s="202" t="s">
        <v>19</v>
      </c>
      <c r="F388" s="203" t="s">
        <v>345</v>
      </c>
      <c r="G388" s="200"/>
      <c r="H388" s="202" t="s">
        <v>19</v>
      </c>
      <c r="I388" s="204"/>
      <c r="J388" s="200"/>
      <c r="K388" s="200"/>
      <c r="L388" s="205"/>
      <c r="M388" s="206"/>
      <c r="N388" s="207"/>
      <c r="O388" s="207"/>
      <c r="P388" s="207"/>
      <c r="Q388" s="207"/>
      <c r="R388" s="207"/>
      <c r="S388" s="207"/>
      <c r="T388" s="208"/>
      <c r="AT388" s="209" t="s">
        <v>172</v>
      </c>
      <c r="AU388" s="209" t="s">
        <v>81</v>
      </c>
      <c r="AV388" s="13" t="s">
        <v>79</v>
      </c>
      <c r="AW388" s="13" t="s">
        <v>33</v>
      </c>
      <c r="AX388" s="13" t="s">
        <v>72</v>
      </c>
      <c r="AY388" s="209" t="s">
        <v>160</v>
      </c>
    </row>
    <row r="389" spans="2:51" s="14" customFormat="1" ht="11.25">
      <c r="B389" s="210"/>
      <c r="C389" s="211"/>
      <c r="D389" s="201" t="s">
        <v>172</v>
      </c>
      <c r="E389" s="212" t="s">
        <v>19</v>
      </c>
      <c r="F389" s="213" t="s">
        <v>516</v>
      </c>
      <c r="G389" s="211"/>
      <c r="H389" s="214">
        <v>15</v>
      </c>
      <c r="I389" s="215"/>
      <c r="J389" s="211"/>
      <c r="K389" s="211"/>
      <c r="L389" s="216"/>
      <c r="M389" s="217"/>
      <c r="N389" s="218"/>
      <c r="O389" s="218"/>
      <c r="P389" s="218"/>
      <c r="Q389" s="218"/>
      <c r="R389" s="218"/>
      <c r="S389" s="218"/>
      <c r="T389" s="219"/>
      <c r="AT389" s="220" t="s">
        <v>172</v>
      </c>
      <c r="AU389" s="220" t="s">
        <v>81</v>
      </c>
      <c r="AV389" s="14" t="s">
        <v>81</v>
      </c>
      <c r="AW389" s="14" t="s">
        <v>33</v>
      </c>
      <c r="AX389" s="14" t="s">
        <v>79</v>
      </c>
      <c r="AY389" s="220" t="s">
        <v>160</v>
      </c>
    </row>
    <row r="390" spans="1:65" s="2" customFormat="1" ht="16.5" customHeight="1">
      <c r="A390" s="36"/>
      <c r="B390" s="37"/>
      <c r="C390" s="244" t="s">
        <v>517</v>
      </c>
      <c r="D390" s="244" t="s">
        <v>320</v>
      </c>
      <c r="E390" s="245" t="s">
        <v>518</v>
      </c>
      <c r="F390" s="246" t="s">
        <v>519</v>
      </c>
      <c r="G390" s="247" t="s">
        <v>208</v>
      </c>
      <c r="H390" s="248">
        <v>52.902</v>
      </c>
      <c r="I390" s="249"/>
      <c r="J390" s="250">
        <f>ROUND(I390*H390,2)</f>
        <v>0</v>
      </c>
      <c r="K390" s="246" t="s">
        <v>167</v>
      </c>
      <c r="L390" s="251"/>
      <c r="M390" s="252" t="s">
        <v>19</v>
      </c>
      <c r="N390" s="253" t="s">
        <v>43</v>
      </c>
      <c r="O390" s="66"/>
      <c r="P390" s="190">
        <f>O390*H390</f>
        <v>0</v>
      </c>
      <c r="Q390" s="190">
        <v>0</v>
      </c>
      <c r="R390" s="190">
        <f>Q390*H390</f>
        <v>0</v>
      </c>
      <c r="S390" s="190">
        <v>0</v>
      </c>
      <c r="T390" s="191">
        <f>S390*H390</f>
        <v>0</v>
      </c>
      <c r="U390" s="36"/>
      <c r="V390" s="36"/>
      <c r="W390" s="36"/>
      <c r="X390" s="36"/>
      <c r="Y390" s="36"/>
      <c r="Z390" s="36"/>
      <c r="AA390" s="36"/>
      <c r="AB390" s="36"/>
      <c r="AC390" s="36"/>
      <c r="AD390" s="36"/>
      <c r="AE390" s="36"/>
      <c r="AR390" s="192" t="s">
        <v>223</v>
      </c>
      <c r="AT390" s="192" t="s">
        <v>320</v>
      </c>
      <c r="AU390" s="192" t="s">
        <v>81</v>
      </c>
      <c r="AY390" s="19" t="s">
        <v>160</v>
      </c>
      <c r="BE390" s="193">
        <f>IF(N390="základní",J390,0)</f>
        <v>0</v>
      </c>
      <c r="BF390" s="193">
        <f>IF(N390="snížená",J390,0)</f>
        <v>0</v>
      </c>
      <c r="BG390" s="193">
        <f>IF(N390="zákl. přenesená",J390,0)</f>
        <v>0</v>
      </c>
      <c r="BH390" s="193">
        <f>IF(N390="sníž. přenesená",J390,0)</f>
        <v>0</v>
      </c>
      <c r="BI390" s="193">
        <f>IF(N390="nulová",J390,0)</f>
        <v>0</v>
      </c>
      <c r="BJ390" s="19" t="s">
        <v>79</v>
      </c>
      <c r="BK390" s="193">
        <f>ROUND(I390*H390,2)</f>
        <v>0</v>
      </c>
      <c r="BL390" s="19" t="s">
        <v>168</v>
      </c>
      <c r="BM390" s="192" t="s">
        <v>520</v>
      </c>
    </row>
    <row r="391" spans="1:47" s="2" customFormat="1" ht="39">
      <c r="A391" s="36"/>
      <c r="B391" s="37"/>
      <c r="C391" s="38"/>
      <c r="D391" s="201" t="s">
        <v>298</v>
      </c>
      <c r="E391" s="38"/>
      <c r="F391" s="243" t="s">
        <v>521</v>
      </c>
      <c r="G391" s="38"/>
      <c r="H391" s="38"/>
      <c r="I391" s="196"/>
      <c r="J391" s="38"/>
      <c r="K391" s="38"/>
      <c r="L391" s="41"/>
      <c r="M391" s="197"/>
      <c r="N391" s="198"/>
      <c r="O391" s="66"/>
      <c r="P391" s="66"/>
      <c r="Q391" s="66"/>
      <c r="R391" s="66"/>
      <c r="S391" s="66"/>
      <c r="T391" s="67"/>
      <c r="U391" s="36"/>
      <c r="V391" s="36"/>
      <c r="W391" s="36"/>
      <c r="X391" s="36"/>
      <c r="Y391" s="36"/>
      <c r="Z391" s="36"/>
      <c r="AA391" s="36"/>
      <c r="AB391" s="36"/>
      <c r="AC391" s="36"/>
      <c r="AD391" s="36"/>
      <c r="AE391" s="36"/>
      <c r="AT391" s="19" t="s">
        <v>298</v>
      </c>
      <c r="AU391" s="19" t="s">
        <v>81</v>
      </c>
    </row>
    <row r="392" spans="2:51" s="13" customFormat="1" ht="11.25">
      <c r="B392" s="199"/>
      <c r="C392" s="200"/>
      <c r="D392" s="201" t="s">
        <v>172</v>
      </c>
      <c r="E392" s="202" t="s">
        <v>19</v>
      </c>
      <c r="F392" s="203" t="s">
        <v>345</v>
      </c>
      <c r="G392" s="200"/>
      <c r="H392" s="202" t="s">
        <v>19</v>
      </c>
      <c r="I392" s="204"/>
      <c r="J392" s="200"/>
      <c r="K392" s="200"/>
      <c r="L392" s="205"/>
      <c r="M392" s="206"/>
      <c r="N392" s="207"/>
      <c r="O392" s="207"/>
      <c r="P392" s="207"/>
      <c r="Q392" s="207"/>
      <c r="R392" s="207"/>
      <c r="S392" s="207"/>
      <c r="T392" s="208"/>
      <c r="AT392" s="209" t="s">
        <v>172</v>
      </c>
      <c r="AU392" s="209" t="s">
        <v>81</v>
      </c>
      <c r="AV392" s="13" t="s">
        <v>79</v>
      </c>
      <c r="AW392" s="13" t="s">
        <v>33</v>
      </c>
      <c r="AX392" s="13" t="s">
        <v>72</v>
      </c>
      <c r="AY392" s="209" t="s">
        <v>160</v>
      </c>
    </row>
    <row r="393" spans="2:51" s="14" customFormat="1" ht="11.25">
      <c r="B393" s="210"/>
      <c r="C393" s="211"/>
      <c r="D393" s="201" t="s">
        <v>172</v>
      </c>
      <c r="E393" s="212" t="s">
        <v>19</v>
      </c>
      <c r="F393" s="213" t="s">
        <v>522</v>
      </c>
      <c r="G393" s="211"/>
      <c r="H393" s="214">
        <v>26.112</v>
      </c>
      <c r="I393" s="215"/>
      <c r="J393" s="211"/>
      <c r="K393" s="211"/>
      <c r="L393" s="216"/>
      <c r="M393" s="217"/>
      <c r="N393" s="218"/>
      <c r="O393" s="218"/>
      <c r="P393" s="218"/>
      <c r="Q393" s="218"/>
      <c r="R393" s="218"/>
      <c r="S393" s="218"/>
      <c r="T393" s="219"/>
      <c r="AT393" s="220" t="s">
        <v>172</v>
      </c>
      <c r="AU393" s="220" t="s">
        <v>81</v>
      </c>
      <c r="AV393" s="14" t="s">
        <v>81</v>
      </c>
      <c r="AW393" s="14" t="s">
        <v>33</v>
      </c>
      <c r="AX393" s="14" t="s">
        <v>72</v>
      </c>
      <c r="AY393" s="220" t="s">
        <v>160</v>
      </c>
    </row>
    <row r="394" spans="2:51" s="16" customFormat="1" ht="11.25">
      <c r="B394" s="232"/>
      <c r="C394" s="233"/>
      <c r="D394" s="201" t="s">
        <v>172</v>
      </c>
      <c r="E394" s="234" t="s">
        <v>19</v>
      </c>
      <c r="F394" s="235" t="s">
        <v>188</v>
      </c>
      <c r="G394" s="233"/>
      <c r="H394" s="236">
        <v>26.112</v>
      </c>
      <c r="I394" s="237"/>
      <c r="J394" s="233"/>
      <c r="K394" s="233"/>
      <c r="L394" s="238"/>
      <c r="M394" s="239"/>
      <c r="N394" s="240"/>
      <c r="O394" s="240"/>
      <c r="P394" s="240"/>
      <c r="Q394" s="240"/>
      <c r="R394" s="240"/>
      <c r="S394" s="240"/>
      <c r="T394" s="241"/>
      <c r="AT394" s="242" t="s">
        <v>172</v>
      </c>
      <c r="AU394" s="242" t="s">
        <v>81</v>
      </c>
      <c r="AV394" s="16" t="s">
        <v>189</v>
      </c>
      <c r="AW394" s="16" t="s">
        <v>33</v>
      </c>
      <c r="AX394" s="16" t="s">
        <v>72</v>
      </c>
      <c r="AY394" s="242" t="s">
        <v>160</v>
      </c>
    </row>
    <row r="395" spans="2:51" s="13" customFormat="1" ht="11.25">
      <c r="B395" s="199"/>
      <c r="C395" s="200"/>
      <c r="D395" s="201" t="s">
        <v>172</v>
      </c>
      <c r="E395" s="202" t="s">
        <v>19</v>
      </c>
      <c r="F395" s="203" t="s">
        <v>523</v>
      </c>
      <c r="G395" s="200"/>
      <c r="H395" s="202" t="s">
        <v>19</v>
      </c>
      <c r="I395" s="204"/>
      <c r="J395" s="200"/>
      <c r="K395" s="200"/>
      <c r="L395" s="205"/>
      <c r="M395" s="206"/>
      <c r="N395" s="207"/>
      <c r="O395" s="207"/>
      <c r="P395" s="207"/>
      <c r="Q395" s="207"/>
      <c r="R395" s="207"/>
      <c r="S395" s="207"/>
      <c r="T395" s="208"/>
      <c r="AT395" s="209" t="s">
        <v>172</v>
      </c>
      <c r="AU395" s="209" t="s">
        <v>81</v>
      </c>
      <c r="AV395" s="13" t="s">
        <v>79</v>
      </c>
      <c r="AW395" s="13" t="s">
        <v>33</v>
      </c>
      <c r="AX395" s="13" t="s">
        <v>72</v>
      </c>
      <c r="AY395" s="209" t="s">
        <v>160</v>
      </c>
    </row>
    <row r="396" spans="2:51" s="14" customFormat="1" ht="11.25">
      <c r="B396" s="210"/>
      <c r="C396" s="211"/>
      <c r="D396" s="201" t="s">
        <v>172</v>
      </c>
      <c r="E396" s="212" t="s">
        <v>19</v>
      </c>
      <c r="F396" s="213" t="s">
        <v>524</v>
      </c>
      <c r="G396" s="211"/>
      <c r="H396" s="214">
        <v>7.122</v>
      </c>
      <c r="I396" s="215"/>
      <c r="J396" s="211"/>
      <c r="K396" s="211"/>
      <c r="L396" s="216"/>
      <c r="M396" s="217"/>
      <c r="N396" s="218"/>
      <c r="O396" s="218"/>
      <c r="P396" s="218"/>
      <c r="Q396" s="218"/>
      <c r="R396" s="218"/>
      <c r="S396" s="218"/>
      <c r="T396" s="219"/>
      <c r="AT396" s="220" t="s">
        <v>172</v>
      </c>
      <c r="AU396" s="220" t="s">
        <v>81</v>
      </c>
      <c r="AV396" s="14" t="s">
        <v>81</v>
      </c>
      <c r="AW396" s="14" t="s">
        <v>33</v>
      </c>
      <c r="AX396" s="14" t="s">
        <v>72</v>
      </c>
      <c r="AY396" s="220" t="s">
        <v>160</v>
      </c>
    </row>
    <row r="397" spans="2:51" s="14" customFormat="1" ht="11.25">
      <c r="B397" s="210"/>
      <c r="C397" s="211"/>
      <c r="D397" s="201" t="s">
        <v>172</v>
      </c>
      <c r="E397" s="212" t="s">
        <v>19</v>
      </c>
      <c r="F397" s="213" t="s">
        <v>525</v>
      </c>
      <c r="G397" s="211"/>
      <c r="H397" s="214">
        <v>-0.99</v>
      </c>
      <c r="I397" s="215"/>
      <c r="J397" s="211"/>
      <c r="K397" s="211"/>
      <c r="L397" s="216"/>
      <c r="M397" s="217"/>
      <c r="N397" s="218"/>
      <c r="O397" s="218"/>
      <c r="P397" s="218"/>
      <c r="Q397" s="218"/>
      <c r="R397" s="218"/>
      <c r="S397" s="218"/>
      <c r="T397" s="219"/>
      <c r="AT397" s="220" t="s">
        <v>172</v>
      </c>
      <c r="AU397" s="220" t="s">
        <v>81</v>
      </c>
      <c r="AV397" s="14" t="s">
        <v>81</v>
      </c>
      <c r="AW397" s="14" t="s">
        <v>33</v>
      </c>
      <c r="AX397" s="14" t="s">
        <v>72</v>
      </c>
      <c r="AY397" s="220" t="s">
        <v>160</v>
      </c>
    </row>
    <row r="398" spans="2:51" s="14" customFormat="1" ht="11.25">
      <c r="B398" s="210"/>
      <c r="C398" s="211"/>
      <c r="D398" s="201" t="s">
        <v>172</v>
      </c>
      <c r="E398" s="212" t="s">
        <v>19</v>
      </c>
      <c r="F398" s="213" t="s">
        <v>526</v>
      </c>
      <c r="G398" s="211"/>
      <c r="H398" s="214">
        <v>24.233</v>
      </c>
      <c r="I398" s="215"/>
      <c r="J398" s="211"/>
      <c r="K398" s="211"/>
      <c r="L398" s="216"/>
      <c r="M398" s="217"/>
      <c r="N398" s="218"/>
      <c r="O398" s="218"/>
      <c r="P398" s="218"/>
      <c r="Q398" s="218"/>
      <c r="R398" s="218"/>
      <c r="S398" s="218"/>
      <c r="T398" s="219"/>
      <c r="AT398" s="220" t="s">
        <v>172</v>
      </c>
      <c r="AU398" s="220" t="s">
        <v>81</v>
      </c>
      <c r="AV398" s="14" t="s">
        <v>81</v>
      </c>
      <c r="AW398" s="14" t="s">
        <v>33</v>
      </c>
      <c r="AX398" s="14" t="s">
        <v>72</v>
      </c>
      <c r="AY398" s="220" t="s">
        <v>160</v>
      </c>
    </row>
    <row r="399" spans="2:51" s="14" customFormat="1" ht="11.25">
      <c r="B399" s="210"/>
      <c r="C399" s="211"/>
      <c r="D399" s="201" t="s">
        <v>172</v>
      </c>
      <c r="E399" s="212" t="s">
        <v>19</v>
      </c>
      <c r="F399" s="213" t="s">
        <v>527</v>
      </c>
      <c r="G399" s="211"/>
      <c r="H399" s="214">
        <v>-3.575</v>
      </c>
      <c r="I399" s="215"/>
      <c r="J399" s="211"/>
      <c r="K399" s="211"/>
      <c r="L399" s="216"/>
      <c r="M399" s="217"/>
      <c r="N399" s="218"/>
      <c r="O399" s="218"/>
      <c r="P399" s="218"/>
      <c r="Q399" s="218"/>
      <c r="R399" s="218"/>
      <c r="S399" s="218"/>
      <c r="T399" s="219"/>
      <c r="AT399" s="220" t="s">
        <v>172</v>
      </c>
      <c r="AU399" s="220" t="s">
        <v>81</v>
      </c>
      <c r="AV399" s="14" t="s">
        <v>81</v>
      </c>
      <c r="AW399" s="14" t="s">
        <v>33</v>
      </c>
      <c r="AX399" s="14" t="s">
        <v>72</v>
      </c>
      <c r="AY399" s="220" t="s">
        <v>160</v>
      </c>
    </row>
    <row r="400" spans="2:51" s="16" customFormat="1" ht="11.25">
      <c r="B400" s="232"/>
      <c r="C400" s="233"/>
      <c r="D400" s="201" t="s">
        <v>172</v>
      </c>
      <c r="E400" s="234" t="s">
        <v>19</v>
      </c>
      <c r="F400" s="235" t="s">
        <v>188</v>
      </c>
      <c r="G400" s="233"/>
      <c r="H400" s="236">
        <v>26.790000000000003</v>
      </c>
      <c r="I400" s="237"/>
      <c r="J400" s="233"/>
      <c r="K400" s="233"/>
      <c r="L400" s="238"/>
      <c r="M400" s="239"/>
      <c r="N400" s="240"/>
      <c r="O400" s="240"/>
      <c r="P400" s="240"/>
      <c r="Q400" s="240"/>
      <c r="R400" s="240"/>
      <c r="S400" s="240"/>
      <c r="T400" s="241"/>
      <c r="AT400" s="242" t="s">
        <v>172</v>
      </c>
      <c r="AU400" s="242" t="s">
        <v>81</v>
      </c>
      <c r="AV400" s="16" t="s">
        <v>189</v>
      </c>
      <c r="AW400" s="16" t="s">
        <v>33</v>
      </c>
      <c r="AX400" s="16" t="s">
        <v>72</v>
      </c>
      <c r="AY400" s="242" t="s">
        <v>160</v>
      </c>
    </row>
    <row r="401" spans="2:51" s="15" customFormat="1" ht="11.25">
      <c r="B401" s="221"/>
      <c r="C401" s="222"/>
      <c r="D401" s="201" t="s">
        <v>172</v>
      </c>
      <c r="E401" s="223" t="s">
        <v>19</v>
      </c>
      <c r="F401" s="224" t="s">
        <v>178</v>
      </c>
      <c r="G401" s="222"/>
      <c r="H401" s="225">
        <v>52.90199999999999</v>
      </c>
      <c r="I401" s="226"/>
      <c r="J401" s="222"/>
      <c r="K401" s="222"/>
      <c r="L401" s="227"/>
      <c r="M401" s="228"/>
      <c r="N401" s="229"/>
      <c r="O401" s="229"/>
      <c r="P401" s="229"/>
      <c r="Q401" s="229"/>
      <c r="R401" s="229"/>
      <c r="S401" s="229"/>
      <c r="T401" s="230"/>
      <c r="AT401" s="231" t="s">
        <v>172</v>
      </c>
      <c r="AU401" s="231" t="s">
        <v>81</v>
      </c>
      <c r="AV401" s="15" t="s">
        <v>168</v>
      </c>
      <c r="AW401" s="15" t="s">
        <v>33</v>
      </c>
      <c r="AX401" s="15" t="s">
        <v>79</v>
      </c>
      <c r="AY401" s="231" t="s">
        <v>160</v>
      </c>
    </row>
    <row r="402" spans="1:65" s="2" customFormat="1" ht="16.5" customHeight="1">
      <c r="A402" s="36"/>
      <c r="B402" s="37"/>
      <c r="C402" s="181" t="s">
        <v>528</v>
      </c>
      <c r="D402" s="181" t="s">
        <v>163</v>
      </c>
      <c r="E402" s="182" t="s">
        <v>529</v>
      </c>
      <c r="F402" s="183" t="s">
        <v>530</v>
      </c>
      <c r="G402" s="184" t="s">
        <v>192</v>
      </c>
      <c r="H402" s="185">
        <v>3.003</v>
      </c>
      <c r="I402" s="186"/>
      <c r="J402" s="187">
        <f>ROUND(I402*H402,2)</f>
        <v>0</v>
      </c>
      <c r="K402" s="183" t="s">
        <v>167</v>
      </c>
      <c r="L402" s="41"/>
      <c r="M402" s="188" t="s">
        <v>19</v>
      </c>
      <c r="N402" s="189" t="s">
        <v>43</v>
      </c>
      <c r="O402" s="66"/>
      <c r="P402" s="190">
        <f>O402*H402</f>
        <v>0</v>
      </c>
      <c r="Q402" s="190">
        <v>1.11381</v>
      </c>
      <c r="R402" s="190">
        <f>Q402*H402</f>
        <v>3.34477143</v>
      </c>
      <c r="S402" s="190">
        <v>0</v>
      </c>
      <c r="T402" s="191">
        <f>S402*H402</f>
        <v>0</v>
      </c>
      <c r="U402" s="36"/>
      <c r="V402" s="36"/>
      <c r="W402" s="36"/>
      <c r="X402" s="36"/>
      <c r="Y402" s="36"/>
      <c r="Z402" s="36"/>
      <c r="AA402" s="36"/>
      <c r="AB402" s="36"/>
      <c r="AC402" s="36"/>
      <c r="AD402" s="36"/>
      <c r="AE402" s="36"/>
      <c r="AR402" s="192" t="s">
        <v>168</v>
      </c>
      <c r="AT402" s="192" t="s">
        <v>163</v>
      </c>
      <c r="AU402" s="192" t="s">
        <v>81</v>
      </c>
      <c r="AY402" s="19" t="s">
        <v>160</v>
      </c>
      <c r="BE402" s="193">
        <f>IF(N402="základní",J402,0)</f>
        <v>0</v>
      </c>
      <c r="BF402" s="193">
        <f>IF(N402="snížená",J402,0)</f>
        <v>0</v>
      </c>
      <c r="BG402" s="193">
        <f>IF(N402="zákl. přenesená",J402,0)</f>
        <v>0</v>
      </c>
      <c r="BH402" s="193">
        <f>IF(N402="sníž. přenesená",J402,0)</f>
        <v>0</v>
      </c>
      <c r="BI402" s="193">
        <f>IF(N402="nulová",J402,0)</f>
        <v>0</v>
      </c>
      <c r="BJ402" s="19" t="s">
        <v>79</v>
      </c>
      <c r="BK402" s="193">
        <f>ROUND(I402*H402,2)</f>
        <v>0</v>
      </c>
      <c r="BL402" s="19" t="s">
        <v>168</v>
      </c>
      <c r="BM402" s="192" t="s">
        <v>531</v>
      </c>
    </row>
    <row r="403" spans="1:47" s="2" customFormat="1" ht="11.25">
      <c r="A403" s="36"/>
      <c r="B403" s="37"/>
      <c r="C403" s="38"/>
      <c r="D403" s="194" t="s">
        <v>170</v>
      </c>
      <c r="E403" s="38"/>
      <c r="F403" s="195" t="s">
        <v>532</v>
      </c>
      <c r="G403" s="38"/>
      <c r="H403" s="38"/>
      <c r="I403" s="196"/>
      <c r="J403" s="38"/>
      <c r="K403" s="38"/>
      <c r="L403" s="41"/>
      <c r="M403" s="197"/>
      <c r="N403" s="198"/>
      <c r="O403" s="66"/>
      <c r="P403" s="66"/>
      <c r="Q403" s="66"/>
      <c r="R403" s="66"/>
      <c r="S403" s="66"/>
      <c r="T403" s="67"/>
      <c r="U403" s="36"/>
      <c r="V403" s="36"/>
      <c r="W403" s="36"/>
      <c r="X403" s="36"/>
      <c r="Y403" s="36"/>
      <c r="Z403" s="36"/>
      <c r="AA403" s="36"/>
      <c r="AB403" s="36"/>
      <c r="AC403" s="36"/>
      <c r="AD403" s="36"/>
      <c r="AE403" s="36"/>
      <c r="AT403" s="19" t="s">
        <v>170</v>
      </c>
      <c r="AU403" s="19" t="s">
        <v>81</v>
      </c>
    </row>
    <row r="404" spans="1:47" s="2" customFormat="1" ht="19.5">
      <c r="A404" s="36"/>
      <c r="B404" s="37"/>
      <c r="C404" s="38"/>
      <c r="D404" s="201" t="s">
        <v>298</v>
      </c>
      <c r="E404" s="38"/>
      <c r="F404" s="243" t="s">
        <v>533</v>
      </c>
      <c r="G404" s="38"/>
      <c r="H404" s="38"/>
      <c r="I404" s="196"/>
      <c r="J404" s="38"/>
      <c r="K404" s="38"/>
      <c r="L404" s="41"/>
      <c r="M404" s="197"/>
      <c r="N404" s="198"/>
      <c r="O404" s="66"/>
      <c r="P404" s="66"/>
      <c r="Q404" s="66"/>
      <c r="R404" s="66"/>
      <c r="S404" s="66"/>
      <c r="T404" s="67"/>
      <c r="U404" s="36"/>
      <c r="V404" s="36"/>
      <c r="W404" s="36"/>
      <c r="X404" s="36"/>
      <c r="Y404" s="36"/>
      <c r="Z404" s="36"/>
      <c r="AA404" s="36"/>
      <c r="AB404" s="36"/>
      <c r="AC404" s="36"/>
      <c r="AD404" s="36"/>
      <c r="AE404" s="36"/>
      <c r="AT404" s="19" t="s">
        <v>298</v>
      </c>
      <c r="AU404" s="19" t="s">
        <v>81</v>
      </c>
    </row>
    <row r="405" spans="2:51" s="13" customFormat="1" ht="11.25">
      <c r="B405" s="199"/>
      <c r="C405" s="200"/>
      <c r="D405" s="201" t="s">
        <v>172</v>
      </c>
      <c r="E405" s="202" t="s">
        <v>19</v>
      </c>
      <c r="F405" s="203" t="s">
        <v>345</v>
      </c>
      <c r="G405" s="200"/>
      <c r="H405" s="202" t="s">
        <v>19</v>
      </c>
      <c r="I405" s="204"/>
      <c r="J405" s="200"/>
      <c r="K405" s="200"/>
      <c r="L405" s="205"/>
      <c r="M405" s="206"/>
      <c r="N405" s="207"/>
      <c r="O405" s="207"/>
      <c r="P405" s="207"/>
      <c r="Q405" s="207"/>
      <c r="R405" s="207"/>
      <c r="S405" s="207"/>
      <c r="T405" s="208"/>
      <c r="AT405" s="209" t="s">
        <v>172</v>
      </c>
      <c r="AU405" s="209" t="s">
        <v>81</v>
      </c>
      <c r="AV405" s="13" t="s">
        <v>79</v>
      </c>
      <c r="AW405" s="13" t="s">
        <v>33</v>
      </c>
      <c r="AX405" s="13" t="s">
        <v>72</v>
      </c>
      <c r="AY405" s="209" t="s">
        <v>160</v>
      </c>
    </row>
    <row r="406" spans="2:51" s="14" customFormat="1" ht="11.25">
      <c r="B406" s="210"/>
      <c r="C406" s="211"/>
      <c r="D406" s="201" t="s">
        <v>172</v>
      </c>
      <c r="E406" s="212" t="s">
        <v>19</v>
      </c>
      <c r="F406" s="213" t="s">
        <v>522</v>
      </c>
      <c r="G406" s="211"/>
      <c r="H406" s="214">
        <v>26.112</v>
      </c>
      <c r="I406" s="215"/>
      <c r="J406" s="211"/>
      <c r="K406" s="211"/>
      <c r="L406" s="216"/>
      <c r="M406" s="217"/>
      <c r="N406" s="218"/>
      <c r="O406" s="218"/>
      <c r="P406" s="218"/>
      <c r="Q406" s="218"/>
      <c r="R406" s="218"/>
      <c r="S406" s="218"/>
      <c r="T406" s="219"/>
      <c r="AT406" s="220" t="s">
        <v>172</v>
      </c>
      <c r="AU406" s="220" t="s">
        <v>81</v>
      </c>
      <c r="AV406" s="14" t="s">
        <v>81</v>
      </c>
      <c r="AW406" s="14" t="s">
        <v>33</v>
      </c>
      <c r="AX406" s="14" t="s">
        <v>72</v>
      </c>
      <c r="AY406" s="220" t="s">
        <v>160</v>
      </c>
    </row>
    <row r="407" spans="2:51" s="15" customFormat="1" ht="11.25">
      <c r="B407" s="221"/>
      <c r="C407" s="222"/>
      <c r="D407" s="201" t="s">
        <v>172</v>
      </c>
      <c r="E407" s="223" t="s">
        <v>19</v>
      </c>
      <c r="F407" s="224" t="s">
        <v>178</v>
      </c>
      <c r="G407" s="222"/>
      <c r="H407" s="225">
        <v>26.112</v>
      </c>
      <c r="I407" s="226"/>
      <c r="J407" s="222"/>
      <c r="K407" s="222"/>
      <c r="L407" s="227"/>
      <c r="M407" s="228"/>
      <c r="N407" s="229"/>
      <c r="O407" s="229"/>
      <c r="P407" s="229"/>
      <c r="Q407" s="229"/>
      <c r="R407" s="229"/>
      <c r="S407" s="229"/>
      <c r="T407" s="230"/>
      <c r="AT407" s="231" t="s">
        <v>172</v>
      </c>
      <c r="AU407" s="231" t="s">
        <v>81</v>
      </c>
      <c r="AV407" s="15" t="s">
        <v>168</v>
      </c>
      <c r="AW407" s="15" t="s">
        <v>33</v>
      </c>
      <c r="AX407" s="15" t="s">
        <v>79</v>
      </c>
      <c r="AY407" s="231" t="s">
        <v>160</v>
      </c>
    </row>
    <row r="408" spans="2:51" s="14" customFormat="1" ht="11.25">
      <c r="B408" s="210"/>
      <c r="C408" s="211"/>
      <c r="D408" s="201" t="s">
        <v>172</v>
      </c>
      <c r="E408" s="211"/>
      <c r="F408" s="213" t="s">
        <v>534</v>
      </c>
      <c r="G408" s="211"/>
      <c r="H408" s="214">
        <v>3.003</v>
      </c>
      <c r="I408" s="215"/>
      <c r="J408" s="211"/>
      <c r="K408" s="211"/>
      <c r="L408" s="216"/>
      <c r="M408" s="217"/>
      <c r="N408" s="218"/>
      <c r="O408" s="218"/>
      <c r="P408" s="218"/>
      <c r="Q408" s="218"/>
      <c r="R408" s="218"/>
      <c r="S408" s="218"/>
      <c r="T408" s="219"/>
      <c r="AT408" s="220" t="s">
        <v>172</v>
      </c>
      <c r="AU408" s="220" t="s">
        <v>81</v>
      </c>
      <c r="AV408" s="14" t="s">
        <v>81</v>
      </c>
      <c r="AW408" s="14" t="s">
        <v>4</v>
      </c>
      <c r="AX408" s="14" t="s">
        <v>79</v>
      </c>
      <c r="AY408" s="220" t="s">
        <v>160</v>
      </c>
    </row>
    <row r="409" spans="1:65" s="2" customFormat="1" ht="21.75" customHeight="1">
      <c r="A409" s="36"/>
      <c r="B409" s="37"/>
      <c r="C409" s="181" t="s">
        <v>535</v>
      </c>
      <c r="D409" s="181" t="s">
        <v>163</v>
      </c>
      <c r="E409" s="182" t="s">
        <v>536</v>
      </c>
      <c r="F409" s="183" t="s">
        <v>537</v>
      </c>
      <c r="G409" s="184" t="s">
        <v>110</v>
      </c>
      <c r="H409" s="185">
        <v>11.806</v>
      </c>
      <c r="I409" s="186"/>
      <c r="J409" s="187">
        <f>ROUND(I409*H409,2)</f>
        <v>0</v>
      </c>
      <c r="K409" s="183" t="s">
        <v>19</v>
      </c>
      <c r="L409" s="41"/>
      <c r="M409" s="188" t="s">
        <v>19</v>
      </c>
      <c r="N409" s="189" t="s">
        <v>43</v>
      </c>
      <c r="O409" s="66"/>
      <c r="P409" s="190">
        <f>O409*H409</f>
        <v>0</v>
      </c>
      <c r="Q409" s="190">
        <v>0</v>
      </c>
      <c r="R409" s="190">
        <f>Q409*H409</f>
        <v>0</v>
      </c>
      <c r="S409" s="190">
        <v>0</v>
      </c>
      <c r="T409" s="191">
        <f>S409*H409</f>
        <v>0</v>
      </c>
      <c r="U409" s="36"/>
      <c r="V409" s="36"/>
      <c r="W409" s="36"/>
      <c r="X409" s="36"/>
      <c r="Y409" s="36"/>
      <c r="Z409" s="36"/>
      <c r="AA409" s="36"/>
      <c r="AB409" s="36"/>
      <c r="AC409" s="36"/>
      <c r="AD409" s="36"/>
      <c r="AE409" s="36"/>
      <c r="AR409" s="192" t="s">
        <v>168</v>
      </c>
      <c r="AT409" s="192" t="s">
        <v>163</v>
      </c>
      <c r="AU409" s="192" t="s">
        <v>81</v>
      </c>
      <c r="AY409" s="19" t="s">
        <v>160</v>
      </c>
      <c r="BE409" s="193">
        <f>IF(N409="základní",J409,0)</f>
        <v>0</v>
      </c>
      <c r="BF409" s="193">
        <f>IF(N409="snížená",J409,0)</f>
        <v>0</v>
      </c>
      <c r="BG409" s="193">
        <f>IF(N409="zákl. přenesená",J409,0)</f>
        <v>0</v>
      </c>
      <c r="BH409" s="193">
        <f>IF(N409="sníž. přenesená",J409,0)</f>
        <v>0</v>
      </c>
      <c r="BI409" s="193">
        <f>IF(N409="nulová",J409,0)</f>
        <v>0</v>
      </c>
      <c r="BJ409" s="19" t="s">
        <v>79</v>
      </c>
      <c r="BK409" s="193">
        <f>ROUND(I409*H409,2)</f>
        <v>0</v>
      </c>
      <c r="BL409" s="19" t="s">
        <v>168</v>
      </c>
      <c r="BM409" s="192" t="s">
        <v>538</v>
      </c>
    </row>
    <row r="410" spans="2:51" s="13" customFormat="1" ht="11.25">
      <c r="B410" s="199"/>
      <c r="C410" s="200"/>
      <c r="D410" s="201" t="s">
        <v>172</v>
      </c>
      <c r="E410" s="202" t="s">
        <v>19</v>
      </c>
      <c r="F410" s="203" t="s">
        <v>509</v>
      </c>
      <c r="G410" s="200"/>
      <c r="H410" s="202" t="s">
        <v>19</v>
      </c>
      <c r="I410" s="204"/>
      <c r="J410" s="200"/>
      <c r="K410" s="200"/>
      <c r="L410" s="205"/>
      <c r="M410" s="206"/>
      <c r="N410" s="207"/>
      <c r="O410" s="207"/>
      <c r="P410" s="207"/>
      <c r="Q410" s="207"/>
      <c r="R410" s="207"/>
      <c r="S410" s="207"/>
      <c r="T410" s="208"/>
      <c r="AT410" s="209" t="s">
        <v>172</v>
      </c>
      <c r="AU410" s="209" t="s">
        <v>81</v>
      </c>
      <c r="AV410" s="13" t="s">
        <v>79</v>
      </c>
      <c r="AW410" s="13" t="s">
        <v>33</v>
      </c>
      <c r="AX410" s="13" t="s">
        <v>72</v>
      </c>
      <c r="AY410" s="209" t="s">
        <v>160</v>
      </c>
    </row>
    <row r="411" spans="2:51" s="13" customFormat="1" ht="11.25">
      <c r="B411" s="199"/>
      <c r="C411" s="200"/>
      <c r="D411" s="201" t="s">
        <v>172</v>
      </c>
      <c r="E411" s="202" t="s">
        <v>19</v>
      </c>
      <c r="F411" s="203" t="s">
        <v>539</v>
      </c>
      <c r="G411" s="200"/>
      <c r="H411" s="202" t="s">
        <v>19</v>
      </c>
      <c r="I411" s="204"/>
      <c r="J411" s="200"/>
      <c r="K411" s="200"/>
      <c r="L411" s="205"/>
      <c r="M411" s="206"/>
      <c r="N411" s="207"/>
      <c r="O411" s="207"/>
      <c r="P411" s="207"/>
      <c r="Q411" s="207"/>
      <c r="R411" s="207"/>
      <c r="S411" s="207"/>
      <c r="T411" s="208"/>
      <c r="AT411" s="209" t="s">
        <v>172</v>
      </c>
      <c r="AU411" s="209" t="s">
        <v>81</v>
      </c>
      <c r="AV411" s="13" t="s">
        <v>79</v>
      </c>
      <c r="AW411" s="13" t="s">
        <v>33</v>
      </c>
      <c r="AX411" s="13" t="s">
        <v>72</v>
      </c>
      <c r="AY411" s="209" t="s">
        <v>160</v>
      </c>
    </row>
    <row r="412" spans="2:51" s="13" customFormat="1" ht="11.25">
      <c r="B412" s="199"/>
      <c r="C412" s="200"/>
      <c r="D412" s="201" t="s">
        <v>172</v>
      </c>
      <c r="E412" s="202" t="s">
        <v>19</v>
      </c>
      <c r="F412" s="203" t="s">
        <v>345</v>
      </c>
      <c r="G412" s="200"/>
      <c r="H412" s="202" t="s">
        <v>19</v>
      </c>
      <c r="I412" s="204"/>
      <c r="J412" s="200"/>
      <c r="K412" s="200"/>
      <c r="L412" s="205"/>
      <c r="M412" s="206"/>
      <c r="N412" s="207"/>
      <c r="O412" s="207"/>
      <c r="P412" s="207"/>
      <c r="Q412" s="207"/>
      <c r="R412" s="207"/>
      <c r="S412" s="207"/>
      <c r="T412" s="208"/>
      <c r="AT412" s="209" t="s">
        <v>172</v>
      </c>
      <c r="AU412" s="209" t="s">
        <v>81</v>
      </c>
      <c r="AV412" s="13" t="s">
        <v>79</v>
      </c>
      <c r="AW412" s="13" t="s">
        <v>33</v>
      </c>
      <c r="AX412" s="13" t="s">
        <v>72</v>
      </c>
      <c r="AY412" s="209" t="s">
        <v>160</v>
      </c>
    </row>
    <row r="413" spans="2:51" s="14" customFormat="1" ht="11.25">
      <c r="B413" s="210"/>
      <c r="C413" s="211"/>
      <c r="D413" s="201" t="s">
        <v>172</v>
      </c>
      <c r="E413" s="212" t="s">
        <v>19</v>
      </c>
      <c r="F413" s="213" t="s">
        <v>540</v>
      </c>
      <c r="G413" s="211"/>
      <c r="H413" s="214">
        <v>11.806</v>
      </c>
      <c r="I413" s="215"/>
      <c r="J413" s="211"/>
      <c r="K413" s="211"/>
      <c r="L413" s="216"/>
      <c r="M413" s="217"/>
      <c r="N413" s="218"/>
      <c r="O413" s="218"/>
      <c r="P413" s="218"/>
      <c r="Q413" s="218"/>
      <c r="R413" s="218"/>
      <c r="S413" s="218"/>
      <c r="T413" s="219"/>
      <c r="AT413" s="220" t="s">
        <v>172</v>
      </c>
      <c r="AU413" s="220" t="s">
        <v>81</v>
      </c>
      <c r="AV413" s="14" t="s">
        <v>81</v>
      </c>
      <c r="AW413" s="14" t="s">
        <v>33</v>
      </c>
      <c r="AX413" s="14" t="s">
        <v>72</v>
      </c>
      <c r="AY413" s="220" t="s">
        <v>160</v>
      </c>
    </row>
    <row r="414" spans="2:51" s="15" customFormat="1" ht="11.25">
      <c r="B414" s="221"/>
      <c r="C414" s="222"/>
      <c r="D414" s="201" t="s">
        <v>172</v>
      </c>
      <c r="E414" s="223" t="s">
        <v>19</v>
      </c>
      <c r="F414" s="224" t="s">
        <v>178</v>
      </c>
      <c r="G414" s="222"/>
      <c r="H414" s="225">
        <v>11.806</v>
      </c>
      <c r="I414" s="226"/>
      <c r="J414" s="222"/>
      <c r="K414" s="222"/>
      <c r="L414" s="227"/>
      <c r="M414" s="228"/>
      <c r="N414" s="229"/>
      <c r="O414" s="229"/>
      <c r="P414" s="229"/>
      <c r="Q414" s="229"/>
      <c r="R414" s="229"/>
      <c r="S414" s="229"/>
      <c r="T414" s="230"/>
      <c r="AT414" s="231" t="s">
        <v>172</v>
      </c>
      <c r="AU414" s="231" t="s">
        <v>81</v>
      </c>
      <c r="AV414" s="15" t="s">
        <v>168</v>
      </c>
      <c r="AW414" s="15" t="s">
        <v>33</v>
      </c>
      <c r="AX414" s="15" t="s">
        <v>79</v>
      </c>
      <c r="AY414" s="231" t="s">
        <v>160</v>
      </c>
    </row>
    <row r="415" spans="1:65" s="2" customFormat="1" ht="16.5" customHeight="1">
      <c r="A415" s="36"/>
      <c r="B415" s="37"/>
      <c r="C415" s="181" t="s">
        <v>541</v>
      </c>
      <c r="D415" s="181" t="s">
        <v>163</v>
      </c>
      <c r="E415" s="182" t="s">
        <v>542</v>
      </c>
      <c r="F415" s="183" t="s">
        <v>543</v>
      </c>
      <c r="G415" s="184" t="s">
        <v>110</v>
      </c>
      <c r="H415" s="185">
        <v>35.8</v>
      </c>
      <c r="I415" s="186"/>
      <c r="J415" s="187">
        <f>ROUND(I415*H415,2)</f>
        <v>0</v>
      </c>
      <c r="K415" s="183" t="s">
        <v>19</v>
      </c>
      <c r="L415" s="41"/>
      <c r="M415" s="188" t="s">
        <v>19</v>
      </c>
      <c r="N415" s="189" t="s">
        <v>43</v>
      </c>
      <c r="O415" s="66"/>
      <c r="P415" s="190">
        <f>O415*H415</f>
        <v>0</v>
      </c>
      <c r="Q415" s="190">
        <v>0</v>
      </c>
      <c r="R415" s="190">
        <f>Q415*H415</f>
        <v>0</v>
      </c>
      <c r="S415" s="190">
        <v>0</v>
      </c>
      <c r="T415" s="191">
        <f>S415*H415</f>
        <v>0</v>
      </c>
      <c r="U415" s="36"/>
      <c r="V415" s="36"/>
      <c r="W415" s="36"/>
      <c r="X415" s="36"/>
      <c r="Y415" s="36"/>
      <c r="Z415" s="36"/>
      <c r="AA415" s="36"/>
      <c r="AB415" s="36"/>
      <c r="AC415" s="36"/>
      <c r="AD415" s="36"/>
      <c r="AE415" s="36"/>
      <c r="AR415" s="192" t="s">
        <v>168</v>
      </c>
      <c r="AT415" s="192" t="s">
        <v>163</v>
      </c>
      <c r="AU415" s="192" t="s">
        <v>81</v>
      </c>
      <c r="AY415" s="19" t="s">
        <v>160</v>
      </c>
      <c r="BE415" s="193">
        <f>IF(N415="základní",J415,0)</f>
        <v>0</v>
      </c>
      <c r="BF415" s="193">
        <f>IF(N415="snížená",J415,0)</f>
        <v>0</v>
      </c>
      <c r="BG415" s="193">
        <f>IF(N415="zákl. přenesená",J415,0)</f>
        <v>0</v>
      </c>
      <c r="BH415" s="193">
        <f>IF(N415="sníž. přenesená",J415,0)</f>
        <v>0</v>
      </c>
      <c r="BI415" s="193">
        <f>IF(N415="nulová",J415,0)</f>
        <v>0</v>
      </c>
      <c r="BJ415" s="19" t="s">
        <v>79</v>
      </c>
      <c r="BK415" s="193">
        <f>ROUND(I415*H415,2)</f>
        <v>0</v>
      </c>
      <c r="BL415" s="19" t="s">
        <v>168</v>
      </c>
      <c r="BM415" s="192" t="s">
        <v>544</v>
      </c>
    </row>
    <row r="416" spans="2:51" s="13" customFormat="1" ht="11.25">
      <c r="B416" s="199"/>
      <c r="C416" s="200"/>
      <c r="D416" s="201" t="s">
        <v>172</v>
      </c>
      <c r="E416" s="202" t="s">
        <v>19</v>
      </c>
      <c r="F416" s="203" t="s">
        <v>345</v>
      </c>
      <c r="G416" s="200"/>
      <c r="H416" s="202" t="s">
        <v>19</v>
      </c>
      <c r="I416" s="204"/>
      <c r="J416" s="200"/>
      <c r="K416" s="200"/>
      <c r="L416" s="205"/>
      <c r="M416" s="206"/>
      <c r="N416" s="207"/>
      <c r="O416" s="207"/>
      <c r="P416" s="207"/>
      <c r="Q416" s="207"/>
      <c r="R416" s="207"/>
      <c r="S416" s="207"/>
      <c r="T416" s="208"/>
      <c r="AT416" s="209" t="s">
        <v>172</v>
      </c>
      <c r="AU416" s="209" t="s">
        <v>81</v>
      </c>
      <c r="AV416" s="13" t="s">
        <v>79</v>
      </c>
      <c r="AW416" s="13" t="s">
        <v>33</v>
      </c>
      <c r="AX416" s="13" t="s">
        <v>72</v>
      </c>
      <c r="AY416" s="209" t="s">
        <v>160</v>
      </c>
    </row>
    <row r="417" spans="2:51" s="14" customFormat="1" ht="11.25">
      <c r="B417" s="210"/>
      <c r="C417" s="211"/>
      <c r="D417" s="201" t="s">
        <v>172</v>
      </c>
      <c r="E417" s="212" t="s">
        <v>19</v>
      </c>
      <c r="F417" s="213" t="s">
        <v>545</v>
      </c>
      <c r="G417" s="211"/>
      <c r="H417" s="214">
        <v>27</v>
      </c>
      <c r="I417" s="215"/>
      <c r="J417" s="211"/>
      <c r="K417" s="211"/>
      <c r="L417" s="216"/>
      <c r="M417" s="217"/>
      <c r="N417" s="218"/>
      <c r="O417" s="218"/>
      <c r="P417" s="218"/>
      <c r="Q417" s="218"/>
      <c r="R417" s="218"/>
      <c r="S417" s="218"/>
      <c r="T417" s="219"/>
      <c r="AT417" s="220" t="s">
        <v>172</v>
      </c>
      <c r="AU417" s="220" t="s">
        <v>81</v>
      </c>
      <c r="AV417" s="14" t="s">
        <v>81</v>
      </c>
      <c r="AW417" s="14" t="s">
        <v>33</v>
      </c>
      <c r="AX417" s="14" t="s">
        <v>72</v>
      </c>
      <c r="AY417" s="220" t="s">
        <v>160</v>
      </c>
    </row>
    <row r="418" spans="2:51" s="14" customFormat="1" ht="11.25">
      <c r="B418" s="210"/>
      <c r="C418" s="211"/>
      <c r="D418" s="201" t="s">
        <v>172</v>
      </c>
      <c r="E418" s="212" t="s">
        <v>19</v>
      </c>
      <c r="F418" s="213" t="s">
        <v>546</v>
      </c>
      <c r="G418" s="211"/>
      <c r="H418" s="214">
        <v>8.8</v>
      </c>
      <c r="I418" s="215"/>
      <c r="J418" s="211"/>
      <c r="K418" s="211"/>
      <c r="L418" s="216"/>
      <c r="M418" s="217"/>
      <c r="N418" s="218"/>
      <c r="O418" s="218"/>
      <c r="P418" s="218"/>
      <c r="Q418" s="218"/>
      <c r="R418" s="218"/>
      <c r="S418" s="218"/>
      <c r="T418" s="219"/>
      <c r="AT418" s="220" t="s">
        <v>172</v>
      </c>
      <c r="AU418" s="220" t="s">
        <v>81</v>
      </c>
      <c r="AV418" s="14" t="s">
        <v>81</v>
      </c>
      <c r="AW418" s="14" t="s">
        <v>33</v>
      </c>
      <c r="AX418" s="14" t="s">
        <v>72</v>
      </c>
      <c r="AY418" s="220" t="s">
        <v>160</v>
      </c>
    </row>
    <row r="419" spans="2:51" s="15" customFormat="1" ht="11.25">
      <c r="B419" s="221"/>
      <c r="C419" s="222"/>
      <c r="D419" s="201" t="s">
        <v>172</v>
      </c>
      <c r="E419" s="223" t="s">
        <v>19</v>
      </c>
      <c r="F419" s="224" t="s">
        <v>178</v>
      </c>
      <c r="G419" s="222"/>
      <c r="H419" s="225">
        <v>35.8</v>
      </c>
      <c r="I419" s="226"/>
      <c r="J419" s="222"/>
      <c r="K419" s="222"/>
      <c r="L419" s="227"/>
      <c r="M419" s="228"/>
      <c r="N419" s="229"/>
      <c r="O419" s="229"/>
      <c r="P419" s="229"/>
      <c r="Q419" s="229"/>
      <c r="R419" s="229"/>
      <c r="S419" s="229"/>
      <c r="T419" s="230"/>
      <c r="AT419" s="231" t="s">
        <v>172</v>
      </c>
      <c r="AU419" s="231" t="s">
        <v>81</v>
      </c>
      <c r="AV419" s="15" t="s">
        <v>168</v>
      </c>
      <c r="AW419" s="15" t="s">
        <v>33</v>
      </c>
      <c r="AX419" s="15" t="s">
        <v>79</v>
      </c>
      <c r="AY419" s="231" t="s">
        <v>160</v>
      </c>
    </row>
    <row r="420" spans="2:63" s="12" customFormat="1" ht="22.9" customHeight="1">
      <c r="B420" s="165"/>
      <c r="C420" s="166"/>
      <c r="D420" s="167" t="s">
        <v>71</v>
      </c>
      <c r="E420" s="179" t="s">
        <v>547</v>
      </c>
      <c r="F420" s="179" t="s">
        <v>548</v>
      </c>
      <c r="G420" s="166"/>
      <c r="H420" s="166"/>
      <c r="I420" s="169"/>
      <c r="J420" s="180">
        <f>BK420</f>
        <v>0</v>
      </c>
      <c r="K420" s="166"/>
      <c r="L420" s="171"/>
      <c r="M420" s="172"/>
      <c r="N420" s="173"/>
      <c r="O420" s="173"/>
      <c r="P420" s="174">
        <f>SUM(P421:P465)</f>
        <v>0</v>
      </c>
      <c r="Q420" s="173"/>
      <c r="R420" s="174">
        <f>SUM(R421:R465)</f>
        <v>14.132578500000001</v>
      </c>
      <c r="S420" s="173"/>
      <c r="T420" s="175">
        <f>SUM(T421:T465)</f>
        <v>0</v>
      </c>
      <c r="AR420" s="176" t="s">
        <v>79</v>
      </c>
      <c r="AT420" s="177" t="s">
        <v>71</v>
      </c>
      <c r="AU420" s="177" t="s">
        <v>79</v>
      </c>
      <c r="AY420" s="176" t="s">
        <v>160</v>
      </c>
      <c r="BK420" s="178">
        <f>SUM(BK421:BK465)</f>
        <v>0</v>
      </c>
    </row>
    <row r="421" spans="1:65" s="2" customFormat="1" ht="21.75" customHeight="1">
      <c r="A421" s="36"/>
      <c r="B421" s="37"/>
      <c r="C421" s="181" t="s">
        <v>549</v>
      </c>
      <c r="D421" s="181" t="s">
        <v>163</v>
      </c>
      <c r="E421" s="182" t="s">
        <v>550</v>
      </c>
      <c r="F421" s="183" t="s">
        <v>551</v>
      </c>
      <c r="G421" s="184" t="s">
        <v>552</v>
      </c>
      <c r="H421" s="185">
        <v>4</v>
      </c>
      <c r="I421" s="186"/>
      <c r="J421" s="187">
        <f>ROUND(I421*H421,2)</f>
        <v>0</v>
      </c>
      <c r="K421" s="183" t="s">
        <v>167</v>
      </c>
      <c r="L421" s="41"/>
      <c r="M421" s="188" t="s">
        <v>19</v>
      </c>
      <c r="N421" s="189" t="s">
        <v>43</v>
      </c>
      <c r="O421" s="66"/>
      <c r="P421" s="190">
        <f>O421*H421</f>
        <v>0</v>
      </c>
      <c r="Q421" s="190">
        <v>0.55666</v>
      </c>
      <c r="R421" s="190">
        <f>Q421*H421</f>
        <v>2.22664</v>
      </c>
      <c r="S421" s="190">
        <v>0</v>
      </c>
      <c r="T421" s="191">
        <f>S421*H421</f>
        <v>0</v>
      </c>
      <c r="U421" s="36"/>
      <c r="V421" s="36"/>
      <c r="W421" s="36"/>
      <c r="X421" s="36"/>
      <c r="Y421" s="36"/>
      <c r="Z421" s="36"/>
      <c r="AA421" s="36"/>
      <c r="AB421" s="36"/>
      <c r="AC421" s="36"/>
      <c r="AD421" s="36"/>
      <c r="AE421" s="36"/>
      <c r="AR421" s="192" t="s">
        <v>168</v>
      </c>
      <c r="AT421" s="192" t="s">
        <v>163</v>
      </c>
      <c r="AU421" s="192" t="s">
        <v>81</v>
      </c>
      <c r="AY421" s="19" t="s">
        <v>160</v>
      </c>
      <c r="BE421" s="193">
        <f>IF(N421="základní",J421,0)</f>
        <v>0</v>
      </c>
      <c r="BF421" s="193">
        <f>IF(N421="snížená",J421,0)</f>
        <v>0</v>
      </c>
      <c r="BG421" s="193">
        <f>IF(N421="zákl. přenesená",J421,0)</f>
        <v>0</v>
      </c>
      <c r="BH421" s="193">
        <f>IF(N421="sníž. přenesená",J421,0)</f>
        <v>0</v>
      </c>
      <c r="BI421" s="193">
        <f>IF(N421="nulová",J421,0)</f>
        <v>0</v>
      </c>
      <c r="BJ421" s="19" t="s">
        <v>79</v>
      </c>
      <c r="BK421" s="193">
        <f>ROUND(I421*H421,2)</f>
        <v>0</v>
      </c>
      <c r="BL421" s="19" t="s">
        <v>168</v>
      </c>
      <c r="BM421" s="192" t="s">
        <v>553</v>
      </c>
    </row>
    <row r="422" spans="1:47" s="2" customFormat="1" ht="11.25">
      <c r="A422" s="36"/>
      <c r="B422" s="37"/>
      <c r="C422" s="38"/>
      <c r="D422" s="194" t="s">
        <v>170</v>
      </c>
      <c r="E422" s="38"/>
      <c r="F422" s="195" t="s">
        <v>554</v>
      </c>
      <c r="G422" s="38"/>
      <c r="H422" s="38"/>
      <c r="I422" s="196"/>
      <c r="J422" s="38"/>
      <c r="K422" s="38"/>
      <c r="L422" s="41"/>
      <c r="M422" s="197"/>
      <c r="N422" s="198"/>
      <c r="O422" s="66"/>
      <c r="P422" s="66"/>
      <c r="Q422" s="66"/>
      <c r="R422" s="66"/>
      <c r="S422" s="66"/>
      <c r="T422" s="67"/>
      <c r="U422" s="36"/>
      <c r="V422" s="36"/>
      <c r="W422" s="36"/>
      <c r="X422" s="36"/>
      <c r="Y422" s="36"/>
      <c r="Z422" s="36"/>
      <c r="AA422" s="36"/>
      <c r="AB422" s="36"/>
      <c r="AC422" s="36"/>
      <c r="AD422" s="36"/>
      <c r="AE422" s="36"/>
      <c r="AT422" s="19" t="s">
        <v>170</v>
      </c>
      <c r="AU422" s="19" t="s">
        <v>81</v>
      </c>
    </row>
    <row r="423" spans="2:51" s="13" customFormat="1" ht="11.25">
      <c r="B423" s="199"/>
      <c r="C423" s="200"/>
      <c r="D423" s="201" t="s">
        <v>172</v>
      </c>
      <c r="E423" s="202" t="s">
        <v>19</v>
      </c>
      <c r="F423" s="203" t="s">
        <v>555</v>
      </c>
      <c r="G423" s="200"/>
      <c r="H423" s="202" t="s">
        <v>19</v>
      </c>
      <c r="I423" s="204"/>
      <c r="J423" s="200"/>
      <c r="K423" s="200"/>
      <c r="L423" s="205"/>
      <c r="M423" s="206"/>
      <c r="N423" s="207"/>
      <c r="O423" s="207"/>
      <c r="P423" s="207"/>
      <c r="Q423" s="207"/>
      <c r="R423" s="207"/>
      <c r="S423" s="207"/>
      <c r="T423" s="208"/>
      <c r="AT423" s="209" t="s">
        <v>172</v>
      </c>
      <c r="AU423" s="209" t="s">
        <v>81</v>
      </c>
      <c r="AV423" s="13" t="s">
        <v>79</v>
      </c>
      <c r="AW423" s="13" t="s">
        <v>33</v>
      </c>
      <c r="AX423" s="13" t="s">
        <v>72</v>
      </c>
      <c r="AY423" s="209" t="s">
        <v>160</v>
      </c>
    </row>
    <row r="424" spans="2:51" s="13" customFormat="1" ht="11.25">
      <c r="B424" s="199"/>
      <c r="C424" s="200"/>
      <c r="D424" s="201" t="s">
        <v>172</v>
      </c>
      <c r="E424" s="202" t="s">
        <v>19</v>
      </c>
      <c r="F424" s="203" t="s">
        <v>556</v>
      </c>
      <c r="G424" s="200"/>
      <c r="H424" s="202" t="s">
        <v>19</v>
      </c>
      <c r="I424" s="204"/>
      <c r="J424" s="200"/>
      <c r="K424" s="200"/>
      <c r="L424" s="205"/>
      <c r="M424" s="206"/>
      <c r="N424" s="207"/>
      <c r="O424" s="207"/>
      <c r="P424" s="207"/>
      <c r="Q424" s="207"/>
      <c r="R424" s="207"/>
      <c r="S424" s="207"/>
      <c r="T424" s="208"/>
      <c r="AT424" s="209" t="s">
        <v>172</v>
      </c>
      <c r="AU424" s="209" t="s">
        <v>81</v>
      </c>
      <c r="AV424" s="13" t="s">
        <v>79</v>
      </c>
      <c r="AW424" s="13" t="s">
        <v>33</v>
      </c>
      <c r="AX424" s="13" t="s">
        <v>72</v>
      </c>
      <c r="AY424" s="209" t="s">
        <v>160</v>
      </c>
    </row>
    <row r="425" spans="2:51" s="14" customFormat="1" ht="11.25">
      <c r="B425" s="210"/>
      <c r="C425" s="211"/>
      <c r="D425" s="201" t="s">
        <v>172</v>
      </c>
      <c r="E425" s="212" t="s">
        <v>19</v>
      </c>
      <c r="F425" s="213" t="s">
        <v>557</v>
      </c>
      <c r="G425" s="211"/>
      <c r="H425" s="214">
        <v>4</v>
      </c>
      <c r="I425" s="215"/>
      <c r="J425" s="211"/>
      <c r="K425" s="211"/>
      <c r="L425" s="216"/>
      <c r="M425" s="217"/>
      <c r="N425" s="218"/>
      <c r="O425" s="218"/>
      <c r="P425" s="218"/>
      <c r="Q425" s="218"/>
      <c r="R425" s="218"/>
      <c r="S425" s="218"/>
      <c r="T425" s="219"/>
      <c r="AT425" s="220" t="s">
        <v>172</v>
      </c>
      <c r="AU425" s="220" t="s">
        <v>81</v>
      </c>
      <c r="AV425" s="14" t="s">
        <v>81</v>
      </c>
      <c r="AW425" s="14" t="s">
        <v>33</v>
      </c>
      <c r="AX425" s="14" t="s">
        <v>79</v>
      </c>
      <c r="AY425" s="220" t="s">
        <v>160</v>
      </c>
    </row>
    <row r="426" spans="1:65" s="2" customFormat="1" ht="21.75" customHeight="1">
      <c r="A426" s="36"/>
      <c r="B426" s="37"/>
      <c r="C426" s="181" t="s">
        <v>558</v>
      </c>
      <c r="D426" s="181" t="s">
        <v>163</v>
      </c>
      <c r="E426" s="182" t="s">
        <v>559</v>
      </c>
      <c r="F426" s="183" t="s">
        <v>560</v>
      </c>
      <c r="G426" s="184" t="s">
        <v>552</v>
      </c>
      <c r="H426" s="185">
        <v>10</v>
      </c>
      <c r="I426" s="186"/>
      <c r="J426" s="187">
        <f>ROUND(I426*H426,2)</f>
        <v>0</v>
      </c>
      <c r="K426" s="183" t="s">
        <v>167</v>
      </c>
      <c r="L426" s="41"/>
      <c r="M426" s="188" t="s">
        <v>19</v>
      </c>
      <c r="N426" s="189" t="s">
        <v>43</v>
      </c>
      <c r="O426" s="66"/>
      <c r="P426" s="190">
        <f>O426*H426</f>
        <v>0</v>
      </c>
      <c r="Q426" s="190">
        <v>0.59806</v>
      </c>
      <c r="R426" s="190">
        <f>Q426*H426</f>
        <v>5.980600000000001</v>
      </c>
      <c r="S426" s="190">
        <v>0</v>
      </c>
      <c r="T426" s="191">
        <f>S426*H426</f>
        <v>0</v>
      </c>
      <c r="U426" s="36"/>
      <c r="V426" s="36"/>
      <c r="W426" s="36"/>
      <c r="X426" s="36"/>
      <c r="Y426" s="36"/>
      <c r="Z426" s="36"/>
      <c r="AA426" s="36"/>
      <c r="AB426" s="36"/>
      <c r="AC426" s="36"/>
      <c r="AD426" s="36"/>
      <c r="AE426" s="36"/>
      <c r="AR426" s="192" t="s">
        <v>168</v>
      </c>
      <c r="AT426" s="192" t="s">
        <v>163</v>
      </c>
      <c r="AU426" s="192" t="s">
        <v>81</v>
      </c>
      <c r="AY426" s="19" t="s">
        <v>160</v>
      </c>
      <c r="BE426" s="193">
        <f>IF(N426="základní",J426,0)</f>
        <v>0</v>
      </c>
      <c r="BF426" s="193">
        <f>IF(N426="snížená",J426,0)</f>
        <v>0</v>
      </c>
      <c r="BG426" s="193">
        <f>IF(N426="zákl. přenesená",J426,0)</f>
        <v>0</v>
      </c>
      <c r="BH426" s="193">
        <f>IF(N426="sníž. přenesená",J426,0)</f>
        <v>0</v>
      </c>
      <c r="BI426" s="193">
        <f>IF(N426="nulová",J426,0)</f>
        <v>0</v>
      </c>
      <c r="BJ426" s="19" t="s">
        <v>79</v>
      </c>
      <c r="BK426" s="193">
        <f>ROUND(I426*H426,2)</f>
        <v>0</v>
      </c>
      <c r="BL426" s="19" t="s">
        <v>168</v>
      </c>
      <c r="BM426" s="192" t="s">
        <v>561</v>
      </c>
    </row>
    <row r="427" spans="1:47" s="2" customFormat="1" ht="11.25">
      <c r="A427" s="36"/>
      <c r="B427" s="37"/>
      <c r="C427" s="38"/>
      <c r="D427" s="194" t="s">
        <v>170</v>
      </c>
      <c r="E427" s="38"/>
      <c r="F427" s="195" t="s">
        <v>562</v>
      </c>
      <c r="G427" s="38"/>
      <c r="H427" s="38"/>
      <c r="I427" s="196"/>
      <c r="J427" s="38"/>
      <c r="K427" s="38"/>
      <c r="L427" s="41"/>
      <c r="M427" s="197"/>
      <c r="N427" s="198"/>
      <c r="O427" s="66"/>
      <c r="P427" s="66"/>
      <c r="Q427" s="66"/>
      <c r="R427" s="66"/>
      <c r="S427" s="66"/>
      <c r="T427" s="67"/>
      <c r="U427" s="36"/>
      <c r="V427" s="36"/>
      <c r="W427" s="36"/>
      <c r="X427" s="36"/>
      <c r="Y427" s="36"/>
      <c r="Z427" s="36"/>
      <c r="AA427" s="36"/>
      <c r="AB427" s="36"/>
      <c r="AC427" s="36"/>
      <c r="AD427" s="36"/>
      <c r="AE427" s="36"/>
      <c r="AT427" s="19" t="s">
        <v>170</v>
      </c>
      <c r="AU427" s="19" t="s">
        <v>81</v>
      </c>
    </row>
    <row r="428" spans="2:51" s="13" customFormat="1" ht="11.25">
      <c r="B428" s="199"/>
      <c r="C428" s="200"/>
      <c r="D428" s="201" t="s">
        <v>172</v>
      </c>
      <c r="E428" s="202" t="s">
        <v>19</v>
      </c>
      <c r="F428" s="203" t="s">
        <v>555</v>
      </c>
      <c r="G428" s="200"/>
      <c r="H428" s="202" t="s">
        <v>19</v>
      </c>
      <c r="I428" s="204"/>
      <c r="J428" s="200"/>
      <c r="K428" s="200"/>
      <c r="L428" s="205"/>
      <c r="M428" s="206"/>
      <c r="N428" s="207"/>
      <c r="O428" s="207"/>
      <c r="P428" s="207"/>
      <c r="Q428" s="207"/>
      <c r="R428" s="207"/>
      <c r="S428" s="207"/>
      <c r="T428" s="208"/>
      <c r="AT428" s="209" t="s">
        <v>172</v>
      </c>
      <c r="AU428" s="209" t="s">
        <v>81</v>
      </c>
      <c r="AV428" s="13" t="s">
        <v>79</v>
      </c>
      <c r="AW428" s="13" t="s">
        <v>33</v>
      </c>
      <c r="AX428" s="13" t="s">
        <v>72</v>
      </c>
      <c r="AY428" s="209" t="s">
        <v>160</v>
      </c>
    </row>
    <row r="429" spans="2:51" s="13" customFormat="1" ht="11.25">
      <c r="B429" s="199"/>
      <c r="C429" s="200"/>
      <c r="D429" s="201" t="s">
        <v>172</v>
      </c>
      <c r="E429" s="202" t="s">
        <v>19</v>
      </c>
      <c r="F429" s="203" t="s">
        <v>556</v>
      </c>
      <c r="G429" s="200"/>
      <c r="H429" s="202" t="s">
        <v>19</v>
      </c>
      <c r="I429" s="204"/>
      <c r="J429" s="200"/>
      <c r="K429" s="200"/>
      <c r="L429" s="205"/>
      <c r="M429" s="206"/>
      <c r="N429" s="207"/>
      <c r="O429" s="207"/>
      <c r="P429" s="207"/>
      <c r="Q429" s="207"/>
      <c r="R429" s="207"/>
      <c r="S429" s="207"/>
      <c r="T429" s="208"/>
      <c r="AT429" s="209" t="s">
        <v>172</v>
      </c>
      <c r="AU429" s="209" t="s">
        <v>81</v>
      </c>
      <c r="AV429" s="13" t="s">
        <v>79</v>
      </c>
      <c r="AW429" s="13" t="s">
        <v>33</v>
      </c>
      <c r="AX429" s="13" t="s">
        <v>72</v>
      </c>
      <c r="AY429" s="209" t="s">
        <v>160</v>
      </c>
    </row>
    <row r="430" spans="2:51" s="14" customFormat="1" ht="11.25">
      <c r="B430" s="210"/>
      <c r="C430" s="211"/>
      <c r="D430" s="201" t="s">
        <v>172</v>
      </c>
      <c r="E430" s="212" t="s">
        <v>19</v>
      </c>
      <c r="F430" s="213" t="s">
        <v>563</v>
      </c>
      <c r="G430" s="211"/>
      <c r="H430" s="214">
        <v>10</v>
      </c>
      <c r="I430" s="215"/>
      <c r="J430" s="211"/>
      <c r="K430" s="211"/>
      <c r="L430" s="216"/>
      <c r="M430" s="217"/>
      <c r="N430" s="218"/>
      <c r="O430" s="218"/>
      <c r="P430" s="218"/>
      <c r="Q430" s="218"/>
      <c r="R430" s="218"/>
      <c r="S430" s="218"/>
      <c r="T430" s="219"/>
      <c r="AT430" s="220" t="s">
        <v>172</v>
      </c>
      <c r="AU430" s="220" t="s">
        <v>81</v>
      </c>
      <c r="AV430" s="14" t="s">
        <v>81</v>
      </c>
      <c r="AW430" s="14" t="s">
        <v>33</v>
      </c>
      <c r="AX430" s="14" t="s">
        <v>79</v>
      </c>
      <c r="AY430" s="220" t="s">
        <v>160</v>
      </c>
    </row>
    <row r="431" spans="1:65" s="2" customFormat="1" ht="16.5" customHeight="1">
      <c r="A431" s="36"/>
      <c r="B431" s="37"/>
      <c r="C431" s="181" t="s">
        <v>564</v>
      </c>
      <c r="D431" s="181" t="s">
        <v>163</v>
      </c>
      <c r="E431" s="182" t="s">
        <v>565</v>
      </c>
      <c r="F431" s="183" t="s">
        <v>566</v>
      </c>
      <c r="G431" s="184" t="s">
        <v>208</v>
      </c>
      <c r="H431" s="185">
        <v>2.085</v>
      </c>
      <c r="I431" s="186"/>
      <c r="J431" s="187">
        <f>ROUND(I431*H431,2)</f>
        <v>0</v>
      </c>
      <c r="K431" s="183" t="s">
        <v>167</v>
      </c>
      <c r="L431" s="41"/>
      <c r="M431" s="188" t="s">
        <v>19</v>
      </c>
      <c r="N431" s="189" t="s">
        <v>43</v>
      </c>
      <c r="O431" s="66"/>
      <c r="P431" s="190">
        <f>O431*H431</f>
        <v>0</v>
      </c>
      <c r="Q431" s="190">
        <v>2.5961</v>
      </c>
      <c r="R431" s="190">
        <f>Q431*H431</f>
        <v>5.412868499999999</v>
      </c>
      <c r="S431" s="190">
        <v>0</v>
      </c>
      <c r="T431" s="191">
        <f>S431*H431</f>
        <v>0</v>
      </c>
      <c r="U431" s="36"/>
      <c r="V431" s="36"/>
      <c r="W431" s="36"/>
      <c r="X431" s="36"/>
      <c r="Y431" s="36"/>
      <c r="Z431" s="36"/>
      <c r="AA431" s="36"/>
      <c r="AB431" s="36"/>
      <c r="AC431" s="36"/>
      <c r="AD431" s="36"/>
      <c r="AE431" s="36"/>
      <c r="AR431" s="192" t="s">
        <v>168</v>
      </c>
      <c r="AT431" s="192" t="s">
        <v>163</v>
      </c>
      <c r="AU431" s="192" t="s">
        <v>81</v>
      </c>
      <c r="AY431" s="19" t="s">
        <v>160</v>
      </c>
      <c r="BE431" s="193">
        <f>IF(N431="základní",J431,0)</f>
        <v>0</v>
      </c>
      <c r="BF431" s="193">
        <f>IF(N431="snížená",J431,0)</f>
        <v>0</v>
      </c>
      <c r="BG431" s="193">
        <f>IF(N431="zákl. přenesená",J431,0)</f>
        <v>0</v>
      </c>
      <c r="BH431" s="193">
        <f>IF(N431="sníž. přenesená",J431,0)</f>
        <v>0</v>
      </c>
      <c r="BI431" s="193">
        <f>IF(N431="nulová",J431,0)</f>
        <v>0</v>
      </c>
      <c r="BJ431" s="19" t="s">
        <v>79</v>
      </c>
      <c r="BK431" s="193">
        <f>ROUND(I431*H431,2)</f>
        <v>0</v>
      </c>
      <c r="BL431" s="19" t="s">
        <v>168</v>
      </c>
      <c r="BM431" s="192" t="s">
        <v>567</v>
      </c>
    </row>
    <row r="432" spans="1:47" s="2" customFormat="1" ht="11.25">
      <c r="A432" s="36"/>
      <c r="B432" s="37"/>
      <c r="C432" s="38"/>
      <c r="D432" s="194" t="s">
        <v>170</v>
      </c>
      <c r="E432" s="38"/>
      <c r="F432" s="195" t="s">
        <v>568</v>
      </c>
      <c r="G432" s="38"/>
      <c r="H432" s="38"/>
      <c r="I432" s="196"/>
      <c r="J432" s="38"/>
      <c r="K432" s="38"/>
      <c r="L432" s="41"/>
      <c r="M432" s="197"/>
      <c r="N432" s="198"/>
      <c r="O432" s="66"/>
      <c r="P432" s="66"/>
      <c r="Q432" s="66"/>
      <c r="R432" s="66"/>
      <c r="S432" s="66"/>
      <c r="T432" s="67"/>
      <c r="U432" s="36"/>
      <c r="V432" s="36"/>
      <c r="W432" s="36"/>
      <c r="X432" s="36"/>
      <c r="Y432" s="36"/>
      <c r="Z432" s="36"/>
      <c r="AA432" s="36"/>
      <c r="AB432" s="36"/>
      <c r="AC432" s="36"/>
      <c r="AD432" s="36"/>
      <c r="AE432" s="36"/>
      <c r="AT432" s="19" t="s">
        <v>170</v>
      </c>
      <c r="AU432" s="19" t="s">
        <v>81</v>
      </c>
    </row>
    <row r="433" spans="2:51" s="13" customFormat="1" ht="11.25">
      <c r="B433" s="199"/>
      <c r="C433" s="200"/>
      <c r="D433" s="201" t="s">
        <v>172</v>
      </c>
      <c r="E433" s="202" t="s">
        <v>19</v>
      </c>
      <c r="F433" s="203" t="s">
        <v>345</v>
      </c>
      <c r="G433" s="200"/>
      <c r="H433" s="202" t="s">
        <v>19</v>
      </c>
      <c r="I433" s="204"/>
      <c r="J433" s="200"/>
      <c r="K433" s="200"/>
      <c r="L433" s="205"/>
      <c r="M433" s="206"/>
      <c r="N433" s="207"/>
      <c r="O433" s="207"/>
      <c r="P433" s="207"/>
      <c r="Q433" s="207"/>
      <c r="R433" s="207"/>
      <c r="S433" s="207"/>
      <c r="T433" s="208"/>
      <c r="AT433" s="209" t="s">
        <v>172</v>
      </c>
      <c r="AU433" s="209" t="s">
        <v>81</v>
      </c>
      <c r="AV433" s="13" t="s">
        <v>79</v>
      </c>
      <c r="AW433" s="13" t="s">
        <v>33</v>
      </c>
      <c r="AX433" s="13" t="s">
        <v>72</v>
      </c>
      <c r="AY433" s="209" t="s">
        <v>160</v>
      </c>
    </row>
    <row r="434" spans="2:51" s="13" customFormat="1" ht="11.25">
      <c r="B434" s="199"/>
      <c r="C434" s="200"/>
      <c r="D434" s="201" t="s">
        <v>172</v>
      </c>
      <c r="E434" s="202" t="s">
        <v>19</v>
      </c>
      <c r="F434" s="203" t="s">
        <v>569</v>
      </c>
      <c r="G434" s="200"/>
      <c r="H434" s="202" t="s">
        <v>19</v>
      </c>
      <c r="I434" s="204"/>
      <c r="J434" s="200"/>
      <c r="K434" s="200"/>
      <c r="L434" s="205"/>
      <c r="M434" s="206"/>
      <c r="N434" s="207"/>
      <c r="O434" s="207"/>
      <c r="P434" s="207"/>
      <c r="Q434" s="207"/>
      <c r="R434" s="207"/>
      <c r="S434" s="207"/>
      <c r="T434" s="208"/>
      <c r="AT434" s="209" t="s">
        <v>172</v>
      </c>
      <c r="AU434" s="209" t="s">
        <v>81</v>
      </c>
      <c r="AV434" s="13" t="s">
        <v>79</v>
      </c>
      <c r="AW434" s="13" t="s">
        <v>33</v>
      </c>
      <c r="AX434" s="13" t="s">
        <v>72</v>
      </c>
      <c r="AY434" s="209" t="s">
        <v>160</v>
      </c>
    </row>
    <row r="435" spans="2:51" s="14" customFormat="1" ht="11.25">
      <c r="B435" s="210"/>
      <c r="C435" s="211"/>
      <c r="D435" s="201" t="s">
        <v>172</v>
      </c>
      <c r="E435" s="212" t="s">
        <v>19</v>
      </c>
      <c r="F435" s="213" t="s">
        <v>570</v>
      </c>
      <c r="G435" s="211"/>
      <c r="H435" s="214">
        <v>0.51</v>
      </c>
      <c r="I435" s="215"/>
      <c r="J435" s="211"/>
      <c r="K435" s="211"/>
      <c r="L435" s="216"/>
      <c r="M435" s="217"/>
      <c r="N435" s="218"/>
      <c r="O435" s="218"/>
      <c r="P435" s="218"/>
      <c r="Q435" s="218"/>
      <c r="R435" s="218"/>
      <c r="S435" s="218"/>
      <c r="T435" s="219"/>
      <c r="AT435" s="220" t="s">
        <v>172</v>
      </c>
      <c r="AU435" s="220" t="s">
        <v>81</v>
      </c>
      <c r="AV435" s="14" t="s">
        <v>81</v>
      </c>
      <c r="AW435" s="14" t="s">
        <v>33</v>
      </c>
      <c r="AX435" s="14" t="s">
        <v>72</v>
      </c>
      <c r="AY435" s="220" t="s">
        <v>160</v>
      </c>
    </row>
    <row r="436" spans="2:51" s="14" customFormat="1" ht="11.25">
      <c r="B436" s="210"/>
      <c r="C436" s="211"/>
      <c r="D436" s="201" t="s">
        <v>172</v>
      </c>
      <c r="E436" s="212" t="s">
        <v>19</v>
      </c>
      <c r="F436" s="213" t="s">
        <v>571</v>
      </c>
      <c r="G436" s="211"/>
      <c r="H436" s="214">
        <v>1.575</v>
      </c>
      <c r="I436" s="215"/>
      <c r="J436" s="211"/>
      <c r="K436" s="211"/>
      <c r="L436" s="216"/>
      <c r="M436" s="217"/>
      <c r="N436" s="218"/>
      <c r="O436" s="218"/>
      <c r="P436" s="218"/>
      <c r="Q436" s="218"/>
      <c r="R436" s="218"/>
      <c r="S436" s="218"/>
      <c r="T436" s="219"/>
      <c r="AT436" s="220" t="s">
        <v>172</v>
      </c>
      <c r="AU436" s="220" t="s">
        <v>81</v>
      </c>
      <c r="AV436" s="14" t="s">
        <v>81</v>
      </c>
      <c r="AW436" s="14" t="s">
        <v>33</v>
      </c>
      <c r="AX436" s="14" t="s">
        <v>72</v>
      </c>
      <c r="AY436" s="220" t="s">
        <v>160</v>
      </c>
    </row>
    <row r="437" spans="2:51" s="15" customFormat="1" ht="11.25">
      <c r="B437" s="221"/>
      <c r="C437" s="222"/>
      <c r="D437" s="201" t="s">
        <v>172</v>
      </c>
      <c r="E437" s="223" t="s">
        <v>19</v>
      </c>
      <c r="F437" s="224" t="s">
        <v>178</v>
      </c>
      <c r="G437" s="222"/>
      <c r="H437" s="225">
        <v>2.085</v>
      </c>
      <c r="I437" s="226"/>
      <c r="J437" s="222"/>
      <c r="K437" s="222"/>
      <c r="L437" s="227"/>
      <c r="M437" s="228"/>
      <c r="N437" s="229"/>
      <c r="O437" s="229"/>
      <c r="P437" s="229"/>
      <c r="Q437" s="229"/>
      <c r="R437" s="229"/>
      <c r="S437" s="229"/>
      <c r="T437" s="230"/>
      <c r="AT437" s="231" t="s">
        <v>172</v>
      </c>
      <c r="AU437" s="231" t="s">
        <v>81</v>
      </c>
      <c r="AV437" s="15" t="s">
        <v>168</v>
      </c>
      <c r="AW437" s="15" t="s">
        <v>33</v>
      </c>
      <c r="AX437" s="15" t="s">
        <v>79</v>
      </c>
      <c r="AY437" s="231" t="s">
        <v>160</v>
      </c>
    </row>
    <row r="438" spans="1:65" s="2" customFormat="1" ht="16.5" customHeight="1">
      <c r="A438" s="36"/>
      <c r="B438" s="37"/>
      <c r="C438" s="244" t="s">
        <v>572</v>
      </c>
      <c r="D438" s="244" t="s">
        <v>320</v>
      </c>
      <c r="E438" s="245" t="s">
        <v>573</v>
      </c>
      <c r="F438" s="246" t="s">
        <v>574</v>
      </c>
      <c r="G438" s="247" t="s">
        <v>208</v>
      </c>
      <c r="H438" s="248">
        <v>25.33</v>
      </c>
      <c r="I438" s="249"/>
      <c r="J438" s="250">
        <f>ROUND(I438*H438,2)</f>
        <v>0</v>
      </c>
      <c r="K438" s="246" t="s">
        <v>19</v>
      </c>
      <c r="L438" s="251"/>
      <c r="M438" s="252" t="s">
        <v>19</v>
      </c>
      <c r="N438" s="253" t="s">
        <v>43</v>
      </c>
      <c r="O438" s="66"/>
      <c r="P438" s="190">
        <f>O438*H438</f>
        <v>0</v>
      </c>
      <c r="Q438" s="190">
        <v>0</v>
      </c>
      <c r="R438" s="190">
        <f>Q438*H438</f>
        <v>0</v>
      </c>
      <c r="S438" s="190">
        <v>0</v>
      </c>
      <c r="T438" s="191">
        <f>S438*H438</f>
        <v>0</v>
      </c>
      <c r="U438" s="36"/>
      <c r="V438" s="36"/>
      <c r="W438" s="36"/>
      <c r="X438" s="36"/>
      <c r="Y438" s="36"/>
      <c r="Z438" s="36"/>
      <c r="AA438" s="36"/>
      <c r="AB438" s="36"/>
      <c r="AC438" s="36"/>
      <c r="AD438" s="36"/>
      <c r="AE438" s="36"/>
      <c r="AR438" s="192" t="s">
        <v>223</v>
      </c>
      <c r="AT438" s="192" t="s">
        <v>320</v>
      </c>
      <c r="AU438" s="192" t="s">
        <v>81</v>
      </c>
      <c r="AY438" s="19" t="s">
        <v>160</v>
      </c>
      <c r="BE438" s="193">
        <f>IF(N438="základní",J438,0)</f>
        <v>0</v>
      </c>
      <c r="BF438" s="193">
        <f>IF(N438="snížená",J438,0)</f>
        <v>0</v>
      </c>
      <c r="BG438" s="193">
        <f>IF(N438="zákl. přenesená",J438,0)</f>
        <v>0</v>
      </c>
      <c r="BH438" s="193">
        <f>IF(N438="sníž. přenesená",J438,0)</f>
        <v>0</v>
      </c>
      <c r="BI438" s="193">
        <f>IF(N438="nulová",J438,0)</f>
        <v>0</v>
      </c>
      <c r="BJ438" s="19" t="s">
        <v>79</v>
      </c>
      <c r="BK438" s="193">
        <f>ROUND(I438*H438,2)</f>
        <v>0</v>
      </c>
      <c r="BL438" s="19" t="s">
        <v>168</v>
      </c>
      <c r="BM438" s="192" t="s">
        <v>575</v>
      </c>
    </row>
    <row r="439" spans="1:47" s="2" customFormat="1" ht="87.75">
      <c r="A439" s="36"/>
      <c r="B439" s="37"/>
      <c r="C439" s="38"/>
      <c r="D439" s="201" t="s">
        <v>298</v>
      </c>
      <c r="E439" s="38"/>
      <c r="F439" s="243" t="s">
        <v>576</v>
      </c>
      <c r="G439" s="38"/>
      <c r="H439" s="38"/>
      <c r="I439" s="196"/>
      <c r="J439" s="38"/>
      <c r="K439" s="38"/>
      <c r="L439" s="41"/>
      <c r="M439" s="197"/>
      <c r="N439" s="198"/>
      <c r="O439" s="66"/>
      <c r="P439" s="66"/>
      <c r="Q439" s="66"/>
      <c r="R439" s="66"/>
      <c r="S439" s="66"/>
      <c r="T439" s="67"/>
      <c r="U439" s="36"/>
      <c r="V439" s="36"/>
      <c r="W439" s="36"/>
      <c r="X439" s="36"/>
      <c r="Y439" s="36"/>
      <c r="Z439" s="36"/>
      <c r="AA439" s="36"/>
      <c r="AB439" s="36"/>
      <c r="AC439" s="36"/>
      <c r="AD439" s="36"/>
      <c r="AE439" s="36"/>
      <c r="AT439" s="19" t="s">
        <v>298</v>
      </c>
      <c r="AU439" s="19" t="s">
        <v>81</v>
      </c>
    </row>
    <row r="440" spans="2:51" s="13" customFormat="1" ht="11.25">
      <c r="B440" s="199"/>
      <c r="C440" s="200"/>
      <c r="D440" s="201" t="s">
        <v>172</v>
      </c>
      <c r="E440" s="202" t="s">
        <v>19</v>
      </c>
      <c r="F440" s="203" t="s">
        <v>556</v>
      </c>
      <c r="G440" s="200"/>
      <c r="H440" s="202" t="s">
        <v>19</v>
      </c>
      <c r="I440" s="204"/>
      <c r="J440" s="200"/>
      <c r="K440" s="200"/>
      <c r="L440" s="205"/>
      <c r="M440" s="206"/>
      <c r="N440" s="207"/>
      <c r="O440" s="207"/>
      <c r="P440" s="207"/>
      <c r="Q440" s="207"/>
      <c r="R440" s="207"/>
      <c r="S440" s="207"/>
      <c r="T440" s="208"/>
      <c r="AT440" s="209" t="s">
        <v>172</v>
      </c>
      <c r="AU440" s="209" t="s">
        <v>81</v>
      </c>
      <c r="AV440" s="13" t="s">
        <v>79</v>
      </c>
      <c r="AW440" s="13" t="s">
        <v>33</v>
      </c>
      <c r="AX440" s="13" t="s">
        <v>72</v>
      </c>
      <c r="AY440" s="209" t="s">
        <v>160</v>
      </c>
    </row>
    <row r="441" spans="2:51" s="14" customFormat="1" ht="11.25">
      <c r="B441" s="210"/>
      <c r="C441" s="211"/>
      <c r="D441" s="201" t="s">
        <v>172</v>
      </c>
      <c r="E441" s="212" t="s">
        <v>19</v>
      </c>
      <c r="F441" s="213" t="s">
        <v>577</v>
      </c>
      <c r="G441" s="211"/>
      <c r="H441" s="214">
        <v>20.34</v>
      </c>
      <c r="I441" s="215"/>
      <c r="J441" s="211"/>
      <c r="K441" s="211"/>
      <c r="L441" s="216"/>
      <c r="M441" s="217"/>
      <c r="N441" s="218"/>
      <c r="O441" s="218"/>
      <c r="P441" s="218"/>
      <c r="Q441" s="218"/>
      <c r="R441" s="218"/>
      <c r="S441" s="218"/>
      <c r="T441" s="219"/>
      <c r="AT441" s="220" t="s">
        <v>172</v>
      </c>
      <c r="AU441" s="220" t="s">
        <v>81</v>
      </c>
      <c r="AV441" s="14" t="s">
        <v>81</v>
      </c>
      <c r="AW441" s="14" t="s">
        <v>33</v>
      </c>
      <c r="AX441" s="14" t="s">
        <v>72</v>
      </c>
      <c r="AY441" s="220" t="s">
        <v>160</v>
      </c>
    </row>
    <row r="442" spans="2:51" s="14" customFormat="1" ht="11.25">
      <c r="B442" s="210"/>
      <c r="C442" s="211"/>
      <c r="D442" s="201" t="s">
        <v>172</v>
      </c>
      <c r="E442" s="212" t="s">
        <v>19</v>
      </c>
      <c r="F442" s="213" t="s">
        <v>578</v>
      </c>
      <c r="G442" s="211"/>
      <c r="H442" s="214">
        <v>4.99</v>
      </c>
      <c r="I442" s="215"/>
      <c r="J442" s="211"/>
      <c r="K442" s="211"/>
      <c r="L442" s="216"/>
      <c r="M442" s="217"/>
      <c r="N442" s="218"/>
      <c r="O442" s="218"/>
      <c r="P442" s="218"/>
      <c r="Q442" s="218"/>
      <c r="R442" s="218"/>
      <c r="S442" s="218"/>
      <c r="T442" s="219"/>
      <c r="AT442" s="220" t="s">
        <v>172</v>
      </c>
      <c r="AU442" s="220" t="s">
        <v>81</v>
      </c>
      <c r="AV442" s="14" t="s">
        <v>81</v>
      </c>
      <c r="AW442" s="14" t="s">
        <v>33</v>
      </c>
      <c r="AX442" s="14" t="s">
        <v>72</v>
      </c>
      <c r="AY442" s="220" t="s">
        <v>160</v>
      </c>
    </row>
    <row r="443" spans="2:51" s="15" customFormat="1" ht="11.25">
      <c r="B443" s="221"/>
      <c r="C443" s="222"/>
      <c r="D443" s="201" t="s">
        <v>172</v>
      </c>
      <c r="E443" s="223" t="s">
        <v>19</v>
      </c>
      <c r="F443" s="224" t="s">
        <v>178</v>
      </c>
      <c r="G443" s="222"/>
      <c r="H443" s="225">
        <v>25.33</v>
      </c>
      <c r="I443" s="226"/>
      <c r="J443" s="222"/>
      <c r="K443" s="222"/>
      <c r="L443" s="227"/>
      <c r="M443" s="228"/>
      <c r="N443" s="229"/>
      <c r="O443" s="229"/>
      <c r="P443" s="229"/>
      <c r="Q443" s="229"/>
      <c r="R443" s="229"/>
      <c r="S443" s="229"/>
      <c r="T443" s="230"/>
      <c r="AT443" s="231" t="s">
        <v>172</v>
      </c>
      <c r="AU443" s="231" t="s">
        <v>81</v>
      </c>
      <c r="AV443" s="15" t="s">
        <v>168</v>
      </c>
      <c r="AW443" s="15" t="s">
        <v>33</v>
      </c>
      <c r="AX443" s="15" t="s">
        <v>79</v>
      </c>
      <c r="AY443" s="231" t="s">
        <v>160</v>
      </c>
    </row>
    <row r="444" spans="1:65" s="2" customFormat="1" ht="24.2" customHeight="1">
      <c r="A444" s="36"/>
      <c r="B444" s="37"/>
      <c r="C444" s="181" t="s">
        <v>579</v>
      </c>
      <c r="D444" s="181" t="s">
        <v>163</v>
      </c>
      <c r="E444" s="182" t="s">
        <v>580</v>
      </c>
      <c r="F444" s="183" t="s">
        <v>581</v>
      </c>
      <c r="G444" s="184" t="s">
        <v>552</v>
      </c>
      <c r="H444" s="185">
        <v>3</v>
      </c>
      <c r="I444" s="186"/>
      <c r="J444" s="187">
        <f>ROUND(I444*H444,2)</f>
        <v>0</v>
      </c>
      <c r="K444" s="183" t="s">
        <v>167</v>
      </c>
      <c r="L444" s="41"/>
      <c r="M444" s="188" t="s">
        <v>19</v>
      </c>
      <c r="N444" s="189" t="s">
        <v>43</v>
      </c>
      <c r="O444" s="66"/>
      <c r="P444" s="190">
        <f>O444*H444</f>
        <v>0</v>
      </c>
      <c r="Q444" s="190">
        <v>0.06377</v>
      </c>
      <c r="R444" s="190">
        <f>Q444*H444</f>
        <v>0.19130999999999998</v>
      </c>
      <c r="S444" s="190">
        <v>0</v>
      </c>
      <c r="T444" s="191">
        <f>S444*H444</f>
        <v>0</v>
      </c>
      <c r="U444" s="36"/>
      <c r="V444" s="36"/>
      <c r="W444" s="36"/>
      <c r="X444" s="36"/>
      <c r="Y444" s="36"/>
      <c r="Z444" s="36"/>
      <c r="AA444" s="36"/>
      <c r="AB444" s="36"/>
      <c r="AC444" s="36"/>
      <c r="AD444" s="36"/>
      <c r="AE444" s="36"/>
      <c r="AR444" s="192" t="s">
        <v>168</v>
      </c>
      <c r="AT444" s="192" t="s">
        <v>163</v>
      </c>
      <c r="AU444" s="192" t="s">
        <v>81</v>
      </c>
      <c r="AY444" s="19" t="s">
        <v>160</v>
      </c>
      <c r="BE444" s="193">
        <f>IF(N444="základní",J444,0)</f>
        <v>0</v>
      </c>
      <c r="BF444" s="193">
        <f>IF(N444="snížená",J444,0)</f>
        <v>0</v>
      </c>
      <c r="BG444" s="193">
        <f>IF(N444="zákl. přenesená",J444,0)</f>
        <v>0</v>
      </c>
      <c r="BH444" s="193">
        <f>IF(N444="sníž. přenesená",J444,0)</f>
        <v>0</v>
      </c>
      <c r="BI444" s="193">
        <f>IF(N444="nulová",J444,0)</f>
        <v>0</v>
      </c>
      <c r="BJ444" s="19" t="s">
        <v>79</v>
      </c>
      <c r="BK444" s="193">
        <f>ROUND(I444*H444,2)</f>
        <v>0</v>
      </c>
      <c r="BL444" s="19" t="s">
        <v>168</v>
      </c>
      <c r="BM444" s="192" t="s">
        <v>582</v>
      </c>
    </row>
    <row r="445" spans="1:47" s="2" customFormat="1" ht="11.25">
      <c r="A445" s="36"/>
      <c r="B445" s="37"/>
      <c r="C445" s="38"/>
      <c r="D445" s="194" t="s">
        <v>170</v>
      </c>
      <c r="E445" s="38"/>
      <c r="F445" s="195" t="s">
        <v>583</v>
      </c>
      <c r="G445" s="38"/>
      <c r="H445" s="38"/>
      <c r="I445" s="196"/>
      <c r="J445" s="38"/>
      <c r="K445" s="38"/>
      <c r="L445" s="41"/>
      <c r="M445" s="197"/>
      <c r="N445" s="198"/>
      <c r="O445" s="66"/>
      <c r="P445" s="66"/>
      <c r="Q445" s="66"/>
      <c r="R445" s="66"/>
      <c r="S445" s="66"/>
      <c r="T445" s="67"/>
      <c r="U445" s="36"/>
      <c r="V445" s="36"/>
      <c r="W445" s="36"/>
      <c r="X445" s="36"/>
      <c r="Y445" s="36"/>
      <c r="Z445" s="36"/>
      <c r="AA445" s="36"/>
      <c r="AB445" s="36"/>
      <c r="AC445" s="36"/>
      <c r="AD445" s="36"/>
      <c r="AE445" s="36"/>
      <c r="AT445" s="19" t="s">
        <v>170</v>
      </c>
      <c r="AU445" s="19" t="s">
        <v>81</v>
      </c>
    </row>
    <row r="446" spans="2:51" s="13" customFormat="1" ht="11.25">
      <c r="B446" s="199"/>
      <c r="C446" s="200"/>
      <c r="D446" s="201" t="s">
        <v>172</v>
      </c>
      <c r="E446" s="202" t="s">
        <v>19</v>
      </c>
      <c r="F446" s="203" t="s">
        <v>584</v>
      </c>
      <c r="G446" s="200"/>
      <c r="H446" s="202" t="s">
        <v>19</v>
      </c>
      <c r="I446" s="204"/>
      <c r="J446" s="200"/>
      <c r="K446" s="200"/>
      <c r="L446" s="205"/>
      <c r="M446" s="206"/>
      <c r="N446" s="207"/>
      <c r="O446" s="207"/>
      <c r="P446" s="207"/>
      <c r="Q446" s="207"/>
      <c r="R446" s="207"/>
      <c r="S446" s="207"/>
      <c r="T446" s="208"/>
      <c r="AT446" s="209" t="s">
        <v>172</v>
      </c>
      <c r="AU446" s="209" t="s">
        <v>81</v>
      </c>
      <c r="AV446" s="13" t="s">
        <v>79</v>
      </c>
      <c r="AW446" s="13" t="s">
        <v>33</v>
      </c>
      <c r="AX446" s="13" t="s">
        <v>72</v>
      </c>
      <c r="AY446" s="209" t="s">
        <v>160</v>
      </c>
    </row>
    <row r="447" spans="2:51" s="13" customFormat="1" ht="11.25">
      <c r="B447" s="199"/>
      <c r="C447" s="200"/>
      <c r="D447" s="201" t="s">
        <v>172</v>
      </c>
      <c r="E447" s="202" t="s">
        <v>19</v>
      </c>
      <c r="F447" s="203" t="s">
        <v>585</v>
      </c>
      <c r="G447" s="200"/>
      <c r="H447" s="202" t="s">
        <v>19</v>
      </c>
      <c r="I447" s="204"/>
      <c r="J447" s="200"/>
      <c r="K447" s="200"/>
      <c r="L447" s="205"/>
      <c r="M447" s="206"/>
      <c r="N447" s="207"/>
      <c r="O447" s="207"/>
      <c r="P447" s="207"/>
      <c r="Q447" s="207"/>
      <c r="R447" s="207"/>
      <c r="S447" s="207"/>
      <c r="T447" s="208"/>
      <c r="AT447" s="209" t="s">
        <v>172</v>
      </c>
      <c r="AU447" s="209" t="s">
        <v>81</v>
      </c>
      <c r="AV447" s="13" t="s">
        <v>79</v>
      </c>
      <c r="AW447" s="13" t="s">
        <v>33</v>
      </c>
      <c r="AX447" s="13" t="s">
        <v>72</v>
      </c>
      <c r="AY447" s="209" t="s">
        <v>160</v>
      </c>
    </row>
    <row r="448" spans="2:51" s="14" customFormat="1" ht="11.25">
      <c r="B448" s="210"/>
      <c r="C448" s="211"/>
      <c r="D448" s="201" t="s">
        <v>172</v>
      </c>
      <c r="E448" s="212" t="s">
        <v>19</v>
      </c>
      <c r="F448" s="213" t="s">
        <v>586</v>
      </c>
      <c r="G448" s="211"/>
      <c r="H448" s="214">
        <v>3</v>
      </c>
      <c r="I448" s="215"/>
      <c r="J448" s="211"/>
      <c r="K448" s="211"/>
      <c r="L448" s="216"/>
      <c r="M448" s="217"/>
      <c r="N448" s="218"/>
      <c r="O448" s="218"/>
      <c r="P448" s="218"/>
      <c r="Q448" s="218"/>
      <c r="R448" s="218"/>
      <c r="S448" s="218"/>
      <c r="T448" s="219"/>
      <c r="AT448" s="220" t="s">
        <v>172</v>
      </c>
      <c r="AU448" s="220" t="s">
        <v>81</v>
      </c>
      <c r="AV448" s="14" t="s">
        <v>81</v>
      </c>
      <c r="AW448" s="14" t="s">
        <v>33</v>
      </c>
      <c r="AX448" s="14" t="s">
        <v>79</v>
      </c>
      <c r="AY448" s="220" t="s">
        <v>160</v>
      </c>
    </row>
    <row r="449" spans="1:65" s="2" customFormat="1" ht="16.5" customHeight="1">
      <c r="A449" s="36"/>
      <c r="B449" s="37"/>
      <c r="C449" s="244" t="s">
        <v>587</v>
      </c>
      <c r="D449" s="244" t="s">
        <v>320</v>
      </c>
      <c r="E449" s="245" t="s">
        <v>588</v>
      </c>
      <c r="F449" s="246" t="s">
        <v>589</v>
      </c>
      <c r="G449" s="247" t="s">
        <v>208</v>
      </c>
      <c r="H449" s="248">
        <v>5.22</v>
      </c>
      <c r="I449" s="249"/>
      <c r="J449" s="250">
        <f>ROUND(I449*H449,2)</f>
        <v>0</v>
      </c>
      <c r="K449" s="246" t="s">
        <v>19</v>
      </c>
      <c r="L449" s="251"/>
      <c r="M449" s="252" t="s">
        <v>19</v>
      </c>
      <c r="N449" s="253" t="s">
        <v>43</v>
      </c>
      <c r="O449" s="66"/>
      <c r="P449" s="190">
        <f>O449*H449</f>
        <v>0</v>
      </c>
      <c r="Q449" s="190">
        <v>0</v>
      </c>
      <c r="R449" s="190">
        <f>Q449*H449</f>
        <v>0</v>
      </c>
      <c r="S449" s="190">
        <v>0</v>
      </c>
      <c r="T449" s="191">
        <f>S449*H449</f>
        <v>0</v>
      </c>
      <c r="U449" s="36"/>
      <c r="V449" s="36"/>
      <c r="W449" s="36"/>
      <c r="X449" s="36"/>
      <c r="Y449" s="36"/>
      <c r="Z449" s="36"/>
      <c r="AA449" s="36"/>
      <c r="AB449" s="36"/>
      <c r="AC449" s="36"/>
      <c r="AD449" s="36"/>
      <c r="AE449" s="36"/>
      <c r="AR449" s="192" t="s">
        <v>223</v>
      </c>
      <c r="AT449" s="192" t="s">
        <v>320</v>
      </c>
      <c r="AU449" s="192" t="s">
        <v>81</v>
      </c>
      <c r="AY449" s="19" t="s">
        <v>160</v>
      </c>
      <c r="BE449" s="193">
        <f>IF(N449="základní",J449,0)</f>
        <v>0</v>
      </c>
      <c r="BF449" s="193">
        <f>IF(N449="snížená",J449,0)</f>
        <v>0</v>
      </c>
      <c r="BG449" s="193">
        <f>IF(N449="zákl. přenesená",J449,0)</f>
        <v>0</v>
      </c>
      <c r="BH449" s="193">
        <f>IF(N449="sníž. přenesená",J449,0)</f>
        <v>0</v>
      </c>
      <c r="BI449" s="193">
        <f>IF(N449="nulová",J449,0)</f>
        <v>0</v>
      </c>
      <c r="BJ449" s="19" t="s">
        <v>79</v>
      </c>
      <c r="BK449" s="193">
        <f>ROUND(I449*H449,2)</f>
        <v>0</v>
      </c>
      <c r="BL449" s="19" t="s">
        <v>168</v>
      </c>
      <c r="BM449" s="192" t="s">
        <v>590</v>
      </c>
    </row>
    <row r="450" spans="1:47" s="2" customFormat="1" ht="97.5">
      <c r="A450" s="36"/>
      <c r="B450" s="37"/>
      <c r="C450" s="38"/>
      <c r="D450" s="201" t="s">
        <v>298</v>
      </c>
      <c r="E450" s="38"/>
      <c r="F450" s="243" t="s">
        <v>591</v>
      </c>
      <c r="G450" s="38"/>
      <c r="H450" s="38"/>
      <c r="I450" s="196"/>
      <c r="J450" s="38"/>
      <c r="K450" s="38"/>
      <c r="L450" s="41"/>
      <c r="M450" s="197"/>
      <c r="N450" s="198"/>
      <c r="O450" s="66"/>
      <c r="P450" s="66"/>
      <c r="Q450" s="66"/>
      <c r="R450" s="66"/>
      <c r="S450" s="66"/>
      <c r="T450" s="67"/>
      <c r="U450" s="36"/>
      <c r="V450" s="36"/>
      <c r="W450" s="36"/>
      <c r="X450" s="36"/>
      <c r="Y450" s="36"/>
      <c r="Z450" s="36"/>
      <c r="AA450" s="36"/>
      <c r="AB450" s="36"/>
      <c r="AC450" s="36"/>
      <c r="AD450" s="36"/>
      <c r="AE450" s="36"/>
      <c r="AT450" s="19" t="s">
        <v>298</v>
      </c>
      <c r="AU450" s="19" t="s">
        <v>81</v>
      </c>
    </row>
    <row r="451" spans="2:51" s="13" customFormat="1" ht="11.25">
      <c r="B451" s="199"/>
      <c r="C451" s="200"/>
      <c r="D451" s="201" t="s">
        <v>172</v>
      </c>
      <c r="E451" s="202" t="s">
        <v>19</v>
      </c>
      <c r="F451" s="203" t="s">
        <v>585</v>
      </c>
      <c r="G451" s="200"/>
      <c r="H451" s="202" t="s">
        <v>19</v>
      </c>
      <c r="I451" s="204"/>
      <c r="J451" s="200"/>
      <c r="K451" s="200"/>
      <c r="L451" s="205"/>
      <c r="M451" s="206"/>
      <c r="N451" s="207"/>
      <c r="O451" s="207"/>
      <c r="P451" s="207"/>
      <c r="Q451" s="207"/>
      <c r="R451" s="207"/>
      <c r="S451" s="207"/>
      <c r="T451" s="208"/>
      <c r="AT451" s="209" t="s">
        <v>172</v>
      </c>
      <c r="AU451" s="209" t="s">
        <v>81</v>
      </c>
      <c r="AV451" s="13" t="s">
        <v>79</v>
      </c>
      <c r="AW451" s="13" t="s">
        <v>33</v>
      </c>
      <c r="AX451" s="13" t="s">
        <v>72</v>
      </c>
      <c r="AY451" s="209" t="s">
        <v>160</v>
      </c>
    </row>
    <row r="452" spans="2:51" s="13" customFormat="1" ht="11.25">
      <c r="B452" s="199"/>
      <c r="C452" s="200"/>
      <c r="D452" s="201" t="s">
        <v>172</v>
      </c>
      <c r="E452" s="202" t="s">
        <v>19</v>
      </c>
      <c r="F452" s="203" t="s">
        <v>592</v>
      </c>
      <c r="G452" s="200"/>
      <c r="H452" s="202" t="s">
        <v>19</v>
      </c>
      <c r="I452" s="204"/>
      <c r="J452" s="200"/>
      <c r="K452" s="200"/>
      <c r="L452" s="205"/>
      <c r="M452" s="206"/>
      <c r="N452" s="207"/>
      <c r="O452" s="207"/>
      <c r="P452" s="207"/>
      <c r="Q452" s="207"/>
      <c r="R452" s="207"/>
      <c r="S452" s="207"/>
      <c r="T452" s="208"/>
      <c r="AT452" s="209" t="s">
        <v>172</v>
      </c>
      <c r="AU452" s="209" t="s">
        <v>81</v>
      </c>
      <c r="AV452" s="13" t="s">
        <v>79</v>
      </c>
      <c r="AW452" s="13" t="s">
        <v>33</v>
      </c>
      <c r="AX452" s="13" t="s">
        <v>72</v>
      </c>
      <c r="AY452" s="209" t="s">
        <v>160</v>
      </c>
    </row>
    <row r="453" spans="2:51" s="14" customFormat="1" ht="11.25">
      <c r="B453" s="210"/>
      <c r="C453" s="211"/>
      <c r="D453" s="201" t="s">
        <v>172</v>
      </c>
      <c r="E453" s="212" t="s">
        <v>19</v>
      </c>
      <c r="F453" s="213" t="s">
        <v>593</v>
      </c>
      <c r="G453" s="211"/>
      <c r="H453" s="214">
        <v>5.22</v>
      </c>
      <c r="I453" s="215"/>
      <c r="J453" s="211"/>
      <c r="K453" s="211"/>
      <c r="L453" s="216"/>
      <c r="M453" s="217"/>
      <c r="N453" s="218"/>
      <c r="O453" s="218"/>
      <c r="P453" s="218"/>
      <c r="Q453" s="218"/>
      <c r="R453" s="218"/>
      <c r="S453" s="218"/>
      <c r="T453" s="219"/>
      <c r="AT453" s="220" t="s">
        <v>172</v>
      </c>
      <c r="AU453" s="220" t="s">
        <v>81</v>
      </c>
      <c r="AV453" s="14" t="s">
        <v>81</v>
      </c>
      <c r="AW453" s="14" t="s">
        <v>33</v>
      </c>
      <c r="AX453" s="14" t="s">
        <v>72</v>
      </c>
      <c r="AY453" s="220" t="s">
        <v>160</v>
      </c>
    </row>
    <row r="454" spans="2:51" s="15" customFormat="1" ht="11.25">
      <c r="B454" s="221"/>
      <c r="C454" s="222"/>
      <c r="D454" s="201" t="s">
        <v>172</v>
      </c>
      <c r="E454" s="223" t="s">
        <v>19</v>
      </c>
      <c r="F454" s="224" t="s">
        <v>178</v>
      </c>
      <c r="G454" s="222"/>
      <c r="H454" s="225">
        <v>5.22</v>
      </c>
      <c r="I454" s="226"/>
      <c r="J454" s="222"/>
      <c r="K454" s="222"/>
      <c r="L454" s="227"/>
      <c r="M454" s="228"/>
      <c r="N454" s="229"/>
      <c r="O454" s="229"/>
      <c r="P454" s="229"/>
      <c r="Q454" s="229"/>
      <c r="R454" s="229"/>
      <c r="S454" s="229"/>
      <c r="T454" s="230"/>
      <c r="AT454" s="231" t="s">
        <v>172</v>
      </c>
      <c r="AU454" s="231" t="s">
        <v>81</v>
      </c>
      <c r="AV454" s="15" t="s">
        <v>168</v>
      </c>
      <c r="AW454" s="15" t="s">
        <v>33</v>
      </c>
      <c r="AX454" s="15" t="s">
        <v>79</v>
      </c>
      <c r="AY454" s="231" t="s">
        <v>160</v>
      </c>
    </row>
    <row r="455" spans="1:65" s="2" customFormat="1" ht="24.2" customHeight="1">
      <c r="A455" s="36"/>
      <c r="B455" s="37"/>
      <c r="C455" s="181" t="s">
        <v>594</v>
      </c>
      <c r="D455" s="181" t="s">
        <v>163</v>
      </c>
      <c r="E455" s="182" t="s">
        <v>595</v>
      </c>
      <c r="F455" s="183" t="s">
        <v>596</v>
      </c>
      <c r="G455" s="184" t="s">
        <v>552</v>
      </c>
      <c r="H455" s="185">
        <v>14</v>
      </c>
      <c r="I455" s="186"/>
      <c r="J455" s="187">
        <f>ROUND(I455*H455,2)</f>
        <v>0</v>
      </c>
      <c r="K455" s="183" t="s">
        <v>167</v>
      </c>
      <c r="L455" s="41"/>
      <c r="M455" s="188" t="s">
        <v>19</v>
      </c>
      <c r="N455" s="189" t="s">
        <v>43</v>
      </c>
      <c r="O455" s="66"/>
      <c r="P455" s="190">
        <f>O455*H455</f>
        <v>0</v>
      </c>
      <c r="Q455" s="190">
        <v>0.02294</v>
      </c>
      <c r="R455" s="190">
        <f>Q455*H455</f>
        <v>0.32116</v>
      </c>
      <c r="S455" s="190">
        <v>0</v>
      </c>
      <c r="T455" s="191">
        <f>S455*H455</f>
        <v>0</v>
      </c>
      <c r="U455" s="36"/>
      <c r="V455" s="36"/>
      <c r="W455" s="36"/>
      <c r="X455" s="36"/>
      <c r="Y455" s="36"/>
      <c r="Z455" s="36"/>
      <c r="AA455" s="36"/>
      <c r="AB455" s="36"/>
      <c r="AC455" s="36"/>
      <c r="AD455" s="36"/>
      <c r="AE455" s="36"/>
      <c r="AR455" s="192" t="s">
        <v>168</v>
      </c>
      <c r="AT455" s="192" t="s">
        <v>163</v>
      </c>
      <c r="AU455" s="192" t="s">
        <v>81</v>
      </c>
      <c r="AY455" s="19" t="s">
        <v>160</v>
      </c>
      <c r="BE455" s="193">
        <f>IF(N455="základní",J455,0)</f>
        <v>0</v>
      </c>
      <c r="BF455" s="193">
        <f>IF(N455="snížená",J455,0)</f>
        <v>0</v>
      </c>
      <c r="BG455" s="193">
        <f>IF(N455="zákl. přenesená",J455,0)</f>
        <v>0</v>
      </c>
      <c r="BH455" s="193">
        <f>IF(N455="sníž. přenesená",J455,0)</f>
        <v>0</v>
      </c>
      <c r="BI455" s="193">
        <f>IF(N455="nulová",J455,0)</f>
        <v>0</v>
      </c>
      <c r="BJ455" s="19" t="s">
        <v>79</v>
      </c>
      <c r="BK455" s="193">
        <f>ROUND(I455*H455,2)</f>
        <v>0</v>
      </c>
      <c r="BL455" s="19" t="s">
        <v>168</v>
      </c>
      <c r="BM455" s="192" t="s">
        <v>597</v>
      </c>
    </row>
    <row r="456" spans="1:47" s="2" customFormat="1" ht="11.25">
      <c r="A456" s="36"/>
      <c r="B456" s="37"/>
      <c r="C456" s="38"/>
      <c r="D456" s="194" t="s">
        <v>170</v>
      </c>
      <c r="E456" s="38"/>
      <c r="F456" s="195" t="s">
        <v>598</v>
      </c>
      <c r="G456" s="38"/>
      <c r="H456" s="38"/>
      <c r="I456" s="196"/>
      <c r="J456" s="38"/>
      <c r="K456" s="38"/>
      <c r="L456" s="41"/>
      <c r="M456" s="197"/>
      <c r="N456" s="198"/>
      <c r="O456" s="66"/>
      <c r="P456" s="66"/>
      <c r="Q456" s="66"/>
      <c r="R456" s="66"/>
      <c r="S456" s="66"/>
      <c r="T456" s="67"/>
      <c r="U456" s="36"/>
      <c r="V456" s="36"/>
      <c r="W456" s="36"/>
      <c r="X456" s="36"/>
      <c r="Y456" s="36"/>
      <c r="Z456" s="36"/>
      <c r="AA456" s="36"/>
      <c r="AB456" s="36"/>
      <c r="AC456" s="36"/>
      <c r="AD456" s="36"/>
      <c r="AE456" s="36"/>
      <c r="AT456" s="19" t="s">
        <v>170</v>
      </c>
      <c r="AU456" s="19" t="s">
        <v>81</v>
      </c>
    </row>
    <row r="457" spans="2:51" s="13" customFormat="1" ht="11.25">
      <c r="B457" s="199"/>
      <c r="C457" s="200"/>
      <c r="D457" s="201" t="s">
        <v>172</v>
      </c>
      <c r="E457" s="202" t="s">
        <v>19</v>
      </c>
      <c r="F457" s="203" t="s">
        <v>584</v>
      </c>
      <c r="G457" s="200"/>
      <c r="H457" s="202" t="s">
        <v>19</v>
      </c>
      <c r="I457" s="204"/>
      <c r="J457" s="200"/>
      <c r="K457" s="200"/>
      <c r="L457" s="205"/>
      <c r="M457" s="206"/>
      <c r="N457" s="207"/>
      <c r="O457" s="207"/>
      <c r="P457" s="207"/>
      <c r="Q457" s="207"/>
      <c r="R457" s="207"/>
      <c r="S457" s="207"/>
      <c r="T457" s="208"/>
      <c r="AT457" s="209" t="s">
        <v>172</v>
      </c>
      <c r="AU457" s="209" t="s">
        <v>81</v>
      </c>
      <c r="AV457" s="13" t="s">
        <v>79</v>
      </c>
      <c r="AW457" s="13" t="s">
        <v>33</v>
      </c>
      <c r="AX457" s="13" t="s">
        <v>72</v>
      </c>
      <c r="AY457" s="209" t="s">
        <v>160</v>
      </c>
    </row>
    <row r="458" spans="2:51" s="13" customFormat="1" ht="11.25">
      <c r="B458" s="199"/>
      <c r="C458" s="200"/>
      <c r="D458" s="201" t="s">
        <v>172</v>
      </c>
      <c r="E458" s="202" t="s">
        <v>19</v>
      </c>
      <c r="F458" s="203" t="s">
        <v>585</v>
      </c>
      <c r="G458" s="200"/>
      <c r="H458" s="202" t="s">
        <v>19</v>
      </c>
      <c r="I458" s="204"/>
      <c r="J458" s="200"/>
      <c r="K458" s="200"/>
      <c r="L458" s="205"/>
      <c r="M458" s="206"/>
      <c r="N458" s="207"/>
      <c r="O458" s="207"/>
      <c r="P458" s="207"/>
      <c r="Q458" s="207"/>
      <c r="R458" s="207"/>
      <c r="S458" s="207"/>
      <c r="T458" s="208"/>
      <c r="AT458" s="209" t="s">
        <v>172</v>
      </c>
      <c r="AU458" s="209" t="s">
        <v>81</v>
      </c>
      <c r="AV458" s="13" t="s">
        <v>79</v>
      </c>
      <c r="AW458" s="13" t="s">
        <v>33</v>
      </c>
      <c r="AX458" s="13" t="s">
        <v>72</v>
      </c>
      <c r="AY458" s="209" t="s">
        <v>160</v>
      </c>
    </row>
    <row r="459" spans="2:51" s="14" customFormat="1" ht="11.25">
      <c r="B459" s="210"/>
      <c r="C459" s="211"/>
      <c r="D459" s="201" t="s">
        <v>172</v>
      </c>
      <c r="E459" s="212" t="s">
        <v>19</v>
      </c>
      <c r="F459" s="213" t="s">
        <v>599</v>
      </c>
      <c r="G459" s="211"/>
      <c r="H459" s="214">
        <v>14</v>
      </c>
      <c r="I459" s="215"/>
      <c r="J459" s="211"/>
      <c r="K459" s="211"/>
      <c r="L459" s="216"/>
      <c r="M459" s="217"/>
      <c r="N459" s="218"/>
      <c r="O459" s="218"/>
      <c r="P459" s="218"/>
      <c r="Q459" s="218"/>
      <c r="R459" s="218"/>
      <c r="S459" s="218"/>
      <c r="T459" s="219"/>
      <c r="AT459" s="220" t="s">
        <v>172</v>
      </c>
      <c r="AU459" s="220" t="s">
        <v>81</v>
      </c>
      <c r="AV459" s="14" t="s">
        <v>81</v>
      </c>
      <c r="AW459" s="14" t="s">
        <v>33</v>
      </c>
      <c r="AX459" s="14" t="s">
        <v>79</v>
      </c>
      <c r="AY459" s="220" t="s">
        <v>160</v>
      </c>
    </row>
    <row r="460" spans="1:65" s="2" customFormat="1" ht="16.5" customHeight="1">
      <c r="A460" s="36"/>
      <c r="B460" s="37"/>
      <c r="C460" s="244" t="s">
        <v>600</v>
      </c>
      <c r="D460" s="244" t="s">
        <v>320</v>
      </c>
      <c r="E460" s="245" t="s">
        <v>601</v>
      </c>
      <c r="F460" s="246" t="s">
        <v>602</v>
      </c>
      <c r="G460" s="247" t="s">
        <v>208</v>
      </c>
      <c r="H460" s="248">
        <v>5.942</v>
      </c>
      <c r="I460" s="249"/>
      <c r="J460" s="250">
        <f>ROUND(I460*H460,2)</f>
        <v>0</v>
      </c>
      <c r="K460" s="246" t="s">
        <v>19</v>
      </c>
      <c r="L460" s="251"/>
      <c r="M460" s="252" t="s">
        <v>19</v>
      </c>
      <c r="N460" s="253" t="s">
        <v>43</v>
      </c>
      <c r="O460" s="66"/>
      <c r="P460" s="190">
        <f>O460*H460</f>
        <v>0</v>
      </c>
      <c r="Q460" s="190">
        <v>0</v>
      </c>
      <c r="R460" s="190">
        <f>Q460*H460</f>
        <v>0</v>
      </c>
      <c r="S460" s="190">
        <v>0</v>
      </c>
      <c r="T460" s="191">
        <f>S460*H460</f>
        <v>0</v>
      </c>
      <c r="U460" s="36"/>
      <c r="V460" s="36"/>
      <c r="W460" s="36"/>
      <c r="X460" s="36"/>
      <c r="Y460" s="36"/>
      <c r="Z460" s="36"/>
      <c r="AA460" s="36"/>
      <c r="AB460" s="36"/>
      <c r="AC460" s="36"/>
      <c r="AD460" s="36"/>
      <c r="AE460" s="36"/>
      <c r="AR460" s="192" t="s">
        <v>223</v>
      </c>
      <c r="AT460" s="192" t="s">
        <v>320</v>
      </c>
      <c r="AU460" s="192" t="s">
        <v>81</v>
      </c>
      <c r="AY460" s="19" t="s">
        <v>160</v>
      </c>
      <c r="BE460" s="193">
        <f>IF(N460="základní",J460,0)</f>
        <v>0</v>
      </c>
      <c r="BF460" s="193">
        <f>IF(N460="snížená",J460,0)</f>
        <v>0</v>
      </c>
      <c r="BG460" s="193">
        <f>IF(N460="zákl. přenesená",J460,0)</f>
        <v>0</v>
      </c>
      <c r="BH460" s="193">
        <f>IF(N460="sníž. přenesená",J460,0)</f>
        <v>0</v>
      </c>
      <c r="BI460" s="193">
        <f>IF(N460="nulová",J460,0)</f>
        <v>0</v>
      </c>
      <c r="BJ460" s="19" t="s">
        <v>79</v>
      </c>
      <c r="BK460" s="193">
        <f>ROUND(I460*H460,2)</f>
        <v>0</v>
      </c>
      <c r="BL460" s="19" t="s">
        <v>168</v>
      </c>
      <c r="BM460" s="192" t="s">
        <v>603</v>
      </c>
    </row>
    <row r="461" spans="1:47" s="2" customFormat="1" ht="175.5">
      <c r="A461" s="36"/>
      <c r="B461" s="37"/>
      <c r="C461" s="38"/>
      <c r="D461" s="201" t="s">
        <v>298</v>
      </c>
      <c r="E461" s="38"/>
      <c r="F461" s="243" t="s">
        <v>604</v>
      </c>
      <c r="G461" s="38"/>
      <c r="H461" s="38"/>
      <c r="I461" s="196"/>
      <c r="J461" s="38"/>
      <c r="K461" s="38"/>
      <c r="L461" s="41"/>
      <c r="M461" s="197"/>
      <c r="N461" s="198"/>
      <c r="O461" s="66"/>
      <c r="P461" s="66"/>
      <c r="Q461" s="66"/>
      <c r="R461" s="66"/>
      <c r="S461" s="66"/>
      <c r="T461" s="67"/>
      <c r="U461" s="36"/>
      <c r="V461" s="36"/>
      <c r="W461" s="36"/>
      <c r="X461" s="36"/>
      <c r="Y461" s="36"/>
      <c r="Z461" s="36"/>
      <c r="AA461" s="36"/>
      <c r="AB461" s="36"/>
      <c r="AC461" s="36"/>
      <c r="AD461" s="36"/>
      <c r="AE461" s="36"/>
      <c r="AT461" s="19" t="s">
        <v>298</v>
      </c>
      <c r="AU461" s="19" t="s">
        <v>81</v>
      </c>
    </row>
    <row r="462" spans="2:51" s="13" customFormat="1" ht="11.25">
      <c r="B462" s="199"/>
      <c r="C462" s="200"/>
      <c r="D462" s="201" t="s">
        <v>172</v>
      </c>
      <c r="E462" s="202" t="s">
        <v>19</v>
      </c>
      <c r="F462" s="203" t="s">
        <v>585</v>
      </c>
      <c r="G462" s="200"/>
      <c r="H462" s="202" t="s">
        <v>19</v>
      </c>
      <c r="I462" s="204"/>
      <c r="J462" s="200"/>
      <c r="K462" s="200"/>
      <c r="L462" s="205"/>
      <c r="M462" s="206"/>
      <c r="N462" s="207"/>
      <c r="O462" s="207"/>
      <c r="P462" s="207"/>
      <c r="Q462" s="207"/>
      <c r="R462" s="207"/>
      <c r="S462" s="207"/>
      <c r="T462" s="208"/>
      <c r="AT462" s="209" t="s">
        <v>172</v>
      </c>
      <c r="AU462" s="209" t="s">
        <v>81</v>
      </c>
      <c r="AV462" s="13" t="s">
        <v>79</v>
      </c>
      <c r="AW462" s="13" t="s">
        <v>33</v>
      </c>
      <c r="AX462" s="13" t="s">
        <v>72</v>
      </c>
      <c r="AY462" s="209" t="s">
        <v>160</v>
      </c>
    </row>
    <row r="463" spans="2:51" s="13" customFormat="1" ht="11.25">
      <c r="B463" s="199"/>
      <c r="C463" s="200"/>
      <c r="D463" s="201" t="s">
        <v>172</v>
      </c>
      <c r="E463" s="202" t="s">
        <v>19</v>
      </c>
      <c r="F463" s="203" t="s">
        <v>605</v>
      </c>
      <c r="G463" s="200"/>
      <c r="H463" s="202" t="s">
        <v>19</v>
      </c>
      <c r="I463" s="204"/>
      <c r="J463" s="200"/>
      <c r="K463" s="200"/>
      <c r="L463" s="205"/>
      <c r="M463" s="206"/>
      <c r="N463" s="207"/>
      <c r="O463" s="207"/>
      <c r="P463" s="207"/>
      <c r="Q463" s="207"/>
      <c r="R463" s="207"/>
      <c r="S463" s="207"/>
      <c r="T463" s="208"/>
      <c r="AT463" s="209" t="s">
        <v>172</v>
      </c>
      <c r="AU463" s="209" t="s">
        <v>81</v>
      </c>
      <c r="AV463" s="13" t="s">
        <v>79</v>
      </c>
      <c r="AW463" s="13" t="s">
        <v>33</v>
      </c>
      <c r="AX463" s="13" t="s">
        <v>72</v>
      </c>
      <c r="AY463" s="209" t="s">
        <v>160</v>
      </c>
    </row>
    <row r="464" spans="2:51" s="14" customFormat="1" ht="11.25">
      <c r="B464" s="210"/>
      <c r="C464" s="211"/>
      <c r="D464" s="201" t="s">
        <v>172</v>
      </c>
      <c r="E464" s="212" t="s">
        <v>19</v>
      </c>
      <c r="F464" s="213" t="s">
        <v>606</v>
      </c>
      <c r="G464" s="211"/>
      <c r="H464" s="214">
        <v>5.942</v>
      </c>
      <c r="I464" s="215"/>
      <c r="J464" s="211"/>
      <c r="K464" s="211"/>
      <c r="L464" s="216"/>
      <c r="M464" s="217"/>
      <c r="N464" s="218"/>
      <c r="O464" s="218"/>
      <c r="P464" s="218"/>
      <c r="Q464" s="218"/>
      <c r="R464" s="218"/>
      <c r="S464" s="218"/>
      <c r="T464" s="219"/>
      <c r="AT464" s="220" t="s">
        <v>172</v>
      </c>
      <c r="AU464" s="220" t="s">
        <v>81</v>
      </c>
      <c r="AV464" s="14" t="s">
        <v>81</v>
      </c>
      <c r="AW464" s="14" t="s">
        <v>33</v>
      </c>
      <c r="AX464" s="14" t="s">
        <v>72</v>
      </c>
      <c r="AY464" s="220" t="s">
        <v>160</v>
      </c>
    </row>
    <row r="465" spans="2:51" s="15" customFormat="1" ht="11.25">
      <c r="B465" s="221"/>
      <c r="C465" s="222"/>
      <c r="D465" s="201" t="s">
        <v>172</v>
      </c>
      <c r="E465" s="223" t="s">
        <v>19</v>
      </c>
      <c r="F465" s="224" t="s">
        <v>178</v>
      </c>
      <c r="G465" s="222"/>
      <c r="H465" s="225">
        <v>5.942</v>
      </c>
      <c r="I465" s="226"/>
      <c r="J465" s="222"/>
      <c r="K465" s="222"/>
      <c r="L465" s="227"/>
      <c r="M465" s="228"/>
      <c r="N465" s="229"/>
      <c r="O465" s="229"/>
      <c r="P465" s="229"/>
      <c r="Q465" s="229"/>
      <c r="R465" s="229"/>
      <c r="S465" s="229"/>
      <c r="T465" s="230"/>
      <c r="AT465" s="231" t="s">
        <v>172</v>
      </c>
      <c r="AU465" s="231" t="s">
        <v>81</v>
      </c>
      <c r="AV465" s="15" t="s">
        <v>168</v>
      </c>
      <c r="AW465" s="15" t="s">
        <v>33</v>
      </c>
      <c r="AX465" s="15" t="s">
        <v>79</v>
      </c>
      <c r="AY465" s="231" t="s">
        <v>160</v>
      </c>
    </row>
    <row r="466" spans="2:63" s="12" customFormat="1" ht="22.9" customHeight="1">
      <c r="B466" s="165"/>
      <c r="C466" s="166"/>
      <c r="D466" s="167" t="s">
        <v>71</v>
      </c>
      <c r="E466" s="179" t="s">
        <v>607</v>
      </c>
      <c r="F466" s="179" t="s">
        <v>608</v>
      </c>
      <c r="G466" s="166"/>
      <c r="H466" s="166"/>
      <c r="I466" s="169"/>
      <c r="J466" s="180">
        <f>BK466</f>
        <v>0</v>
      </c>
      <c r="K466" s="166"/>
      <c r="L466" s="171"/>
      <c r="M466" s="172"/>
      <c r="N466" s="173"/>
      <c r="O466" s="173"/>
      <c r="P466" s="174">
        <f>SUM(P467:P491)</f>
        <v>0</v>
      </c>
      <c r="Q466" s="173"/>
      <c r="R466" s="174">
        <f>SUM(R467:R491)</f>
        <v>15.56557</v>
      </c>
      <c r="S466" s="173"/>
      <c r="T466" s="175">
        <f>SUM(T467:T491)</f>
        <v>0</v>
      </c>
      <c r="AR466" s="176" t="s">
        <v>79</v>
      </c>
      <c r="AT466" s="177" t="s">
        <v>71</v>
      </c>
      <c r="AU466" s="177" t="s">
        <v>79</v>
      </c>
      <c r="AY466" s="176" t="s">
        <v>160</v>
      </c>
      <c r="BK466" s="178">
        <f>SUM(BK467:BK491)</f>
        <v>0</v>
      </c>
    </row>
    <row r="467" spans="1:65" s="2" customFormat="1" ht="21.75" customHeight="1">
      <c r="A467" s="36"/>
      <c r="B467" s="37"/>
      <c r="C467" s="181" t="s">
        <v>609</v>
      </c>
      <c r="D467" s="181" t="s">
        <v>163</v>
      </c>
      <c r="E467" s="182" t="s">
        <v>610</v>
      </c>
      <c r="F467" s="183" t="s">
        <v>611</v>
      </c>
      <c r="G467" s="184" t="s">
        <v>208</v>
      </c>
      <c r="H467" s="185">
        <v>47.456</v>
      </c>
      <c r="I467" s="186"/>
      <c r="J467" s="187">
        <f>ROUND(I467*H467,2)</f>
        <v>0</v>
      </c>
      <c r="K467" s="183" t="s">
        <v>167</v>
      </c>
      <c r="L467" s="41"/>
      <c r="M467" s="188" t="s">
        <v>19</v>
      </c>
      <c r="N467" s="189" t="s">
        <v>43</v>
      </c>
      <c r="O467" s="66"/>
      <c r="P467" s="190">
        <f>O467*H467</f>
        <v>0</v>
      </c>
      <c r="Q467" s="190">
        <v>0</v>
      </c>
      <c r="R467" s="190">
        <f>Q467*H467</f>
        <v>0</v>
      </c>
      <c r="S467" s="190">
        <v>0</v>
      </c>
      <c r="T467" s="191">
        <f>S467*H467</f>
        <v>0</v>
      </c>
      <c r="U467" s="36"/>
      <c r="V467" s="36"/>
      <c r="W467" s="36"/>
      <c r="X467" s="36"/>
      <c r="Y467" s="36"/>
      <c r="Z467" s="36"/>
      <c r="AA467" s="36"/>
      <c r="AB467" s="36"/>
      <c r="AC467" s="36"/>
      <c r="AD467" s="36"/>
      <c r="AE467" s="36"/>
      <c r="AR467" s="192" t="s">
        <v>168</v>
      </c>
      <c r="AT467" s="192" t="s">
        <v>163</v>
      </c>
      <c r="AU467" s="192" t="s">
        <v>81</v>
      </c>
      <c r="AY467" s="19" t="s">
        <v>160</v>
      </c>
      <c r="BE467" s="193">
        <f>IF(N467="základní",J467,0)</f>
        <v>0</v>
      </c>
      <c r="BF467" s="193">
        <f>IF(N467="snížená",J467,0)</f>
        <v>0</v>
      </c>
      <c r="BG467" s="193">
        <f>IF(N467="zákl. přenesená",J467,0)</f>
        <v>0</v>
      </c>
      <c r="BH467" s="193">
        <f>IF(N467="sníž. přenesená",J467,0)</f>
        <v>0</v>
      </c>
      <c r="BI467" s="193">
        <f>IF(N467="nulová",J467,0)</f>
        <v>0</v>
      </c>
      <c r="BJ467" s="19" t="s">
        <v>79</v>
      </c>
      <c r="BK467" s="193">
        <f>ROUND(I467*H467,2)</f>
        <v>0</v>
      </c>
      <c r="BL467" s="19" t="s">
        <v>168</v>
      </c>
      <c r="BM467" s="192" t="s">
        <v>612</v>
      </c>
    </row>
    <row r="468" spans="1:47" s="2" customFormat="1" ht="11.25">
      <c r="A468" s="36"/>
      <c r="B468" s="37"/>
      <c r="C468" s="38"/>
      <c r="D468" s="194" t="s">
        <v>170</v>
      </c>
      <c r="E468" s="38"/>
      <c r="F468" s="195" t="s">
        <v>613</v>
      </c>
      <c r="G468" s="38"/>
      <c r="H468" s="38"/>
      <c r="I468" s="196"/>
      <c r="J468" s="38"/>
      <c r="K468" s="38"/>
      <c r="L468" s="41"/>
      <c r="M468" s="197"/>
      <c r="N468" s="198"/>
      <c r="O468" s="66"/>
      <c r="P468" s="66"/>
      <c r="Q468" s="66"/>
      <c r="R468" s="66"/>
      <c r="S468" s="66"/>
      <c r="T468" s="67"/>
      <c r="U468" s="36"/>
      <c r="V468" s="36"/>
      <c r="W468" s="36"/>
      <c r="X468" s="36"/>
      <c r="Y468" s="36"/>
      <c r="Z468" s="36"/>
      <c r="AA468" s="36"/>
      <c r="AB468" s="36"/>
      <c r="AC468" s="36"/>
      <c r="AD468" s="36"/>
      <c r="AE468" s="36"/>
      <c r="AT468" s="19" t="s">
        <v>170</v>
      </c>
      <c r="AU468" s="19" t="s">
        <v>81</v>
      </c>
    </row>
    <row r="469" spans="1:47" s="2" customFormat="1" ht="19.5">
      <c r="A469" s="36"/>
      <c r="B469" s="37"/>
      <c r="C469" s="38"/>
      <c r="D469" s="201" t="s">
        <v>298</v>
      </c>
      <c r="E469" s="38"/>
      <c r="F469" s="243" t="s">
        <v>367</v>
      </c>
      <c r="G469" s="38"/>
      <c r="H469" s="38"/>
      <c r="I469" s="196"/>
      <c r="J469" s="38"/>
      <c r="K469" s="38"/>
      <c r="L469" s="41"/>
      <c r="M469" s="197"/>
      <c r="N469" s="198"/>
      <c r="O469" s="66"/>
      <c r="P469" s="66"/>
      <c r="Q469" s="66"/>
      <c r="R469" s="66"/>
      <c r="S469" s="66"/>
      <c r="T469" s="67"/>
      <c r="U469" s="36"/>
      <c r="V469" s="36"/>
      <c r="W469" s="36"/>
      <c r="X469" s="36"/>
      <c r="Y469" s="36"/>
      <c r="Z469" s="36"/>
      <c r="AA469" s="36"/>
      <c r="AB469" s="36"/>
      <c r="AC469" s="36"/>
      <c r="AD469" s="36"/>
      <c r="AE469" s="36"/>
      <c r="AT469" s="19" t="s">
        <v>298</v>
      </c>
      <c r="AU469" s="19" t="s">
        <v>81</v>
      </c>
    </row>
    <row r="470" spans="2:51" s="13" customFormat="1" ht="11.25">
      <c r="B470" s="199"/>
      <c r="C470" s="200"/>
      <c r="D470" s="201" t="s">
        <v>172</v>
      </c>
      <c r="E470" s="202" t="s">
        <v>19</v>
      </c>
      <c r="F470" s="203" t="s">
        <v>614</v>
      </c>
      <c r="G470" s="200"/>
      <c r="H470" s="202" t="s">
        <v>19</v>
      </c>
      <c r="I470" s="204"/>
      <c r="J470" s="200"/>
      <c r="K470" s="200"/>
      <c r="L470" s="205"/>
      <c r="M470" s="206"/>
      <c r="N470" s="207"/>
      <c r="O470" s="207"/>
      <c r="P470" s="207"/>
      <c r="Q470" s="207"/>
      <c r="R470" s="207"/>
      <c r="S470" s="207"/>
      <c r="T470" s="208"/>
      <c r="AT470" s="209" t="s">
        <v>172</v>
      </c>
      <c r="AU470" s="209" t="s">
        <v>81</v>
      </c>
      <c r="AV470" s="13" t="s">
        <v>79</v>
      </c>
      <c r="AW470" s="13" t="s">
        <v>33</v>
      </c>
      <c r="AX470" s="13" t="s">
        <v>72</v>
      </c>
      <c r="AY470" s="209" t="s">
        <v>160</v>
      </c>
    </row>
    <row r="471" spans="2:51" s="13" customFormat="1" ht="11.25">
      <c r="B471" s="199"/>
      <c r="C471" s="200"/>
      <c r="D471" s="201" t="s">
        <v>172</v>
      </c>
      <c r="E471" s="202" t="s">
        <v>19</v>
      </c>
      <c r="F471" s="203" t="s">
        <v>615</v>
      </c>
      <c r="G471" s="200"/>
      <c r="H471" s="202" t="s">
        <v>19</v>
      </c>
      <c r="I471" s="204"/>
      <c r="J471" s="200"/>
      <c r="K471" s="200"/>
      <c r="L471" s="205"/>
      <c r="M471" s="206"/>
      <c r="N471" s="207"/>
      <c r="O471" s="207"/>
      <c r="P471" s="207"/>
      <c r="Q471" s="207"/>
      <c r="R471" s="207"/>
      <c r="S471" s="207"/>
      <c r="T471" s="208"/>
      <c r="AT471" s="209" t="s">
        <v>172</v>
      </c>
      <c r="AU471" s="209" t="s">
        <v>81</v>
      </c>
      <c r="AV471" s="13" t="s">
        <v>79</v>
      </c>
      <c r="AW471" s="13" t="s">
        <v>33</v>
      </c>
      <c r="AX471" s="13" t="s">
        <v>72</v>
      </c>
      <c r="AY471" s="209" t="s">
        <v>160</v>
      </c>
    </row>
    <row r="472" spans="2:51" s="13" customFormat="1" ht="11.25">
      <c r="B472" s="199"/>
      <c r="C472" s="200"/>
      <c r="D472" s="201" t="s">
        <v>172</v>
      </c>
      <c r="E472" s="202" t="s">
        <v>19</v>
      </c>
      <c r="F472" s="203" t="s">
        <v>358</v>
      </c>
      <c r="G472" s="200"/>
      <c r="H472" s="202" t="s">
        <v>19</v>
      </c>
      <c r="I472" s="204"/>
      <c r="J472" s="200"/>
      <c r="K472" s="200"/>
      <c r="L472" s="205"/>
      <c r="M472" s="206"/>
      <c r="N472" s="207"/>
      <c r="O472" s="207"/>
      <c r="P472" s="207"/>
      <c r="Q472" s="207"/>
      <c r="R472" s="207"/>
      <c r="S472" s="207"/>
      <c r="T472" s="208"/>
      <c r="AT472" s="209" t="s">
        <v>172</v>
      </c>
      <c r="AU472" s="209" t="s">
        <v>81</v>
      </c>
      <c r="AV472" s="13" t="s">
        <v>79</v>
      </c>
      <c r="AW472" s="13" t="s">
        <v>33</v>
      </c>
      <c r="AX472" s="13" t="s">
        <v>72</v>
      </c>
      <c r="AY472" s="209" t="s">
        <v>160</v>
      </c>
    </row>
    <row r="473" spans="2:51" s="13" customFormat="1" ht="11.25">
      <c r="B473" s="199"/>
      <c r="C473" s="200"/>
      <c r="D473" s="201" t="s">
        <v>172</v>
      </c>
      <c r="E473" s="202" t="s">
        <v>19</v>
      </c>
      <c r="F473" s="203" t="s">
        <v>344</v>
      </c>
      <c r="G473" s="200"/>
      <c r="H473" s="202" t="s">
        <v>19</v>
      </c>
      <c r="I473" s="204"/>
      <c r="J473" s="200"/>
      <c r="K473" s="200"/>
      <c r="L473" s="205"/>
      <c r="M473" s="206"/>
      <c r="N473" s="207"/>
      <c r="O473" s="207"/>
      <c r="P473" s="207"/>
      <c r="Q473" s="207"/>
      <c r="R473" s="207"/>
      <c r="S473" s="207"/>
      <c r="T473" s="208"/>
      <c r="AT473" s="209" t="s">
        <v>172</v>
      </c>
      <c r="AU473" s="209" t="s">
        <v>81</v>
      </c>
      <c r="AV473" s="13" t="s">
        <v>79</v>
      </c>
      <c r="AW473" s="13" t="s">
        <v>33</v>
      </c>
      <c r="AX473" s="13" t="s">
        <v>72</v>
      </c>
      <c r="AY473" s="209" t="s">
        <v>160</v>
      </c>
    </row>
    <row r="474" spans="2:51" s="13" customFormat="1" ht="11.25">
      <c r="B474" s="199"/>
      <c r="C474" s="200"/>
      <c r="D474" s="201" t="s">
        <v>172</v>
      </c>
      <c r="E474" s="202" t="s">
        <v>19</v>
      </c>
      <c r="F474" s="203" t="s">
        <v>616</v>
      </c>
      <c r="G474" s="200"/>
      <c r="H474" s="202" t="s">
        <v>19</v>
      </c>
      <c r="I474" s="204"/>
      <c r="J474" s="200"/>
      <c r="K474" s="200"/>
      <c r="L474" s="205"/>
      <c r="M474" s="206"/>
      <c r="N474" s="207"/>
      <c r="O474" s="207"/>
      <c r="P474" s="207"/>
      <c r="Q474" s="207"/>
      <c r="R474" s="207"/>
      <c r="S474" s="207"/>
      <c r="T474" s="208"/>
      <c r="AT474" s="209" t="s">
        <v>172</v>
      </c>
      <c r="AU474" s="209" t="s">
        <v>81</v>
      </c>
      <c r="AV474" s="13" t="s">
        <v>79</v>
      </c>
      <c r="AW474" s="13" t="s">
        <v>33</v>
      </c>
      <c r="AX474" s="13" t="s">
        <v>72</v>
      </c>
      <c r="AY474" s="209" t="s">
        <v>160</v>
      </c>
    </row>
    <row r="475" spans="2:51" s="13" customFormat="1" ht="11.25">
      <c r="B475" s="199"/>
      <c r="C475" s="200"/>
      <c r="D475" s="201" t="s">
        <v>172</v>
      </c>
      <c r="E475" s="202" t="s">
        <v>19</v>
      </c>
      <c r="F475" s="203" t="s">
        <v>345</v>
      </c>
      <c r="G475" s="200"/>
      <c r="H475" s="202" t="s">
        <v>19</v>
      </c>
      <c r="I475" s="204"/>
      <c r="J475" s="200"/>
      <c r="K475" s="200"/>
      <c r="L475" s="205"/>
      <c r="M475" s="206"/>
      <c r="N475" s="207"/>
      <c r="O475" s="207"/>
      <c r="P475" s="207"/>
      <c r="Q475" s="207"/>
      <c r="R475" s="207"/>
      <c r="S475" s="207"/>
      <c r="T475" s="208"/>
      <c r="AT475" s="209" t="s">
        <v>172</v>
      </c>
      <c r="AU475" s="209" t="s">
        <v>81</v>
      </c>
      <c r="AV475" s="13" t="s">
        <v>79</v>
      </c>
      <c r="AW475" s="13" t="s">
        <v>33</v>
      </c>
      <c r="AX475" s="13" t="s">
        <v>72</v>
      </c>
      <c r="AY475" s="209" t="s">
        <v>160</v>
      </c>
    </row>
    <row r="476" spans="2:51" s="14" customFormat="1" ht="11.25">
      <c r="B476" s="210"/>
      <c r="C476" s="211"/>
      <c r="D476" s="201" t="s">
        <v>172</v>
      </c>
      <c r="E476" s="212" t="s">
        <v>19</v>
      </c>
      <c r="F476" s="213" t="s">
        <v>617</v>
      </c>
      <c r="G476" s="211"/>
      <c r="H476" s="214">
        <v>18.586</v>
      </c>
      <c r="I476" s="215"/>
      <c r="J476" s="211"/>
      <c r="K476" s="211"/>
      <c r="L476" s="216"/>
      <c r="M476" s="217"/>
      <c r="N476" s="218"/>
      <c r="O476" s="218"/>
      <c r="P476" s="218"/>
      <c r="Q476" s="218"/>
      <c r="R476" s="218"/>
      <c r="S476" s="218"/>
      <c r="T476" s="219"/>
      <c r="AT476" s="220" t="s">
        <v>172</v>
      </c>
      <c r="AU476" s="220" t="s">
        <v>81</v>
      </c>
      <c r="AV476" s="14" t="s">
        <v>81</v>
      </c>
      <c r="AW476" s="14" t="s">
        <v>33</v>
      </c>
      <c r="AX476" s="14" t="s">
        <v>72</v>
      </c>
      <c r="AY476" s="220" t="s">
        <v>160</v>
      </c>
    </row>
    <row r="477" spans="2:51" s="14" customFormat="1" ht="11.25">
      <c r="B477" s="210"/>
      <c r="C477" s="211"/>
      <c r="D477" s="201" t="s">
        <v>172</v>
      </c>
      <c r="E477" s="212" t="s">
        <v>19</v>
      </c>
      <c r="F477" s="213" t="s">
        <v>618</v>
      </c>
      <c r="G477" s="211"/>
      <c r="H477" s="214">
        <v>28.87</v>
      </c>
      <c r="I477" s="215"/>
      <c r="J477" s="211"/>
      <c r="K477" s="211"/>
      <c r="L477" s="216"/>
      <c r="M477" s="217"/>
      <c r="N477" s="218"/>
      <c r="O477" s="218"/>
      <c r="P477" s="218"/>
      <c r="Q477" s="218"/>
      <c r="R477" s="218"/>
      <c r="S477" s="218"/>
      <c r="T477" s="219"/>
      <c r="AT477" s="220" t="s">
        <v>172</v>
      </c>
      <c r="AU477" s="220" t="s">
        <v>81</v>
      </c>
      <c r="AV477" s="14" t="s">
        <v>81</v>
      </c>
      <c r="AW477" s="14" t="s">
        <v>33</v>
      </c>
      <c r="AX477" s="14" t="s">
        <v>72</v>
      </c>
      <c r="AY477" s="220" t="s">
        <v>160</v>
      </c>
    </row>
    <row r="478" spans="2:51" s="15" customFormat="1" ht="11.25">
      <c r="B478" s="221"/>
      <c r="C478" s="222"/>
      <c r="D478" s="201" t="s">
        <v>172</v>
      </c>
      <c r="E478" s="223" t="s">
        <v>19</v>
      </c>
      <c r="F478" s="224" t="s">
        <v>178</v>
      </c>
      <c r="G478" s="222"/>
      <c r="H478" s="225">
        <v>47.456</v>
      </c>
      <c r="I478" s="226"/>
      <c r="J478" s="222"/>
      <c r="K478" s="222"/>
      <c r="L478" s="227"/>
      <c r="M478" s="228"/>
      <c r="N478" s="229"/>
      <c r="O478" s="229"/>
      <c r="P478" s="229"/>
      <c r="Q478" s="229"/>
      <c r="R478" s="229"/>
      <c r="S478" s="229"/>
      <c r="T478" s="230"/>
      <c r="AT478" s="231" t="s">
        <v>172</v>
      </c>
      <c r="AU478" s="231" t="s">
        <v>81</v>
      </c>
      <c r="AV478" s="15" t="s">
        <v>168</v>
      </c>
      <c r="AW478" s="15" t="s">
        <v>33</v>
      </c>
      <c r="AX478" s="15" t="s">
        <v>79</v>
      </c>
      <c r="AY478" s="231" t="s">
        <v>160</v>
      </c>
    </row>
    <row r="479" spans="1:65" s="2" customFormat="1" ht="21.75" customHeight="1">
      <c r="A479" s="36"/>
      <c r="B479" s="37"/>
      <c r="C479" s="181" t="s">
        <v>619</v>
      </c>
      <c r="D479" s="181" t="s">
        <v>163</v>
      </c>
      <c r="E479" s="182" t="s">
        <v>620</v>
      </c>
      <c r="F479" s="183" t="s">
        <v>621</v>
      </c>
      <c r="G479" s="184" t="s">
        <v>552</v>
      </c>
      <c r="H479" s="185">
        <v>43</v>
      </c>
      <c r="I479" s="186"/>
      <c r="J479" s="187">
        <f>ROUND(I479*H479,2)</f>
        <v>0</v>
      </c>
      <c r="K479" s="183" t="s">
        <v>167</v>
      </c>
      <c r="L479" s="41"/>
      <c r="M479" s="188" t="s">
        <v>19</v>
      </c>
      <c r="N479" s="189" t="s">
        <v>43</v>
      </c>
      <c r="O479" s="66"/>
      <c r="P479" s="190">
        <f>O479*H479</f>
        <v>0</v>
      </c>
      <c r="Q479" s="190">
        <v>0.36199</v>
      </c>
      <c r="R479" s="190">
        <f>Q479*H479</f>
        <v>15.56557</v>
      </c>
      <c r="S479" s="190">
        <v>0</v>
      </c>
      <c r="T479" s="191">
        <f>S479*H479</f>
        <v>0</v>
      </c>
      <c r="U479" s="36"/>
      <c r="V479" s="36"/>
      <c r="W479" s="36"/>
      <c r="X479" s="36"/>
      <c r="Y479" s="36"/>
      <c r="Z479" s="36"/>
      <c r="AA479" s="36"/>
      <c r="AB479" s="36"/>
      <c r="AC479" s="36"/>
      <c r="AD479" s="36"/>
      <c r="AE479" s="36"/>
      <c r="AR479" s="192" t="s">
        <v>168</v>
      </c>
      <c r="AT479" s="192" t="s">
        <v>163</v>
      </c>
      <c r="AU479" s="192" t="s">
        <v>81</v>
      </c>
      <c r="AY479" s="19" t="s">
        <v>160</v>
      </c>
      <c r="BE479" s="193">
        <f>IF(N479="základní",J479,0)</f>
        <v>0</v>
      </c>
      <c r="BF479" s="193">
        <f>IF(N479="snížená",J479,0)</f>
        <v>0</v>
      </c>
      <c r="BG479" s="193">
        <f>IF(N479="zákl. přenesená",J479,0)</f>
        <v>0</v>
      </c>
      <c r="BH479" s="193">
        <f>IF(N479="sníž. přenesená",J479,0)</f>
        <v>0</v>
      </c>
      <c r="BI479" s="193">
        <f>IF(N479="nulová",J479,0)</f>
        <v>0</v>
      </c>
      <c r="BJ479" s="19" t="s">
        <v>79</v>
      </c>
      <c r="BK479" s="193">
        <f>ROUND(I479*H479,2)</f>
        <v>0</v>
      </c>
      <c r="BL479" s="19" t="s">
        <v>168</v>
      </c>
      <c r="BM479" s="192" t="s">
        <v>622</v>
      </c>
    </row>
    <row r="480" spans="1:47" s="2" customFormat="1" ht="11.25">
      <c r="A480" s="36"/>
      <c r="B480" s="37"/>
      <c r="C480" s="38"/>
      <c r="D480" s="194" t="s">
        <v>170</v>
      </c>
      <c r="E480" s="38"/>
      <c r="F480" s="195" t="s">
        <v>623</v>
      </c>
      <c r="G480" s="38"/>
      <c r="H480" s="38"/>
      <c r="I480" s="196"/>
      <c r="J480" s="38"/>
      <c r="K480" s="38"/>
      <c r="L480" s="41"/>
      <c r="M480" s="197"/>
      <c r="N480" s="198"/>
      <c r="O480" s="66"/>
      <c r="P480" s="66"/>
      <c r="Q480" s="66"/>
      <c r="R480" s="66"/>
      <c r="S480" s="66"/>
      <c r="T480" s="67"/>
      <c r="U480" s="36"/>
      <c r="V480" s="36"/>
      <c r="W480" s="36"/>
      <c r="X480" s="36"/>
      <c r="Y480" s="36"/>
      <c r="Z480" s="36"/>
      <c r="AA480" s="36"/>
      <c r="AB480" s="36"/>
      <c r="AC480" s="36"/>
      <c r="AD480" s="36"/>
      <c r="AE480" s="36"/>
      <c r="AT480" s="19" t="s">
        <v>170</v>
      </c>
      <c r="AU480" s="19" t="s">
        <v>81</v>
      </c>
    </row>
    <row r="481" spans="2:51" s="13" customFormat="1" ht="11.25">
      <c r="B481" s="199"/>
      <c r="C481" s="200"/>
      <c r="D481" s="201" t="s">
        <v>172</v>
      </c>
      <c r="E481" s="202" t="s">
        <v>19</v>
      </c>
      <c r="F481" s="203" t="s">
        <v>624</v>
      </c>
      <c r="G481" s="200"/>
      <c r="H481" s="202" t="s">
        <v>19</v>
      </c>
      <c r="I481" s="204"/>
      <c r="J481" s="200"/>
      <c r="K481" s="200"/>
      <c r="L481" s="205"/>
      <c r="M481" s="206"/>
      <c r="N481" s="207"/>
      <c r="O481" s="207"/>
      <c r="P481" s="207"/>
      <c r="Q481" s="207"/>
      <c r="R481" s="207"/>
      <c r="S481" s="207"/>
      <c r="T481" s="208"/>
      <c r="AT481" s="209" t="s">
        <v>172</v>
      </c>
      <c r="AU481" s="209" t="s">
        <v>81</v>
      </c>
      <c r="AV481" s="13" t="s">
        <v>79</v>
      </c>
      <c r="AW481" s="13" t="s">
        <v>33</v>
      </c>
      <c r="AX481" s="13" t="s">
        <v>72</v>
      </c>
      <c r="AY481" s="209" t="s">
        <v>160</v>
      </c>
    </row>
    <row r="482" spans="2:51" s="13" customFormat="1" ht="11.25">
      <c r="B482" s="199"/>
      <c r="C482" s="200"/>
      <c r="D482" s="201" t="s">
        <v>172</v>
      </c>
      <c r="E482" s="202" t="s">
        <v>19</v>
      </c>
      <c r="F482" s="203" t="s">
        <v>345</v>
      </c>
      <c r="G482" s="200"/>
      <c r="H482" s="202" t="s">
        <v>19</v>
      </c>
      <c r="I482" s="204"/>
      <c r="J482" s="200"/>
      <c r="K482" s="200"/>
      <c r="L482" s="205"/>
      <c r="M482" s="206"/>
      <c r="N482" s="207"/>
      <c r="O482" s="207"/>
      <c r="P482" s="207"/>
      <c r="Q482" s="207"/>
      <c r="R482" s="207"/>
      <c r="S482" s="207"/>
      <c r="T482" s="208"/>
      <c r="AT482" s="209" t="s">
        <v>172</v>
      </c>
      <c r="AU482" s="209" t="s">
        <v>81</v>
      </c>
      <c r="AV482" s="13" t="s">
        <v>79</v>
      </c>
      <c r="AW482" s="13" t="s">
        <v>33</v>
      </c>
      <c r="AX482" s="13" t="s">
        <v>72</v>
      </c>
      <c r="AY482" s="209" t="s">
        <v>160</v>
      </c>
    </row>
    <row r="483" spans="2:51" s="14" customFormat="1" ht="11.25">
      <c r="B483" s="210"/>
      <c r="C483" s="211"/>
      <c r="D483" s="201" t="s">
        <v>172</v>
      </c>
      <c r="E483" s="212" t="s">
        <v>19</v>
      </c>
      <c r="F483" s="213" t="s">
        <v>625</v>
      </c>
      <c r="G483" s="211"/>
      <c r="H483" s="214">
        <v>39</v>
      </c>
      <c r="I483" s="215"/>
      <c r="J483" s="211"/>
      <c r="K483" s="211"/>
      <c r="L483" s="216"/>
      <c r="M483" s="217"/>
      <c r="N483" s="218"/>
      <c r="O483" s="218"/>
      <c r="P483" s="218"/>
      <c r="Q483" s="218"/>
      <c r="R483" s="218"/>
      <c r="S483" s="218"/>
      <c r="T483" s="219"/>
      <c r="AT483" s="220" t="s">
        <v>172</v>
      </c>
      <c r="AU483" s="220" t="s">
        <v>81</v>
      </c>
      <c r="AV483" s="14" t="s">
        <v>81</v>
      </c>
      <c r="AW483" s="14" t="s">
        <v>33</v>
      </c>
      <c r="AX483" s="14" t="s">
        <v>72</v>
      </c>
      <c r="AY483" s="220" t="s">
        <v>160</v>
      </c>
    </row>
    <row r="484" spans="2:51" s="14" customFormat="1" ht="11.25">
      <c r="B484" s="210"/>
      <c r="C484" s="211"/>
      <c r="D484" s="201" t="s">
        <v>172</v>
      </c>
      <c r="E484" s="212" t="s">
        <v>19</v>
      </c>
      <c r="F484" s="213" t="s">
        <v>626</v>
      </c>
      <c r="G484" s="211"/>
      <c r="H484" s="214">
        <v>4</v>
      </c>
      <c r="I484" s="215"/>
      <c r="J484" s="211"/>
      <c r="K484" s="211"/>
      <c r="L484" s="216"/>
      <c r="M484" s="217"/>
      <c r="N484" s="218"/>
      <c r="O484" s="218"/>
      <c r="P484" s="218"/>
      <c r="Q484" s="218"/>
      <c r="R484" s="218"/>
      <c r="S484" s="218"/>
      <c r="T484" s="219"/>
      <c r="AT484" s="220" t="s">
        <v>172</v>
      </c>
      <c r="AU484" s="220" t="s">
        <v>81</v>
      </c>
      <c r="AV484" s="14" t="s">
        <v>81</v>
      </c>
      <c r="AW484" s="14" t="s">
        <v>33</v>
      </c>
      <c r="AX484" s="14" t="s">
        <v>72</v>
      </c>
      <c r="AY484" s="220" t="s">
        <v>160</v>
      </c>
    </row>
    <row r="485" spans="2:51" s="15" customFormat="1" ht="11.25">
      <c r="B485" s="221"/>
      <c r="C485" s="222"/>
      <c r="D485" s="201" t="s">
        <v>172</v>
      </c>
      <c r="E485" s="223" t="s">
        <v>19</v>
      </c>
      <c r="F485" s="224" t="s">
        <v>178</v>
      </c>
      <c r="G485" s="222"/>
      <c r="H485" s="225">
        <v>43</v>
      </c>
      <c r="I485" s="226"/>
      <c r="J485" s="222"/>
      <c r="K485" s="222"/>
      <c r="L485" s="227"/>
      <c r="M485" s="228"/>
      <c r="N485" s="229"/>
      <c r="O485" s="229"/>
      <c r="P485" s="229"/>
      <c r="Q485" s="229"/>
      <c r="R485" s="229"/>
      <c r="S485" s="229"/>
      <c r="T485" s="230"/>
      <c r="AT485" s="231" t="s">
        <v>172</v>
      </c>
      <c r="AU485" s="231" t="s">
        <v>81</v>
      </c>
      <c r="AV485" s="15" t="s">
        <v>168</v>
      </c>
      <c r="AW485" s="15" t="s">
        <v>33</v>
      </c>
      <c r="AX485" s="15" t="s">
        <v>79</v>
      </c>
      <c r="AY485" s="231" t="s">
        <v>160</v>
      </c>
    </row>
    <row r="486" spans="1:65" s="2" customFormat="1" ht="24.2" customHeight="1">
      <c r="A486" s="36"/>
      <c r="B486" s="37"/>
      <c r="C486" s="244" t="s">
        <v>627</v>
      </c>
      <c r="D486" s="244" t="s">
        <v>320</v>
      </c>
      <c r="E486" s="245" t="s">
        <v>628</v>
      </c>
      <c r="F486" s="246" t="s">
        <v>629</v>
      </c>
      <c r="G486" s="247" t="s">
        <v>552</v>
      </c>
      <c r="H486" s="248">
        <v>39</v>
      </c>
      <c r="I486" s="249"/>
      <c r="J486" s="250">
        <f>ROUND(I486*H486,2)</f>
        <v>0</v>
      </c>
      <c r="K486" s="246" t="s">
        <v>19</v>
      </c>
      <c r="L486" s="251"/>
      <c r="M486" s="252" t="s">
        <v>19</v>
      </c>
      <c r="N486" s="253" t="s">
        <v>43</v>
      </c>
      <c r="O486" s="66"/>
      <c r="P486" s="190">
        <f>O486*H486</f>
        <v>0</v>
      </c>
      <c r="Q486" s="190">
        <v>0</v>
      </c>
      <c r="R486" s="190">
        <f>Q486*H486</f>
        <v>0</v>
      </c>
      <c r="S486" s="190">
        <v>0</v>
      </c>
      <c r="T486" s="191">
        <f>S486*H486</f>
        <v>0</v>
      </c>
      <c r="U486" s="36"/>
      <c r="V486" s="36"/>
      <c r="W486" s="36"/>
      <c r="X486" s="36"/>
      <c r="Y486" s="36"/>
      <c r="Z486" s="36"/>
      <c r="AA486" s="36"/>
      <c r="AB486" s="36"/>
      <c r="AC486" s="36"/>
      <c r="AD486" s="36"/>
      <c r="AE486" s="36"/>
      <c r="AR486" s="192" t="s">
        <v>223</v>
      </c>
      <c r="AT486" s="192" t="s">
        <v>320</v>
      </c>
      <c r="AU486" s="192" t="s">
        <v>81</v>
      </c>
      <c r="AY486" s="19" t="s">
        <v>160</v>
      </c>
      <c r="BE486" s="193">
        <f>IF(N486="základní",J486,0)</f>
        <v>0</v>
      </c>
      <c r="BF486" s="193">
        <f>IF(N486="snížená",J486,0)</f>
        <v>0</v>
      </c>
      <c r="BG486" s="193">
        <f>IF(N486="zákl. přenesená",J486,0)</f>
        <v>0</v>
      </c>
      <c r="BH486" s="193">
        <f>IF(N486="sníž. přenesená",J486,0)</f>
        <v>0</v>
      </c>
      <c r="BI486" s="193">
        <f>IF(N486="nulová",J486,0)</f>
        <v>0</v>
      </c>
      <c r="BJ486" s="19" t="s">
        <v>79</v>
      </c>
      <c r="BK486" s="193">
        <f>ROUND(I486*H486,2)</f>
        <v>0</v>
      </c>
      <c r="BL486" s="19" t="s">
        <v>168</v>
      </c>
      <c r="BM486" s="192" t="s">
        <v>630</v>
      </c>
    </row>
    <row r="487" spans="1:65" s="2" customFormat="1" ht="24.2" customHeight="1">
      <c r="A487" s="36"/>
      <c r="B487" s="37"/>
      <c r="C487" s="244" t="s">
        <v>631</v>
      </c>
      <c r="D487" s="244" t="s">
        <v>320</v>
      </c>
      <c r="E487" s="245" t="s">
        <v>632</v>
      </c>
      <c r="F487" s="246" t="s">
        <v>633</v>
      </c>
      <c r="G487" s="247" t="s">
        <v>552</v>
      </c>
      <c r="H487" s="248">
        <v>4</v>
      </c>
      <c r="I487" s="249"/>
      <c r="J487" s="250">
        <f>ROUND(I487*H487,2)</f>
        <v>0</v>
      </c>
      <c r="K487" s="246" t="s">
        <v>19</v>
      </c>
      <c r="L487" s="251"/>
      <c r="M487" s="252" t="s">
        <v>19</v>
      </c>
      <c r="N487" s="253" t="s">
        <v>43</v>
      </c>
      <c r="O487" s="66"/>
      <c r="P487" s="190">
        <f>O487*H487</f>
        <v>0</v>
      </c>
      <c r="Q487" s="190">
        <v>0</v>
      </c>
      <c r="R487" s="190">
        <f>Q487*H487</f>
        <v>0</v>
      </c>
      <c r="S487" s="190">
        <v>0</v>
      </c>
      <c r="T487" s="191">
        <f>S487*H487</f>
        <v>0</v>
      </c>
      <c r="U487" s="36"/>
      <c r="V487" s="36"/>
      <c r="W487" s="36"/>
      <c r="X487" s="36"/>
      <c r="Y487" s="36"/>
      <c r="Z487" s="36"/>
      <c r="AA487" s="36"/>
      <c r="AB487" s="36"/>
      <c r="AC487" s="36"/>
      <c r="AD487" s="36"/>
      <c r="AE487" s="36"/>
      <c r="AR487" s="192" t="s">
        <v>223</v>
      </c>
      <c r="AT487" s="192" t="s">
        <v>320</v>
      </c>
      <c r="AU487" s="192" t="s">
        <v>81</v>
      </c>
      <c r="AY487" s="19" t="s">
        <v>160</v>
      </c>
      <c r="BE487" s="193">
        <f>IF(N487="základní",J487,0)</f>
        <v>0</v>
      </c>
      <c r="BF487" s="193">
        <f>IF(N487="snížená",J487,0)</f>
        <v>0</v>
      </c>
      <c r="BG487" s="193">
        <f>IF(N487="zákl. přenesená",J487,0)</f>
        <v>0</v>
      </c>
      <c r="BH487" s="193">
        <f>IF(N487="sníž. přenesená",J487,0)</f>
        <v>0</v>
      </c>
      <c r="BI487" s="193">
        <f>IF(N487="nulová",J487,0)</f>
        <v>0</v>
      </c>
      <c r="BJ487" s="19" t="s">
        <v>79</v>
      </c>
      <c r="BK487" s="193">
        <f>ROUND(I487*H487,2)</f>
        <v>0</v>
      </c>
      <c r="BL487" s="19" t="s">
        <v>168</v>
      </c>
      <c r="BM487" s="192" t="s">
        <v>634</v>
      </c>
    </row>
    <row r="488" spans="1:65" s="2" customFormat="1" ht="16.5" customHeight="1">
      <c r="A488" s="36"/>
      <c r="B488" s="37"/>
      <c r="C488" s="181" t="s">
        <v>635</v>
      </c>
      <c r="D488" s="181" t="s">
        <v>163</v>
      </c>
      <c r="E488" s="182" t="s">
        <v>636</v>
      </c>
      <c r="F488" s="183" t="s">
        <v>637</v>
      </c>
      <c r="G488" s="184" t="s">
        <v>463</v>
      </c>
      <c r="H488" s="185">
        <v>1</v>
      </c>
      <c r="I488" s="186"/>
      <c r="J488" s="187">
        <f>ROUND(I488*H488,2)</f>
        <v>0</v>
      </c>
      <c r="K488" s="183" t="s">
        <v>19</v>
      </c>
      <c r="L488" s="41"/>
      <c r="M488" s="188" t="s">
        <v>19</v>
      </c>
      <c r="N488" s="189" t="s">
        <v>43</v>
      </c>
      <c r="O488" s="66"/>
      <c r="P488" s="190">
        <f>O488*H488</f>
        <v>0</v>
      </c>
      <c r="Q488" s="190">
        <v>0</v>
      </c>
      <c r="R488" s="190">
        <f>Q488*H488</f>
        <v>0</v>
      </c>
      <c r="S488" s="190">
        <v>0</v>
      </c>
      <c r="T488" s="191">
        <f>S488*H488</f>
        <v>0</v>
      </c>
      <c r="U488" s="36"/>
      <c r="V488" s="36"/>
      <c r="W488" s="36"/>
      <c r="X488" s="36"/>
      <c r="Y488" s="36"/>
      <c r="Z488" s="36"/>
      <c r="AA488" s="36"/>
      <c r="AB488" s="36"/>
      <c r="AC488" s="36"/>
      <c r="AD488" s="36"/>
      <c r="AE488" s="36"/>
      <c r="AR488" s="192" t="s">
        <v>168</v>
      </c>
      <c r="AT488" s="192" t="s">
        <v>163</v>
      </c>
      <c r="AU488" s="192" t="s">
        <v>81</v>
      </c>
      <c r="AY488" s="19" t="s">
        <v>160</v>
      </c>
      <c r="BE488" s="193">
        <f>IF(N488="základní",J488,0)</f>
        <v>0</v>
      </c>
      <c r="BF488" s="193">
        <f>IF(N488="snížená",J488,0)</f>
        <v>0</v>
      </c>
      <c r="BG488" s="193">
        <f>IF(N488="zákl. přenesená",J488,0)</f>
        <v>0</v>
      </c>
      <c r="BH488" s="193">
        <f>IF(N488="sníž. přenesená",J488,0)</f>
        <v>0</v>
      </c>
      <c r="BI488" s="193">
        <f>IF(N488="nulová",J488,0)</f>
        <v>0</v>
      </c>
      <c r="BJ488" s="19" t="s">
        <v>79</v>
      </c>
      <c r="BK488" s="193">
        <f>ROUND(I488*H488,2)</f>
        <v>0</v>
      </c>
      <c r="BL488" s="19" t="s">
        <v>168</v>
      </c>
      <c r="BM488" s="192" t="s">
        <v>638</v>
      </c>
    </row>
    <row r="489" spans="2:51" s="13" customFormat="1" ht="11.25">
      <c r="B489" s="199"/>
      <c r="C489" s="200"/>
      <c r="D489" s="201" t="s">
        <v>172</v>
      </c>
      <c r="E489" s="202" t="s">
        <v>19</v>
      </c>
      <c r="F489" s="203" t="s">
        <v>639</v>
      </c>
      <c r="G489" s="200"/>
      <c r="H489" s="202" t="s">
        <v>19</v>
      </c>
      <c r="I489" s="204"/>
      <c r="J489" s="200"/>
      <c r="K489" s="200"/>
      <c r="L489" s="205"/>
      <c r="M489" s="206"/>
      <c r="N489" s="207"/>
      <c r="O489" s="207"/>
      <c r="P489" s="207"/>
      <c r="Q489" s="207"/>
      <c r="R489" s="207"/>
      <c r="S489" s="207"/>
      <c r="T489" s="208"/>
      <c r="AT489" s="209" t="s">
        <v>172</v>
      </c>
      <c r="AU489" s="209" t="s">
        <v>81</v>
      </c>
      <c r="AV489" s="13" t="s">
        <v>79</v>
      </c>
      <c r="AW489" s="13" t="s">
        <v>33</v>
      </c>
      <c r="AX489" s="13" t="s">
        <v>72</v>
      </c>
      <c r="AY489" s="209" t="s">
        <v>160</v>
      </c>
    </row>
    <row r="490" spans="2:51" s="13" customFormat="1" ht="11.25">
      <c r="B490" s="199"/>
      <c r="C490" s="200"/>
      <c r="D490" s="201" t="s">
        <v>172</v>
      </c>
      <c r="E490" s="202" t="s">
        <v>19</v>
      </c>
      <c r="F490" s="203" t="s">
        <v>640</v>
      </c>
      <c r="G490" s="200"/>
      <c r="H490" s="202" t="s">
        <v>19</v>
      </c>
      <c r="I490" s="204"/>
      <c r="J490" s="200"/>
      <c r="K490" s="200"/>
      <c r="L490" s="205"/>
      <c r="M490" s="206"/>
      <c r="N490" s="207"/>
      <c r="O490" s="207"/>
      <c r="P490" s="207"/>
      <c r="Q490" s="207"/>
      <c r="R490" s="207"/>
      <c r="S490" s="207"/>
      <c r="T490" s="208"/>
      <c r="AT490" s="209" t="s">
        <v>172</v>
      </c>
      <c r="AU490" s="209" t="s">
        <v>81</v>
      </c>
      <c r="AV490" s="13" t="s">
        <v>79</v>
      </c>
      <c r="AW490" s="13" t="s">
        <v>33</v>
      </c>
      <c r="AX490" s="13" t="s">
        <v>72</v>
      </c>
      <c r="AY490" s="209" t="s">
        <v>160</v>
      </c>
    </row>
    <row r="491" spans="2:51" s="14" customFormat="1" ht="11.25">
      <c r="B491" s="210"/>
      <c r="C491" s="211"/>
      <c r="D491" s="201" t="s">
        <v>172</v>
      </c>
      <c r="E491" s="212" t="s">
        <v>19</v>
      </c>
      <c r="F491" s="213" t="s">
        <v>79</v>
      </c>
      <c r="G491" s="211"/>
      <c r="H491" s="214">
        <v>1</v>
      </c>
      <c r="I491" s="215"/>
      <c r="J491" s="211"/>
      <c r="K491" s="211"/>
      <c r="L491" s="216"/>
      <c r="M491" s="217"/>
      <c r="N491" s="218"/>
      <c r="O491" s="218"/>
      <c r="P491" s="218"/>
      <c r="Q491" s="218"/>
      <c r="R491" s="218"/>
      <c r="S491" s="218"/>
      <c r="T491" s="219"/>
      <c r="AT491" s="220" t="s">
        <v>172</v>
      </c>
      <c r="AU491" s="220" t="s">
        <v>81</v>
      </c>
      <c r="AV491" s="14" t="s">
        <v>81</v>
      </c>
      <c r="AW491" s="14" t="s">
        <v>33</v>
      </c>
      <c r="AX491" s="14" t="s">
        <v>79</v>
      </c>
      <c r="AY491" s="220" t="s">
        <v>160</v>
      </c>
    </row>
    <row r="492" spans="2:63" s="12" customFormat="1" ht="22.9" customHeight="1">
      <c r="B492" s="165"/>
      <c r="C492" s="166"/>
      <c r="D492" s="167" t="s">
        <v>71</v>
      </c>
      <c r="E492" s="179" t="s">
        <v>641</v>
      </c>
      <c r="F492" s="179" t="s">
        <v>642</v>
      </c>
      <c r="G492" s="166"/>
      <c r="H492" s="166"/>
      <c r="I492" s="169"/>
      <c r="J492" s="180">
        <f>BK492</f>
        <v>0</v>
      </c>
      <c r="K492" s="166"/>
      <c r="L492" s="171"/>
      <c r="M492" s="172"/>
      <c r="N492" s="173"/>
      <c r="O492" s="173"/>
      <c r="P492" s="174">
        <f>SUM(P493:P502)</f>
        <v>0</v>
      </c>
      <c r="Q492" s="173"/>
      <c r="R492" s="174">
        <f>SUM(R493:R502)</f>
        <v>0.01600557</v>
      </c>
      <c r="S492" s="173"/>
      <c r="T492" s="175">
        <f>SUM(T493:T502)</f>
        <v>0</v>
      </c>
      <c r="AR492" s="176" t="s">
        <v>79</v>
      </c>
      <c r="AT492" s="177" t="s">
        <v>71</v>
      </c>
      <c r="AU492" s="177" t="s">
        <v>79</v>
      </c>
      <c r="AY492" s="176" t="s">
        <v>160</v>
      </c>
      <c r="BK492" s="178">
        <f>SUM(BK493:BK502)</f>
        <v>0</v>
      </c>
    </row>
    <row r="493" spans="1:65" s="2" customFormat="1" ht="21.75" customHeight="1">
      <c r="A493" s="36"/>
      <c r="B493" s="37"/>
      <c r="C493" s="181" t="s">
        <v>643</v>
      </c>
      <c r="D493" s="181" t="s">
        <v>163</v>
      </c>
      <c r="E493" s="182" t="s">
        <v>644</v>
      </c>
      <c r="F493" s="183" t="s">
        <v>645</v>
      </c>
      <c r="G493" s="184" t="s">
        <v>646</v>
      </c>
      <c r="H493" s="185">
        <v>60</v>
      </c>
      <c r="I493" s="186"/>
      <c r="J493" s="187">
        <f>ROUND(I493*H493,2)</f>
        <v>0</v>
      </c>
      <c r="K493" s="183" t="s">
        <v>167</v>
      </c>
      <c r="L493" s="41"/>
      <c r="M493" s="188" t="s">
        <v>19</v>
      </c>
      <c r="N493" s="189" t="s">
        <v>43</v>
      </c>
      <c r="O493" s="66"/>
      <c r="P493" s="190">
        <f>O493*H493</f>
        <v>0</v>
      </c>
      <c r="Q493" s="190">
        <v>0</v>
      </c>
      <c r="R493" s="190">
        <f>Q493*H493</f>
        <v>0</v>
      </c>
      <c r="S493" s="190">
        <v>0</v>
      </c>
      <c r="T493" s="191">
        <f>S493*H493</f>
        <v>0</v>
      </c>
      <c r="U493" s="36"/>
      <c r="V493" s="36"/>
      <c r="W493" s="36"/>
      <c r="X493" s="36"/>
      <c r="Y493" s="36"/>
      <c r="Z493" s="36"/>
      <c r="AA493" s="36"/>
      <c r="AB493" s="36"/>
      <c r="AC493" s="36"/>
      <c r="AD493" s="36"/>
      <c r="AE493" s="36"/>
      <c r="AR493" s="192" t="s">
        <v>168</v>
      </c>
      <c r="AT493" s="192" t="s">
        <v>163</v>
      </c>
      <c r="AU493" s="192" t="s">
        <v>81</v>
      </c>
      <c r="AY493" s="19" t="s">
        <v>160</v>
      </c>
      <c r="BE493" s="193">
        <f>IF(N493="základní",J493,0)</f>
        <v>0</v>
      </c>
      <c r="BF493" s="193">
        <f>IF(N493="snížená",J493,0)</f>
        <v>0</v>
      </c>
      <c r="BG493" s="193">
        <f>IF(N493="zákl. přenesená",J493,0)</f>
        <v>0</v>
      </c>
      <c r="BH493" s="193">
        <f>IF(N493="sníž. přenesená",J493,0)</f>
        <v>0</v>
      </c>
      <c r="BI493" s="193">
        <f>IF(N493="nulová",J493,0)</f>
        <v>0</v>
      </c>
      <c r="BJ493" s="19" t="s">
        <v>79</v>
      </c>
      <c r="BK493" s="193">
        <f>ROUND(I493*H493,2)</f>
        <v>0</v>
      </c>
      <c r="BL493" s="19" t="s">
        <v>168</v>
      </c>
      <c r="BM493" s="192" t="s">
        <v>647</v>
      </c>
    </row>
    <row r="494" spans="1:47" s="2" customFormat="1" ht="11.25">
      <c r="A494" s="36"/>
      <c r="B494" s="37"/>
      <c r="C494" s="38"/>
      <c r="D494" s="194" t="s">
        <v>170</v>
      </c>
      <c r="E494" s="38"/>
      <c r="F494" s="195" t="s">
        <v>648</v>
      </c>
      <c r="G494" s="38"/>
      <c r="H494" s="38"/>
      <c r="I494" s="196"/>
      <c r="J494" s="38"/>
      <c r="K494" s="38"/>
      <c r="L494" s="41"/>
      <c r="M494" s="197"/>
      <c r="N494" s="198"/>
      <c r="O494" s="66"/>
      <c r="P494" s="66"/>
      <c r="Q494" s="66"/>
      <c r="R494" s="66"/>
      <c r="S494" s="66"/>
      <c r="T494" s="67"/>
      <c r="U494" s="36"/>
      <c r="V494" s="36"/>
      <c r="W494" s="36"/>
      <c r="X494" s="36"/>
      <c r="Y494" s="36"/>
      <c r="Z494" s="36"/>
      <c r="AA494" s="36"/>
      <c r="AB494" s="36"/>
      <c r="AC494" s="36"/>
      <c r="AD494" s="36"/>
      <c r="AE494" s="36"/>
      <c r="AT494" s="19" t="s">
        <v>170</v>
      </c>
      <c r="AU494" s="19" t="s">
        <v>81</v>
      </c>
    </row>
    <row r="495" spans="1:47" s="2" customFormat="1" ht="29.25">
      <c r="A495" s="36"/>
      <c r="B495" s="37"/>
      <c r="C495" s="38"/>
      <c r="D495" s="201" t="s">
        <v>298</v>
      </c>
      <c r="E495" s="38"/>
      <c r="F495" s="243" t="s">
        <v>649</v>
      </c>
      <c r="G495" s="38"/>
      <c r="H495" s="38"/>
      <c r="I495" s="196"/>
      <c r="J495" s="38"/>
      <c r="K495" s="38"/>
      <c r="L495" s="41"/>
      <c r="M495" s="197"/>
      <c r="N495" s="198"/>
      <c r="O495" s="66"/>
      <c r="P495" s="66"/>
      <c r="Q495" s="66"/>
      <c r="R495" s="66"/>
      <c r="S495" s="66"/>
      <c r="T495" s="67"/>
      <c r="U495" s="36"/>
      <c r="V495" s="36"/>
      <c r="W495" s="36"/>
      <c r="X495" s="36"/>
      <c r="Y495" s="36"/>
      <c r="Z495" s="36"/>
      <c r="AA495" s="36"/>
      <c r="AB495" s="36"/>
      <c r="AC495" s="36"/>
      <c r="AD495" s="36"/>
      <c r="AE495" s="36"/>
      <c r="AT495" s="19" t="s">
        <v>298</v>
      </c>
      <c r="AU495" s="19" t="s">
        <v>81</v>
      </c>
    </row>
    <row r="496" spans="2:51" s="13" customFormat="1" ht="11.25">
      <c r="B496" s="199"/>
      <c r="C496" s="200"/>
      <c r="D496" s="201" t="s">
        <v>172</v>
      </c>
      <c r="E496" s="202" t="s">
        <v>19</v>
      </c>
      <c r="F496" s="203" t="s">
        <v>650</v>
      </c>
      <c r="G496" s="200"/>
      <c r="H496" s="202" t="s">
        <v>19</v>
      </c>
      <c r="I496" s="204"/>
      <c r="J496" s="200"/>
      <c r="K496" s="200"/>
      <c r="L496" s="205"/>
      <c r="M496" s="206"/>
      <c r="N496" s="207"/>
      <c r="O496" s="207"/>
      <c r="P496" s="207"/>
      <c r="Q496" s="207"/>
      <c r="R496" s="207"/>
      <c r="S496" s="207"/>
      <c r="T496" s="208"/>
      <c r="AT496" s="209" t="s">
        <v>172</v>
      </c>
      <c r="AU496" s="209" t="s">
        <v>81</v>
      </c>
      <c r="AV496" s="13" t="s">
        <v>79</v>
      </c>
      <c r="AW496" s="13" t="s">
        <v>33</v>
      </c>
      <c r="AX496" s="13" t="s">
        <v>72</v>
      </c>
      <c r="AY496" s="209" t="s">
        <v>160</v>
      </c>
    </row>
    <row r="497" spans="2:51" s="14" customFormat="1" ht="11.25">
      <c r="B497" s="210"/>
      <c r="C497" s="211"/>
      <c r="D497" s="201" t="s">
        <v>172</v>
      </c>
      <c r="E497" s="212" t="s">
        <v>19</v>
      </c>
      <c r="F497" s="213" t="s">
        <v>651</v>
      </c>
      <c r="G497" s="211"/>
      <c r="H497" s="214">
        <v>60</v>
      </c>
      <c r="I497" s="215"/>
      <c r="J497" s="211"/>
      <c r="K497" s="211"/>
      <c r="L497" s="216"/>
      <c r="M497" s="217"/>
      <c r="N497" s="218"/>
      <c r="O497" s="218"/>
      <c r="P497" s="218"/>
      <c r="Q497" s="218"/>
      <c r="R497" s="218"/>
      <c r="S497" s="218"/>
      <c r="T497" s="219"/>
      <c r="AT497" s="220" t="s">
        <v>172</v>
      </c>
      <c r="AU497" s="220" t="s">
        <v>81</v>
      </c>
      <c r="AV497" s="14" t="s">
        <v>81</v>
      </c>
      <c r="AW497" s="14" t="s">
        <v>33</v>
      </c>
      <c r="AX497" s="14" t="s">
        <v>79</v>
      </c>
      <c r="AY497" s="220" t="s">
        <v>160</v>
      </c>
    </row>
    <row r="498" spans="1:65" s="2" customFormat="1" ht="24.2" customHeight="1">
      <c r="A498" s="36"/>
      <c r="B498" s="37"/>
      <c r="C498" s="181" t="s">
        <v>652</v>
      </c>
      <c r="D498" s="181" t="s">
        <v>163</v>
      </c>
      <c r="E498" s="182" t="s">
        <v>653</v>
      </c>
      <c r="F498" s="183" t="s">
        <v>654</v>
      </c>
      <c r="G498" s="184" t="s">
        <v>110</v>
      </c>
      <c r="H498" s="185">
        <v>76.217</v>
      </c>
      <c r="I498" s="186"/>
      <c r="J498" s="187">
        <f>ROUND(I498*H498,2)</f>
        <v>0</v>
      </c>
      <c r="K498" s="183" t="s">
        <v>167</v>
      </c>
      <c r="L498" s="41"/>
      <c r="M498" s="188" t="s">
        <v>19</v>
      </c>
      <c r="N498" s="189" t="s">
        <v>43</v>
      </c>
      <c r="O498" s="66"/>
      <c r="P498" s="190">
        <f>O498*H498</f>
        <v>0</v>
      </c>
      <c r="Q498" s="190">
        <v>0.00021</v>
      </c>
      <c r="R498" s="190">
        <f>Q498*H498</f>
        <v>0.01600557</v>
      </c>
      <c r="S498" s="190">
        <v>0</v>
      </c>
      <c r="T498" s="191">
        <f>S498*H498</f>
        <v>0</v>
      </c>
      <c r="U498" s="36"/>
      <c r="V498" s="36"/>
      <c r="W498" s="36"/>
      <c r="X498" s="36"/>
      <c r="Y498" s="36"/>
      <c r="Z498" s="36"/>
      <c r="AA498" s="36"/>
      <c r="AB498" s="36"/>
      <c r="AC498" s="36"/>
      <c r="AD498" s="36"/>
      <c r="AE498" s="36"/>
      <c r="AR498" s="192" t="s">
        <v>168</v>
      </c>
      <c r="AT498" s="192" t="s">
        <v>163</v>
      </c>
      <c r="AU498" s="192" t="s">
        <v>81</v>
      </c>
      <c r="AY498" s="19" t="s">
        <v>160</v>
      </c>
      <c r="BE498" s="193">
        <f>IF(N498="základní",J498,0)</f>
        <v>0</v>
      </c>
      <c r="BF498" s="193">
        <f>IF(N498="snížená",J498,0)</f>
        <v>0</v>
      </c>
      <c r="BG498" s="193">
        <f>IF(N498="zákl. přenesená",J498,0)</f>
        <v>0</v>
      </c>
      <c r="BH498" s="193">
        <f>IF(N498="sníž. přenesená",J498,0)</f>
        <v>0</v>
      </c>
      <c r="BI498" s="193">
        <f>IF(N498="nulová",J498,0)</f>
        <v>0</v>
      </c>
      <c r="BJ498" s="19" t="s">
        <v>79</v>
      </c>
      <c r="BK498" s="193">
        <f>ROUND(I498*H498,2)</f>
        <v>0</v>
      </c>
      <c r="BL498" s="19" t="s">
        <v>168</v>
      </c>
      <c r="BM498" s="192" t="s">
        <v>655</v>
      </c>
    </row>
    <row r="499" spans="1:47" s="2" customFormat="1" ht="11.25">
      <c r="A499" s="36"/>
      <c r="B499" s="37"/>
      <c r="C499" s="38"/>
      <c r="D499" s="194" t="s">
        <v>170</v>
      </c>
      <c r="E499" s="38"/>
      <c r="F499" s="195" t="s">
        <v>656</v>
      </c>
      <c r="G499" s="38"/>
      <c r="H499" s="38"/>
      <c r="I499" s="196"/>
      <c r="J499" s="38"/>
      <c r="K499" s="38"/>
      <c r="L499" s="41"/>
      <c r="M499" s="197"/>
      <c r="N499" s="198"/>
      <c r="O499" s="66"/>
      <c r="P499" s="66"/>
      <c r="Q499" s="66"/>
      <c r="R499" s="66"/>
      <c r="S499" s="66"/>
      <c r="T499" s="67"/>
      <c r="U499" s="36"/>
      <c r="V499" s="36"/>
      <c r="W499" s="36"/>
      <c r="X499" s="36"/>
      <c r="Y499" s="36"/>
      <c r="Z499" s="36"/>
      <c r="AA499" s="36"/>
      <c r="AB499" s="36"/>
      <c r="AC499" s="36"/>
      <c r="AD499" s="36"/>
      <c r="AE499" s="36"/>
      <c r="AT499" s="19" t="s">
        <v>170</v>
      </c>
      <c r="AU499" s="19" t="s">
        <v>81</v>
      </c>
    </row>
    <row r="500" spans="2:51" s="13" customFormat="1" ht="11.25">
      <c r="B500" s="199"/>
      <c r="C500" s="200"/>
      <c r="D500" s="201" t="s">
        <v>172</v>
      </c>
      <c r="E500" s="202" t="s">
        <v>19</v>
      </c>
      <c r="F500" s="203" t="s">
        <v>657</v>
      </c>
      <c r="G500" s="200"/>
      <c r="H500" s="202" t="s">
        <v>19</v>
      </c>
      <c r="I500" s="204"/>
      <c r="J500" s="200"/>
      <c r="K500" s="200"/>
      <c r="L500" s="205"/>
      <c r="M500" s="206"/>
      <c r="N500" s="207"/>
      <c r="O500" s="207"/>
      <c r="P500" s="207"/>
      <c r="Q500" s="207"/>
      <c r="R500" s="207"/>
      <c r="S500" s="207"/>
      <c r="T500" s="208"/>
      <c r="AT500" s="209" t="s">
        <v>172</v>
      </c>
      <c r="AU500" s="209" t="s">
        <v>81</v>
      </c>
      <c r="AV500" s="13" t="s">
        <v>79</v>
      </c>
      <c r="AW500" s="13" t="s">
        <v>33</v>
      </c>
      <c r="AX500" s="13" t="s">
        <v>72</v>
      </c>
      <c r="AY500" s="209" t="s">
        <v>160</v>
      </c>
    </row>
    <row r="501" spans="2:51" s="14" customFormat="1" ht="11.25">
      <c r="B501" s="210"/>
      <c r="C501" s="211"/>
      <c r="D501" s="201" t="s">
        <v>172</v>
      </c>
      <c r="E501" s="212" t="s">
        <v>19</v>
      </c>
      <c r="F501" s="213" t="s">
        <v>658</v>
      </c>
      <c r="G501" s="211"/>
      <c r="H501" s="214">
        <v>76.217</v>
      </c>
      <c r="I501" s="215"/>
      <c r="J501" s="211"/>
      <c r="K501" s="211"/>
      <c r="L501" s="216"/>
      <c r="M501" s="217"/>
      <c r="N501" s="218"/>
      <c r="O501" s="218"/>
      <c r="P501" s="218"/>
      <c r="Q501" s="218"/>
      <c r="R501" s="218"/>
      <c r="S501" s="218"/>
      <c r="T501" s="219"/>
      <c r="AT501" s="220" t="s">
        <v>172</v>
      </c>
      <c r="AU501" s="220" t="s">
        <v>81</v>
      </c>
      <c r="AV501" s="14" t="s">
        <v>81</v>
      </c>
      <c r="AW501" s="14" t="s">
        <v>33</v>
      </c>
      <c r="AX501" s="14" t="s">
        <v>72</v>
      </c>
      <c r="AY501" s="220" t="s">
        <v>160</v>
      </c>
    </row>
    <row r="502" spans="2:51" s="15" customFormat="1" ht="11.25">
      <c r="B502" s="221"/>
      <c r="C502" s="222"/>
      <c r="D502" s="201" t="s">
        <v>172</v>
      </c>
      <c r="E502" s="223" t="s">
        <v>19</v>
      </c>
      <c r="F502" s="224" t="s">
        <v>178</v>
      </c>
      <c r="G502" s="222"/>
      <c r="H502" s="225">
        <v>76.217</v>
      </c>
      <c r="I502" s="226"/>
      <c r="J502" s="222"/>
      <c r="K502" s="222"/>
      <c r="L502" s="227"/>
      <c r="M502" s="228"/>
      <c r="N502" s="229"/>
      <c r="O502" s="229"/>
      <c r="P502" s="229"/>
      <c r="Q502" s="229"/>
      <c r="R502" s="229"/>
      <c r="S502" s="229"/>
      <c r="T502" s="230"/>
      <c r="AT502" s="231" t="s">
        <v>172</v>
      </c>
      <c r="AU502" s="231" t="s">
        <v>81</v>
      </c>
      <c r="AV502" s="15" t="s">
        <v>168</v>
      </c>
      <c r="AW502" s="15" t="s">
        <v>33</v>
      </c>
      <c r="AX502" s="15" t="s">
        <v>79</v>
      </c>
      <c r="AY502" s="231" t="s">
        <v>160</v>
      </c>
    </row>
    <row r="503" spans="2:63" s="12" customFormat="1" ht="22.9" customHeight="1">
      <c r="B503" s="165"/>
      <c r="C503" s="166"/>
      <c r="D503" s="167" t="s">
        <v>71</v>
      </c>
      <c r="E503" s="179" t="s">
        <v>659</v>
      </c>
      <c r="F503" s="179" t="s">
        <v>660</v>
      </c>
      <c r="G503" s="166"/>
      <c r="H503" s="166"/>
      <c r="I503" s="169"/>
      <c r="J503" s="180">
        <f>BK503</f>
        <v>0</v>
      </c>
      <c r="K503" s="166"/>
      <c r="L503" s="171"/>
      <c r="M503" s="172"/>
      <c r="N503" s="173"/>
      <c r="O503" s="173"/>
      <c r="P503" s="174">
        <f>SUM(P504:P510)</f>
        <v>0</v>
      </c>
      <c r="Q503" s="173"/>
      <c r="R503" s="174">
        <f>SUM(R504:R510)</f>
        <v>0</v>
      </c>
      <c r="S503" s="173"/>
      <c r="T503" s="175">
        <f>SUM(T504:T510)</f>
        <v>0</v>
      </c>
      <c r="AR503" s="176" t="s">
        <v>79</v>
      </c>
      <c r="AT503" s="177" t="s">
        <v>71</v>
      </c>
      <c r="AU503" s="177" t="s">
        <v>79</v>
      </c>
      <c r="AY503" s="176" t="s">
        <v>160</v>
      </c>
      <c r="BK503" s="178">
        <f>SUM(BK504:BK510)</f>
        <v>0</v>
      </c>
    </row>
    <row r="504" spans="1:65" s="2" customFormat="1" ht="16.5" customHeight="1">
      <c r="A504" s="36"/>
      <c r="B504" s="37"/>
      <c r="C504" s="181" t="s">
        <v>661</v>
      </c>
      <c r="D504" s="181" t="s">
        <v>163</v>
      </c>
      <c r="E504" s="182" t="s">
        <v>662</v>
      </c>
      <c r="F504" s="183" t="s">
        <v>663</v>
      </c>
      <c r="G504" s="184" t="s">
        <v>110</v>
      </c>
      <c r="H504" s="185">
        <v>282.033</v>
      </c>
      <c r="I504" s="186"/>
      <c r="J504" s="187">
        <f>ROUND(I504*H504,2)</f>
        <v>0</v>
      </c>
      <c r="K504" s="183" t="s">
        <v>167</v>
      </c>
      <c r="L504" s="41"/>
      <c r="M504" s="188" t="s">
        <v>19</v>
      </c>
      <c r="N504" s="189" t="s">
        <v>43</v>
      </c>
      <c r="O504" s="66"/>
      <c r="P504" s="190">
        <f>O504*H504</f>
        <v>0</v>
      </c>
      <c r="Q504" s="190">
        <v>0</v>
      </c>
      <c r="R504" s="190">
        <f>Q504*H504</f>
        <v>0</v>
      </c>
      <c r="S504" s="190">
        <v>0</v>
      </c>
      <c r="T504" s="191">
        <f>S504*H504</f>
        <v>0</v>
      </c>
      <c r="U504" s="36"/>
      <c r="V504" s="36"/>
      <c r="W504" s="36"/>
      <c r="X504" s="36"/>
      <c r="Y504" s="36"/>
      <c r="Z504" s="36"/>
      <c r="AA504" s="36"/>
      <c r="AB504" s="36"/>
      <c r="AC504" s="36"/>
      <c r="AD504" s="36"/>
      <c r="AE504" s="36"/>
      <c r="AR504" s="192" t="s">
        <v>168</v>
      </c>
      <c r="AT504" s="192" t="s">
        <v>163</v>
      </c>
      <c r="AU504" s="192" t="s">
        <v>81</v>
      </c>
      <c r="AY504" s="19" t="s">
        <v>160</v>
      </c>
      <c r="BE504" s="193">
        <f>IF(N504="základní",J504,0)</f>
        <v>0</v>
      </c>
      <c r="BF504" s="193">
        <f>IF(N504="snížená",J504,0)</f>
        <v>0</v>
      </c>
      <c r="BG504" s="193">
        <f>IF(N504="zákl. přenesená",J504,0)</f>
        <v>0</v>
      </c>
      <c r="BH504" s="193">
        <f>IF(N504="sníž. přenesená",J504,0)</f>
        <v>0</v>
      </c>
      <c r="BI504" s="193">
        <f>IF(N504="nulová",J504,0)</f>
        <v>0</v>
      </c>
      <c r="BJ504" s="19" t="s">
        <v>79</v>
      </c>
      <c r="BK504" s="193">
        <f>ROUND(I504*H504,2)</f>
        <v>0</v>
      </c>
      <c r="BL504" s="19" t="s">
        <v>168</v>
      </c>
      <c r="BM504" s="192" t="s">
        <v>664</v>
      </c>
    </row>
    <row r="505" spans="1:47" s="2" customFormat="1" ht="11.25">
      <c r="A505" s="36"/>
      <c r="B505" s="37"/>
      <c r="C505" s="38"/>
      <c r="D505" s="194" t="s">
        <v>170</v>
      </c>
      <c r="E505" s="38"/>
      <c r="F505" s="195" t="s">
        <v>665</v>
      </c>
      <c r="G505" s="38"/>
      <c r="H505" s="38"/>
      <c r="I505" s="196"/>
      <c r="J505" s="38"/>
      <c r="K505" s="38"/>
      <c r="L505" s="41"/>
      <c r="M505" s="197"/>
      <c r="N505" s="198"/>
      <c r="O505" s="66"/>
      <c r="P505" s="66"/>
      <c r="Q505" s="66"/>
      <c r="R505" s="66"/>
      <c r="S505" s="66"/>
      <c r="T505" s="67"/>
      <c r="U505" s="36"/>
      <c r="V505" s="36"/>
      <c r="W505" s="36"/>
      <c r="X505" s="36"/>
      <c r="Y505" s="36"/>
      <c r="Z505" s="36"/>
      <c r="AA505" s="36"/>
      <c r="AB505" s="36"/>
      <c r="AC505" s="36"/>
      <c r="AD505" s="36"/>
      <c r="AE505" s="36"/>
      <c r="AT505" s="19" t="s">
        <v>170</v>
      </c>
      <c r="AU505" s="19" t="s">
        <v>81</v>
      </c>
    </row>
    <row r="506" spans="2:51" s="13" customFormat="1" ht="11.25">
      <c r="B506" s="199"/>
      <c r="C506" s="200"/>
      <c r="D506" s="201" t="s">
        <v>172</v>
      </c>
      <c r="E506" s="202" t="s">
        <v>19</v>
      </c>
      <c r="F506" s="203" t="s">
        <v>666</v>
      </c>
      <c r="G506" s="200"/>
      <c r="H506" s="202" t="s">
        <v>19</v>
      </c>
      <c r="I506" s="204"/>
      <c r="J506" s="200"/>
      <c r="K506" s="200"/>
      <c r="L506" s="205"/>
      <c r="M506" s="206"/>
      <c r="N506" s="207"/>
      <c r="O506" s="207"/>
      <c r="P506" s="207"/>
      <c r="Q506" s="207"/>
      <c r="R506" s="207"/>
      <c r="S506" s="207"/>
      <c r="T506" s="208"/>
      <c r="AT506" s="209" t="s">
        <v>172</v>
      </c>
      <c r="AU506" s="209" t="s">
        <v>81</v>
      </c>
      <c r="AV506" s="13" t="s">
        <v>79</v>
      </c>
      <c r="AW506" s="13" t="s">
        <v>33</v>
      </c>
      <c r="AX506" s="13" t="s">
        <v>72</v>
      </c>
      <c r="AY506" s="209" t="s">
        <v>160</v>
      </c>
    </row>
    <row r="507" spans="2:51" s="14" customFormat="1" ht="11.25">
      <c r="B507" s="210"/>
      <c r="C507" s="211"/>
      <c r="D507" s="201" t="s">
        <v>172</v>
      </c>
      <c r="E507" s="212" t="s">
        <v>19</v>
      </c>
      <c r="F507" s="213" t="s">
        <v>112</v>
      </c>
      <c r="G507" s="211"/>
      <c r="H507" s="214">
        <v>282.033</v>
      </c>
      <c r="I507" s="215"/>
      <c r="J507" s="211"/>
      <c r="K507" s="211"/>
      <c r="L507" s="216"/>
      <c r="M507" s="217"/>
      <c r="N507" s="218"/>
      <c r="O507" s="218"/>
      <c r="P507" s="218"/>
      <c r="Q507" s="218"/>
      <c r="R507" s="218"/>
      <c r="S507" s="218"/>
      <c r="T507" s="219"/>
      <c r="AT507" s="220" t="s">
        <v>172</v>
      </c>
      <c r="AU507" s="220" t="s">
        <v>81</v>
      </c>
      <c r="AV507" s="14" t="s">
        <v>81</v>
      </c>
      <c r="AW507" s="14" t="s">
        <v>33</v>
      </c>
      <c r="AX507" s="14" t="s">
        <v>72</v>
      </c>
      <c r="AY507" s="220" t="s">
        <v>160</v>
      </c>
    </row>
    <row r="508" spans="2:51" s="15" customFormat="1" ht="11.25">
      <c r="B508" s="221"/>
      <c r="C508" s="222"/>
      <c r="D508" s="201" t="s">
        <v>172</v>
      </c>
      <c r="E508" s="223" t="s">
        <v>19</v>
      </c>
      <c r="F508" s="224" t="s">
        <v>178</v>
      </c>
      <c r="G508" s="222"/>
      <c r="H508" s="225">
        <v>282.033</v>
      </c>
      <c r="I508" s="226"/>
      <c r="J508" s="222"/>
      <c r="K508" s="222"/>
      <c r="L508" s="227"/>
      <c r="M508" s="228"/>
      <c r="N508" s="229"/>
      <c r="O508" s="229"/>
      <c r="P508" s="229"/>
      <c r="Q508" s="229"/>
      <c r="R508" s="229"/>
      <c r="S508" s="229"/>
      <c r="T508" s="230"/>
      <c r="AT508" s="231" t="s">
        <v>172</v>
      </c>
      <c r="AU508" s="231" t="s">
        <v>81</v>
      </c>
      <c r="AV508" s="15" t="s">
        <v>168</v>
      </c>
      <c r="AW508" s="15" t="s">
        <v>33</v>
      </c>
      <c r="AX508" s="15" t="s">
        <v>79</v>
      </c>
      <c r="AY508" s="231" t="s">
        <v>160</v>
      </c>
    </row>
    <row r="509" spans="1:65" s="2" customFormat="1" ht="16.5" customHeight="1">
      <c r="A509" s="36"/>
      <c r="B509" s="37"/>
      <c r="C509" s="181" t="s">
        <v>667</v>
      </c>
      <c r="D509" s="181" t="s">
        <v>163</v>
      </c>
      <c r="E509" s="182" t="s">
        <v>668</v>
      </c>
      <c r="F509" s="183" t="s">
        <v>669</v>
      </c>
      <c r="G509" s="184" t="s">
        <v>552</v>
      </c>
      <c r="H509" s="185">
        <v>2</v>
      </c>
      <c r="I509" s="186"/>
      <c r="J509" s="187">
        <f>ROUND(I509*H509,2)</f>
        <v>0</v>
      </c>
      <c r="K509" s="183" t="s">
        <v>19</v>
      </c>
      <c r="L509" s="41"/>
      <c r="M509" s="188" t="s">
        <v>19</v>
      </c>
      <c r="N509" s="189" t="s">
        <v>43</v>
      </c>
      <c r="O509" s="66"/>
      <c r="P509" s="190">
        <f>O509*H509</f>
        <v>0</v>
      </c>
      <c r="Q509" s="190">
        <v>0</v>
      </c>
      <c r="R509" s="190">
        <f>Q509*H509</f>
        <v>0</v>
      </c>
      <c r="S509" s="190">
        <v>0</v>
      </c>
      <c r="T509" s="191">
        <f>S509*H509</f>
        <v>0</v>
      </c>
      <c r="U509" s="36"/>
      <c r="V509" s="36"/>
      <c r="W509" s="36"/>
      <c r="X509" s="36"/>
      <c r="Y509" s="36"/>
      <c r="Z509" s="36"/>
      <c r="AA509" s="36"/>
      <c r="AB509" s="36"/>
      <c r="AC509" s="36"/>
      <c r="AD509" s="36"/>
      <c r="AE509" s="36"/>
      <c r="AR509" s="192" t="s">
        <v>168</v>
      </c>
      <c r="AT509" s="192" t="s">
        <v>163</v>
      </c>
      <c r="AU509" s="192" t="s">
        <v>81</v>
      </c>
      <c r="AY509" s="19" t="s">
        <v>160</v>
      </c>
      <c r="BE509" s="193">
        <f>IF(N509="základní",J509,0)</f>
        <v>0</v>
      </c>
      <c r="BF509" s="193">
        <f>IF(N509="snížená",J509,0)</f>
        <v>0</v>
      </c>
      <c r="BG509" s="193">
        <f>IF(N509="zákl. přenesená",J509,0)</f>
        <v>0</v>
      </c>
      <c r="BH509" s="193">
        <f>IF(N509="sníž. přenesená",J509,0)</f>
        <v>0</v>
      </c>
      <c r="BI509" s="193">
        <f>IF(N509="nulová",J509,0)</f>
        <v>0</v>
      </c>
      <c r="BJ509" s="19" t="s">
        <v>79</v>
      </c>
      <c r="BK509" s="193">
        <f>ROUND(I509*H509,2)</f>
        <v>0</v>
      </c>
      <c r="BL509" s="19" t="s">
        <v>168</v>
      </c>
      <c r="BM509" s="192" t="s">
        <v>670</v>
      </c>
    </row>
    <row r="510" spans="1:65" s="2" customFormat="1" ht="16.5" customHeight="1">
      <c r="A510" s="36"/>
      <c r="B510" s="37"/>
      <c r="C510" s="181" t="s">
        <v>671</v>
      </c>
      <c r="D510" s="181" t="s">
        <v>163</v>
      </c>
      <c r="E510" s="182" t="s">
        <v>672</v>
      </c>
      <c r="F510" s="183" t="s">
        <v>673</v>
      </c>
      <c r="G510" s="184" t="s">
        <v>463</v>
      </c>
      <c r="H510" s="185">
        <v>1</v>
      </c>
      <c r="I510" s="186"/>
      <c r="J510" s="187">
        <f>ROUND(I510*H510,2)</f>
        <v>0</v>
      </c>
      <c r="K510" s="183" t="s">
        <v>19</v>
      </c>
      <c r="L510" s="41"/>
      <c r="M510" s="188" t="s">
        <v>19</v>
      </c>
      <c r="N510" s="189" t="s">
        <v>43</v>
      </c>
      <c r="O510" s="66"/>
      <c r="P510" s="190">
        <f>O510*H510</f>
        <v>0</v>
      </c>
      <c r="Q510" s="190">
        <v>0</v>
      </c>
      <c r="R510" s="190">
        <f>Q510*H510</f>
        <v>0</v>
      </c>
      <c r="S510" s="190">
        <v>0</v>
      </c>
      <c r="T510" s="191">
        <f>S510*H510</f>
        <v>0</v>
      </c>
      <c r="U510" s="36"/>
      <c r="V510" s="36"/>
      <c r="W510" s="36"/>
      <c r="X510" s="36"/>
      <c r="Y510" s="36"/>
      <c r="Z510" s="36"/>
      <c r="AA510" s="36"/>
      <c r="AB510" s="36"/>
      <c r="AC510" s="36"/>
      <c r="AD510" s="36"/>
      <c r="AE510" s="36"/>
      <c r="AR510" s="192" t="s">
        <v>168</v>
      </c>
      <c r="AT510" s="192" t="s">
        <v>163</v>
      </c>
      <c r="AU510" s="192" t="s">
        <v>81</v>
      </c>
      <c r="AY510" s="19" t="s">
        <v>160</v>
      </c>
      <c r="BE510" s="193">
        <f>IF(N510="základní",J510,0)</f>
        <v>0</v>
      </c>
      <c r="BF510" s="193">
        <f>IF(N510="snížená",J510,0)</f>
        <v>0</v>
      </c>
      <c r="BG510" s="193">
        <f>IF(N510="zákl. přenesená",J510,0)</f>
        <v>0</v>
      </c>
      <c r="BH510" s="193">
        <f>IF(N510="sníž. přenesená",J510,0)</f>
        <v>0</v>
      </c>
      <c r="BI510" s="193">
        <f>IF(N510="nulová",J510,0)</f>
        <v>0</v>
      </c>
      <c r="BJ510" s="19" t="s">
        <v>79</v>
      </c>
      <c r="BK510" s="193">
        <f>ROUND(I510*H510,2)</f>
        <v>0</v>
      </c>
      <c r="BL510" s="19" t="s">
        <v>168</v>
      </c>
      <c r="BM510" s="192" t="s">
        <v>674</v>
      </c>
    </row>
    <row r="511" spans="2:63" s="12" customFormat="1" ht="22.9" customHeight="1">
      <c r="B511" s="165"/>
      <c r="C511" s="166"/>
      <c r="D511" s="167" t="s">
        <v>71</v>
      </c>
      <c r="E511" s="179" t="s">
        <v>675</v>
      </c>
      <c r="F511" s="179" t="s">
        <v>676</v>
      </c>
      <c r="G511" s="166"/>
      <c r="H511" s="166"/>
      <c r="I511" s="169"/>
      <c r="J511" s="180">
        <f>BK511</f>
        <v>0</v>
      </c>
      <c r="K511" s="166"/>
      <c r="L511" s="171"/>
      <c r="M511" s="172"/>
      <c r="N511" s="173"/>
      <c r="O511" s="173"/>
      <c r="P511" s="174">
        <f>SUM(P512:P513)</f>
        <v>0</v>
      </c>
      <c r="Q511" s="173"/>
      <c r="R511" s="174">
        <f>SUM(R512:R513)</f>
        <v>0</v>
      </c>
      <c r="S511" s="173"/>
      <c r="T511" s="175">
        <f>SUM(T512:T513)</f>
        <v>0</v>
      </c>
      <c r="AR511" s="176" t="s">
        <v>79</v>
      </c>
      <c r="AT511" s="177" t="s">
        <v>71</v>
      </c>
      <c r="AU511" s="177" t="s">
        <v>79</v>
      </c>
      <c r="AY511" s="176" t="s">
        <v>160</v>
      </c>
      <c r="BK511" s="178">
        <f>SUM(BK512:BK513)</f>
        <v>0</v>
      </c>
    </row>
    <row r="512" spans="1:65" s="2" customFormat="1" ht="44.25" customHeight="1">
      <c r="A512" s="36"/>
      <c r="B512" s="37"/>
      <c r="C512" s="181" t="s">
        <v>677</v>
      </c>
      <c r="D512" s="181" t="s">
        <v>163</v>
      </c>
      <c r="E512" s="182" t="s">
        <v>678</v>
      </c>
      <c r="F512" s="183" t="s">
        <v>679</v>
      </c>
      <c r="G512" s="184" t="s">
        <v>192</v>
      </c>
      <c r="H512" s="185">
        <v>33.074</v>
      </c>
      <c r="I512" s="186"/>
      <c r="J512" s="187">
        <f>ROUND(I512*H512,2)</f>
        <v>0</v>
      </c>
      <c r="K512" s="183" t="s">
        <v>167</v>
      </c>
      <c r="L512" s="41"/>
      <c r="M512" s="188" t="s">
        <v>19</v>
      </c>
      <c r="N512" s="189" t="s">
        <v>43</v>
      </c>
      <c r="O512" s="66"/>
      <c r="P512" s="190">
        <f>O512*H512</f>
        <v>0</v>
      </c>
      <c r="Q512" s="190">
        <v>0</v>
      </c>
      <c r="R512" s="190">
        <f>Q512*H512</f>
        <v>0</v>
      </c>
      <c r="S512" s="190">
        <v>0</v>
      </c>
      <c r="T512" s="191">
        <f>S512*H512</f>
        <v>0</v>
      </c>
      <c r="U512" s="36"/>
      <c r="V512" s="36"/>
      <c r="W512" s="36"/>
      <c r="X512" s="36"/>
      <c r="Y512" s="36"/>
      <c r="Z512" s="36"/>
      <c r="AA512" s="36"/>
      <c r="AB512" s="36"/>
      <c r="AC512" s="36"/>
      <c r="AD512" s="36"/>
      <c r="AE512" s="36"/>
      <c r="AR512" s="192" t="s">
        <v>168</v>
      </c>
      <c r="AT512" s="192" t="s">
        <v>163</v>
      </c>
      <c r="AU512" s="192" t="s">
        <v>81</v>
      </c>
      <c r="AY512" s="19" t="s">
        <v>160</v>
      </c>
      <c r="BE512" s="193">
        <f>IF(N512="základní",J512,0)</f>
        <v>0</v>
      </c>
      <c r="BF512" s="193">
        <f>IF(N512="snížená",J512,0)</f>
        <v>0</v>
      </c>
      <c r="BG512" s="193">
        <f>IF(N512="zákl. přenesená",J512,0)</f>
        <v>0</v>
      </c>
      <c r="BH512" s="193">
        <f>IF(N512="sníž. přenesená",J512,0)</f>
        <v>0</v>
      </c>
      <c r="BI512" s="193">
        <f>IF(N512="nulová",J512,0)</f>
        <v>0</v>
      </c>
      <c r="BJ512" s="19" t="s">
        <v>79</v>
      </c>
      <c r="BK512" s="193">
        <f>ROUND(I512*H512,2)</f>
        <v>0</v>
      </c>
      <c r="BL512" s="19" t="s">
        <v>168</v>
      </c>
      <c r="BM512" s="192" t="s">
        <v>680</v>
      </c>
    </row>
    <row r="513" spans="1:47" s="2" customFormat="1" ht="11.25">
      <c r="A513" s="36"/>
      <c r="B513" s="37"/>
      <c r="C513" s="38"/>
      <c r="D513" s="194" t="s">
        <v>170</v>
      </c>
      <c r="E513" s="38"/>
      <c r="F513" s="195" t="s">
        <v>681</v>
      </c>
      <c r="G513" s="38"/>
      <c r="H513" s="38"/>
      <c r="I513" s="196"/>
      <c r="J513" s="38"/>
      <c r="K513" s="38"/>
      <c r="L513" s="41"/>
      <c r="M513" s="197"/>
      <c r="N513" s="198"/>
      <c r="O513" s="66"/>
      <c r="P513" s="66"/>
      <c r="Q513" s="66"/>
      <c r="R513" s="66"/>
      <c r="S513" s="66"/>
      <c r="T513" s="67"/>
      <c r="U513" s="36"/>
      <c r="V513" s="36"/>
      <c r="W513" s="36"/>
      <c r="X513" s="36"/>
      <c r="Y513" s="36"/>
      <c r="Z513" s="36"/>
      <c r="AA513" s="36"/>
      <c r="AB513" s="36"/>
      <c r="AC513" s="36"/>
      <c r="AD513" s="36"/>
      <c r="AE513" s="36"/>
      <c r="AT513" s="19" t="s">
        <v>170</v>
      </c>
      <c r="AU513" s="19" t="s">
        <v>81</v>
      </c>
    </row>
    <row r="514" spans="2:63" s="12" customFormat="1" ht="25.9" customHeight="1">
      <c r="B514" s="165"/>
      <c r="C514" s="166"/>
      <c r="D514" s="167" t="s">
        <v>71</v>
      </c>
      <c r="E514" s="168" t="s">
        <v>682</v>
      </c>
      <c r="F514" s="168" t="s">
        <v>683</v>
      </c>
      <c r="G514" s="166"/>
      <c r="H514" s="166"/>
      <c r="I514" s="169"/>
      <c r="J514" s="170">
        <f>BK514</f>
        <v>0</v>
      </c>
      <c r="K514" s="166"/>
      <c r="L514" s="171"/>
      <c r="M514" s="172"/>
      <c r="N514" s="173"/>
      <c r="O514" s="173"/>
      <c r="P514" s="174">
        <f>P515+P578+P618+P675+P725</f>
        <v>0</v>
      </c>
      <c r="Q514" s="173"/>
      <c r="R514" s="174">
        <f>R515+R578+R618+R675+R725</f>
        <v>8.98351639</v>
      </c>
      <c r="S514" s="173"/>
      <c r="T514" s="175">
        <f>T515+T578+T618+T675+T725</f>
        <v>0</v>
      </c>
      <c r="AR514" s="176" t="s">
        <v>81</v>
      </c>
      <c r="AT514" s="177" t="s">
        <v>71</v>
      </c>
      <c r="AU514" s="177" t="s">
        <v>72</v>
      </c>
      <c r="AY514" s="176" t="s">
        <v>160</v>
      </c>
      <c r="BK514" s="178">
        <f>BK515+BK578+BK618+BK675+BK725</f>
        <v>0</v>
      </c>
    </row>
    <row r="515" spans="2:63" s="12" customFormat="1" ht="22.9" customHeight="1">
      <c r="B515" s="165"/>
      <c r="C515" s="166"/>
      <c r="D515" s="167" t="s">
        <v>71</v>
      </c>
      <c r="E515" s="179" t="s">
        <v>684</v>
      </c>
      <c r="F515" s="179" t="s">
        <v>685</v>
      </c>
      <c r="G515" s="166"/>
      <c r="H515" s="166"/>
      <c r="I515" s="169"/>
      <c r="J515" s="180">
        <f>BK515</f>
        <v>0</v>
      </c>
      <c r="K515" s="166"/>
      <c r="L515" s="171"/>
      <c r="M515" s="172"/>
      <c r="N515" s="173"/>
      <c r="O515" s="173"/>
      <c r="P515" s="174">
        <f>SUM(P516:P577)</f>
        <v>0</v>
      </c>
      <c r="Q515" s="173"/>
      <c r="R515" s="174">
        <f>SUM(R516:R577)</f>
        <v>1.4491653100000002</v>
      </c>
      <c r="S515" s="173"/>
      <c r="T515" s="175">
        <f>SUM(T516:T577)</f>
        <v>0</v>
      </c>
      <c r="AR515" s="176" t="s">
        <v>81</v>
      </c>
      <c r="AT515" s="177" t="s">
        <v>71</v>
      </c>
      <c r="AU515" s="177" t="s">
        <v>79</v>
      </c>
      <c r="AY515" s="176" t="s">
        <v>160</v>
      </c>
      <c r="BK515" s="178">
        <f>SUM(BK516:BK577)</f>
        <v>0</v>
      </c>
    </row>
    <row r="516" spans="1:65" s="2" customFormat="1" ht="24.2" customHeight="1">
      <c r="A516" s="36"/>
      <c r="B516" s="37"/>
      <c r="C516" s="181" t="s">
        <v>686</v>
      </c>
      <c r="D516" s="181" t="s">
        <v>163</v>
      </c>
      <c r="E516" s="182" t="s">
        <v>687</v>
      </c>
      <c r="F516" s="183" t="s">
        <v>688</v>
      </c>
      <c r="G516" s="184" t="s">
        <v>110</v>
      </c>
      <c r="H516" s="185">
        <v>282.033</v>
      </c>
      <c r="I516" s="186"/>
      <c r="J516" s="187">
        <f>ROUND(I516*H516,2)</f>
        <v>0</v>
      </c>
      <c r="K516" s="183" t="s">
        <v>167</v>
      </c>
      <c r="L516" s="41"/>
      <c r="M516" s="188" t="s">
        <v>19</v>
      </c>
      <c r="N516" s="189" t="s">
        <v>43</v>
      </c>
      <c r="O516" s="66"/>
      <c r="P516" s="190">
        <f>O516*H516</f>
        <v>0</v>
      </c>
      <c r="Q516" s="190">
        <v>3E-05</v>
      </c>
      <c r="R516" s="190">
        <f>Q516*H516</f>
        <v>0.00846099</v>
      </c>
      <c r="S516" s="190">
        <v>0</v>
      </c>
      <c r="T516" s="191">
        <f>S516*H516</f>
        <v>0</v>
      </c>
      <c r="U516" s="36"/>
      <c r="V516" s="36"/>
      <c r="W516" s="36"/>
      <c r="X516" s="36"/>
      <c r="Y516" s="36"/>
      <c r="Z516" s="36"/>
      <c r="AA516" s="36"/>
      <c r="AB516" s="36"/>
      <c r="AC516" s="36"/>
      <c r="AD516" s="36"/>
      <c r="AE516" s="36"/>
      <c r="AR516" s="192" t="s">
        <v>300</v>
      </c>
      <c r="AT516" s="192" t="s">
        <v>163</v>
      </c>
      <c r="AU516" s="192" t="s">
        <v>81</v>
      </c>
      <c r="AY516" s="19" t="s">
        <v>160</v>
      </c>
      <c r="BE516" s="193">
        <f>IF(N516="základní",J516,0)</f>
        <v>0</v>
      </c>
      <c r="BF516" s="193">
        <f>IF(N516="snížená",J516,0)</f>
        <v>0</v>
      </c>
      <c r="BG516" s="193">
        <f>IF(N516="zákl. přenesená",J516,0)</f>
        <v>0</v>
      </c>
      <c r="BH516" s="193">
        <f>IF(N516="sníž. přenesená",J516,0)</f>
        <v>0</v>
      </c>
      <c r="BI516" s="193">
        <f>IF(N516="nulová",J516,0)</f>
        <v>0</v>
      </c>
      <c r="BJ516" s="19" t="s">
        <v>79</v>
      </c>
      <c r="BK516" s="193">
        <f>ROUND(I516*H516,2)</f>
        <v>0</v>
      </c>
      <c r="BL516" s="19" t="s">
        <v>300</v>
      </c>
      <c r="BM516" s="192" t="s">
        <v>689</v>
      </c>
    </row>
    <row r="517" spans="1:47" s="2" customFormat="1" ht="11.25">
      <c r="A517" s="36"/>
      <c r="B517" s="37"/>
      <c r="C517" s="38"/>
      <c r="D517" s="194" t="s">
        <v>170</v>
      </c>
      <c r="E517" s="38"/>
      <c r="F517" s="195" t="s">
        <v>690</v>
      </c>
      <c r="G517" s="38"/>
      <c r="H517" s="38"/>
      <c r="I517" s="196"/>
      <c r="J517" s="38"/>
      <c r="K517" s="38"/>
      <c r="L517" s="41"/>
      <c r="M517" s="197"/>
      <c r="N517" s="198"/>
      <c r="O517" s="66"/>
      <c r="P517" s="66"/>
      <c r="Q517" s="66"/>
      <c r="R517" s="66"/>
      <c r="S517" s="66"/>
      <c r="T517" s="67"/>
      <c r="U517" s="36"/>
      <c r="V517" s="36"/>
      <c r="W517" s="36"/>
      <c r="X517" s="36"/>
      <c r="Y517" s="36"/>
      <c r="Z517" s="36"/>
      <c r="AA517" s="36"/>
      <c r="AB517" s="36"/>
      <c r="AC517" s="36"/>
      <c r="AD517" s="36"/>
      <c r="AE517" s="36"/>
      <c r="AT517" s="19" t="s">
        <v>170</v>
      </c>
      <c r="AU517" s="19" t="s">
        <v>81</v>
      </c>
    </row>
    <row r="518" spans="2:51" s="13" customFormat="1" ht="22.5">
      <c r="B518" s="199"/>
      <c r="C518" s="200"/>
      <c r="D518" s="201" t="s">
        <v>172</v>
      </c>
      <c r="E518" s="202" t="s">
        <v>19</v>
      </c>
      <c r="F518" s="203" t="s">
        <v>691</v>
      </c>
      <c r="G518" s="200"/>
      <c r="H518" s="202" t="s">
        <v>19</v>
      </c>
      <c r="I518" s="204"/>
      <c r="J518" s="200"/>
      <c r="K518" s="200"/>
      <c r="L518" s="205"/>
      <c r="M518" s="206"/>
      <c r="N518" s="207"/>
      <c r="O518" s="207"/>
      <c r="P518" s="207"/>
      <c r="Q518" s="207"/>
      <c r="R518" s="207"/>
      <c r="S518" s="207"/>
      <c r="T518" s="208"/>
      <c r="AT518" s="209" t="s">
        <v>172</v>
      </c>
      <c r="AU518" s="209" t="s">
        <v>81</v>
      </c>
      <c r="AV518" s="13" t="s">
        <v>79</v>
      </c>
      <c r="AW518" s="13" t="s">
        <v>33</v>
      </c>
      <c r="AX518" s="13" t="s">
        <v>72</v>
      </c>
      <c r="AY518" s="209" t="s">
        <v>160</v>
      </c>
    </row>
    <row r="519" spans="2:51" s="13" customFormat="1" ht="11.25">
      <c r="B519" s="199"/>
      <c r="C519" s="200"/>
      <c r="D519" s="201" t="s">
        <v>172</v>
      </c>
      <c r="E519" s="202" t="s">
        <v>19</v>
      </c>
      <c r="F519" s="203" t="s">
        <v>375</v>
      </c>
      <c r="G519" s="200"/>
      <c r="H519" s="202" t="s">
        <v>19</v>
      </c>
      <c r="I519" s="204"/>
      <c r="J519" s="200"/>
      <c r="K519" s="200"/>
      <c r="L519" s="205"/>
      <c r="M519" s="206"/>
      <c r="N519" s="207"/>
      <c r="O519" s="207"/>
      <c r="P519" s="207"/>
      <c r="Q519" s="207"/>
      <c r="R519" s="207"/>
      <c r="S519" s="207"/>
      <c r="T519" s="208"/>
      <c r="AT519" s="209" t="s">
        <v>172</v>
      </c>
      <c r="AU519" s="209" t="s">
        <v>81</v>
      </c>
      <c r="AV519" s="13" t="s">
        <v>79</v>
      </c>
      <c r="AW519" s="13" t="s">
        <v>33</v>
      </c>
      <c r="AX519" s="13" t="s">
        <v>72</v>
      </c>
      <c r="AY519" s="209" t="s">
        <v>160</v>
      </c>
    </row>
    <row r="520" spans="2:51" s="14" customFormat="1" ht="11.25">
      <c r="B520" s="210"/>
      <c r="C520" s="211"/>
      <c r="D520" s="201" t="s">
        <v>172</v>
      </c>
      <c r="E520" s="212" t="s">
        <v>19</v>
      </c>
      <c r="F520" s="213" t="s">
        <v>692</v>
      </c>
      <c r="G520" s="211"/>
      <c r="H520" s="214">
        <v>282.033</v>
      </c>
      <c r="I520" s="215"/>
      <c r="J520" s="211"/>
      <c r="K520" s="211"/>
      <c r="L520" s="216"/>
      <c r="M520" s="217"/>
      <c r="N520" s="218"/>
      <c r="O520" s="218"/>
      <c r="P520" s="218"/>
      <c r="Q520" s="218"/>
      <c r="R520" s="218"/>
      <c r="S520" s="218"/>
      <c r="T520" s="219"/>
      <c r="AT520" s="220" t="s">
        <v>172</v>
      </c>
      <c r="AU520" s="220" t="s">
        <v>81</v>
      </c>
      <c r="AV520" s="14" t="s">
        <v>81</v>
      </c>
      <c r="AW520" s="14" t="s">
        <v>33</v>
      </c>
      <c r="AX520" s="14" t="s">
        <v>72</v>
      </c>
      <c r="AY520" s="220" t="s">
        <v>160</v>
      </c>
    </row>
    <row r="521" spans="2:51" s="15" customFormat="1" ht="11.25">
      <c r="B521" s="221"/>
      <c r="C521" s="222"/>
      <c r="D521" s="201" t="s">
        <v>172</v>
      </c>
      <c r="E521" s="223" t="s">
        <v>112</v>
      </c>
      <c r="F521" s="224" t="s">
        <v>178</v>
      </c>
      <c r="G521" s="222"/>
      <c r="H521" s="225">
        <v>282.033</v>
      </c>
      <c r="I521" s="226"/>
      <c r="J521" s="222"/>
      <c r="K521" s="222"/>
      <c r="L521" s="227"/>
      <c r="M521" s="228"/>
      <c r="N521" s="229"/>
      <c r="O521" s="229"/>
      <c r="P521" s="229"/>
      <c r="Q521" s="229"/>
      <c r="R521" s="229"/>
      <c r="S521" s="229"/>
      <c r="T521" s="230"/>
      <c r="AT521" s="231" t="s">
        <v>172</v>
      </c>
      <c r="AU521" s="231" t="s">
        <v>81</v>
      </c>
      <c r="AV521" s="15" t="s">
        <v>168</v>
      </c>
      <c r="AW521" s="15" t="s">
        <v>33</v>
      </c>
      <c r="AX521" s="15" t="s">
        <v>79</v>
      </c>
      <c r="AY521" s="231" t="s">
        <v>160</v>
      </c>
    </row>
    <row r="522" spans="1:65" s="2" customFormat="1" ht="16.5" customHeight="1">
      <c r="A522" s="36"/>
      <c r="B522" s="37"/>
      <c r="C522" s="244" t="s">
        <v>693</v>
      </c>
      <c r="D522" s="244" t="s">
        <v>320</v>
      </c>
      <c r="E522" s="245" t="s">
        <v>694</v>
      </c>
      <c r="F522" s="246" t="s">
        <v>695</v>
      </c>
      <c r="G522" s="247" t="s">
        <v>110</v>
      </c>
      <c r="H522" s="248">
        <v>328.709</v>
      </c>
      <c r="I522" s="249"/>
      <c r="J522" s="250">
        <f>ROUND(I522*H522,2)</f>
        <v>0</v>
      </c>
      <c r="K522" s="246" t="s">
        <v>167</v>
      </c>
      <c r="L522" s="251"/>
      <c r="M522" s="252" t="s">
        <v>19</v>
      </c>
      <c r="N522" s="253" t="s">
        <v>43</v>
      </c>
      <c r="O522" s="66"/>
      <c r="P522" s="190">
        <f>O522*H522</f>
        <v>0</v>
      </c>
      <c r="Q522" s="190">
        <v>0.0021</v>
      </c>
      <c r="R522" s="190">
        <f>Q522*H522</f>
        <v>0.6902889</v>
      </c>
      <c r="S522" s="190">
        <v>0</v>
      </c>
      <c r="T522" s="191">
        <f>S522*H522</f>
        <v>0</v>
      </c>
      <c r="U522" s="36"/>
      <c r="V522" s="36"/>
      <c r="W522" s="36"/>
      <c r="X522" s="36"/>
      <c r="Y522" s="36"/>
      <c r="Z522" s="36"/>
      <c r="AA522" s="36"/>
      <c r="AB522" s="36"/>
      <c r="AC522" s="36"/>
      <c r="AD522" s="36"/>
      <c r="AE522" s="36"/>
      <c r="AR522" s="192" t="s">
        <v>399</v>
      </c>
      <c r="AT522" s="192" t="s">
        <v>320</v>
      </c>
      <c r="AU522" s="192" t="s">
        <v>81</v>
      </c>
      <c r="AY522" s="19" t="s">
        <v>160</v>
      </c>
      <c r="BE522" s="193">
        <f>IF(N522="základní",J522,0)</f>
        <v>0</v>
      </c>
      <c r="BF522" s="193">
        <f>IF(N522="snížená",J522,0)</f>
        <v>0</v>
      </c>
      <c r="BG522" s="193">
        <f>IF(N522="zákl. přenesená",J522,0)</f>
        <v>0</v>
      </c>
      <c r="BH522" s="193">
        <f>IF(N522="sníž. přenesená",J522,0)</f>
        <v>0</v>
      </c>
      <c r="BI522" s="193">
        <f>IF(N522="nulová",J522,0)</f>
        <v>0</v>
      </c>
      <c r="BJ522" s="19" t="s">
        <v>79</v>
      </c>
      <c r="BK522" s="193">
        <f>ROUND(I522*H522,2)</f>
        <v>0</v>
      </c>
      <c r="BL522" s="19" t="s">
        <v>300</v>
      </c>
      <c r="BM522" s="192" t="s">
        <v>696</v>
      </c>
    </row>
    <row r="523" spans="1:47" s="2" customFormat="1" ht="19.5">
      <c r="A523" s="36"/>
      <c r="B523" s="37"/>
      <c r="C523" s="38"/>
      <c r="D523" s="201" t="s">
        <v>298</v>
      </c>
      <c r="E523" s="38"/>
      <c r="F523" s="243" t="s">
        <v>697</v>
      </c>
      <c r="G523" s="38"/>
      <c r="H523" s="38"/>
      <c r="I523" s="196"/>
      <c r="J523" s="38"/>
      <c r="K523" s="38"/>
      <c r="L523" s="41"/>
      <c r="M523" s="197"/>
      <c r="N523" s="198"/>
      <c r="O523" s="66"/>
      <c r="P523" s="66"/>
      <c r="Q523" s="66"/>
      <c r="R523" s="66"/>
      <c r="S523" s="66"/>
      <c r="T523" s="67"/>
      <c r="U523" s="36"/>
      <c r="V523" s="36"/>
      <c r="W523" s="36"/>
      <c r="X523" s="36"/>
      <c r="Y523" s="36"/>
      <c r="Z523" s="36"/>
      <c r="AA523" s="36"/>
      <c r="AB523" s="36"/>
      <c r="AC523" s="36"/>
      <c r="AD523" s="36"/>
      <c r="AE523" s="36"/>
      <c r="AT523" s="19" t="s">
        <v>298</v>
      </c>
      <c r="AU523" s="19" t="s">
        <v>81</v>
      </c>
    </row>
    <row r="524" spans="2:51" s="14" customFormat="1" ht="11.25">
      <c r="B524" s="210"/>
      <c r="C524" s="211"/>
      <c r="D524" s="201" t="s">
        <v>172</v>
      </c>
      <c r="E524" s="211"/>
      <c r="F524" s="213" t="s">
        <v>698</v>
      </c>
      <c r="G524" s="211"/>
      <c r="H524" s="214">
        <v>328.709</v>
      </c>
      <c r="I524" s="215"/>
      <c r="J524" s="211"/>
      <c r="K524" s="211"/>
      <c r="L524" s="216"/>
      <c r="M524" s="217"/>
      <c r="N524" s="218"/>
      <c r="O524" s="218"/>
      <c r="P524" s="218"/>
      <c r="Q524" s="218"/>
      <c r="R524" s="218"/>
      <c r="S524" s="218"/>
      <c r="T524" s="219"/>
      <c r="AT524" s="220" t="s">
        <v>172</v>
      </c>
      <c r="AU524" s="220" t="s">
        <v>81</v>
      </c>
      <c r="AV524" s="14" t="s">
        <v>81</v>
      </c>
      <c r="AW524" s="14" t="s">
        <v>4</v>
      </c>
      <c r="AX524" s="14" t="s">
        <v>79</v>
      </c>
      <c r="AY524" s="220" t="s">
        <v>160</v>
      </c>
    </row>
    <row r="525" spans="1:65" s="2" customFormat="1" ht="21.75" customHeight="1">
      <c r="A525" s="36"/>
      <c r="B525" s="37"/>
      <c r="C525" s="181" t="s">
        <v>699</v>
      </c>
      <c r="D525" s="181" t="s">
        <v>163</v>
      </c>
      <c r="E525" s="182" t="s">
        <v>700</v>
      </c>
      <c r="F525" s="183" t="s">
        <v>701</v>
      </c>
      <c r="G525" s="184" t="s">
        <v>110</v>
      </c>
      <c r="H525" s="185">
        <v>55.37</v>
      </c>
      <c r="I525" s="186"/>
      <c r="J525" s="187">
        <f>ROUND(I525*H525,2)</f>
        <v>0</v>
      </c>
      <c r="K525" s="183" t="s">
        <v>167</v>
      </c>
      <c r="L525" s="41"/>
      <c r="M525" s="188" t="s">
        <v>19</v>
      </c>
      <c r="N525" s="189" t="s">
        <v>43</v>
      </c>
      <c r="O525" s="66"/>
      <c r="P525" s="190">
        <f>O525*H525</f>
        <v>0</v>
      </c>
      <c r="Q525" s="190">
        <v>5E-05</v>
      </c>
      <c r="R525" s="190">
        <f>Q525*H525</f>
        <v>0.0027685</v>
      </c>
      <c r="S525" s="190">
        <v>0</v>
      </c>
      <c r="T525" s="191">
        <f>S525*H525</f>
        <v>0</v>
      </c>
      <c r="U525" s="36"/>
      <c r="V525" s="36"/>
      <c r="W525" s="36"/>
      <c r="X525" s="36"/>
      <c r="Y525" s="36"/>
      <c r="Z525" s="36"/>
      <c r="AA525" s="36"/>
      <c r="AB525" s="36"/>
      <c r="AC525" s="36"/>
      <c r="AD525" s="36"/>
      <c r="AE525" s="36"/>
      <c r="AR525" s="192" t="s">
        <v>300</v>
      </c>
      <c r="AT525" s="192" t="s">
        <v>163</v>
      </c>
      <c r="AU525" s="192" t="s">
        <v>81</v>
      </c>
      <c r="AY525" s="19" t="s">
        <v>160</v>
      </c>
      <c r="BE525" s="193">
        <f>IF(N525="základní",J525,0)</f>
        <v>0</v>
      </c>
      <c r="BF525" s="193">
        <f>IF(N525="snížená",J525,0)</f>
        <v>0</v>
      </c>
      <c r="BG525" s="193">
        <f>IF(N525="zákl. přenesená",J525,0)</f>
        <v>0</v>
      </c>
      <c r="BH525" s="193">
        <f>IF(N525="sníž. přenesená",J525,0)</f>
        <v>0</v>
      </c>
      <c r="BI525" s="193">
        <f>IF(N525="nulová",J525,0)</f>
        <v>0</v>
      </c>
      <c r="BJ525" s="19" t="s">
        <v>79</v>
      </c>
      <c r="BK525" s="193">
        <f>ROUND(I525*H525,2)</f>
        <v>0</v>
      </c>
      <c r="BL525" s="19" t="s">
        <v>300</v>
      </c>
      <c r="BM525" s="192" t="s">
        <v>702</v>
      </c>
    </row>
    <row r="526" spans="1:47" s="2" customFormat="1" ht="11.25">
      <c r="A526" s="36"/>
      <c r="B526" s="37"/>
      <c r="C526" s="38"/>
      <c r="D526" s="194" t="s">
        <v>170</v>
      </c>
      <c r="E526" s="38"/>
      <c r="F526" s="195" t="s">
        <v>703</v>
      </c>
      <c r="G526" s="38"/>
      <c r="H526" s="38"/>
      <c r="I526" s="196"/>
      <c r="J526" s="38"/>
      <c r="K526" s="38"/>
      <c r="L526" s="41"/>
      <c r="M526" s="197"/>
      <c r="N526" s="198"/>
      <c r="O526" s="66"/>
      <c r="P526" s="66"/>
      <c r="Q526" s="66"/>
      <c r="R526" s="66"/>
      <c r="S526" s="66"/>
      <c r="T526" s="67"/>
      <c r="U526" s="36"/>
      <c r="V526" s="36"/>
      <c r="W526" s="36"/>
      <c r="X526" s="36"/>
      <c r="Y526" s="36"/>
      <c r="Z526" s="36"/>
      <c r="AA526" s="36"/>
      <c r="AB526" s="36"/>
      <c r="AC526" s="36"/>
      <c r="AD526" s="36"/>
      <c r="AE526" s="36"/>
      <c r="AT526" s="19" t="s">
        <v>170</v>
      </c>
      <c r="AU526" s="19" t="s">
        <v>81</v>
      </c>
    </row>
    <row r="527" spans="2:51" s="13" customFormat="1" ht="11.25">
      <c r="B527" s="199"/>
      <c r="C527" s="200"/>
      <c r="D527" s="201" t="s">
        <v>172</v>
      </c>
      <c r="E527" s="202" t="s">
        <v>19</v>
      </c>
      <c r="F527" s="203" t="s">
        <v>704</v>
      </c>
      <c r="G527" s="200"/>
      <c r="H527" s="202" t="s">
        <v>19</v>
      </c>
      <c r="I527" s="204"/>
      <c r="J527" s="200"/>
      <c r="K527" s="200"/>
      <c r="L527" s="205"/>
      <c r="M527" s="206"/>
      <c r="N527" s="207"/>
      <c r="O527" s="207"/>
      <c r="P527" s="207"/>
      <c r="Q527" s="207"/>
      <c r="R527" s="207"/>
      <c r="S527" s="207"/>
      <c r="T527" s="208"/>
      <c r="AT527" s="209" t="s">
        <v>172</v>
      </c>
      <c r="AU527" s="209" t="s">
        <v>81</v>
      </c>
      <c r="AV527" s="13" t="s">
        <v>79</v>
      </c>
      <c r="AW527" s="13" t="s">
        <v>33</v>
      </c>
      <c r="AX527" s="13" t="s">
        <v>72</v>
      </c>
      <c r="AY527" s="209" t="s">
        <v>160</v>
      </c>
    </row>
    <row r="528" spans="2:51" s="13" customFormat="1" ht="11.25">
      <c r="B528" s="199"/>
      <c r="C528" s="200"/>
      <c r="D528" s="201" t="s">
        <v>172</v>
      </c>
      <c r="E528" s="202" t="s">
        <v>19</v>
      </c>
      <c r="F528" s="203" t="s">
        <v>657</v>
      </c>
      <c r="G528" s="200"/>
      <c r="H528" s="202" t="s">
        <v>19</v>
      </c>
      <c r="I528" s="204"/>
      <c r="J528" s="200"/>
      <c r="K528" s="200"/>
      <c r="L528" s="205"/>
      <c r="M528" s="206"/>
      <c r="N528" s="207"/>
      <c r="O528" s="207"/>
      <c r="P528" s="207"/>
      <c r="Q528" s="207"/>
      <c r="R528" s="207"/>
      <c r="S528" s="207"/>
      <c r="T528" s="208"/>
      <c r="AT528" s="209" t="s">
        <v>172</v>
      </c>
      <c r="AU528" s="209" t="s">
        <v>81</v>
      </c>
      <c r="AV528" s="13" t="s">
        <v>79</v>
      </c>
      <c r="AW528" s="13" t="s">
        <v>33</v>
      </c>
      <c r="AX528" s="13" t="s">
        <v>72</v>
      </c>
      <c r="AY528" s="209" t="s">
        <v>160</v>
      </c>
    </row>
    <row r="529" spans="2:51" s="14" customFormat="1" ht="11.25">
      <c r="B529" s="210"/>
      <c r="C529" s="211"/>
      <c r="D529" s="201" t="s">
        <v>172</v>
      </c>
      <c r="E529" s="212" t="s">
        <v>19</v>
      </c>
      <c r="F529" s="213" t="s">
        <v>705</v>
      </c>
      <c r="G529" s="211"/>
      <c r="H529" s="214">
        <v>56.721</v>
      </c>
      <c r="I529" s="215"/>
      <c r="J529" s="211"/>
      <c r="K529" s="211"/>
      <c r="L529" s="216"/>
      <c r="M529" s="217"/>
      <c r="N529" s="218"/>
      <c r="O529" s="218"/>
      <c r="P529" s="218"/>
      <c r="Q529" s="218"/>
      <c r="R529" s="218"/>
      <c r="S529" s="218"/>
      <c r="T529" s="219"/>
      <c r="AT529" s="220" t="s">
        <v>172</v>
      </c>
      <c r="AU529" s="220" t="s">
        <v>81</v>
      </c>
      <c r="AV529" s="14" t="s">
        <v>81</v>
      </c>
      <c r="AW529" s="14" t="s">
        <v>33</v>
      </c>
      <c r="AX529" s="14" t="s">
        <v>72</v>
      </c>
      <c r="AY529" s="220" t="s">
        <v>160</v>
      </c>
    </row>
    <row r="530" spans="2:51" s="14" customFormat="1" ht="11.25">
      <c r="B530" s="210"/>
      <c r="C530" s="211"/>
      <c r="D530" s="201" t="s">
        <v>172</v>
      </c>
      <c r="E530" s="212" t="s">
        <v>19</v>
      </c>
      <c r="F530" s="213" t="s">
        <v>706</v>
      </c>
      <c r="G530" s="211"/>
      <c r="H530" s="214">
        <v>0.924</v>
      </c>
      <c r="I530" s="215"/>
      <c r="J530" s="211"/>
      <c r="K530" s="211"/>
      <c r="L530" s="216"/>
      <c r="M530" s="217"/>
      <c r="N530" s="218"/>
      <c r="O530" s="218"/>
      <c r="P530" s="218"/>
      <c r="Q530" s="218"/>
      <c r="R530" s="218"/>
      <c r="S530" s="218"/>
      <c r="T530" s="219"/>
      <c r="AT530" s="220" t="s">
        <v>172</v>
      </c>
      <c r="AU530" s="220" t="s">
        <v>81</v>
      </c>
      <c r="AV530" s="14" t="s">
        <v>81</v>
      </c>
      <c r="AW530" s="14" t="s">
        <v>33</v>
      </c>
      <c r="AX530" s="14" t="s">
        <v>72</v>
      </c>
      <c r="AY530" s="220" t="s">
        <v>160</v>
      </c>
    </row>
    <row r="531" spans="2:51" s="14" customFormat="1" ht="11.25">
      <c r="B531" s="210"/>
      <c r="C531" s="211"/>
      <c r="D531" s="201" t="s">
        <v>172</v>
      </c>
      <c r="E531" s="212" t="s">
        <v>19</v>
      </c>
      <c r="F531" s="213" t="s">
        <v>707</v>
      </c>
      <c r="G531" s="211"/>
      <c r="H531" s="214">
        <v>-2.275</v>
      </c>
      <c r="I531" s="215"/>
      <c r="J531" s="211"/>
      <c r="K531" s="211"/>
      <c r="L531" s="216"/>
      <c r="M531" s="217"/>
      <c r="N531" s="218"/>
      <c r="O531" s="218"/>
      <c r="P531" s="218"/>
      <c r="Q531" s="218"/>
      <c r="R531" s="218"/>
      <c r="S531" s="218"/>
      <c r="T531" s="219"/>
      <c r="AT531" s="220" t="s">
        <v>172</v>
      </c>
      <c r="AU531" s="220" t="s">
        <v>81</v>
      </c>
      <c r="AV531" s="14" t="s">
        <v>81</v>
      </c>
      <c r="AW531" s="14" t="s">
        <v>33</v>
      </c>
      <c r="AX531" s="14" t="s">
        <v>72</v>
      </c>
      <c r="AY531" s="220" t="s">
        <v>160</v>
      </c>
    </row>
    <row r="532" spans="2:51" s="15" customFormat="1" ht="11.25">
      <c r="B532" s="221"/>
      <c r="C532" s="222"/>
      <c r="D532" s="201" t="s">
        <v>172</v>
      </c>
      <c r="E532" s="223" t="s">
        <v>108</v>
      </c>
      <c r="F532" s="224" t="s">
        <v>178</v>
      </c>
      <c r="G532" s="222"/>
      <c r="H532" s="225">
        <v>55.37</v>
      </c>
      <c r="I532" s="226"/>
      <c r="J532" s="222"/>
      <c r="K532" s="222"/>
      <c r="L532" s="227"/>
      <c r="M532" s="228"/>
      <c r="N532" s="229"/>
      <c r="O532" s="229"/>
      <c r="P532" s="229"/>
      <c r="Q532" s="229"/>
      <c r="R532" s="229"/>
      <c r="S532" s="229"/>
      <c r="T532" s="230"/>
      <c r="AT532" s="231" t="s">
        <v>172</v>
      </c>
      <c r="AU532" s="231" t="s">
        <v>81</v>
      </c>
      <c r="AV532" s="15" t="s">
        <v>168</v>
      </c>
      <c r="AW532" s="15" t="s">
        <v>33</v>
      </c>
      <c r="AX532" s="15" t="s">
        <v>79</v>
      </c>
      <c r="AY532" s="231" t="s">
        <v>160</v>
      </c>
    </row>
    <row r="533" spans="1:65" s="2" customFormat="1" ht="16.5" customHeight="1">
      <c r="A533" s="36"/>
      <c r="B533" s="37"/>
      <c r="C533" s="244" t="s">
        <v>708</v>
      </c>
      <c r="D533" s="244" t="s">
        <v>320</v>
      </c>
      <c r="E533" s="245" t="s">
        <v>694</v>
      </c>
      <c r="F533" s="246" t="s">
        <v>695</v>
      </c>
      <c r="G533" s="247" t="s">
        <v>110</v>
      </c>
      <c r="H533" s="248">
        <v>67.607</v>
      </c>
      <c r="I533" s="249"/>
      <c r="J533" s="250">
        <f>ROUND(I533*H533,2)</f>
        <v>0</v>
      </c>
      <c r="K533" s="246" t="s">
        <v>167</v>
      </c>
      <c r="L533" s="251"/>
      <c r="M533" s="252" t="s">
        <v>19</v>
      </c>
      <c r="N533" s="253" t="s">
        <v>43</v>
      </c>
      <c r="O533" s="66"/>
      <c r="P533" s="190">
        <f>O533*H533</f>
        <v>0</v>
      </c>
      <c r="Q533" s="190">
        <v>0.0021</v>
      </c>
      <c r="R533" s="190">
        <f>Q533*H533</f>
        <v>0.14197469999999998</v>
      </c>
      <c r="S533" s="190">
        <v>0</v>
      </c>
      <c r="T533" s="191">
        <f>S533*H533</f>
        <v>0</v>
      </c>
      <c r="U533" s="36"/>
      <c r="V533" s="36"/>
      <c r="W533" s="36"/>
      <c r="X533" s="36"/>
      <c r="Y533" s="36"/>
      <c r="Z533" s="36"/>
      <c r="AA533" s="36"/>
      <c r="AB533" s="36"/>
      <c r="AC533" s="36"/>
      <c r="AD533" s="36"/>
      <c r="AE533" s="36"/>
      <c r="AR533" s="192" t="s">
        <v>399</v>
      </c>
      <c r="AT533" s="192" t="s">
        <v>320</v>
      </c>
      <c r="AU533" s="192" t="s">
        <v>81</v>
      </c>
      <c r="AY533" s="19" t="s">
        <v>160</v>
      </c>
      <c r="BE533" s="193">
        <f>IF(N533="základní",J533,0)</f>
        <v>0</v>
      </c>
      <c r="BF533" s="193">
        <f>IF(N533="snížená",J533,0)</f>
        <v>0</v>
      </c>
      <c r="BG533" s="193">
        <f>IF(N533="zákl. přenesená",J533,0)</f>
        <v>0</v>
      </c>
      <c r="BH533" s="193">
        <f>IF(N533="sníž. přenesená",J533,0)</f>
        <v>0</v>
      </c>
      <c r="BI533" s="193">
        <f>IF(N533="nulová",J533,0)</f>
        <v>0</v>
      </c>
      <c r="BJ533" s="19" t="s">
        <v>79</v>
      </c>
      <c r="BK533" s="193">
        <f>ROUND(I533*H533,2)</f>
        <v>0</v>
      </c>
      <c r="BL533" s="19" t="s">
        <v>300</v>
      </c>
      <c r="BM533" s="192" t="s">
        <v>709</v>
      </c>
    </row>
    <row r="534" spans="1:47" s="2" customFormat="1" ht="19.5">
      <c r="A534" s="36"/>
      <c r="B534" s="37"/>
      <c r="C534" s="38"/>
      <c r="D534" s="201" t="s">
        <v>298</v>
      </c>
      <c r="E534" s="38"/>
      <c r="F534" s="243" t="s">
        <v>697</v>
      </c>
      <c r="G534" s="38"/>
      <c r="H534" s="38"/>
      <c r="I534" s="196"/>
      <c r="J534" s="38"/>
      <c r="K534" s="38"/>
      <c r="L534" s="41"/>
      <c r="M534" s="197"/>
      <c r="N534" s="198"/>
      <c r="O534" s="66"/>
      <c r="P534" s="66"/>
      <c r="Q534" s="66"/>
      <c r="R534" s="66"/>
      <c r="S534" s="66"/>
      <c r="T534" s="67"/>
      <c r="U534" s="36"/>
      <c r="V534" s="36"/>
      <c r="W534" s="36"/>
      <c r="X534" s="36"/>
      <c r="Y534" s="36"/>
      <c r="Z534" s="36"/>
      <c r="AA534" s="36"/>
      <c r="AB534" s="36"/>
      <c r="AC534" s="36"/>
      <c r="AD534" s="36"/>
      <c r="AE534" s="36"/>
      <c r="AT534" s="19" t="s">
        <v>298</v>
      </c>
      <c r="AU534" s="19" t="s">
        <v>81</v>
      </c>
    </row>
    <row r="535" spans="2:51" s="14" customFormat="1" ht="11.25">
      <c r="B535" s="210"/>
      <c r="C535" s="211"/>
      <c r="D535" s="201" t="s">
        <v>172</v>
      </c>
      <c r="E535" s="211"/>
      <c r="F535" s="213" t="s">
        <v>710</v>
      </c>
      <c r="G535" s="211"/>
      <c r="H535" s="214">
        <v>67.607</v>
      </c>
      <c r="I535" s="215"/>
      <c r="J535" s="211"/>
      <c r="K535" s="211"/>
      <c r="L535" s="216"/>
      <c r="M535" s="217"/>
      <c r="N535" s="218"/>
      <c r="O535" s="218"/>
      <c r="P535" s="218"/>
      <c r="Q535" s="218"/>
      <c r="R535" s="218"/>
      <c r="S535" s="218"/>
      <c r="T535" s="219"/>
      <c r="AT535" s="220" t="s">
        <v>172</v>
      </c>
      <c r="AU535" s="220" t="s">
        <v>81</v>
      </c>
      <c r="AV535" s="14" t="s">
        <v>81</v>
      </c>
      <c r="AW535" s="14" t="s">
        <v>4</v>
      </c>
      <c r="AX535" s="14" t="s">
        <v>79</v>
      </c>
      <c r="AY535" s="220" t="s">
        <v>160</v>
      </c>
    </row>
    <row r="536" spans="1:65" s="2" customFormat="1" ht="16.5" customHeight="1">
      <c r="A536" s="36"/>
      <c r="B536" s="37"/>
      <c r="C536" s="181" t="s">
        <v>711</v>
      </c>
      <c r="D536" s="181" t="s">
        <v>163</v>
      </c>
      <c r="E536" s="182" t="s">
        <v>712</v>
      </c>
      <c r="F536" s="183" t="s">
        <v>713</v>
      </c>
      <c r="G536" s="184" t="s">
        <v>110</v>
      </c>
      <c r="H536" s="185">
        <v>282.033</v>
      </c>
      <c r="I536" s="186"/>
      <c r="J536" s="187">
        <f>ROUND(I536*H536,2)</f>
        <v>0</v>
      </c>
      <c r="K536" s="183" t="s">
        <v>167</v>
      </c>
      <c r="L536" s="41"/>
      <c r="M536" s="188" t="s">
        <v>19</v>
      </c>
      <c r="N536" s="189" t="s">
        <v>43</v>
      </c>
      <c r="O536" s="66"/>
      <c r="P536" s="190">
        <f>O536*H536</f>
        <v>0</v>
      </c>
      <c r="Q536" s="190">
        <v>0</v>
      </c>
      <c r="R536" s="190">
        <f>Q536*H536</f>
        <v>0</v>
      </c>
      <c r="S536" s="190">
        <v>0</v>
      </c>
      <c r="T536" s="191">
        <f>S536*H536</f>
        <v>0</v>
      </c>
      <c r="U536" s="36"/>
      <c r="V536" s="36"/>
      <c r="W536" s="36"/>
      <c r="X536" s="36"/>
      <c r="Y536" s="36"/>
      <c r="Z536" s="36"/>
      <c r="AA536" s="36"/>
      <c r="AB536" s="36"/>
      <c r="AC536" s="36"/>
      <c r="AD536" s="36"/>
      <c r="AE536" s="36"/>
      <c r="AR536" s="192" t="s">
        <v>300</v>
      </c>
      <c r="AT536" s="192" t="s">
        <v>163</v>
      </c>
      <c r="AU536" s="192" t="s">
        <v>81</v>
      </c>
      <c r="AY536" s="19" t="s">
        <v>160</v>
      </c>
      <c r="BE536" s="193">
        <f>IF(N536="základní",J536,0)</f>
        <v>0</v>
      </c>
      <c r="BF536" s="193">
        <f>IF(N536="snížená",J536,0)</f>
        <v>0</v>
      </c>
      <c r="BG536" s="193">
        <f>IF(N536="zákl. přenesená",J536,0)</f>
        <v>0</v>
      </c>
      <c r="BH536" s="193">
        <f>IF(N536="sníž. přenesená",J536,0)</f>
        <v>0</v>
      </c>
      <c r="BI536" s="193">
        <f>IF(N536="nulová",J536,0)</f>
        <v>0</v>
      </c>
      <c r="BJ536" s="19" t="s">
        <v>79</v>
      </c>
      <c r="BK536" s="193">
        <f>ROUND(I536*H536,2)</f>
        <v>0</v>
      </c>
      <c r="BL536" s="19" t="s">
        <v>300</v>
      </c>
      <c r="BM536" s="192" t="s">
        <v>714</v>
      </c>
    </row>
    <row r="537" spans="1:47" s="2" customFormat="1" ht="11.25">
      <c r="A537" s="36"/>
      <c r="B537" s="37"/>
      <c r="C537" s="38"/>
      <c r="D537" s="194" t="s">
        <v>170</v>
      </c>
      <c r="E537" s="38"/>
      <c r="F537" s="195" t="s">
        <v>715</v>
      </c>
      <c r="G537" s="38"/>
      <c r="H537" s="38"/>
      <c r="I537" s="196"/>
      <c r="J537" s="38"/>
      <c r="K537" s="38"/>
      <c r="L537" s="41"/>
      <c r="M537" s="197"/>
      <c r="N537" s="198"/>
      <c r="O537" s="66"/>
      <c r="P537" s="66"/>
      <c r="Q537" s="66"/>
      <c r="R537" s="66"/>
      <c r="S537" s="66"/>
      <c r="T537" s="67"/>
      <c r="U537" s="36"/>
      <c r="V537" s="36"/>
      <c r="W537" s="36"/>
      <c r="X537" s="36"/>
      <c r="Y537" s="36"/>
      <c r="Z537" s="36"/>
      <c r="AA537" s="36"/>
      <c r="AB537" s="36"/>
      <c r="AC537" s="36"/>
      <c r="AD537" s="36"/>
      <c r="AE537" s="36"/>
      <c r="AT537" s="19" t="s">
        <v>170</v>
      </c>
      <c r="AU537" s="19" t="s">
        <v>81</v>
      </c>
    </row>
    <row r="538" spans="2:51" s="14" customFormat="1" ht="11.25">
      <c r="B538" s="210"/>
      <c r="C538" s="211"/>
      <c r="D538" s="201" t="s">
        <v>172</v>
      </c>
      <c r="E538" s="212" t="s">
        <v>19</v>
      </c>
      <c r="F538" s="213" t="s">
        <v>112</v>
      </c>
      <c r="G538" s="211"/>
      <c r="H538" s="214">
        <v>282.033</v>
      </c>
      <c r="I538" s="215"/>
      <c r="J538" s="211"/>
      <c r="K538" s="211"/>
      <c r="L538" s="216"/>
      <c r="M538" s="217"/>
      <c r="N538" s="218"/>
      <c r="O538" s="218"/>
      <c r="P538" s="218"/>
      <c r="Q538" s="218"/>
      <c r="R538" s="218"/>
      <c r="S538" s="218"/>
      <c r="T538" s="219"/>
      <c r="AT538" s="220" t="s">
        <v>172</v>
      </c>
      <c r="AU538" s="220" t="s">
        <v>81</v>
      </c>
      <c r="AV538" s="14" t="s">
        <v>81</v>
      </c>
      <c r="AW538" s="14" t="s">
        <v>33</v>
      </c>
      <c r="AX538" s="14" t="s">
        <v>79</v>
      </c>
      <c r="AY538" s="220" t="s">
        <v>160</v>
      </c>
    </row>
    <row r="539" spans="1:65" s="2" customFormat="1" ht="16.5" customHeight="1">
      <c r="A539" s="36"/>
      <c r="B539" s="37"/>
      <c r="C539" s="181" t="s">
        <v>716</v>
      </c>
      <c r="D539" s="181" t="s">
        <v>163</v>
      </c>
      <c r="E539" s="182" t="s">
        <v>717</v>
      </c>
      <c r="F539" s="183" t="s">
        <v>718</v>
      </c>
      <c r="G539" s="184" t="s">
        <v>110</v>
      </c>
      <c r="H539" s="185">
        <v>55.37</v>
      </c>
      <c r="I539" s="186"/>
      <c r="J539" s="187">
        <f>ROUND(I539*H539,2)</f>
        <v>0</v>
      </c>
      <c r="K539" s="183" t="s">
        <v>167</v>
      </c>
      <c r="L539" s="41"/>
      <c r="M539" s="188" t="s">
        <v>19</v>
      </c>
      <c r="N539" s="189" t="s">
        <v>43</v>
      </c>
      <c r="O539" s="66"/>
      <c r="P539" s="190">
        <f>O539*H539</f>
        <v>0</v>
      </c>
      <c r="Q539" s="190">
        <v>0</v>
      </c>
      <c r="R539" s="190">
        <f>Q539*H539</f>
        <v>0</v>
      </c>
      <c r="S539" s="190">
        <v>0</v>
      </c>
      <c r="T539" s="191">
        <f>S539*H539</f>
        <v>0</v>
      </c>
      <c r="U539" s="36"/>
      <c r="V539" s="36"/>
      <c r="W539" s="36"/>
      <c r="X539" s="36"/>
      <c r="Y539" s="36"/>
      <c r="Z539" s="36"/>
      <c r="AA539" s="36"/>
      <c r="AB539" s="36"/>
      <c r="AC539" s="36"/>
      <c r="AD539" s="36"/>
      <c r="AE539" s="36"/>
      <c r="AR539" s="192" t="s">
        <v>300</v>
      </c>
      <c r="AT539" s="192" t="s">
        <v>163</v>
      </c>
      <c r="AU539" s="192" t="s">
        <v>81</v>
      </c>
      <c r="AY539" s="19" t="s">
        <v>160</v>
      </c>
      <c r="BE539" s="193">
        <f>IF(N539="základní",J539,0)</f>
        <v>0</v>
      </c>
      <c r="BF539" s="193">
        <f>IF(N539="snížená",J539,0)</f>
        <v>0</v>
      </c>
      <c r="BG539" s="193">
        <f>IF(N539="zákl. přenesená",J539,0)</f>
        <v>0</v>
      </c>
      <c r="BH539" s="193">
        <f>IF(N539="sníž. přenesená",J539,0)</f>
        <v>0</v>
      </c>
      <c r="BI539" s="193">
        <f>IF(N539="nulová",J539,0)</f>
        <v>0</v>
      </c>
      <c r="BJ539" s="19" t="s">
        <v>79</v>
      </c>
      <c r="BK539" s="193">
        <f>ROUND(I539*H539,2)</f>
        <v>0</v>
      </c>
      <c r="BL539" s="19" t="s">
        <v>300</v>
      </c>
      <c r="BM539" s="192" t="s">
        <v>719</v>
      </c>
    </row>
    <row r="540" spans="1:47" s="2" customFormat="1" ht="11.25">
      <c r="A540" s="36"/>
      <c r="B540" s="37"/>
      <c r="C540" s="38"/>
      <c r="D540" s="194" t="s">
        <v>170</v>
      </c>
      <c r="E540" s="38"/>
      <c r="F540" s="195" t="s">
        <v>720</v>
      </c>
      <c r="G540" s="38"/>
      <c r="H540" s="38"/>
      <c r="I540" s="196"/>
      <c r="J540" s="38"/>
      <c r="K540" s="38"/>
      <c r="L540" s="41"/>
      <c r="M540" s="197"/>
      <c r="N540" s="198"/>
      <c r="O540" s="66"/>
      <c r="P540" s="66"/>
      <c r="Q540" s="66"/>
      <c r="R540" s="66"/>
      <c r="S540" s="66"/>
      <c r="T540" s="67"/>
      <c r="U540" s="36"/>
      <c r="V540" s="36"/>
      <c r="W540" s="36"/>
      <c r="X540" s="36"/>
      <c r="Y540" s="36"/>
      <c r="Z540" s="36"/>
      <c r="AA540" s="36"/>
      <c r="AB540" s="36"/>
      <c r="AC540" s="36"/>
      <c r="AD540" s="36"/>
      <c r="AE540" s="36"/>
      <c r="AT540" s="19" t="s">
        <v>170</v>
      </c>
      <c r="AU540" s="19" t="s">
        <v>81</v>
      </c>
    </row>
    <row r="541" spans="2:51" s="14" customFormat="1" ht="11.25">
      <c r="B541" s="210"/>
      <c r="C541" s="211"/>
      <c r="D541" s="201" t="s">
        <v>172</v>
      </c>
      <c r="E541" s="212" t="s">
        <v>19</v>
      </c>
      <c r="F541" s="213" t="s">
        <v>108</v>
      </c>
      <c r="G541" s="211"/>
      <c r="H541" s="214">
        <v>55.37</v>
      </c>
      <c r="I541" s="215"/>
      <c r="J541" s="211"/>
      <c r="K541" s="211"/>
      <c r="L541" s="216"/>
      <c r="M541" s="217"/>
      <c r="N541" s="218"/>
      <c r="O541" s="218"/>
      <c r="P541" s="218"/>
      <c r="Q541" s="218"/>
      <c r="R541" s="218"/>
      <c r="S541" s="218"/>
      <c r="T541" s="219"/>
      <c r="AT541" s="220" t="s">
        <v>172</v>
      </c>
      <c r="AU541" s="220" t="s">
        <v>81</v>
      </c>
      <c r="AV541" s="14" t="s">
        <v>81</v>
      </c>
      <c r="AW541" s="14" t="s">
        <v>33</v>
      </c>
      <c r="AX541" s="14" t="s">
        <v>79</v>
      </c>
      <c r="AY541" s="220" t="s">
        <v>160</v>
      </c>
    </row>
    <row r="542" spans="1:65" s="2" customFormat="1" ht="16.5" customHeight="1">
      <c r="A542" s="36"/>
      <c r="B542" s="37"/>
      <c r="C542" s="244" t="s">
        <v>721</v>
      </c>
      <c r="D542" s="244" t="s">
        <v>320</v>
      </c>
      <c r="E542" s="245" t="s">
        <v>722</v>
      </c>
      <c r="F542" s="246" t="s">
        <v>723</v>
      </c>
      <c r="G542" s="247" t="s">
        <v>110</v>
      </c>
      <c r="H542" s="248">
        <v>354.273</v>
      </c>
      <c r="I542" s="249"/>
      <c r="J542" s="250">
        <f>ROUND(I542*H542,2)</f>
        <v>0</v>
      </c>
      <c r="K542" s="246" t="s">
        <v>167</v>
      </c>
      <c r="L542" s="251"/>
      <c r="M542" s="252" t="s">
        <v>19</v>
      </c>
      <c r="N542" s="253" t="s">
        <v>43</v>
      </c>
      <c r="O542" s="66"/>
      <c r="P542" s="190">
        <f>O542*H542</f>
        <v>0</v>
      </c>
      <c r="Q542" s="190">
        <v>0.001</v>
      </c>
      <c r="R542" s="190">
        <f>Q542*H542</f>
        <v>0.354273</v>
      </c>
      <c r="S542" s="190">
        <v>0</v>
      </c>
      <c r="T542" s="191">
        <f>S542*H542</f>
        <v>0</v>
      </c>
      <c r="U542" s="36"/>
      <c r="V542" s="36"/>
      <c r="W542" s="36"/>
      <c r="X542" s="36"/>
      <c r="Y542" s="36"/>
      <c r="Z542" s="36"/>
      <c r="AA542" s="36"/>
      <c r="AB542" s="36"/>
      <c r="AC542" s="36"/>
      <c r="AD542" s="36"/>
      <c r="AE542" s="36"/>
      <c r="AR542" s="192" t="s">
        <v>399</v>
      </c>
      <c r="AT542" s="192" t="s">
        <v>320</v>
      </c>
      <c r="AU542" s="192" t="s">
        <v>81</v>
      </c>
      <c r="AY542" s="19" t="s">
        <v>160</v>
      </c>
      <c r="BE542" s="193">
        <f>IF(N542="základní",J542,0)</f>
        <v>0</v>
      </c>
      <c r="BF542" s="193">
        <f>IF(N542="snížená",J542,0)</f>
        <v>0</v>
      </c>
      <c r="BG542" s="193">
        <f>IF(N542="zákl. přenesená",J542,0)</f>
        <v>0</v>
      </c>
      <c r="BH542" s="193">
        <f>IF(N542="sníž. přenesená",J542,0)</f>
        <v>0</v>
      </c>
      <c r="BI542" s="193">
        <f>IF(N542="nulová",J542,0)</f>
        <v>0</v>
      </c>
      <c r="BJ542" s="19" t="s">
        <v>79</v>
      </c>
      <c r="BK542" s="193">
        <f>ROUND(I542*H542,2)</f>
        <v>0</v>
      </c>
      <c r="BL542" s="19" t="s">
        <v>300</v>
      </c>
      <c r="BM542" s="192" t="s">
        <v>724</v>
      </c>
    </row>
    <row r="543" spans="2:51" s="13" customFormat="1" ht="22.5">
      <c r="B543" s="199"/>
      <c r="C543" s="200"/>
      <c r="D543" s="201" t="s">
        <v>172</v>
      </c>
      <c r="E543" s="202" t="s">
        <v>19</v>
      </c>
      <c r="F543" s="203" t="s">
        <v>725</v>
      </c>
      <c r="G543" s="200"/>
      <c r="H543" s="202" t="s">
        <v>19</v>
      </c>
      <c r="I543" s="204"/>
      <c r="J543" s="200"/>
      <c r="K543" s="200"/>
      <c r="L543" s="205"/>
      <c r="M543" s="206"/>
      <c r="N543" s="207"/>
      <c r="O543" s="207"/>
      <c r="P543" s="207"/>
      <c r="Q543" s="207"/>
      <c r="R543" s="207"/>
      <c r="S543" s="207"/>
      <c r="T543" s="208"/>
      <c r="AT543" s="209" t="s">
        <v>172</v>
      </c>
      <c r="AU543" s="209" t="s">
        <v>81</v>
      </c>
      <c r="AV543" s="13" t="s">
        <v>79</v>
      </c>
      <c r="AW543" s="13" t="s">
        <v>33</v>
      </c>
      <c r="AX543" s="13" t="s">
        <v>72</v>
      </c>
      <c r="AY543" s="209" t="s">
        <v>160</v>
      </c>
    </row>
    <row r="544" spans="2:51" s="14" customFormat="1" ht="11.25">
      <c r="B544" s="210"/>
      <c r="C544" s="211"/>
      <c r="D544" s="201" t="s">
        <v>172</v>
      </c>
      <c r="E544" s="212" t="s">
        <v>19</v>
      </c>
      <c r="F544" s="213" t="s">
        <v>112</v>
      </c>
      <c r="G544" s="211"/>
      <c r="H544" s="214">
        <v>282.033</v>
      </c>
      <c r="I544" s="215"/>
      <c r="J544" s="211"/>
      <c r="K544" s="211"/>
      <c r="L544" s="216"/>
      <c r="M544" s="217"/>
      <c r="N544" s="218"/>
      <c r="O544" s="218"/>
      <c r="P544" s="218"/>
      <c r="Q544" s="218"/>
      <c r="R544" s="218"/>
      <c r="S544" s="218"/>
      <c r="T544" s="219"/>
      <c r="AT544" s="220" t="s">
        <v>172</v>
      </c>
      <c r="AU544" s="220" t="s">
        <v>81</v>
      </c>
      <c r="AV544" s="14" t="s">
        <v>81</v>
      </c>
      <c r="AW544" s="14" t="s">
        <v>33</v>
      </c>
      <c r="AX544" s="14" t="s">
        <v>72</v>
      </c>
      <c r="AY544" s="220" t="s">
        <v>160</v>
      </c>
    </row>
    <row r="545" spans="2:51" s="14" customFormat="1" ht="11.25">
      <c r="B545" s="210"/>
      <c r="C545" s="211"/>
      <c r="D545" s="201" t="s">
        <v>172</v>
      </c>
      <c r="E545" s="212" t="s">
        <v>19</v>
      </c>
      <c r="F545" s="213" t="s">
        <v>108</v>
      </c>
      <c r="G545" s="211"/>
      <c r="H545" s="214">
        <v>55.37</v>
      </c>
      <c r="I545" s="215"/>
      <c r="J545" s="211"/>
      <c r="K545" s="211"/>
      <c r="L545" s="216"/>
      <c r="M545" s="217"/>
      <c r="N545" s="218"/>
      <c r="O545" s="218"/>
      <c r="P545" s="218"/>
      <c r="Q545" s="218"/>
      <c r="R545" s="218"/>
      <c r="S545" s="218"/>
      <c r="T545" s="219"/>
      <c r="AT545" s="220" t="s">
        <v>172</v>
      </c>
      <c r="AU545" s="220" t="s">
        <v>81</v>
      </c>
      <c r="AV545" s="14" t="s">
        <v>81</v>
      </c>
      <c r="AW545" s="14" t="s">
        <v>33</v>
      </c>
      <c r="AX545" s="14" t="s">
        <v>72</v>
      </c>
      <c r="AY545" s="220" t="s">
        <v>160</v>
      </c>
    </row>
    <row r="546" spans="2:51" s="15" customFormat="1" ht="11.25">
      <c r="B546" s="221"/>
      <c r="C546" s="222"/>
      <c r="D546" s="201" t="s">
        <v>172</v>
      </c>
      <c r="E546" s="223" t="s">
        <v>19</v>
      </c>
      <c r="F546" s="224" t="s">
        <v>178</v>
      </c>
      <c r="G546" s="222"/>
      <c r="H546" s="225">
        <v>337.403</v>
      </c>
      <c r="I546" s="226"/>
      <c r="J546" s="222"/>
      <c r="K546" s="222"/>
      <c r="L546" s="227"/>
      <c r="M546" s="228"/>
      <c r="N546" s="229"/>
      <c r="O546" s="229"/>
      <c r="P546" s="229"/>
      <c r="Q546" s="229"/>
      <c r="R546" s="229"/>
      <c r="S546" s="229"/>
      <c r="T546" s="230"/>
      <c r="AT546" s="231" t="s">
        <v>172</v>
      </c>
      <c r="AU546" s="231" t="s">
        <v>81</v>
      </c>
      <c r="AV546" s="15" t="s">
        <v>168</v>
      </c>
      <c r="AW546" s="15" t="s">
        <v>33</v>
      </c>
      <c r="AX546" s="15" t="s">
        <v>79</v>
      </c>
      <c r="AY546" s="231" t="s">
        <v>160</v>
      </c>
    </row>
    <row r="547" spans="2:51" s="14" customFormat="1" ht="11.25">
      <c r="B547" s="210"/>
      <c r="C547" s="211"/>
      <c r="D547" s="201" t="s">
        <v>172</v>
      </c>
      <c r="E547" s="211"/>
      <c r="F547" s="213" t="s">
        <v>726</v>
      </c>
      <c r="G547" s="211"/>
      <c r="H547" s="214">
        <v>354.273</v>
      </c>
      <c r="I547" s="215"/>
      <c r="J547" s="211"/>
      <c r="K547" s="211"/>
      <c r="L547" s="216"/>
      <c r="M547" s="217"/>
      <c r="N547" s="218"/>
      <c r="O547" s="218"/>
      <c r="P547" s="218"/>
      <c r="Q547" s="218"/>
      <c r="R547" s="218"/>
      <c r="S547" s="218"/>
      <c r="T547" s="219"/>
      <c r="AT547" s="220" t="s">
        <v>172</v>
      </c>
      <c r="AU547" s="220" t="s">
        <v>81</v>
      </c>
      <c r="AV547" s="14" t="s">
        <v>81</v>
      </c>
      <c r="AW547" s="14" t="s">
        <v>4</v>
      </c>
      <c r="AX547" s="14" t="s">
        <v>79</v>
      </c>
      <c r="AY547" s="220" t="s">
        <v>160</v>
      </c>
    </row>
    <row r="548" spans="1:65" s="2" customFormat="1" ht="16.5" customHeight="1">
      <c r="A548" s="36"/>
      <c r="B548" s="37"/>
      <c r="C548" s="181" t="s">
        <v>727</v>
      </c>
      <c r="D548" s="181" t="s">
        <v>163</v>
      </c>
      <c r="E548" s="182" t="s">
        <v>728</v>
      </c>
      <c r="F548" s="183" t="s">
        <v>729</v>
      </c>
      <c r="G548" s="184" t="s">
        <v>110</v>
      </c>
      <c r="H548" s="185">
        <v>282.033</v>
      </c>
      <c r="I548" s="186"/>
      <c r="J548" s="187">
        <f>ROUND(I548*H548,2)</f>
        <v>0</v>
      </c>
      <c r="K548" s="183" t="s">
        <v>167</v>
      </c>
      <c r="L548" s="41"/>
      <c r="M548" s="188" t="s">
        <v>19</v>
      </c>
      <c r="N548" s="189" t="s">
        <v>43</v>
      </c>
      <c r="O548" s="66"/>
      <c r="P548" s="190">
        <f>O548*H548</f>
        <v>0</v>
      </c>
      <c r="Q548" s="190">
        <v>0</v>
      </c>
      <c r="R548" s="190">
        <f>Q548*H548</f>
        <v>0</v>
      </c>
      <c r="S548" s="190">
        <v>0</v>
      </c>
      <c r="T548" s="191">
        <f>S548*H548</f>
        <v>0</v>
      </c>
      <c r="U548" s="36"/>
      <c r="V548" s="36"/>
      <c r="W548" s="36"/>
      <c r="X548" s="36"/>
      <c r="Y548" s="36"/>
      <c r="Z548" s="36"/>
      <c r="AA548" s="36"/>
      <c r="AB548" s="36"/>
      <c r="AC548" s="36"/>
      <c r="AD548" s="36"/>
      <c r="AE548" s="36"/>
      <c r="AR548" s="192" t="s">
        <v>300</v>
      </c>
      <c r="AT548" s="192" t="s">
        <v>163</v>
      </c>
      <c r="AU548" s="192" t="s">
        <v>81</v>
      </c>
      <c r="AY548" s="19" t="s">
        <v>160</v>
      </c>
      <c r="BE548" s="193">
        <f>IF(N548="základní",J548,0)</f>
        <v>0</v>
      </c>
      <c r="BF548" s="193">
        <f>IF(N548="snížená",J548,0)</f>
        <v>0</v>
      </c>
      <c r="BG548" s="193">
        <f>IF(N548="zákl. přenesená",J548,0)</f>
        <v>0</v>
      </c>
      <c r="BH548" s="193">
        <f>IF(N548="sníž. přenesená",J548,0)</f>
        <v>0</v>
      </c>
      <c r="BI548" s="193">
        <f>IF(N548="nulová",J548,0)</f>
        <v>0</v>
      </c>
      <c r="BJ548" s="19" t="s">
        <v>79</v>
      </c>
      <c r="BK548" s="193">
        <f>ROUND(I548*H548,2)</f>
        <v>0</v>
      </c>
      <c r="BL548" s="19" t="s">
        <v>300</v>
      </c>
      <c r="BM548" s="192" t="s">
        <v>730</v>
      </c>
    </row>
    <row r="549" spans="1:47" s="2" customFormat="1" ht="11.25">
      <c r="A549" s="36"/>
      <c r="B549" s="37"/>
      <c r="C549" s="38"/>
      <c r="D549" s="194" t="s">
        <v>170</v>
      </c>
      <c r="E549" s="38"/>
      <c r="F549" s="195" t="s">
        <v>731</v>
      </c>
      <c r="G549" s="38"/>
      <c r="H549" s="38"/>
      <c r="I549" s="196"/>
      <c r="J549" s="38"/>
      <c r="K549" s="38"/>
      <c r="L549" s="41"/>
      <c r="M549" s="197"/>
      <c r="N549" s="198"/>
      <c r="O549" s="66"/>
      <c r="P549" s="66"/>
      <c r="Q549" s="66"/>
      <c r="R549" s="66"/>
      <c r="S549" s="66"/>
      <c r="T549" s="67"/>
      <c r="U549" s="36"/>
      <c r="V549" s="36"/>
      <c r="W549" s="36"/>
      <c r="X549" s="36"/>
      <c r="Y549" s="36"/>
      <c r="Z549" s="36"/>
      <c r="AA549" s="36"/>
      <c r="AB549" s="36"/>
      <c r="AC549" s="36"/>
      <c r="AD549" s="36"/>
      <c r="AE549" s="36"/>
      <c r="AT549" s="19" t="s">
        <v>170</v>
      </c>
      <c r="AU549" s="19" t="s">
        <v>81</v>
      </c>
    </row>
    <row r="550" spans="2:51" s="14" customFormat="1" ht="11.25">
      <c r="B550" s="210"/>
      <c r="C550" s="211"/>
      <c r="D550" s="201" t="s">
        <v>172</v>
      </c>
      <c r="E550" s="212" t="s">
        <v>19</v>
      </c>
      <c r="F550" s="213" t="s">
        <v>112</v>
      </c>
      <c r="G550" s="211"/>
      <c r="H550" s="214">
        <v>282.033</v>
      </c>
      <c r="I550" s="215"/>
      <c r="J550" s="211"/>
      <c r="K550" s="211"/>
      <c r="L550" s="216"/>
      <c r="M550" s="217"/>
      <c r="N550" s="218"/>
      <c r="O550" s="218"/>
      <c r="P550" s="218"/>
      <c r="Q550" s="218"/>
      <c r="R550" s="218"/>
      <c r="S550" s="218"/>
      <c r="T550" s="219"/>
      <c r="AT550" s="220" t="s">
        <v>172</v>
      </c>
      <c r="AU550" s="220" t="s">
        <v>81</v>
      </c>
      <c r="AV550" s="14" t="s">
        <v>81</v>
      </c>
      <c r="AW550" s="14" t="s">
        <v>33</v>
      </c>
      <c r="AX550" s="14" t="s">
        <v>79</v>
      </c>
      <c r="AY550" s="220" t="s">
        <v>160</v>
      </c>
    </row>
    <row r="551" spans="1:65" s="2" customFormat="1" ht="16.5" customHeight="1">
      <c r="A551" s="36"/>
      <c r="B551" s="37"/>
      <c r="C551" s="181" t="s">
        <v>732</v>
      </c>
      <c r="D551" s="181" t="s">
        <v>163</v>
      </c>
      <c r="E551" s="182" t="s">
        <v>733</v>
      </c>
      <c r="F551" s="183" t="s">
        <v>734</v>
      </c>
      <c r="G551" s="184" t="s">
        <v>110</v>
      </c>
      <c r="H551" s="185">
        <v>55.37</v>
      </c>
      <c r="I551" s="186"/>
      <c r="J551" s="187">
        <f>ROUND(I551*H551,2)</f>
        <v>0</v>
      </c>
      <c r="K551" s="183" t="s">
        <v>167</v>
      </c>
      <c r="L551" s="41"/>
      <c r="M551" s="188" t="s">
        <v>19</v>
      </c>
      <c r="N551" s="189" t="s">
        <v>43</v>
      </c>
      <c r="O551" s="66"/>
      <c r="P551" s="190">
        <f>O551*H551</f>
        <v>0</v>
      </c>
      <c r="Q551" s="190">
        <v>0</v>
      </c>
      <c r="R551" s="190">
        <f>Q551*H551</f>
        <v>0</v>
      </c>
      <c r="S551" s="190">
        <v>0</v>
      </c>
      <c r="T551" s="191">
        <f>S551*H551</f>
        <v>0</v>
      </c>
      <c r="U551" s="36"/>
      <c r="V551" s="36"/>
      <c r="W551" s="36"/>
      <c r="X551" s="36"/>
      <c r="Y551" s="36"/>
      <c r="Z551" s="36"/>
      <c r="AA551" s="36"/>
      <c r="AB551" s="36"/>
      <c r="AC551" s="36"/>
      <c r="AD551" s="36"/>
      <c r="AE551" s="36"/>
      <c r="AR551" s="192" t="s">
        <v>300</v>
      </c>
      <c r="AT551" s="192" t="s">
        <v>163</v>
      </c>
      <c r="AU551" s="192" t="s">
        <v>81</v>
      </c>
      <c r="AY551" s="19" t="s">
        <v>160</v>
      </c>
      <c r="BE551" s="193">
        <f>IF(N551="základní",J551,0)</f>
        <v>0</v>
      </c>
      <c r="BF551" s="193">
        <f>IF(N551="snížená",J551,0)</f>
        <v>0</v>
      </c>
      <c r="BG551" s="193">
        <f>IF(N551="zákl. přenesená",J551,0)</f>
        <v>0</v>
      </c>
      <c r="BH551" s="193">
        <f>IF(N551="sníž. přenesená",J551,0)</f>
        <v>0</v>
      </c>
      <c r="BI551" s="193">
        <f>IF(N551="nulová",J551,0)</f>
        <v>0</v>
      </c>
      <c r="BJ551" s="19" t="s">
        <v>79</v>
      </c>
      <c r="BK551" s="193">
        <f>ROUND(I551*H551,2)</f>
        <v>0</v>
      </c>
      <c r="BL551" s="19" t="s">
        <v>300</v>
      </c>
      <c r="BM551" s="192" t="s">
        <v>735</v>
      </c>
    </row>
    <row r="552" spans="1:47" s="2" customFormat="1" ht="11.25">
      <c r="A552" s="36"/>
      <c r="B552" s="37"/>
      <c r="C552" s="38"/>
      <c r="D552" s="194" t="s">
        <v>170</v>
      </c>
      <c r="E552" s="38"/>
      <c r="F552" s="195" t="s">
        <v>736</v>
      </c>
      <c r="G552" s="38"/>
      <c r="H552" s="38"/>
      <c r="I552" s="196"/>
      <c r="J552" s="38"/>
      <c r="K552" s="38"/>
      <c r="L552" s="41"/>
      <c r="M552" s="197"/>
      <c r="N552" s="198"/>
      <c r="O552" s="66"/>
      <c r="P552" s="66"/>
      <c r="Q552" s="66"/>
      <c r="R552" s="66"/>
      <c r="S552" s="66"/>
      <c r="T552" s="67"/>
      <c r="U552" s="36"/>
      <c r="V552" s="36"/>
      <c r="W552" s="36"/>
      <c r="X552" s="36"/>
      <c r="Y552" s="36"/>
      <c r="Z552" s="36"/>
      <c r="AA552" s="36"/>
      <c r="AB552" s="36"/>
      <c r="AC552" s="36"/>
      <c r="AD552" s="36"/>
      <c r="AE552" s="36"/>
      <c r="AT552" s="19" t="s">
        <v>170</v>
      </c>
      <c r="AU552" s="19" t="s">
        <v>81</v>
      </c>
    </row>
    <row r="553" spans="2:51" s="14" customFormat="1" ht="11.25">
      <c r="B553" s="210"/>
      <c r="C553" s="211"/>
      <c r="D553" s="201" t="s">
        <v>172</v>
      </c>
      <c r="E553" s="212" t="s">
        <v>19</v>
      </c>
      <c r="F553" s="213" t="s">
        <v>108</v>
      </c>
      <c r="G553" s="211"/>
      <c r="H553" s="214">
        <v>55.37</v>
      </c>
      <c r="I553" s="215"/>
      <c r="J553" s="211"/>
      <c r="K553" s="211"/>
      <c r="L553" s="216"/>
      <c r="M553" s="217"/>
      <c r="N553" s="218"/>
      <c r="O553" s="218"/>
      <c r="P553" s="218"/>
      <c r="Q553" s="218"/>
      <c r="R553" s="218"/>
      <c r="S553" s="218"/>
      <c r="T553" s="219"/>
      <c r="AT553" s="220" t="s">
        <v>172</v>
      </c>
      <c r="AU553" s="220" t="s">
        <v>81</v>
      </c>
      <c r="AV553" s="14" t="s">
        <v>81</v>
      </c>
      <c r="AW553" s="14" t="s">
        <v>33</v>
      </c>
      <c r="AX553" s="14" t="s">
        <v>79</v>
      </c>
      <c r="AY553" s="220" t="s">
        <v>160</v>
      </c>
    </row>
    <row r="554" spans="1:65" s="2" customFormat="1" ht="16.5" customHeight="1">
      <c r="A554" s="36"/>
      <c r="B554" s="37"/>
      <c r="C554" s="244" t="s">
        <v>737</v>
      </c>
      <c r="D554" s="244" t="s">
        <v>320</v>
      </c>
      <c r="E554" s="245" t="s">
        <v>738</v>
      </c>
      <c r="F554" s="246" t="s">
        <v>739</v>
      </c>
      <c r="G554" s="247" t="s">
        <v>110</v>
      </c>
      <c r="H554" s="248">
        <v>354.273</v>
      </c>
      <c r="I554" s="249"/>
      <c r="J554" s="250">
        <f>ROUND(I554*H554,2)</f>
        <v>0</v>
      </c>
      <c r="K554" s="246" t="s">
        <v>167</v>
      </c>
      <c r="L554" s="251"/>
      <c r="M554" s="252" t="s">
        <v>19</v>
      </c>
      <c r="N554" s="253" t="s">
        <v>43</v>
      </c>
      <c r="O554" s="66"/>
      <c r="P554" s="190">
        <f>O554*H554</f>
        <v>0</v>
      </c>
      <c r="Q554" s="190">
        <v>0.0005</v>
      </c>
      <c r="R554" s="190">
        <f>Q554*H554</f>
        <v>0.1771365</v>
      </c>
      <c r="S554" s="190">
        <v>0</v>
      </c>
      <c r="T554" s="191">
        <f>S554*H554</f>
        <v>0</v>
      </c>
      <c r="U554" s="36"/>
      <c r="V554" s="36"/>
      <c r="W554" s="36"/>
      <c r="X554" s="36"/>
      <c r="Y554" s="36"/>
      <c r="Z554" s="36"/>
      <c r="AA554" s="36"/>
      <c r="AB554" s="36"/>
      <c r="AC554" s="36"/>
      <c r="AD554" s="36"/>
      <c r="AE554" s="36"/>
      <c r="AR554" s="192" t="s">
        <v>399</v>
      </c>
      <c r="AT554" s="192" t="s">
        <v>320</v>
      </c>
      <c r="AU554" s="192" t="s">
        <v>81</v>
      </c>
      <c r="AY554" s="19" t="s">
        <v>160</v>
      </c>
      <c r="BE554" s="193">
        <f>IF(N554="základní",J554,0)</f>
        <v>0</v>
      </c>
      <c r="BF554" s="193">
        <f>IF(N554="snížená",J554,0)</f>
        <v>0</v>
      </c>
      <c r="BG554" s="193">
        <f>IF(N554="zákl. přenesená",J554,0)</f>
        <v>0</v>
      </c>
      <c r="BH554" s="193">
        <f>IF(N554="sníž. přenesená",J554,0)</f>
        <v>0</v>
      </c>
      <c r="BI554" s="193">
        <f>IF(N554="nulová",J554,0)</f>
        <v>0</v>
      </c>
      <c r="BJ554" s="19" t="s">
        <v>79</v>
      </c>
      <c r="BK554" s="193">
        <f>ROUND(I554*H554,2)</f>
        <v>0</v>
      </c>
      <c r="BL554" s="19" t="s">
        <v>300</v>
      </c>
      <c r="BM554" s="192" t="s">
        <v>740</v>
      </c>
    </row>
    <row r="555" spans="2:51" s="14" customFormat="1" ht="11.25">
      <c r="B555" s="210"/>
      <c r="C555" s="211"/>
      <c r="D555" s="201" t="s">
        <v>172</v>
      </c>
      <c r="E555" s="212" t="s">
        <v>19</v>
      </c>
      <c r="F555" s="213" t="s">
        <v>112</v>
      </c>
      <c r="G555" s="211"/>
      <c r="H555" s="214">
        <v>282.033</v>
      </c>
      <c r="I555" s="215"/>
      <c r="J555" s="211"/>
      <c r="K555" s="211"/>
      <c r="L555" s="216"/>
      <c r="M555" s="217"/>
      <c r="N555" s="218"/>
      <c r="O555" s="218"/>
      <c r="P555" s="218"/>
      <c r="Q555" s="218"/>
      <c r="R555" s="218"/>
      <c r="S555" s="218"/>
      <c r="T555" s="219"/>
      <c r="AT555" s="220" t="s">
        <v>172</v>
      </c>
      <c r="AU555" s="220" t="s">
        <v>81</v>
      </c>
      <c r="AV555" s="14" t="s">
        <v>81</v>
      </c>
      <c r="AW555" s="14" t="s">
        <v>33</v>
      </c>
      <c r="AX555" s="14" t="s">
        <v>72</v>
      </c>
      <c r="AY555" s="220" t="s">
        <v>160</v>
      </c>
    </row>
    <row r="556" spans="2:51" s="14" customFormat="1" ht="11.25">
      <c r="B556" s="210"/>
      <c r="C556" s="211"/>
      <c r="D556" s="201" t="s">
        <v>172</v>
      </c>
      <c r="E556" s="212" t="s">
        <v>19</v>
      </c>
      <c r="F556" s="213" t="s">
        <v>108</v>
      </c>
      <c r="G556" s="211"/>
      <c r="H556" s="214">
        <v>55.37</v>
      </c>
      <c r="I556" s="215"/>
      <c r="J556" s="211"/>
      <c r="K556" s="211"/>
      <c r="L556" s="216"/>
      <c r="M556" s="217"/>
      <c r="N556" s="218"/>
      <c r="O556" s="218"/>
      <c r="P556" s="218"/>
      <c r="Q556" s="218"/>
      <c r="R556" s="218"/>
      <c r="S556" s="218"/>
      <c r="T556" s="219"/>
      <c r="AT556" s="220" t="s">
        <v>172</v>
      </c>
      <c r="AU556" s="220" t="s">
        <v>81</v>
      </c>
      <c r="AV556" s="14" t="s">
        <v>81</v>
      </c>
      <c r="AW556" s="14" t="s">
        <v>33</v>
      </c>
      <c r="AX556" s="14" t="s">
        <v>72</v>
      </c>
      <c r="AY556" s="220" t="s">
        <v>160</v>
      </c>
    </row>
    <row r="557" spans="2:51" s="15" customFormat="1" ht="11.25">
      <c r="B557" s="221"/>
      <c r="C557" s="222"/>
      <c r="D557" s="201" t="s">
        <v>172</v>
      </c>
      <c r="E557" s="223" t="s">
        <v>19</v>
      </c>
      <c r="F557" s="224" t="s">
        <v>178</v>
      </c>
      <c r="G557" s="222"/>
      <c r="H557" s="225">
        <v>337.403</v>
      </c>
      <c r="I557" s="226"/>
      <c r="J557" s="222"/>
      <c r="K557" s="222"/>
      <c r="L557" s="227"/>
      <c r="M557" s="228"/>
      <c r="N557" s="229"/>
      <c r="O557" s="229"/>
      <c r="P557" s="229"/>
      <c r="Q557" s="229"/>
      <c r="R557" s="229"/>
      <c r="S557" s="229"/>
      <c r="T557" s="230"/>
      <c r="AT557" s="231" t="s">
        <v>172</v>
      </c>
      <c r="AU557" s="231" t="s">
        <v>81</v>
      </c>
      <c r="AV557" s="15" t="s">
        <v>168</v>
      </c>
      <c r="AW557" s="15" t="s">
        <v>33</v>
      </c>
      <c r="AX557" s="15" t="s">
        <v>79</v>
      </c>
      <c r="AY557" s="231" t="s">
        <v>160</v>
      </c>
    </row>
    <row r="558" spans="2:51" s="14" customFormat="1" ht="11.25">
      <c r="B558" s="210"/>
      <c r="C558" s="211"/>
      <c r="D558" s="201" t="s">
        <v>172</v>
      </c>
      <c r="E558" s="211"/>
      <c r="F558" s="213" t="s">
        <v>726</v>
      </c>
      <c r="G558" s="211"/>
      <c r="H558" s="214">
        <v>354.273</v>
      </c>
      <c r="I558" s="215"/>
      <c r="J558" s="211"/>
      <c r="K558" s="211"/>
      <c r="L558" s="216"/>
      <c r="M558" s="217"/>
      <c r="N558" s="218"/>
      <c r="O558" s="218"/>
      <c r="P558" s="218"/>
      <c r="Q558" s="218"/>
      <c r="R558" s="218"/>
      <c r="S558" s="218"/>
      <c r="T558" s="219"/>
      <c r="AT558" s="220" t="s">
        <v>172</v>
      </c>
      <c r="AU558" s="220" t="s">
        <v>81</v>
      </c>
      <c r="AV558" s="14" t="s">
        <v>81</v>
      </c>
      <c r="AW558" s="14" t="s">
        <v>4</v>
      </c>
      <c r="AX558" s="14" t="s">
        <v>79</v>
      </c>
      <c r="AY558" s="220" t="s">
        <v>160</v>
      </c>
    </row>
    <row r="559" spans="1:65" s="2" customFormat="1" ht="16.5" customHeight="1">
      <c r="A559" s="36"/>
      <c r="B559" s="37"/>
      <c r="C559" s="181" t="s">
        <v>741</v>
      </c>
      <c r="D559" s="181" t="s">
        <v>163</v>
      </c>
      <c r="E559" s="182" t="s">
        <v>742</v>
      </c>
      <c r="F559" s="183" t="s">
        <v>743</v>
      </c>
      <c r="G559" s="184" t="s">
        <v>166</v>
      </c>
      <c r="H559" s="185">
        <v>74.864</v>
      </c>
      <c r="I559" s="186"/>
      <c r="J559" s="187">
        <f>ROUND(I559*H559,2)</f>
        <v>0</v>
      </c>
      <c r="K559" s="183" t="s">
        <v>167</v>
      </c>
      <c r="L559" s="41"/>
      <c r="M559" s="188" t="s">
        <v>19</v>
      </c>
      <c r="N559" s="189" t="s">
        <v>43</v>
      </c>
      <c r="O559" s="66"/>
      <c r="P559" s="190">
        <f>O559*H559</f>
        <v>0</v>
      </c>
      <c r="Q559" s="190">
        <v>0</v>
      </c>
      <c r="R559" s="190">
        <f>Q559*H559</f>
        <v>0</v>
      </c>
      <c r="S559" s="190">
        <v>0</v>
      </c>
      <c r="T559" s="191">
        <f>S559*H559</f>
        <v>0</v>
      </c>
      <c r="U559" s="36"/>
      <c r="V559" s="36"/>
      <c r="W559" s="36"/>
      <c r="X559" s="36"/>
      <c r="Y559" s="36"/>
      <c r="Z559" s="36"/>
      <c r="AA559" s="36"/>
      <c r="AB559" s="36"/>
      <c r="AC559" s="36"/>
      <c r="AD559" s="36"/>
      <c r="AE559" s="36"/>
      <c r="AR559" s="192" t="s">
        <v>300</v>
      </c>
      <c r="AT559" s="192" t="s">
        <v>163</v>
      </c>
      <c r="AU559" s="192" t="s">
        <v>81</v>
      </c>
      <c r="AY559" s="19" t="s">
        <v>160</v>
      </c>
      <c r="BE559" s="193">
        <f>IF(N559="základní",J559,0)</f>
        <v>0</v>
      </c>
      <c r="BF559" s="193">
        <f>IF(N559="snížená",J559,0)</f>
        <v>0</v>
      </c>
      <c r="BG559" s="193">
        <f>IF(N559="zákl. přenesená",J559,0)</f>
        <v>0</v>
      </c>
      <c r="BH559" s="193">
        <f>IF(N559="sníž. přenesená",J559,0)</f>
        <v>0</v>
      </c>
      <c r="BI559" s="193">
        <f>IF(N559="nulová",J559,0)</f>
        <v>0</v>
      </c>
      <c r="BJ559" s="19" t="s">
        <v>79</v>
      </c>
      <c r="BK559" s="193">
        <f>ROUND(I559*H559,2)</f>
        <v>0</v>
      </c>
      <c r="BL559" s="19" t="s">
        <v>300</v>
      </c>
      <c r="BM559" s="192" t="s">
        <v>744</v>
      </c>
    </row>
    <row r="560" spans="1:47" s="2" customFormat="1" ht="11.25">
      <c r="A560" s="36"/>
      <c r="B560" s="37"/>
      <c r="C560" s="38"/>
      <c r="D560" s="194" t="s">
        <v>170</v>
      </c>
      <c r="E560" s="38"/>
      <c r="F560" s="195" t="s">
        <v>745</v>
      </c>
      <c r="G560" s="38"/>
      <c r="H560" s="38"/>
      <c r="I560" s="196"/>
      <c r="J560" s="38"/>
      <c r="K560" s="38"/>
      <c r="L560" s="41"/>
      <c r="M560" s="197"/>
      <c r="N560" s="198"/>
      <c r="O560" s="66"/>
      <c r="P560" s="66"/>
      <c r="Q560" s="66"/>
      <c r="R560" s="66"/>
      <c r="S560" s="66"/>
      <c r="T560" s="67"/>
      <c r="U560" s="36"/>
      <c r="V560" s="36"/>
      <c r="W560" s="36"/>
      <c r="X560" s="36"/>
      <c r="Y560" s="36"/>
      <c r="Z560" s="36"/>
      <c r="AA560" s="36"/>
      <c r="AB560" s="36"/>
      <c r="AC560" s="36"/>
      <c r="AD560" s="36"/>
      <c r="AE560" s="36"/>
      <c r="AT560" s="19" t="s">
        <v>170</v>
      </c>
      <c r="AU560" s="19" t="s">
        <v>81</v>
      </c>
    </row>
    <row r="561" spans="2:51" s="13" customFormat="1" ht="11.25">
      <c r="B561" s="199"/>
      <c r="C561" s="200"/>
      <c r="D561" s="201" t="s">
        <v>172</v>
      </c>
      <c r="E561" s="202" t="s">
        <v>19</v>
      </c>
      <c r="F561" s="203" t="s">
        <v>657</v>
      </c>
      <c r="G561" s="200"/>
      <c r="H561" s="202" t="s">
        <v>19</v>
      </c>
      <c r="I561" s="204"/>
      <c r="J561" s="200"/>
      <c r="K561" s="200"/>
      <c r="L561" s="205"/>
      <c r="M561" s="206"/>
      <c r="N561" s="207"/>
      <c r="O561" s="207"/>
      <c r="P561" s="207"/>
      <c r="Q561" s="207"/>
      <c r="R561" s="207"/>
      <c r="S561" s="207"/>
      <c r="T561" s="208"/>
      <c r="AT561" s="209" t="s">
        <v>172</v>
      </c>
      <c r="AU561" s="209" t="s">
        <v>81</v>
      </c>
      <c r="AV561" s="13" t="s">
        <v>79</v>
      </c>
      <c r="AW561" s="13" t="s">
        <v>33</v>
      </c>
      <c r="AX561" s="13" t="s">
        <v>72</v>
      </c>
      <c r="AY561" s="209" t="s">
        <v>160</v>
      </c>
    </row>
    <row r="562" spans="2:51" s="14" customFormat="1" ht="11.25">
      <c r="B562" s="210"/>
      <c r="C562" s="211"/>
      <c r="D562" s="201" t="s">
        <v>172</v>
      </c>
      <c r="E562" s="212" t="s">
        <v>19</v>
      </c>
      <c r="F562" s="213" t="s">
        <v>746</v>
      </c>
      <c r="G562" s="211"/>
      <c r="H562" s="214">
        <v>73.664</v>
      </c>
      <c r="I562" s="215"/>
      <c r="J562" s="211"/>
      <c r="K562" s="211"/>
      <c r="L562" s="216"/>
      <c r="M562" s="217"/>
      <c r="N562" s="218"/>
      <c r="O562" s="218"/>
      <c r="P562" s="218"/>
      <c r="Q562" s="218"/>
      <c r="R562" s="218"/>
      <c r="S562" s="218"/>
      <c r="T562" s="219"/>
      <c r="AT562" s="220" t="s">
        <v>172</v>
      </c>
      <c r="AU562" s="220" t="s">
        <v>81</v>
      </c>
      <c r="AV562" s="14" t="s">
        <v>81</v>
      </c>
      <c r="AW562" s="14" t="s">
        <v>33</v>
      </c>
      <c r="AX562" s="14" t="s">
        <v>72</v>
      </c>
      <c r="AY562" s="220" t="s">
        <v>160</v>
      </c>
    </row>
    <row r="563" spans="2:51" s="14" customFormat="1" ht="11.25">
      <c r="B563" s="210"/>
      <c r="C563" s="211"/>
      <c r="D563" s="201" t="s">
        <v>172</v>
      </c>
      <c r="E563" s="212" t="s">
        <v>19</v>
      </c>
      <c r="F563" s="213" t="s">
        <v>747</v>
      </c>
      <c r="G563" s="211"/>
      <c r="H563" s="214">
        <v>1.2</v>
      </c>
      <c r="I563" s="215"/>
      <c r="J563" s="211"/>
      <c r="K563" s="211"/>
      <c r="L563" s="216"/>
      <c r="M563" s="217"/>
      <c r="N563" s="218"/>
      <c r="O563" s="218"/>
      <c r="P563" s="218"/>
      <c r="Q563" s="218"/>
      <c r="R563" s="218"/>
      <c r="S563" s="218"/>
      <c r="T563" s="219"/>
      <c r="AT563" s="220" t="s">
        <v>172</v>
      </c>
      <c r="AU563" s="220" t="s">
        <v>81</v>
      </c>
      <c r="AV563" s="14" t="s">
        <v>81</v>
      </c>
      <c r="AW563" s="14" t="s">
        <v>33</v>
      </c>
      <c r="AX563" s="14" t="s">
        <v>72</v>
      </c>
      <c r="AY563" s="220" t="s">
        <v>160</v>
      </c>
    </row>
    <row r="564" spans="2:51" s="15" customFormat="1" ht="11.25">
      <c r="B564" s="221"/>
      <c r="C564" s="222"/>
      <c r="D564" s="201" t="s">
        <v>172</v>
      </c>
      <c r="E564" s="223" t="s">
        <v>19</v>
      </c>
      <c r="F564" s="224" t="s">
        <v>178</v>
      </c>
      <c r="G564" s="222"/>
      <c r="H564" s="225">
        <v>74.864</v>
      </c>
      <c r="I564" s="226"/>
      <c r="J564" s="222"/>
      <c r="K564" s="222"/>
      <c r="L564" s="227"/>
      <c r="M564" s="228"/>
      <c r="N564" s="229"/>
      <c r="O564" s="229"/>
      <c r="P564" s="229"/>
      <c r="Q564" s="229"/>
      <c r="R564" s="229"/>
      <c r="S564" s="229"/>
      <c r="T564" s="230"/>
      <c r="AT564" s="231" t="s">
        <v>172</v>
      </c>
      <c r="AU564" s="231" t="s">
        <v>81</v>
      </c>
      <c r="AV564" s="15" t="s">
        <v>168</v>
      </c>
      <c r="AW564" s="15" t="s">
        <v>33</v>
      </c>
      <c r="AX564" s="15" t="s">
        <v>79</v>
      </c>
      <c r="AY564" s="231" t="s">
        <v>160</v>
      </c>
    </row>
    <row r="565" spans="1:65" s="2" customFormat="1" ht="16.5" customHeight="1">
      <c r="A565" s="36"/>
      <c r="B565" s="37"/>
      <c r="C565" s="244" t="s">
        <v>748</v>
      </c>
      <c r="D565" s="244" t="s">
        <v>320</v>
      </c>
      <c r="E565" s="245" t="s">
        <v>749</v>
      </c>
      <c r="F565" s="246" t="s">
        <v>750</v>
      </c>
      <c r="G565" s="247" t="s">
        <v>166</v>
      </c>
      <c r="H565" s="248">
        <v>76.361</v>
      </c>
      <c r="I565" s="249"/>
      <c r="J565" s="250">
        <f>ROUND(I565*H565,2)</f>
        <v>0</v>
      </c>
      <c r="K565" s="246" t="s">
        <v>167</v>
      </c>
      <c r="L565" s="251"/>
      <c r="M565" s="252" t="s">
        <v>19</v>
      </c>
      <c r="N565" s="253" t="s">
        <v>43</v>
      </c>
      <c r="O565" s="66"/>
      <c r="P565" s="190">
        <f>O565*H565</f>
        <v>0</v>
      </c>
      <c r="Q565" s="190">
        <v>0.00056</v>
      </c>
      <c r="R565" s="190">
        <f>Q565*H565</f>
        <v>0.04276216</v>
      </c>
      <c r="S565" s="190">
        <v>0</v>
      </c>
      <c r="T565" s="191">
        <f>S565*H565</f>
        <v>0</v>
      </c>
      <c r="U565" s="36"/>
      <c r="V565" s="36"/>
      <c r="W565" s="36"/>
      <c r="X565" s="36"/>
      <c r="Y565" s="36"/>
      <c r="Z565" s="36"/>
      <c r="AA565" s="36"/>
      <c r="AB565" s="36"/>
      <c r="AC565" s="36"/>
      <c r="AD565" s="36"/>
      <c r="AE565" s="36"/>
      <c r="AR565" s="192" t="s">
        <v>399</v>
      </c>
      <c r="AT565" s="192" t="s">
        <v>320</v>
      </c>
      <c r="AU565" s="192" t="s">
        <v>81</v>
      </c>
      <c r="AY565" s="19" t="s">
        <v>160</v>
      </c>
      <c r="BE565" s="193">
        <f>IF(N565="základní",J565,0)</f>
        <v>0</v>
      </c>
      <c r="BF565" s="193">
        <f>IF(N565="snížená",J565,0)</f>
        <v>0</v>
      </c>
      <c r="BG565" s="193">
        <f>IF(N565="zákl. přenesená",J565,0)</f>
        <v>0</v>
      </c>
      <c r="BH565" s="193">
        <f>IF(N565="sníž. přenesená",J565,0)</f>
        <v>0</v>
      </c>
      <c r="BI565" s="193">
        <f>IF(N565="nulová",J565,0)</f>
        <v>0</v>
      </c>
      <c r="BJ565" s="19" t="s">
        <v>79</v>
      </c>
      <c r="BK565" s="193">
        <f>ROUND(I565*H565,2)</f>
        <v>0</v>
      </c>
      <c r="BL565" s="19" t="s">
        <v>300</v>
      </c>
      <c r="BM565" s="192" t="s">
        <v>751</v>
      </c>
    </row>
    <row r="566" spans="2:51" s="14" customFormat="1" ht="11.25">
      <c r="B566" s="210"/>
      <c r="C566" s="211"/>
      <c r="D566" s="201" t="s">
        <v>172</v>
      </c>
      <c r="E566" s="211"/>
      <c r="F566" s="213" t="s">
        <v>752</v>
      </c>
      <c r="G566" s="211"/>
      <c r="H566" s="214">
        <v>76.361</v>
      </c>
      <c r="I566" s="215"/>
      <c r="J566" s="211"/>
      <c r="K566" s="211"/>
      <c r="L566" s="216"/>
      <c r="M566" s="217"/>
      <c r="N566" s="218"/>
      <c r="O566" s="218"/>
      <c r="P566" s="218"/>
      <c r="Q566" s="218"/>
      <c r="R566" s="218"/>
      <c r="S566" s="218"/>
      <c r="T566" s="219"/>
      <c r="AT566" s="220" t="s">
        <v>172</v>
      </c>
      <c r="AU566" s="220" t="s">
        <v>81</v>
      </c>
      <c r="AV566" s="14" t="s">
        <v>81</v>
      </c>
      <c r="AW566" s="14" t="s">
        <v>4</v>
      </c>
      <c r="AX566" s="14" t="s">
        <v>79</v>
      </c>
      <c r="AY566" s="220" t="s">
        <v>160</v>
      </c>
    </row>
    <row r="567" spans="1:65" s="2" customFormat="1" ht="16.5" customHeight="1">
      <c r="A567" s="36"/>
      <c r="B567" s="37"/>
      <c r="C567" s="181" t="s">
        <v>753</v>
      </c>
      <c r="D567" s="181" t="s">
        <v>163</v>
      </c>
      <c r="E567" s="182" t="s">
        <v>754</v>
      </c>
      <c r="F567" s="183" t="s">
        <v>755</v>
      </c>
      <c r="G567" s="184" t="s">
        <v>166</v>
      </c>
      <c r="H567" s="185">
        <v>70.314</v>
      </c>
      <c r="I567" s="186"/>
      <c r="J567" s="187">
        <f>ROUND(I567*H567,2)</f>
        <v>0</v>
      </c>
      <c r="K567" s="183" t="s">
        <v>167</v>
      </c>
      <c r="L567" s="41"/>
      <c r="M567" s="188" t="s">
        <v>19</v>
      </c>
      <c r="N567" s="189" t="s">
        <v>43</v>
      </c>
      <c r="O567" s="66"/>
      <c r="P567" s="190">
        <f>O567*H567</f>
        <v>0</v>
      </c>
      <c r="Q567" s="190">
        <v>4E-05</v>
      </c>
      <c r="R567" s="190">
        <f>Q567*H567</f>
        <v>0.00281256</v>
      </c>
      <c r="S567" s="190">
        <v>0</v>
      </c>
      <c r="T567" s="191">
        <f>S567*H567</f>
        <v>0</v>
      </c>
      <c r="U567" s="36"/>
      <c r="V567" s="36"/>
      <c r="W567" s="36"/>
      <c r="X567" s="36"/>
      <c r="Y567" s="36"/>
      <c r="Z567" s="36"/>
      <c r="AA567" s="36"/>
      <c r="AB567" s="36"/>
      <c r="AC567" s="36"/>
      <c r="AD567" s="36"/>
      <c r="AE567" s="36"/>
      <c r="AR567" s="192" t="s">
        <v>300</v>
      </c>
      <c r="AT567" s="192" t="s">
        <v>163</v>
      </c>
      <c r="AU567" s="192" t="s">
        <v>81</v>
      </c>
      <c r="AY567" s="19" t="s">
        <v>160</v>
      </c>
      <c r="BE567" s="193">
        <f>IF(N567="základní",J567,0)</f>
        <v>0</v>
      </c>
      <c r="BF567" s="193">
        <f>IF(N567="snížená",J567,0)</f>
        <v>0</v>
      </c>
      <c r="BG567" s="193">
        <f>IF(N567="zákl. přenesená",J567,0)</f>
        <v>0</v>
      </c>
      <c r="BH567" s="193">
        <f>IF(N567="sníž. přenesená",J567,0)</f>
        <v>0</v>
      </c>
      <c r="BI567" s="193">
        <f>IF(N567="nulová",J567,0)</f>
        <v>0</v>
      </c>
      <c r="BJ567" s="19" t="s">
        <v>79</v>
      </c>
      <c r="BK567" s="193">
        <f>ROUND(I567*H567,2)</f>
        <v>0</v>
      </c>
      <c r="BL567" s="19" t="s">
        <v>300</v>
      </c>
      <c r="BM567" s="192" t="s">
        <v>756</v>
      </c>
    </row>
    <row r="568" spans="1:47" s="2" customFormat="1" ht="11.25">
      <c r="A568" s="36"/>
      <c r="B568" s="37"/>
      <c r="C568" s="38"/>
      <c r="D568" s="194" t="s">
        <v>170</v>
      </c>
      <c r="E568" s="38"/>
      <c r="F568" s="195" t="s">
        <v>757</v>
      </c>
      <c r="G568" s="38"/>
      <c r="H568" s="38"/>
      <c r="I568" s="196"/>
      <c r="J568" s="38"/>
      <c r="K568" s="38"/>
      <c r="L568" s="41"/>
      <c r="M568" s="197"/>
      <c r="N568" s="198"/>
      <c r="O568" s="66"/>
      <c r="P568" s="66"/>
      <c r="Q568" s="66"/>
      <c r="R568" s="66"/>
      <c r="S568" s="66"/>
      <c r="T568" s="67"/>
      <c r="U568" s="36"/>
      <c r="V568" s="36"/>
      <c r="W568" s="36"/>
      <c r="X568" s="36"/>
      <c r="Y568" s="36"/>
      <c r="Z568" s="36"/>
      <c r="AA568" s="36"/>
      <c r="AB568" s="36"/>
      <c r="AC568" s="36"/>
      <c r="AD568" s="36"/>
      <c r="AE568" s="36"/>
      <c r="AT568" s="19" t="s">
        <v>170</v>
      </c>
      <c r="AU568" s="19" t="s">
        <v>81</v>
      </c>
    </row>
    <row r="569" spans="2:51" s="13" customFormat="1" ht="11.25">
      <c r="B569" s="199"/>
      <c r="C569" s="200"/>
      <c r="D569" s="201" t="s">
        <v>172</v>
      </c>
      <c r="E569" s="202" t="s">
        <v>19</v>
      </c>
      <c r="F569" s="203" t="s">
        <v>657</v>
      </c>
      <c r="G569" s="200"/>
      <c r="H569" s="202" t="s">
        <v>19</v>
      </c>
      <c r="I569" s="204"/>
      <c r="J569" s="200"/>
      <c r="K569" s="200"/>
      <c r="L569" s="205"/>
      <c r="M569" s="206"/>
      <c r="N569" s="207"/>
      <c r="O569" s="207"/>
      <c r="P569" s="207"/>
      <c r="Q569" s="207"/>
      <c r="R569" s="207"/>
      <c r="S569" s="207"/>
      <c r="T569" s="208"/>
      <c r="AT569" s="209" t="s">
        <v>172</v>
      </c>
      <c r="AU569" s="209" t="s">
        <v>81</v>
      </c>
      <c r="AV569" s="13" t="s">
        <v>79</v>
      </c>
      <c r="AW569" s="13" t="s">
        <v>33</v>
      </c>
      <c r="AX569" s="13" t="s">
        <v>72</v>
      </c>
      <c r="AY569" s="209" t="s">
        <v>160</v>
      </c>
    </row>
    <row r="570" spans="2:51" s="14" customFormat="1" ht="11.25">
      <c r="B570" s="210"/>
      <c r="C570" s="211"/>
      <c r="D570" s="201" t="s">
        <v>172</v>
      </c>
      <c r="E570" s="212" t="s">
        <v>19</v>
      </c>
      <c r="F570" s="213" t="s">
        <v>746</v>
      </c>
      <c r="G570" s="211"/>
      <c r="H570" s="214">
        <v>73.664</v>
      </c>
      <c r="I570" s="215"/>
      <c r="J570" s="211"/>
      <c r="K570" s="211"/>
      <c r="L570" s="216"/>
      <c r="M570" s="217"/>
      <c r="N570" s="218"/>
      <c r="O570" s="218"/>
      <c r="P570" s="218"/>
      <c r="Q570" s="218"/>
      <c r="R570" s="218"/>
      <c r="S570" s="218"/>
      <c r="T570" s="219"/>
      <c r="AT570" s="220" t="s">
        <v>172</v>
      </c>
      <c r="AU570" s="220" t="s">
        <v>81</v>
      </c>
      <c r="AV570" s="14" t="s">
        <v>81</v>
      </c>
      <c r="AW570" s="14" t="s">
        <v>33</v>
      </c>
      <c r="AX570" s="14" t="s">
        <v>72</v>
      </c>
      <c r="AY570" s="220" t="s">
        <v>160</v>
      </c>
    </row>
    <row r="571" spans="2:51" s="14" customFormat="1" ht="11.25">
      <c r="B571" s="210"/>
      <c r="C571" s="211"/>
      <c r="D571" s="201" t="s">
        <v>172</v>
      </c>
      <c r="E571" s="212" t="s">
        <v>19</v>
      </c>
      <c r="F571" s="213" t="s">
        <v>747</v>
      </c>
      <c r="G571" s="211"/>
      <c r="H571" s="214">
        <v>1.2</v>
      </c>
      <c r="I571" s="215"/>
      <c r="J571" s="211"/>
      <c r="K571" s="211"/>
      <c r="L571" s="216"/>
      <c r="M571" s="217"/>
      <c r="N571" s="218"/>
      <c r="O571" s="218"/>
      <c r="P571" s="218"/>
      <c r="Q571" s="218"/>
      <c r="R571" s="218"/>
      <c r="S571" s="218"/>
      <c r="T571" s="219"/>
      <c r="AT571" s="220" t="s">
        <v>172</v>
      </c>
      <c r="AU571" s="220" t="s">
        <v>81</v>
      </c>
      <c r="AV571" s="14" t="s">
        <v>81</v>
      </c>
      <c r="AW571" s="14" t="s">
        <v>33</v>
      </c>
      <c r="AX571" s="14" t="s">
        <v>72</v>
      </c>
      <c r="AY571" s="220" t="s">
        <v>160</v>
      </c>
    </row>
    <row r="572" spans="2:51" s="14" customFormat="1" ht="11.25">
      <c r="B572" s="210"/>
      <c r="C572" s="211"/>
      <c r="D572" s="201" t="s">
        <v>172</v>
      </c>
      <c r="E572" s="212" t="s">
        <v>19</v>
      </c>
      <c r="F572" s="213" t="s">
        <v>758</v>
      </c>
      <c r="G572" s="211"/>
      <c r="H572" s="214">
        <v>-4.55</v>
      </c>
      <c r="I572" s="215"/>
      <c r="J572" s="211"/>
      <c r="K572" s="211"/>
      <c r="L572" s="216"/>
      <c r="M572" s="217"/>
      <c r="N572" s="218"/>
      <c r="O572" s="218"/>
      <c r="P572" s="218"/>
      <c r="Q572" s="218"/>
      <c r="R572" s="218"/>
      <c r="S572" s="218"/>
      <c r="T572" s="219"/>
      <c r="AT572" s="220" t="s">
        <v>172</v>
      </c>
      <c r="AU572" s="220" t="s">
        <v>81</v>
      </c>
      <c r="AV572" s="14" t="s">
        <v>81</v>
      </c>
      <c r="AW572" s="14" t="s">
        <v>33</v>
      </c>
      <c r="AX572" s="14" t="s">
        <v>72</v>
      </c>
      <c r="AY572" s="220" t="s">
        <v>160</v>
      </c>
    </row>
    <row r="573" spans="2:51" s="15" customFormat="1" ht="11.25">
      <c r="B573" s="221"/>
      <c r="C573" s="222"/>
      <c r="D573" s="201" t="s">
        <v>172</v>
      </c>
      <c r="E573" s="223" t="s">
        <v>19</v>
      </c>
      <c r="F573" s="224" t="s">
        <v>178</v>
      </c>
      <c r="G573" s="222"/>
      <c r="H573" s="225">
        <v>70.31400000000001</v>
      </c>
      <c r="I573" s="226"/>
      <c r="J573" s="222"/>
      <c r="K573" s="222"/>
      <c r="L573" s="227"/>
      <c r="M573" s="228"/>
      <c r="N573" s="229"/>
      <c r="O573" s="229"/>
      <c r="P573" s="229"/>
      <c r="Q573" s="229"/>
      <c r="R573" s="229"/>
      <c r="S573" s="229"/>
      <c r="T573" s="230"/>
      <c r="AT573" s="231" t="s">
        <v>172</v>
      </c>
      <c r="AU573" s="231" t="s">
        <v>81</v>
      </c>
      <c r="AV573" s="15" t="s">
        <v>168</v>
      </c>
      <c r="AW573" s="15" t="s">
        <v>33</v>
      </c>
      <c r="AX573" s="15" t="s">
        <v>79</v>
      </c>
      <c r="AY573" s="231" t="s">
        <v>160</v>
      </c>
    </row>
    <row r="574" spans="1:65" s="2" customFormat="1" ht="16.5" customHeight="1">
      <c r="A574" s="36"/>
      <c r="B574" s="37"/>
      <c r="C574" s="244" t="s">
        <v>759</v>
      </c>
      <c r="D574" s="244" t="s">
        <v>320</v>
      </c>
      <c r="E574" s="245" t="s">
        <v>760</v>
      </c>
      <c r="F574" s="246" t="s">
        <v>761</v>
      </c>
      <c r="G574" s="247" t="s">
        <v>166</v>
      </c>
      <c r="H574" s="248">
        <v>71.72</v>
      </c>
      <c r="I574" s="249"/>
      <c r="J574" s="250">
        <f>ROUND(I574*H574,2)</f>
        <v>0</v>
      </c>
      <c r="K574" s="246" t="s">
        <v>167</v>
      </c>
      <c r="L574" s="251"/>
      <c r="M574" s="252" t="s">
        <v>19</v>
      </c>
      <c r="N574" s="253" t="s">
        <v>43</v>
      </c>
      <c r="O574" s="66"/>
      <c r="P574" s="190">
        <f>O574*H574</f>
        <v>0</v>
      </c>
      <c r="Q574" s="190">
        <v>0.0004</v>
      </c>
      <c r="R574" s="190">
        <f>Q574*H574</f>
        <v>0.028688</v>
      </c>
      <c r="S574" s="190">
        <v>0</v>
      </c>
      <c r="T574" s="191">
        <f>S574*H574</f>
        <v>0</v>
      </c>
      <c r="U574" s="36"/>
      <c r="V574" s="36"/>
      <c r="W574" s="36"/>
      <c r="X574" s="36"/>
      <c r="Y574" s="36"/>
      <c r="Z574" s="36"/>
      <c r="AA574" s="36"/>
      <c r="AB574" s="36"/>
      <c r="AC574" s="36"/>
      <c r="AD574" s="36"/>
      <c r="AE574" s="36"/>
      <c r="AR574" s="192" t="s">
        <v>399</v>
      </c>
      <c r="AT574" s="192" t="s">
        <v>320</v>
      </c>
      <c r="AU574" s="192" t="s">
        <v>81</v>
      </c>
      <c r="AY574" s="19" t="s">
        <v>160</v>
      </c>
      <c r="BE574" s="193">
        <f>IF(N574="základní",J574,0)</f>
        <v>0</v>
      </c>
      <c r="BF574" s="193">
        <f>IF(N574="snížená",J574,0)</f>
        <v>0</v>
      </c>
      <c r="BG574" s="193">
        <f>IF(N574="zákl. přenesená",J574,0)</f>
        <v>0</v>
      </c>
      <c r="BH574" s="193">
        <f>IF(N574="sníž. přenesená",J574,0)</f>
        <v>0</v>
      </c>
      <c r="BI574" s="193">
        <f>IF(N574="nulová",J574,0)</f>
        <v>0</v>
      </c>
      <c r="BJ574" s="19" t="s">
        <v>79</v>
      </c>
      <c r="BK574" s="193">
        <f>ROUND(I574*H574,2)</f>
        <v>0</v>
      </c>
      <c r="BL574" s="19" t="s">
        <v>300</v>
      </c>
      <c r="BM574" s="192" t="s">
        <v>762</v>
      </c>
    </row>
    <row r="575" spans="2:51" s="14" customFormat="1" ht="11.25">
      <c r="B575" s="210"/>
      <c r="C575" s="211"/>
      <c r="D575" s="201" t="s">
        <v>172</v>
      </c>
      <c r="E575" s="211"/>
      <c r="F575" s="213" t="s">
        <v>763</v>
      </c>
      <c r="G575" s="211"/>
      <c r="H575" s="214">
        <v>71.72</v>
      </c>
      <c r="I575" s="215"/>
      <c r="J575" s="211"/>
      <c r="K575" s="211"/>
      <c r="L575" s="216"/>
      <c r="M575" s="217"/>
      <c r="N575" s="218"/>
      <c r="O575" s="218"/>
      <c r="P575" s="218"/>
      <c r="Q575" s="218"/>
      <c r="R575" s="218"/>
      <c r="S575" s="218"/>
      <c r="T575" s="219"/>
      <c r="AT575" s="220" t="s">
        <v>172</v>
      </c>
      <c r="AU575" s="220" t="s">
        <v>81</v>
      </c>
      <c r="AV575" s="14" t="s">
        <v>81</v>
      </c>
      <c r="AW575" s="14" t="s">
        <v>4</v>
      </c>
      <c r="AX575" s="14" t="s">
        <v>79</v>
      </c>
      <c r="AY575" s="220" t="s">
        <v>160</v>
      </c>
    </row>
    <row r="576" spans="1:65" s="2" customFormat="1" ht="24.2" customHeight="1">
      <c r="A576" s="36"/>
      <c r="B576" s="37"/>
      <c r="C576" s="181" t="s">
        <v>764</v>
      </c>
      <c r="D576" s="181" t="s">
        <v>163</v>
      </c>
      <c r="E576" s="182" t="s">
        <v>765</v>
      </c>
      <c r="F576" s="183" t="s">
        <v>766</v>
      </c>
      <c r="G576" s="184" t="s">
        <v>192</v>
      </c>
      <c r="H576" s="185">
        <v>1.449</v>
      </c>
      <c r="I576" s="186"/>
      <c r="J576" s="187">
        <f>ROUND(I576*H576,2)</f>
        <v>0</v>
      </c>
      <c r="K576" s="183" t="s">
        <v>167</v>
      </c>
      <c r="L576" s="41"/>
      <c r="M576" s="188" t="s">
        <v>19</v>
      </c>
      <c r="N576" s="189" t="s">
        <v>43</v>
      </c>
      <c r="O576" s="66"/>
      <c r="P576" s="190">
        <f>O576*H576</f>
        <v>0</v>
      </c>
      <c r="Q576" s="190">
        <v>0</v>
      </c>
      <c r="R576" s="190">
        <f>Q576*H576</f>
        <v>0</v>
      </c>
      <c r="S576" s="190">
        <v>0</v>
      </c>
      <c r="T576" s="191">
        <f>S576*H576</f>
        <v>0</v>
      </c>
      <c r="U576" s="36"/>
      <c r="V576" s="36"/>
      <c r="W576" s="36"/>
      <c r="X576" s="36"/>
      <c r="Y576" s="36"/>
      <c r="Z576" s="36"/>
      <c r="AA576" s="36"/>
      <c r="AB576" s="36"/>
      <c r="AC576" s="36"/>
      <c r="AD576" s="36"/>
      <c r="AE576" s="36"/>
      <c r="AR576" s="192" t="s">
        <v>300</v>
      </c>
      <c r="AT576" s="192" t="s">
        <v>163</v>
      </c>
      <c r="AU576" s="192" t="s">
        <v>81</v>
      </c>
      <c r="AY576" s="19" t="s">
        <v>160</v>
      </c>
      <c r="BE576" s="193">
        <f>IF(N576="základní",J576,0)</f>
        <v>0</v>
      </c>
      <c r="BF576" s="193">
        <f>IF(N576="snížená",J576,0)</f>
        <v>0</v>
      </c>
      <c r="BG576" s="193">
        <f>IF(N576="zákl. přenesená",J576,0)</f>
        <v>0</v>
      </c>
      <c r="BH576" s="193">
        <f>IF(N576="sníž. přenesená",J576,0)</f>
        <v>0</v>
      </c>
      <c r="BI576" s="193">
        <f>IF(N576="nulová",J576,0)</f>
        <v>0</v>
      </c>
      <c r="BJ576" s="19" t="s">
        <v>79</v>
      </c>
      <c r="BK576" s="193">
        <f>ROUND(I576*H576,2)</f>
        <v>0</v>
      </c>
      <c r="BL576" s="19" t="s">
        <v>300</v>
      </c>
      <c r="BM576" s="192" t="s">
        <v>767</v>
      </c>
    </row>
    <row r="577" spans="1:47" s="2" customFormat="1" ht="11.25">
      <c r="A577" s="36"/>
      <c r="B577" s="37"/>
      <c r="C577" s="38"/>
      <c r="D577" s="194" t="s">
        <v>170</v>
      </c>
      <c r="E577" s="38"/>
      <c r="F577" s="195" t="s">
        <v>768</v>
      </c>
      <c r="G577" s="38"/>
      <c r="H577" s="38"/>
      <c r="I577" s="196"/>
      <c r="J577" s="38"/>
      <c r="K577" s="38"/>
      <c r="L577" s="41"/>
      <c r="M577" s="197"/>
      <c r="N577" s="198"/>
      <c r="O577" s="66"/>
      <c r="P577" s="66"/>
      <c r="Q577" s="66"/>
      <c r="R577" s="66"/>
      <c r="S577" s="66"/>
      <c r="T577" s="67"/>
      <c r="U577" s="36"/>
      <c r="V577" s="36"/>
      <c r="W577" s="36"/>
      <c r="X577" s="36"/>
      <c r="Y577" s="36"/>
      <c r="Z577" s="36"/>
      <c r="AA577" s="36"/>
      <c r="AB577" s="36"/>
      <c r="AC577" s="36"/>
      <c r="AD577" s="36"/>
      <c r="AE577" s="36"/>
      <c r="AT577" s="19" t="s">
        <v>170</v>
      </c>
      <c r="AU577" s="19" t="s">
        <v>81</v>
      </c>
    </row>
    <row r="578" spans="2:63" s="12" customFormat="1" ht="22.9" customHeight="1">
      <c r="B578" s="165"/>
      <c r="C578" s="166"/>
      <c r="D578" s="167" t="s">
        <v>71</v>
      </c>
      <c r="E578" s="179" t="s">
        <v>769</v>
      </c>
      <c r="F578" s="179" t="s">
        <v>770</v>
      </c>
      <c r="G578" s="166"/>
      <c r="H578" s="166"/>
      <c r="I578" s="169"/>
      <c r="J578" s="180">
        <f>BK578</f>
        <v>0</v>
      </c>
      <c r="K578" s="166"/>
      <c r="L578" s="171"/>
      <c r="M578" s="172"/>
      <c r="N578" s="173"/>
      <c r="O578" s="173"/>
      <c r="P578" s="174">
        <f>SUM(P579:P617)</f>
        <v>0</v>
      </c>
      <c r="Q578" s="173"/>
      <c r="R578" s="174">
        <f>SUM(R579:R617)</f>
        <v>0.7439719999999999</v>
      </c>
      <c r="S578" s="173"/>
      <c r="T578" s="175">
        <f>SUM(T579:T617)</f>
        <v>0</v>
      </c>
      <c r="AR578" s="176" t="s">
        <v>81</v>
      </c>
      <c r="AT578" s="177" t="s">
        <v>71</v>
      </c>
      <c r="AU578" s="177" t="s">
        <v>79</v>
      </c>
      <c r="AY578" s="176" t="s">
        <v>160</v>
      </c>
      <c r="BK578" s="178">
        <f>SUM(BK579:BK617)</f>
        <v>0</v>
      </c>
    </row>
    <row r="579" spans="1:65" s="2" customFormat="1" ht="21.75" customHeight="1">
      <c r="A579" s="36"/>
      <c r="B579" s="37"/>
      <c r="C579" s="181" t="s">
        <v>771</v>
      </c>
      <c r="D579" s="181" t="s">
        <v>163</v>
      </c>
      <c r="E579" s="182" t="s">
        <v>772</v>
      </c>
      <c r="F579" s="183" t="s">
        <v>773</v>
      </c>
      <c r="G579" s="184" t="s">
        <v>166</v>
      </c>
      <c r="H579" s="185">
        <v>53.2</v>
      </c>
      <c r="I579" s="186"/>
      <c r="J579" s="187">
        <f>ROUND(I579*H579,2)</f>
        <v>0</v>
      </c>
      <c r="K579" s="183" t="s">
        <v>167</v>
      </c>
      <c r="L579" s="41"/>
      <c r="M579" s="188" t="s">
        <v>19</v>
      </c>
      <c r="N579" s="189" t="s">
        <v>43</v>
      </c>
      <c r="O579" s="66"/>
      <c r="P579" s="190">
        <f>O579*H579</f>
        <v>0</v>
      </c>
      <c r="Q579" s="190">
        <v>0.00228</v>
      </c>
      <c r="R579" s="190">
        <f>Q579*H579</f>
        <v>0.121296</v>
      </c>
      <c r="S579" s="190">
        <v>0</v>
      </c>
      <c r="T579" s="191">
        <f>S579*H579</f>
        <v>0</v>
      </c>
      <c r="U579" s="36"/>
      <c r="V579" s="36"/>
      <c r="W579" s="36"/>
      <c r="X579" s="36"/>
      <c r="Y579" s="36"/>
      <c r="Z579" s="36"/>
      <c r="AA579" s="36"/>
      <c r="AB579" s="36"/>
      <c r="AC579" s="36"/>
      <c r="AD579" s="36"/>
      <c r="AE579" s="36"/>
      <c r="AR579" s="192" t="s">
        <v>300</v>
      </c>
      <c r="AT579" s="192" t="s">
        <v>163</v>
      </c>
      <c r="AU579" s="192" t="s">
        <v>81</v>
      </c>
      <c r="AY579" s="19" t="s">
        <v>160</v>
      </c>
      <c r="BE579" s="193">
        <f>IF(N579="základní",J579,0)</f>
        <v>0</v>
      </c>
      <c r="BF579" s="193">
        <f>IF(N579="snížená",J579,0)</f>
        <v>0</v>
      </c>
      <c r="BG579" s="193">
        <f>IF(N579="zákl. přenesená",J579,0)</f>
        <v>0</v>
      </c>
      <c r="BH579" s="193">
        <f>IF(N579="sníž. přenesená",J579,0)</f>
        <v>0</v>
      </c>
      <c r="BI579" s="193">
        <f>IF(N579="nulová",J579,0)</f>
        <v>0</v>
      </c>
      <c r="BJ579" s="19" t="s">
        <v>79</v>
      </c>
      <c r="BK579" s="193">
        <f>ROUND(I579*H579,2)</f>
        <v>0</v>
      </c>
      <c r="BL579" s="19" t="s">
        <v>300</v>
      </c>
      <c r="BM579" s="192" t="s">
        <v>774</v>
      </c>
    </row>
    <row r="580" spans="1:47" s="2" customFormat="1" ht="11.25">
      <c r="A580" s="36"/>
      <c r="B580" s="37"/>
      <c r="C580" s="38"/>
      <c r="D580" s="194" t="s">
        <v>170</v>
      </c>
      <c r="E580" s="38"/>
      <c r="F580" s="195" t="s">
        <v>775</v>
      </c>
      <c r="G580" s="38"/>
      <c r="H580" s="38"/>
      <c r="I580" s="196"/>
      <c r="J580" s="38"/>
      <c r="K580" s="38"/>
      <c r="L580" s="41"/>
      <c r="M580" s="197"/>
      <c r="N580" s="198"/>
      <c r="O580" s="66"/>
      <c r="P580" s="66"/>
      <c r="Q580" s="66"/>
      <c r="R580" s="66"/>
      <c r="S580" s="66"/>
      <c r="T580" s="67"/>
      <c r="U580" s="36"/>
      <c r="V580" s="36"/>
      <c r="W580" s="36"/>
      <c r="X580" s="36"/>
      <c r="Y580" s="36"/>
      <c r="Z580" s="36"/>
      <c r="AA580" s="36"/>
      <c r="AB580" s="36"/>
      <c r="AC580" s="36"/>
      <c r="AD580" s="36"/>
      <c r="AE580" s="36"/>
      <c r="AT580" s="19" t="s">
        <v>170</v>
      </c>
      <c r="AU580" s="19" t="s">
        <v>81</v>
      </c>
    </row>
    <row r="581" spans="2:51" s="13" customFormat="1" ht="11.25">
      <c r="B581" s="199"/>
      <c r="C581" s="200"/>
      <c r="D581" s="201" t="s">
        <v>172</v>
      </c>
      <c r="E581" s="202" t="s">
        <v>19</v>
      </c>
      <c r="F581" s="203" t="s">
        <v>776</v>
      </c>
      <c r="G581" s="200"/>
      <c r="H581" s="202" t="s">
        <v>19</v>
      </c>
      <c r="I581" s="204"/>
      <c r="J581" s="200"/>
      <c r="K581" s="200"/>
      <c r="L581" s="205"/>
      <c r="M581" s="206"/>
      <c r="N581" s="207"/>
      <c r="O581" s="207"/>
      <c r="P581" s="207"/>
      <c r="Q581" s="207"/>
      <c r="R581" s="207"/>
      <c r="S581" s="207"/>
      <c r="T581" s="208"/>
      <c r="AT581" s="209" t="s">
        <v>172</v>
      </c>
      <c r="AU581" s="209" t="s">
        <v>81</v>
      </c>
      <c r="AV581" s="13" t="s">
        <v>79</v>
      </c>
      <c r="AW581" s="13" t="s">
        <v>33</v>
      </c>
      <c r="AX581" s="13" t="s">
        <v>72</v>
      </c>
      <c r="AY581" s="209" t="s">
        <v>160</v>
      </c>
    </row>
    <row r="582" spans="2:51" s="14" customFormat="1" ht="11.25">
      <c r="B582" s="210"/>
      <c r="C582" s="211"/>
      <c r="D582" s="201" t="s">
        <v>172</v>
      </c>
      <c r="E582" s="212" t="s">
        <v>19</v>
      </c>
      <c r="F582" s="213" t="s">
        <v>777</v>
      </c>
      <c r="G582" s="211"/>
      <c r="H582" s="214">
        <v>53.2</v>
      </c>
      <c r="I582" s="215"/>
      <c r="J582" s="211"/>
      <c r="K582" s="211"/>
      <c r="L582" s="216"/>
      <c r="M582" s="217"/>
      <c r="N582" s="218"/>
      <c r="O582" s="218"/>
      <c r="P582" s="218"/>
      <c r="Q582" s="218"/>
      <c r="R582" s="218"/>
      <c r="S582" s="218"/>
      <c r="T582" s="219"/>
      <c r="AT582" s="220" t="s">
        <v>172</v>
      </c>
      <c r="AU582" s="220" t="s">
        <v>81</v>
      </c>
      <c r="AV582" s="14" t="s">
        <v>81</v>
      </c>
      <c r="AW582" s="14" t="s">
        <v>33</v>
      </c>
      <c r="AX582" s="14" t="s">
        <v>79</v>
      </c>
      <c r="AY582" s="220" t="s">
        <v>160</v>
      </c>
    </row>
    <row r="583" spans="1:65" s="2" customFormat="1" ht="24.2" customHeight="1">
      <c r="A583" s="36"/>
      <c r="B583" s="37"/>
      <c r="C583" s="181" t="s">
        <v>778</v>
      </c>
      <c r="D583" s="181" t="s">
        <v>163</v>
      </c>
      <c r="E583" s="182" t="s">
        <v>779</v>
      </c>
      <c r="F583" s="183" t="s">
        <v>780</v>
      </c>
      <c r="G583" s="184" t="s">
        <v>552</v>
      </c>
      <c r="H583" s="185">
        <v>6</v>
      </c>
      <c r="I583" s="186"/>
      <c r="J583" s="187">
        <f>ROUND(I583*H583,2)</f>
        <v>0</v>
      </c>
      <c r="K583" s="183" t="s">
        <v>167</v>
      </c>
      <c r="L583" s="41"/>
      <c r="M583" s="188" t="s">
        <v>19</v>
      </c>
      <c r="N583" s="189" t="s">
        <v>43</v>
      </c>
      <c r="O583" s="66"/>
      <c r="P583" s="190">
        <f>O583*H583</f>
        <v>0</v>
      </c>
      <c r="Q583" s="190">
        <v>0.00031</v>
      </c>
      <c r="R583" s="190">
        <f>Q583*H583</f>
        <v>0.00186</v>
      </c>
      <c r="S583" s="190">
        <v>0</v>
      </c>
      <c r="T583" s="191">
        <f>S583*H583</f>
        <v>0</v>
      </c>
      <c r="U583" s="36"/>
      <c r="V583" s="36"/>
      <c r="W583" s="36"/>
      <c r="X583" s="36"/>
      <c r="Y583" s="36"/>
      <c r="Z583" s="36"/>
      <c r="AA583" s="36"/>
      <c r="AB583" s="36"/>
      <c r="AC583" s="36"/>
      <c r="AD583" s="36"/>
      <c r="AE583" s="36"/>
      <c r="AR583" s="192" t="s">
        <v>300</v>
      </c>
      <c r="AT583" s="192" t="s">
        <v>163</v>
      </c>
      <c r="AU583" s="192" t="s">
        <v>81</v>
      </c>
      <c r="AY583" s="19" t="s">
        <v>160</v>
      </c>
      <c r="BE583" s="193">
        <f>IF(N583="základní",J583,0)</f>
        <v>0</v>
      </c>
      <c r="BF583" s="193">
        <f>IF(N583="snížená",J583,0)</f>
        <v>0</v>
      </c>
      <c r="BG583" s="193">
        <f>IF(N583="zákl. přenesená",J583,0)</f>
        <v>0</v>
      </c>
      <c r="BH583" s="193">
        <f>IF(N583="sníž. přenesená",J583,0)</f>
        <v>0</v>
      </c>
      <c r="BI583" s="193">
        <f>IF(N583="nulová",J583,0)</f>
        <v>0</v>
      </c>
      <c r="BJ583" s="19" t="s">
        <v>79</v>
      </c>
      <c r="BK583" s="193">
        <f>ROUND(I583*H583,2)</f>
        <v>0</v>
      </c>
      <c r="BL583" s="19" t="s">
        <v>300</v>
      </c>
      <c r="BM583" s="192" t="s">
        <v>781</v>
      </c>
    </row>
    <row r="584" spans="1:47" s="2" customFormat="1" ht="11.25">
      <c r="A584" s="36"/>
      <c r="B584" s="37"/>
      <c r="C584" s="38"/>
      <c r="D584" s="194" t="s">
        <v>170</v>
      </c>
      <c r="E584" s="38"/>
      <c r="F584" s="195" t="s">
        <v>782</v>
      </c>
      <c r="G584" s="38"/>
      <c r="H584" s="38"/>
      <c r="I584" s="196"/>
      <c r="J584" s="38"/>
      <c r="K584" s="38"/>
      <c r="L584" s="41"/>
      <c r="M584" s="197"/>
      <c r="N584" s="198"/>
      <c r="O584" s="66"/>
      <c r="P584" s="66"/>
      <c r="Q584" s="66"/>
      <c r="R584" s="66"/>
      <c r="S584" s="66"/>
      <c r="T584" s="67"/>
      <c r="U584" s="36"/>
      <c r="V584" s="36"/>
      <c r="W584" s="36"/>
      <c r="X584" s="36"/>
      <c r="Y584" s="36"/>
      <c r="Z584" s="36"/>
      <c r="AA584" s="36"/>
      <c r="AB584" s="36"/>
      <c r="AC584" s="36"/>
      <c r="AD584" s="36"/>
      <c r="AE584" s="36"/>
      <c r="AT584" s="19" t="s">
        <v>170</v>
      </c>
      <c r="AU584" s="19" t="s">
        <v>81</v>
      </c>
    </row>
    <row r="585" spans="2:51" s="14" customFormat="1" ht="11.25">
      <c r="B585" s="210"/>
      <c r="C585" s="211"/>
      <c r="D585" s="201" t="s">
        <v>172</v>
      </c>
      <c r="E585" s="212" t="s">
        <v>19</v>
      </c>
      <c r="F585" s="213" t="s">
        <v>783</v>
      </c>
      <c r="G585" s="211"/>
      <c r="H585" s="214">
        <v>6</v>
      </c>
      <c r="I585" s="215"/>
      <c r="J585" s="211"/>
      <c r="K585" s="211"/>
      <c r="L585" s="216"/>
      <c r="M585" s="217"/>
      <c r="N585" s="218"/>
      <c r="O585" s="218"/>
      <c r="P585" s="218"/>
      <c r="Q585" s="218"/>
      <c r="R585" s="218"/>
      <c r="S585" s="218"/>
      <c r="T585" s="219"/>
      <c r="AT585" s="220" t="s">
        <v>172</v>
      </c>
      <c r="AU585" s="220" t="s">
        <v>81</v>
      </c>
      <c r="AV585" s="14" t="s">
        <v>81</v>
      </c>
      <c r="AW585" s="14" t="s">
        <v>33</v>
      </c>
      <c r="AX585" s="14" t="s">
        <v>79</v>
      </c>
      <c r="AY585" s="220" t="s">
        <v>160</v>
      </c>
    </row>
    <row r="586" spans="1:65" s="2" customFormat="1" ht="24.2" customHeight="1">
      <c r="A586" s="36"/>
      <c r="B586" s="37"/>
      <c r="C586" s="181" t="s">
        <v>784</v>
      </c>
      <c r="D586" s="181" t="s">
        <v>163</v>
      </c>
      <c r="E586" s="182" t="s">
        <v>785</v>
      </c>
      <c r="F586" s="183" t="s">
        <v>786</v>
      </c>
      <c r="G586" s="184" t="s">
        <v>166</v>
      </c>
      <c r="H586" s="185">
        <v>52.2</v>
      </c>
      <c r="I586" s="186"/>
      <c r="J586" s="187">
        <f>ROUND(I586*H586,2)</f>
        <v>0</v>
      </c>
      <c r="K586" s="183" t="s">
        <v>167</v>
      </c>
      <c r="L586" s="41"/>
      <c r="M586" s="188" t="s">
        <v>19</v>
      </c>
      <c r="N586" s="189" t="s">
        <v>43</v>
      </c>
      <c r="O586" s="66"/>
      <c r="P586" s="190">
        <f>O586*H586</f>
        <v>0</v>
      </c>
      <c r="Q586" s="190">
        <v>0.00191</v>
      </c>
      <c r="R586" s="190">
        <f>Q586*H586</f>
        <v>0.09970200000000001</v>
      </c>
      <c r="S586" s="190">
        <v>0</v>
      </c>
      <c r="T586" s="191">
        <f>S586*H586</f>
        <v>0</v>
      </c>
      <c r="U586" s="36"/>
      <c r="V586" s="36"/>
      <c r="W586" s="36"/>
      <c r="X586" s="36"/>
      <c r="Y586" s="36"/>
      <c r="Z586" s="36"/>
      <c r="AA586" s="36"/>
      <c r="AB586" s="36"/>
      <c r="AC586" s="36"/>
      <c r="AD586" s="36"/>
      <c r="AE586" s="36"/>
      <c r="AR586" s="192" t="s">
        <v>300</v>
      </c>
      <c r="AT586" s="192" t="s">
        <v>163</v>
      </c>
      <c r="AU586" s="192" t="s">
        <v>81</v>
      </c>
      <c r="AY586" s="19" t="s">
        <v>160</v>
      </c>
      <c r="BE586" s="193">
        <f>IF(N586="základní",J586,0)</f>
        <v>0</v>
      </c>
      <c r="BF586" s="193">
        <f>IF(N586="snížená",J586,0)</f>
        <v>0</v>
      </c>
      <c r="BG586" s="193">
        <f>IF(N586="zákl. přenesená",J586,0)</f>
        <v>0</v>
      </c>
      <c r="BH586" s="193">
        <f>IF(N586="sníž. přenesená",J586,0)</f>
        <v>0</v>
      </c>
      <c r="BI586" s="193">
        <f>IF(N586="nulová",J586,0)</f>
        <v>0</v>
      </c>
      <c r="BJ586" s="19" t="s">
        <v>79</v>
      </c>
      <c r="BK586" s="193">
        <f>ROUND(I586*H586,2)</f>
        <v>0</v>
      </c>
      <c r="BL586" s="19" t="s">
        <v>300</v>
      </c>
      <c r="BM586" s="192" t="s">
        <v>787</v>
      </c>
    </row>
    <row r="587" spans="1:47" s="2" customFormat="1" ht="11.25">
      <c r="A587" s="36"/>
      <c r="B587" s="37"/>
      <c r="C587" s="38"/>
      <c r="D587" s="194" t="s">
        <v>170</v>
      </c>
      <c r="E587" s="38"/>
      <c r="F587" s="195" t="s">
        <v>788</v>
      </c>
      <c r="G587" s="38"/>
      <c r="H587" s="38"/>
      <c r="I587" s="196"/>
      <c r="J587" s="38"/>
      <c r="K587" s="38"/>
      <c r="L587" s="41"/>
      <c r="M587" s="197"/>
      <c r="N587" s="198"/>
      <c r="O587" s="66"/>
      <c r="P587" s="66"/>
      <c r="Q587" s="66"/>
      <c r="R587" s="66"/>
      <c r="S587" s="66"/>
      <c r="T587" s="67"/>
      <c r="U587" s="36"/>
      <c r="V587" s="36"/>
      <c r="W587" s="36"/>
      <c r="X587" s="36"/>
      <c r="Y587" s="36"/>
      <c r="Z587" s="36"/>
      <c r="AA587" s="36"/>
      <c r="AB587" s="36"/>
      <c r="AC587" s="36"/>
      <c r="AD587" s="36"/>
      <c r="AE587" s="36"/>
      <c r="AT587" s="19" t="s">
        <v>170</v>
      </c>
      <c r="AU587" s="19" t="s">
        <v>81</v>
      </c>
    </row>
    <row r="588" spans="2:51" s="14" customFormat="1" ht="11.25">
      <c r="B588" s="210"/>
      <c r="C588" s="211"/>
      <c r="D588" s="201" t="s">
        <v>172</v>
      </c>
      <c r="E588" s="212" t="s">
        <v>19</v>
      </c>
      <c r="F588" s="213" t="s">
        <v>789</v>
      </c>
      <c r="G588" s="211"/>
      <c r="H588" s="214">
        <v>52.2</v>
      </c>
      <c r="I588" s="215"/>
      <c r="J588" s="211"/>
      <c r="K588" s="211"/>
      <c r="L588" s="216"/>
      <c r="M588" s="217"/>
      <c r="N588" s="218"/>
      <c r="O588" s="218"/>
      <c r="P588" s="218"/>
      <c r="Q588" s="218"/>
      <c r="R588" s="218"/>
      <c r="S588" s="218"/>
      <c r="T588" s="219"/>
      <c r="AT588" s="220" t="s">
        <v>172</v>
      </c>
      <c r="AU588" s="220" t="s">
        <v>81</v>
      </c>
      <c r="AV588" s="14" t="s">
        <v>81</v>
      </c>
      <c r="AW588" s="14" t="s">
        <v>33</v>
      </c>
      <c r="AX588" s="14" t="s">
        <v>79</v>
      </c>
      <c r="AY588" s="220" t="s">
        <v>160</v>
      </c>
    </row>
    <row r="589" spans="1:65" s="2" customFormat="1" ht="24.2" customHeight="1">
      <c r="A589" s="36"/>
      <c r="B589" s="37"/>
      <c r="C589" s="181" t="s">
        <v>641</v>
      </c>
      <c r="D589" s="181" t="s">
        <v>163</v>
      </c>
      <c r="E589" s="182" t="s">
        <v>790</v>
      </c>
      <c r="F589" s="183" t="s">
        <v>791</v>
      </c>
      <c r="G589" s="184" t="s">
        <v>166</v>
      </c>
      <c r="H589" s="185">
        <v>26.6</v>
      </c>
      <c r="I589" s="186"/>
      <c r="J589" s="187">
        <f>ROUND(I589*H589,2)</f>
        <v>0</v>
      </c>
      <c r="K589" s="183" t="s">
        <v>167</v>
      </c>
      <c r="L589" s="41"/>
      <c r="M589" s="188" t="s">
        <v>19</v>
      </c>
      <c r="N589" s="189" t="s">
        <v>43</v>
      </c>
      <c r="O589" s="66"/>
      <c r="P589" s="190">
        <f>O589*H589</f>
        <v>0</v>
      </c>
      <c r="Q589" s="190">
        <v>0.00351</v>
      </c>
      <c r="R589" s="190">
        <f>Q589*H589</f>
        <v>0.093366</v>
      </c>
      <c r="S589" s="190">
        <v>0</v>
      </c>
      <c r="T589" s="191">
        <f>S589*H589</f>
        <v>0</v>
      </c>
      <c r="U589" s="36"/>
      <c r="V589" s="36"/>
      <c r="W589" s="36"/>
      <c r="X589" s="36"/>
      <c r="Y589" s="36"/>
      <c r="Z589" s="36"/>
      <c r="AA589" s="36"/>
      <c r="AB589" s="36"/>
      <c r="AC589" s="36"/>
      <c r="AD589" s="36"/>
      <c r="AE589" s="36"/>
      <c r="AR589" s="192" t="s">
        <v>300</v>
      </c>
      <c r="AT589" s="192" t="s">
        <v>163</v>
      </c>
      <c r="AU589" s="192" t="s">
        <v>81</v>
      </c>
      <c r="AY589" s="19" t="s">
        <v>160</v>
      </c>
      <c r="BE589" s="193">
        <f>IF(N589="základní",J589,0)</f>
        <v>0</v>
      </c>
      <c r="BF589" s="193">
        <f>IF(N589="snížená",J589,0)</f>
        <v>0</v>
      </c>
      <c r="BG589" s="193">
        <f>IF(N589="zákl. přenesená",J589,0)</f>
        <v>0</v>
      </c>
      <c r="BH589" s="193">
        <f>IF(N589="sníž. přenesená",J589,0)</f>
        <v>0</v>
      </c>
      <c r="BI589" s="193">
        <f>IF(N589="nulová",J589,0)</f>
        <v>0</v>
      </c>
      <c r="BJ589" s="19" t="s">
        <v>79</v>
      </c>
      <c r="BK589" s="193">
        <f>ROUND(I589*H589,2)</f>
        <v>0</v>
      </c>
      <c r="BL589" s="19" t="s">
        <v>300</v>
      </c>
      <c r="BM589" s="192" t="s">
        <v>792</v>
      </c>
    </row>
    <row r="590" spans="1:47" s="2" customFormat="1" ht="11.25">
      <c r="A590" s="36"/>
      <c r="B590" s="37"/>
      <c r="C590" s="38"/>
      <c r="D590" s="194" t="s">
        <v>170</v>
      </c>
      <c r="E590" s="38"/>
      <c r="F590" s="195" t="s">
        <v>793</v>
      </c>
      <c r="G590" s="38"/>
      <c r="H590" s="38"/>
      <c r="I590" s="196"/>
      <c r="J590" s="38"/>
      <c r="K590" s="38"/>
      <c r="L590" s="41"/>
      <c r="M590" s="197"/>
      <c r="N590" s="198"/>
      <c r="O590" s="66"/>
      <c r="P590" s="66"/>
      <c r="Q590" s="66"/>
      <c r="R590" s="66"/>
      <c r="S590" s="66"/>
      <c r="T590" s="67"/>
      <c r="U590" s="36"/>
      <c r="V590" s="36"/>
      <c r="W590" s="36"/>
      <c r="X590" s="36"/>
      <c r="Y590" s="36"/>
      <c r="Z590" s="36"/>
      <c r="AA590" s="36"/>
      <c r="AB590" s="36"/>
      <c r="AC590" s="36"/>
      <c r="AD590" s="36"/>
      <c r="AE590" s="36"/>
      <c r="AT590" s="19" t="s">
        <v>170</v>
      </c>
      <c r="AU590" s="19" t="s">
        <v>81</v>
      </c>
    </row>
    <row r="591" spans="2:51" s="13" customFormat="1" ht="11.25">
      <c r="B591" s="199"/>
      <c r="C591" s="200"/>
      <c r="D591" s="201" t="s">
        <v>172</v>
      </c>
      <c r="E591" s="202" t="s">
        <v>19</v>
      </c>
      <c r="F591" s="203" t="s">
        <v>794</v>
      </c>
      <c r="G591" s="200"/>
      <c r="H591" s="202" t="s">
        <v>19</v>
      </c>
      <c r="I591" s="204"/>
      <c r="J591" s="200"/>
      <c r="K591" s="200"/>
      <c r="L591" s="205"/>
      <c r="M591" s="206"/>
      <c r="N591" s="207"/>
      <c r="O591" s="207"/>
      <c r="P591" s="207"/>
      <c r="Q591" s="207"/>
      <c r="R591" s="207"/>
      <c r="S591" s="207"/>
      <c r="T591" s="208"/>
      <c r="AT591" s="209" t="s">
        <v>172</v>
      </c>
      <c r="AU591" s="209" t="s">
        <v>81</v>
      </c>
      <c r="AV591" s="13" t="s">
        <v>79</v>
      </c>
      <c r="AW591" s="13" t="s">
        <v>33</v>
      </c>
      <c r="AX591" s="13" t="s">
        <v>72</v>
      </c>
      <c r="AY591" s="209" t="s">
        <v>160</v>
      </c>
    </row>
    <row r="592" spans="2:51" s="14" customFormat="1" ht="11.25">
      <c r="B592" s="210"/>
      <c r="C592" s="211"/>
      <c r="D592" s="201" t="s">
        <v>172</v>
      </c>
      <c r="E592" s="212" t="s">
        <v>19</v>
      </c>
      <c r="F592" s="213" t="s">
        <v>795</v>
      </c>
      <c r="G592" s="211"/>
      <c r="H592" s="214">
        <v>26.6</v>
      </c>
      <c r="I592" s="215"/>
      <c r="J592" s="211"/>
      <c r="K592" s="211"/>
      <c r="L592" s="216"/>
      <c r="M592" s="217"/>
      <c r="N592" s="218"/>
      <c r="O592" s="218"/>
      <c r="P592" s="218"/>
      <c r="Q592" s="218"/>
      <c r="R592" s="218"/>
      <c r="S592" s="218"/>
      <c r="T592" s="219"/>
      <c r="AT592" s="220" t="s">
        <v>172</v>
      </c>
      <c r="AU592" s="220" t="s">
        <v>81</v>
      </c>
      <c r="AV592" s="14" t="s">
        <v>81</v>
      </c>
      <c r="AW592" s="14" t="s">
        <v>33</v>
      </c>
      <c r="AX592" s="14" t="s">
        <v>79</v>
      </c>
      <c r="AY592" s="220" t="s">
        <v>160</v>
      </c>
    </row>
    <row r="593" spans="1:65" s="2" customFormat="1" ht="16.5" customHeight="1">
      <c r="A593" s="36"/>
      <c r="B593" s="37"/>
      <c r="C593" s="181" t="s">
        <v>659</v>
      </c>
      <c r="D593" s="181" t="s">
        <v>163</v>
      </c>
      <c r="E593" s="182" t="s">
        <v>796</v>
      </c>
      <c r="F593" s="183" t="s">
        <v>797</v>
      </c>
      <c r="G593" s="184" t="s">
        <v>166</v>
      </c>
      <c r="H593" s="185">
        <v>25.2</v>
      </c>
      <c r="I593" s="186"/>
      <c r="J593" s="187">
        <f>ROUND(I593*H593,2)</f>
        <v>0</v>
      </c>
      <c r="K593" s="183" t="s">
        <v>167</v>
      </c>
      <c r="L593" s="41"/>
      <c r="M593" s="188" t="s">
        <v>19</v>
      </c>
      <c r="N593" s="189" t="s">
        <v>43</v>
      </c>
      <c r="O593" s="66"/>
      <c r="P593" s="190">
        <f>O593*H593</f>
        <v>0</v>
      </c>
      <c r="Q593" s="190">
        <v>0.00294</v>
      </c>
      <c r="R593" s="190">
        <f>Q593*H593</f>
        <v>0.074088</v>
      </c>
      <c r="S593" s="190">
        <v>0</v>
      </c>
      <c r="T593" s="191">
        <f>S593*H593</f>
        <v>0</v>
      </c>
      <c r="U593" s="36"/>
      <c r="V593" s="36"/>
      <c r="W593" s="36"/>
      <c r="X593" s="36"/>
      <c r="Y593" s="36"/>
      <c r="Z593" s="36"/>
      <c r="AA593" s="36"/>
      <c r="AB593" s="36"/>
      <c r="AC593" s="36"/>
      <c r="AD593" s="36"/>
      <c r="AE593" s="36"/>
      <c r="AR593" s="192" t="s">
        <v>300</v>
      </c>
      <c r="AT593" s="192" t="s">
        <v>163</v>
      </c>
      <c r="AU593" s="192" t="s">
        <v>81</v>
      </c>
      <c r="AY593" s="19" t="s">
        <v>160</v>
      </c>
      <c r="BE593" s="193">
        <f>IF(N593="základní",J593,0)</f>
        <v>0</v>
      </c>
      <c r="BF593" s="193">
        <f>IF(N593="snížená",J593,0)</f>
        <v>0</v>
      </c>
      <c r="BG593" s="193">
        <f>IF(N593="zákl. přenesená",J593,0)</f>
        <v>0</v>
      </c>
      <c r="BH593" s="193">
        <f>IF(N593="sníž. přenesená",J593,0)</f>
        <v>0</v>
      </c>
      <c r="BI593" s="193">
        <f>IF(N593="nulová",J593,0)</f>
        <v>0</v>
      </c>
      <c r="BJ593" s="19" t="s">
        <v>79</v>
      </c>
      <c r="BK593" s="193">
        <f>ROUND(I593*H593,2)</f>
        <v>0</v>
      </c>
      <c r="BL593" s="19" t="s">
        <v>300</v>
      </c>
      <c r="BM593" s="192" t="s">
        <v>798</v>
      </c>
    </row>
    <row r="594" spans="1:47" s="2" customFormat="1" ht="11.25">
      <c r="A594" s="36"/>
      <c r="B594" s="37"/>
      <c r="C594" s="38"/>
      <c r="D594" s="194" t="s">
        <v>170</v>
      </c>
      <c r="E594" s="38"/>
      <c r="F594" s="195" t="s">
        <v>799</v>
      </c>
      <c r="G594" s="38"/>
      <c r="H594" s="38"/>
      <c r="I594" s="196"/>
      <c r="J594" s="38"/>
      <c r="K594" s="38"/>
      <c r="L594" s="41"/>
      <c r="M594" s="197"/>
      <c r="N594" s="198"/>
      <c r="O594" s="66"/>
      <c r="P594" s="66"/>
      <c r="Q594" s="66"/>
      <c r="R594" s="66"/>
      <c r="S594" s="66"/>
      <c r="T594" s="67"/>
      <c r="U594" s="36"/>
      <c r="V594" s="36"/>
      <c r="W594" s="36"/>
      <c r="X594" s="36"/>
      <c r="Y594" s="36"/>
      <c r="Z594" s="36"/>
      <c r="AA594" s="36"/>
      <c r="AB594" s="36"/>
      <c r="AC594" s="36"/>
      <c r="AD594" s="36"/>
      <c r="AE594" s="36"/>
      <c r="AT594" s="19" t="s">
        <v>170</v>
      </c>
      <c r="AU594" s="19" t="s">
        <v>81</v>
      </c>
    </row>
    <row r="595" spans="2:51" s="13" customFormat="1" ht="11.25">
      <c r="B595" s="199"/>
      <c r="C595" s="200"/>
      <c r="D595" s="201" t="s">
        <v>172</v>
      </c>
      <c r="E595" s="202" t="s">
        <v>19</v>
      </c>
      <c r="F595" s="203" t="s">
        <v>800</v>
      </c>
      <c r="G595" s="200"/>
      <c r="H595" s="202" t="s">
        <v>19</v>
      </c>
      <c r="I595" s="204"/>
      <c r="J595" s="200"/>
      <c r="K595" s="200"/>
      <c r="L595" s="205"/>
      <c r="M595" s="206"/>
      <c r="N595" s="207"/>
      <c r="O595" s="207"/>
      <c r="P595" s="207"/>
      <c r="Q595" s="207"/>
      <c r="R595" s="207"/>
      <c r="S595" s="207"/>
      <c r="T595" s="208"/>
      <c r="AT595" s="209" t="s">
        <v>172</v>
      </c>
      <c r="AU595" s="209" t="s">
        <v>81</v>
      </c>
      <c r="AV595" s="13" t="s">
        <v>79</v>
      </c>
      <c r="AW595" s="13" t="s">
        <v>33</v>
      </c>
      <c r="AX595" s="13" t="s">
        <v>72</v>
      </c>
      <c r="AY595" s="209" t="s">
        <v>160</v>
      </c>
    </row>
    <row r="596" spans="2:51" s="14" customFormat="1" ht="11.25">
      <c r="B596" s="210"/>
      <c r="C596" s="211"/>
      <c r="D596" s="201" t="s">
        <v>172</v>
      </c>
      <c r="E596" s="212" t="s">
        <v>19</v>
      </c>
      <c r="F596" s="213" t="s">
        <v>801</v>
      </c>
      <c r="G596" s="211"/>
      <c r="H596" s="214">
        <v>25.2</v>
      </c>
      <c r="I596" s="215"/>
      <c r="J596" s="211"/>
      <c r="K596" s="211"/>
      <c r="L596" s="216"/>
      <c r="M596" s="217"/>
      <c r="N596" s="218"/>
      <c r="O596" s="218"/>
      <c r="P596" s="218"/>
      <c r="Q596" s="218"/>
      <c r="R596" s="218"/>
      <c r="S596" s="218"/>
      <c r="T596" s="219"/>
      <c r="AT596" s="220" t="s">
        <v>172</v>
      </c>
      <c r="AU596" s="220" t="s">
        <v>81</v>
      </c>
      <c r="AV596" s="14" t="s">
        <v>81</v>
      </c>
      <c r="AW596" s="14" t="s">
        <v>33</v>
      </c>
      <c r="AX596" s="14" t="s">
        <v>79</v>
      </c>
      <c r="AY596" s="220" t="s">
        <v>160</v>
      </c>
    </row>
    <row r="597" spans="1:65" s="2" customFormat="1" ht="21.75" customHeight="1">
      <c r="A597" s="36"/>
      <c r="B597" s="37"/>
      <c r="C597" s="181" t="s">
        <v>802</v>
      </c>
      <c r="D597" s="181" t="s">
        <v>163</v>
      </c>
      <c r="E597" s="182" t="s">
        <v>803</v>
      </c>
      <c r="F597" s="183" t="s">
        <v>804</v>
      </c>
      <c r="G597" s="184" t="s">
        <v>166</v>
      </c>
      <c r="H597" s="185">
        <v>25.2</v>
      </c>
      <c r="I597" s="186"/>
      <c r="J597" s="187">
        <f>ROUND(I597*H597,2)</f>
        <v>0</v>
      </c>
      <c r="K597" s="183" t="s">
        <v>167</v>
      </c>
      <c r="L597" s="41"/>
      <c r="M597" s="188" t="s">
        <v>19</v>
      </c>
      <c r="N597" s="189" t="s">
        <v>43</v>
      </c>
      <c r="O597" s="66"/>
      <c r="P597" s="190">
        <f>O597*H597</f>
        <v>0</v>
      </c>
      <c r="Q597" s="190">
        <v>0.0058</v>
      </c>
      <c r="R597" s="190">
        <f>Q597*H597</f>
        <v>0.14615999999999998</v>
      </c>
      <c r="S597" s="190">
        <v>0</v>
      </c>
      <c r="T597" s="191">
        <f>S597*H597</f>
        <v>0</v>
      </c>
      <c r="U597" s="36"/>
      <c r="V597" s="36"/>
      <c r="W597" s="36"/>
      <c r="X597" s="36"/>
      <c r="Y597" s="36"/>
      <c r="Z597" s="36"/>
      <c r="AA597" s="36"/>
      <c r="AB597" s="36"/>
      <c r="AC597" s="36"/>
      <c r="AD597" s="36"/>
      <c r="AE597" s="36"/>
      <c r="AR597" s="192" t="s">
        <v>300</v>
      </c>
      <c r="AT597" s="192" t="s">
        <v>163</v>
      </c>
      <c r="AU597" s="192" t="s">
        <v>81</v>
      </c>
      <c r="AY597" s="19" t="s">
        <v>160</v>
      </c>
      <c r="BE597" s="193">
        <f>IF(N597="základní",J597,0)</f>
        <v>0</v>
      </c>
      <c r="BF597" s="193">
        <f>IF(N597="snížená",J597,0)</f>
        <v>0</v>
      </c>
      <c r="BG597" s="193">
        <f>IF(N597="zákl. přenesená",J597,0)</f>
        <v>0</v>
      </c>
      <c r="BH597" s="193">
        <f>IF(N597="sníž. přenesená",J597,0)</f>
        <v>0</v>
      </c>
      <c r="BI597" s="193">
        <f>IF(N597="nulová",J597,0)</f>
        <v>0</v>
      </c>
      <c r="BJ597" s="19" t="s">
        <v>79</v>
      </c>
      <c r="BK597" s="193">
        <f>ROUND(I597*H597,2)</f>
        <v>0</v>
      </c>
      <c r="BL597" s="19" t="s">
        <v>300</v>
      </c>
      <c r="BM597" s="192" t="s">
        <v>805</v>
      </c>
    </row>
    <row r="598" spans="1:47" s="2" customFormat="1" ht="11.25">
      <c r="A598" s="36"/>
      <c r="B598" s="37"/>
      <c r="C598" s="38"/>
      <c r="D598" s="194" t="s">
        <v>170</v>
      </c>
      <c r="E598" s="38"/>
      <c r="F598" s="195" t="s">
        <v>806</v>
      </c>
      <c r="G598" s="38"/>
      <c r="H598" s="38"/>
      <c r="I598" s="196"/>
      <c r="J598" s="38"/>
      <c r="K598" s="38"/>
      <c r="L598" s="41"/>
      <c r="M598" s="197"/>
      <c r="N598" s="198"/>
      <c r="O598" s="66"/>
      <c r="P598" s="66"/>
      <c r="Q598" s="66"/>
      <c r="R598" s="66"/>
      <c r="S598" s="66"/>
      <c r="T598" s="67"/>
      <c r="U598" s="36"/>
      <c r="V598" s="36"/>
      <c r="W598" s="36"/>
      <c r="X598" s="36"/>
      <c r="Y598" s="36"/>
      <c r="Z598" s="36"/>
      <c r="AA598" s="36"/>
      <c r="AB598" s="36"/>
      <c r="AC598" s="36"/>
      <c r="AD598" s="36"/>
      <c r="AE598" s="36"/>
      <c r="AT598" s="19" t="s">
        <v>170</v>
      </c>
      <c r="AU598" s="19" t="s">
        <v>81</v>
      </c>
    </row>
    <row r="599" spans="2:51" s="13" customFormat="1" ht="11.25">
      <c r="B599" s="199"/>
      <c r="C599" s="200"/>
      <c r="D599" s="201" t="s">
        <v>172</v>
      </c>
      <c r="E599" s="202" t="s">
        <v>19</v>
      </c>
      <c r="F599" s="203" t="s">
        <v>807</v>
      </c>
      <c r="G599" s="200"/>
      <c r="H599" s="202" t="s">
        <v>19</v>
      </c>
      <c r="I599" s="204"/>
      <c r="J599" s="200"/>
      <c r="K599" s="200"/>
      <c r="L599" s="205"/>
      <c r="M599" s="206"/>
      <c r="N599" s="207"/>
      <c r="O599" s="207"/>
      <c r="P599" s="207"/>
      <c r="Q599" s="207"/>
      <c r="R599" s="207"/>
      <c r="S599" s="207"/>
      <c r="T599" s="208"/>
      <c r="AT599" s="209" t="s">
        <v>172</v>
      </c>
      <c r="AU599" s="209" t="s">
        <v>81</v>
      </c>
      <c r="AV599" s="13" t="s">
        <v>79</v>
      </c>
      <c r="AW599" s="13" t="s">
        <v>33</v>
      </c>
      <c r="AX599" s="13" t="s">
        <v>72</v>
      </c>
      <c r="AY599" s="209" t="s">
        <v>160</v>
      </c>
    </row>
    <row r="600" spans="2:51" s="14" customFormat="1" ht="11.25">
      <c r="B600" s="210"/>
      <c r="C600" s="211"/>
      <c r="D600" s="201" t="s">
        <v>172</v>
      </c>
      <c r="E600" s="212" t="s">
        <v>19</v>
      </c>
      <c r="F600" s="213" t="s">
        <v>808</v>
      </c>
      <c r="G600" s="211"/>
      <c r="H600" s="214">
        <v>25.2</v>
      </c>
      <c r="I600" s="215"/>
      <c r="J600" s="211"/>
      <c r="K600" s="211"/>
      <c r="L600" s="216"/>
      <c r="M600" s="217"/>
      <c r="N600" s="218"/>
      <c r="O600" s="218"/>
      <c r="P600" s="218"/>
      <c r="Q600" s="218"/>
      <c r="R600" s="218"/>
      <c r="S600" s="218"/>
      <c r="T600" s="219"/>
      <c r="AT600" s="220" t="s">
        <v>172</v>
      </c>
      <c r="AU600" s="220" t="s">
        <v>81</v>
      </c>
      <c r="AV600" s="14" t="s">
        <v>81</v>
      </c>
      <c r="AW600" s="14" t="s">
        <v>33</v>
      </c>
      <c r="AX600" s="14" t="s">
        <v>79</v>
      </c>
      <c r="AY600" s="220" t="s">
        <v>160</v>
      </c>
    </row>
    <row r="601" spans="1:65" s="2" customFormat="1" ht="24.2" customHeight="1">
      <c r="A601" s="36"/>
      <c r="B601" s="37"/>
      <c r="C601" s="181" t="s">
        <v>809</v>
      </c>
      <c r="D601" s="181" t="s">
        <v>163</v>
      </c>
      <c r="E601" s="182" t="s">
        <v>810</v>
      </c>
      <c r="F601" s="183" t="s">
        <v>811</v>
      </c>
      <c r="G601" s="184" t="s">
        <v>166</v>
      </c>
      <c r="H601" s="185">
        <v>18</v>
      </c>
      <c r="I601" s="186"/>
      <c r="J601" s="187">
        <f>ROUND(I601*H601,2)</f>
        <v>0</v>
      </c>
      <c r="K601" s="183" t="s">
        <v>19</v>
      </c>
      <c r="L601" s="41"/>
      <c r="M601" s="188" t="s">
        <v>19</v>
      </c>
      <c r="N601" s="189" t="s">
        <v>43</v>
      </c>
      <c r="O601" s="66"/>
      <c r="P601" s="190">
        <f>O601*H601</f>
        <v>0</v>
      </c>
      <c r="Q601" s="190">
        <v>0</v>
      </c>
      <c r="R601" s="190">
        <f>Q601*H601</f>
        <v>0</v>
      </c>
      <c r="S601" s="190">
        <v>0</v>
      </c>
      <c r="T601" s="191">
        <f>S601*H601</f>
        <v>0</v>
      </c>
      <c r="U601" s="36"/>
      <c r="V601" s="36"/>
      <c r="W601" s="36"/>
      <c r="X601" s="36"/>
      <c r="Y601" s="36"/>
      <c r="Z601" s="36"/>
      <c r="AA601" s="36"/>
      <c r="AB601" s="36"/>
      <c r="AC601" s="36"/>
      <c r="AD601" s="36"/>
      <c r="AE601" s="36"/>
      <c r="AR601" s="192" t="s">
        <v>300</v>
      </c>
      <c r="AT601" s="192" t="s">
        <v>163</v>
      </c>
      <c r="AU601" s="192" t="s">
        <v>81</v>
      </c>
      <c r="AY601" s="19" t="s">
        <v>160</v>
      </c>
      <c r="BE601" s="193">
        <f>IF(N601="základní",J601,0)</f>
        <v>0</v>
      </c>
      <c r="BF601" s="193">
        <f>IF(N601="snížená",J601,0)</f>
        <v>0</v>
      </c>
      <c r="BG601" s="193">
        <f>IF(N601="zákl. přenesená",J601,0)</f>
        <v>0</v>
      </c>
      <c r="BH601" s="193">
        <f>IF(N601="sníž. přenesená",J601,0)</f>
        <v>0</v>
      </c>
      <c r="BI601" s="193">
        <f>IF(N601="nulová",J601,0)</f>
        <v>0</v>
      </c>
      <c r="BJ601" s="19" t="s">
        <v>79</v>
      </c>
      <c r="BK601" s="193">
        <f>ROUND(I601*H601,2)</f>
        <v>0</v>
      </c>
      <c r="BL601" s="19" t="s">
        <v>300</v>
      </c>
      <c r="BM601" s="192" t="s">
        <v>812</v>
      </c>
    </row>
    <row r="602" spans="1:65" s="2" customFormat="1" ht="24.2" customHeight="1">
      <c r="A602" s="36"/>
      <c r="B602" s="37"/>
      <c r="C602" s="181" t="s">
        <v>813</v>
      </c>
      <c r="D602" s="181" t="s">
        <v>163</v>
      </c>
      <c r="E602" s="182" t="s">
        <v>814</v>
      </c>
      <c r="F602" s="183" t="s">
        <v>815</v>
      </c>
      <c r="G602" s="184" t="s">
        <v>166</v>
      </c>
      <c r="H602" s="185">
        <v>9.9</v>
      </c>
      <c r="I602" s="186"/>
      <c r="J602" s="187">
        <f>ROUND(I602*H602,2)</f>
        <v>0</v>
      </c>
      <c r="K602" s="183" t="s">
        <v>19</v>
      </c>
      <c r="L602" s="41"/>
      <c r="M602" s="188" t="s">
        <v>19</v>
      </c>
      <c r="N602" s="189" t="s">
        <v>43</v>
      </c>
      <c r="O602" s="66"/>
      <c r="P602" s="190">
        <f>O602*H602</f>
        <v>0</v>
      </c>
      <c r="Q602" s="190">
        <v>0</v>
      </c>
      <c r="R602" s="190">
        <f>Q602*H602</f>
        <v>0</v>
      </c>
      <c r="S602" s="190">
        <v>0</v>
      </c>
      <c r="T602" s="191">
        <f>S602*H602</f>
        <v>0</v>
      </c>
      <c r="U602" s="36"/>
      <c r="V602" s="36"/>
      <c r="W602" s="36"/>
      <c r="X602" s="36"/>
      <c r="Y602" s="36"/>
      <c r="Z602" s="36"/>
      <c r="AA602" s="36"/>
      <c r="AB602" s="36"/>
      <c r="AC602" s="36"/>
      <c r="AD602" s="36"/>
      <c r="AE602" s="36"/>
      <c r="AR602" s="192" t="s">
        <v>300</v>
      </c>
      <c r="AT602" s="192" t="s">
        <v>163</v>
      </c>
      <c r="AU602" s="192" t="s">
        <v>81</v>
      </c>
      <c r="AY602" s="19" t="s">
        <v>160</v>
      </c>
      <c r="BE602" s="193">
        <f>IF(N602="základní",J602,0)</f>
        <v>0</v>
      </c>
      <c r="BF602" s="193">
        <f>IF(N602="snížená",J602,0)</f>
        <v>0</v>
      </c>
      <c r="BG602" s="193">
        <f>IF(N602="zákl. přenesená",J602,0)</f>
        <v>0</v>
      </c>
      <c r="BH602" s="193">
        <f>IF(N602="sníž. přenesená",J602,0)</f>
        <v>0</v>
      </c>
      <c r="BI602" s="193">
        <f>IF(N602="nulová",J602,0)</f>
        <v>0</v>
      </c>
      <c r="BJ602" s="19" t="s">
        <v>79</v>
      </c>
      <c r="BK602" s="193">
        <f>ROUND(I602*H602,2)</f>
        <v>0</v>
      </c>
      <c r="BL602" s="19" t="s">
        <v>300</v>
      </c>
      <c r="BM602" s="192" t="s">
        <v>816</v>
      </c>
    </row>
    <row r="603" spans="1:65" s="2" customFormat="1" ht="24.2" customHeight="1">
      <c r="A603" s="36"/>
      <c r="B603" s="37"/>
      <c r="C603" s="181" t="s">
        <v>817</v>
      </c>
      <c r="D603" s="181" t="s">
        <v>163</v>
      </c>
      <c r="E603" s="182" t="s">
        <v>818</v>
      </c>
      <c r="F603" s="183" t="s">
        <v>819</v>
      </c>
      <c r="G603" s="184" t="s">
        <v>166</v>
      </c>
      <c r="H603" s="185">
        <v>5.4</v>
      </c>
      <c r="I603" s="186"/>
      <c r="J603" s="187">
        <f>ROUND(I603*H603,2)</f>
        <v>0</v>
      </c>
      <c r="K603" s="183" t="s">
        <v>19</v>
      </c>
      <c r="L603" s="41"/>
      <c r="M603" s="188" t="s">
        <v>19</v>
      </c>
      <c r="N603" s="189" t="s">
        <v>43</v>
      </c>
      <c r="O603" s="66"/>
      <c r="P603" s="190">
        <f>O603*H603</f>
        <v>0</v>
      </c>
      <c r="Q603" s="190">
        <v>0</v>
      </c>
      <c r="R603" s="190">
        <f>Q603*H603</f>
        <v>0</v>
      </c>
      <c r="S603" s="190">
        <v>0</v>
      </c>
      <c r="T603" s="191">
        <f>S603*H603</f>
        <v>0</v>
      </c>
      <c r="U603" s="36"/>
      <c r="V603" s="36"/>
      <c r="W603" s="36"/>
      <c r="X603" s="36"/>
      <c r="Y603" s="36"/>
      <c r="Z603" s="36"/>
      <c r="AA603" s="36"/>
      <c r="AB603" s="36"/>
      <c r="AC603" s="36"/>
      <c r="AD603" s="36"/>
      <c r="AE603" s="36"/>
      <c r="AR603" s="192" t="s">
        <v>300</v>
      </c>
      <c r="AT603" s="192" t="s">
        <v>163</v>
      </c>
      <c r="AU603" s="192" t="s">
        <v>81</v>
      </c>
      <c r="AY603" s="19" t="s">
        <v>160</v>
      </c>
      <c r="BE603" s="193">
        <f>IF(N603="základní",J603,0)</f>
        <v>0</v>
      </c>
      <c r="BF603" s="193">
        <f>IF(N603="snížená",J603,0)</f>
        <v>0</v>
      </c>
      <c r="BG603" s="193">
        <f>IF(N603="zákl. přenesená",J603,0)</f>
        <v>0</v>
      </c>
      <c r="BH603" s="193">
        <f>IF(N603="sníž. přenesená",J603,0)</f>
        <v>0</v>
      </c>
      <c r="BI603" s="193">
        <f>IF(N603="nulová",J603,0)</f>
        <v>0</v>
      </c>
      <c r="BJ603" s="19" t="s">
        <v>79</v>
      </c>
      <c r="BK603" s="193">
        <f>ROUND(I603*H603,2)</f>
        <v>0</v>
      </c>
      <c r="BL603" s="19" t="s">
        <v>300</v>
      </c>
      <c r="BM603" s="192" t="s">
        <v>820</v>
      </c>
    </row>
    <row r="604" spans="1:65" s="2" customFormat="1" ht="16.5" customHeight="1">
      <c r="A604" s="36"/>
      <c r="B604" s="37"/>
      <c r="C604" s="181" t="s">
        <v>821</v>
      </c>
      <c r="D604" s="181" t="s">
        <v>163</v>
      </c>
      <c r="E604" s="182" t="s">
        <v>822</v>
      </c>
      <c r="F604" s="183" t="s">
        <v>823</v>
      </c>
      <c r="G604" s="184" t="s">
        <v>552</v>
      </c>
      <c r="H604" s="185">
        <v>55</v>
      </c>
      <c r="I604" s="186"/>
      <c r="J604" s="187">
        <f>ROUND(I604*H604,2)</f>
        <v>0</v>
      </c>
      <c r="K604" s="183" t="s">
        <v>167</v>
      </c>
      <c r="L604" s="41"/>
      <c r="M604" s="188" t="s">
        <v>19</v>
      </c>
      <c r="N604" s="189" t="s">
        <v>43</v>
      </c>
      <c r="O604" s="66"/>
      <c r="P604" s="190">
        <f>O604*H604</f>
        <v>0</v>
      </c>
      <c r="Q604" s="190">
        <v>0</v>
      </c>
      <c r="R604" s="190">
        <f>Q604*H604</f>
        <v>0</v>
      </c>
      <c r="S604" s="190">
        <v>0</v>
      </c>
      <c r="T604" s="191">
        <f>S604*H604</f>
        <v>0</v>
      </c>
      <c r="U604" s="36"/>
      <c r="V604" s="36"/>
      <c r="W604" s="36"/>
      <c r="X604" s="36"/>
      <c r="Y604" s="36"/>
      <c r="Z604" s="36"/>
      <c r="AA604" s="36"/>
      <c r="AB604" s="36"/>
      <c r="AC604" s="36"/>
      <c r="AD604" s="36"/>
      <c r="AE604" s="36"/>
      <c r="AR604" s="192" t="s">
        <v>300</v>
      </c>
      <c r="AT604" s="192" t="s">
        <v>163</v>
      </c>
      <c r="AU604" s="192" t="s">
        <v>81</v>
      </c>
      <c r="AY604" s="19" t="s">
        <v>160</v>
      </c>
      <c r="BE604" s="193">
        <f>IF(N604="základní",J604,0)</f>
        <v>0</v>
      </c>
      <c r="BF604" s="193">
        <f>IF(N604="snížená",J604,0)</f>
        <v>0</v>
      </c>
      <c r="BG604" s="193">
        <f>IF(N604="zákl. přenesená",J604,0)</f>
        <v>0</v>
      </c>
      <c r="BH604" s="193">
        <f>IF(N604="sníž. přenesená",J604,0)</f>
        <v>0</v>
      </c>
      <c r="BI604" s="193">
        <f>IF(N604="nulová",J604,0)</f>
        <v>0</v>
      </c>
      <c r="BJ604" s="19" t="s">
        <v>79</v>
      </c>
      <c r="BK604" s="193">
        <f>ROUND(I604*H604,2)</f>
        <v>0</v>
      </c>
      <c r="BL604" s="19" t="s">
        <v>300</v>
      </c>
      <c r="BM604" s="192" t="s">
        <v>824</v>
      </c>
    </row>
    <row r="605" spans="1:47" s="2" customFormat="1" ht="11.25">
      <c r="A605" s="36"/>
      <c r="B605" s="37"/>
      <c r="C605" s="38"/>
      <c r="D605" s="194" t="s">
        <v>170</v>
      </c>
      <c r="E605" s="38"/>
      <c r="F605" s="195" t="s">
        <v>825</v>
      </c>
      <c r="G605" s="38"/>
      <c r="H605" s="38"/>
      <c r="I605" s="196"/>
      <c r="J605" s="38"/>
      <c r="K605" s="38"/>
      <c r="L605" s="41"/>
      <c r="M605" s="197"/>
      <c r="N605" s="198"/>
      <c r="O605" s="66"/>
      <c r="P605" s="66"/>
      <c r="Q605" s="66"/>
      <c r="R605" s="66"/>
      <c r="S605" s="66"/>
      <c r="T605" s="67"/>
      <c r="U605" s="36"/>
      <c r="V605" s="36"/>
      <c r="W605" s="36"/>
      <c r="X605" s="36"/>
      <c r="Y605" s="36"/>
      <c r="Z605" s="36"/>
      <c r="AA605" s="36"/>
      <c r="AB605" s="36"/>
      <c r="AC605" s="36"/>
      <c r="AD605" s="36"/>
      <c r="AE605" s="36"/>
      <c r="AT605" s="19" t="s">
        <v>170</v>
      </c>
      <c r="AU605" s="19" t="s">
        <v>81</v>
      </c>
    </row>
    <row r="606" spans="2:51" s="13" customFormat="1" ht="11.25">
      <c r="B606" s="199"/>
      <c r="C606" s="200"/>
      <c r="D606" s="201" t="s">
        <v>172</v>
      </c>
      <c r="E606" s="202" t="s">
        <v>19</v>
      </c>
      <c r="F606" s="203" t="s">
        <v>826</v>
      </c>
      <c r="G606" s="200"/>
      <c r="H606" s="202" t="s">
        <v>19</v>
      </c>
      <c r="I606" s="204"/>
      <c r="J606" s="200"/>
      <c r="K606" s="200"/>
      <c r="L606" s="205"/>
      <c r="M606" s="206"/>
      <c r="N606" s="207"/>
      <c r="O606" s="207"/>
      <c r="P606" s="207"/>
      <c r="Q606" s="207"/>
      <c r="R606" s="207"/>
      <c r="S606" s="207"/>
      <c r="T606" s="208"/>
      <c r="AT606" s="209" t="s">
        <v>172</v>
      </c>
      <c r="AU606" s="209" t="s">
        <v>81</v>
      </c>
      <c r="AV606" s="13" t="s">
        <v>79</v>
      </c>
      <c r="AW606" s="13" t="s">
        <v>33</v>
      </c>
      <c r="AX606" s="13" t="s">
        <v>72</v>
      </c>
      <c r="AY606" s="209" t="s">
        <v>160</v>
      </c>
    </row>
    <row r="607" spans="2:51" s="14" customFormat="1" ht="11.25">
      <c r="B607" s="210"/>
      <c r="C607" s="211"/>
      <c r="D607" s="201" t="s">
        <v>172</v>
      </c>
      <c r="E607" s="212" t="s">
        <v>19</v>
      </c>
      <c r="F607" s="213" t="s">
        <v>827</v>
      </c>
      <c r="G607" s="211"/>
      <c r="H607" s="214">
        <v>55</v>
      </c>
      <c r="I607" s="215"/>
      <c r="J607" s="211"/>
      <c r="K607" s="211"/>
      <c r="L607" s="216"/>
      <c r="M607" s="217"/>
      <c r="N607" s="218"/>
      <c r="O607" s="218"/>
      <c r="P607" s="218"/>
      <c r="Q607" s="218"/>
      <c r="R607" s="218"/>
      <c r="S607" s="218"/>
      <c r="T607" s="219"/>
      <c r="AT607" s="220" t="s">
        <v>172</v>
      </c>
      <c r="AU607" s="220" t="s">
        <v>81</v>
      </c>
      <c r="AV607" s="14" t="s">
        <v>81</v>
      </c>
      <c r="AW607" s="14" t="s">
        <v>33</v>
      </c>
      <c r="AX607" s="14" t="s">
        <v>79</v>
      </c>
      <c r="AY607" s="220" t="s">
        <v>160</v>
      </c>
    </row>
    <row r="608" spans="1:65" s="2" customFormat="1" ht="16.5" customHeight="1">
      <c r="A608" s="36"/>
      <c r="B608" s="37"/>
      <c r="C608" s="244" t="s">
        <v>828</v>
      </c>
      <c r="D608" s="244" t="s">
        <v>320</v>
      </c>
      <c r="E608" s="245" t="s">
        <v>829</v>
      </c>
      <c r="F608" s="246" t="s">
        <v>830</v>
      </c>
      <c r="G608" s="247" t="s">
        <v>552</v>
      </c>
      <c r="H608" s="248">
        <v>55</v>
      </c>
      <c r="I608" s="249"/>
      <c r="J608" s="250">
        <f>ROUND(I608*H608,2)</f>
        <v>0</v>
      </c>
      <c r="K608" s="246" t="s">
        <v>167</v>
      </c>
      <c r="L608" s="251"/>
      <c r="M608" s="252" t="s">
        <v>19</v>
      </c>
      <c r="N608" s="253" t="s">
        <v>43</v>
      </c>
      <c r="O608" s="66"/>
      <c r="P608" s="190">
        <f>O608*H608</f>
        <v>0</v>
      </c>
      <c r="Q608" s="190">
        <v>0.0005</v>
      </c>
      <c r="R608" s="190">
        <f>Q608*H608</f>
        <v>0.0275</v>
      </c>
      <c r="S608" s="190">
        <v>0</v>
      </c>
      <c r="T608" s="191">
        <f>S608*H608</f>
        <v>0</v>
      </c>
      <c r="U608" s="36"/>
      <c r="V608" s="36"/>
      <c r="W608" s="36"/>
      <c r="X608" s="36"/>
      <c r="Y608" s="36"/>
      <c r="Z608" s="36"/>
      <c r="AA608" s="36"/>
      <c r="AB608" s="36"/>
      <c r="AC608" s="36"/>
      <c r="AD608" s="36"/>
      <c r="AE608" s="36"/>
      <c r="AR608" s="192" t="s">
        <v>399</v>
      </c>
      <c r="AT608" s="192" t="s">
        <v>320</v>
      </c>
      <c r="AU608" s="192" t="s">
        <v>81</v>
      </c>
      <c r="AY608" s="19" t="s">
        <v>160</v>
      </c>
      <c r="BE608" s="193">
        <f>IF(N608="základní",J608,0)</f>
        <v>0</v>
      </c>
      <c r="BF608" s="193">
        <f>IF(N608="snížená",J608,0)</f>
        <v>0</v>
      </c>
      <c r="BG608" s="193">
        <f>IF(N608="zákl. přenesená",J608,0)</f>
        <v>0</v>
      </c>
      <c r="BH608" s="193">
        <f>IF(N608="sníž. přenesená",J608,0)</f>
        <v>0</v>
      </c>
      <c r="BI608" s="193">
        <f>IF(N608="nulová",J608,0)</f>
        <v>0</v>
      </c>
      <c r="BJ608" s="19" t="s">
        <v>79</v>
      </c>
      <c r="BK608" s="193">
        <f>ROUND(I608*H608,2)</f>
        <v>0</v>
      </c>
      <c r="BL608" s="19" t="s">
        <v>300</v>
      </c>
      <c r="BM608" s="192" t="s">
        <v>831</v>
      </c>
    </row>
    <row r="609" spans="1:65" s="2" customFormat="1" ht="16.5" customHeight="1">
      <c r="A609" s="36"/>
      <c r="B609" s="37"/>
      <c r="C609" s="181" t="s">
        <v>832</v>
      </c>
      <c r="D609" s="181" t="s">
        <v>163</v>
      </c>
      <c r="E609" s="182" t="s">
        <v>833</v>
      </c>
      <c r="F609" s="183" t="s">
        <v>834</v>
      </c>
      <c r="G609" s="184" t="s">
        <v>166</v>
      </c>
      <c r="H609" s="185">
        <v>53.2</v>
      </c>
      <c r="I609" s="186"/>
      <c r="J609" s="187">
        <f>ROUND(I609*H609,2)</f>
        <v>0</v>
      </c>
      <c r="K609" s="183" t="s">
        <v>167</v>
      </c>
      <c r="L609" s="41"/>
      <c r="M609" s="188" t="s">
        <v>19</v>
      </c>
      <c r="N609" s="189" t="s">
        <v>43</v>
      </c>
      <c r="O609" s="66"/>
      <c r="P609" s="190">
        <f>O609*H609</f>
        <v>0</v>
      </c>
      <c r="Q609" s="190">
        <v>0</v>
      </c>
      <c r="R609" s="190">
        <f>Q609*H609</f>
        <v>0</v>
      </c>
      <c r="S609" s="190">
        <v>0</v>
      </c>
      <c r="T609" s="191">
        <f>S609*H609</f>
        <v>0</v>
      </c>
      <c r="U609" s="36"/>
      <c r="V609" s="36"/>
      <c r="W609" s="36"/>
      <c r="X609" s="36"/>
      <c r="Y609" s="36"/>
      <c r="Z609" s="36"/>
      <c r="AA609" s="36"/>
      <c r="AB609" s="36"/>
      <c r="AC609" s="36"/>
      <c r="AD609" s="36"/>
      <c r="AE609" s="36"/>
      <c r="AR609" s="192" t="s">
        <v>300</v>
      </c>
      <c r="AT609" s="192" t="s">
        <v>163</v>
      </c>
      <c r="AU609" s="192" t="s">
        <v>81</v>
      </c>
      <c r="AY609" s="19" t="s">
        <v>160</v>
      </c>
      <c r="BE609" s="193">
        <f>IF(N609="základní",J609,0)</f>
        <v>0</v>
      </c>
      <c r="BF609" s="193">
        <f>IF(N609="snížená",J609,0)</f>
        <v>0</v>
      </c>
      <c r="BG609" s="193">
        <f>IF(N609="zákl. přenesená",J609,0)</f>
        <v>0</v>
      </c>
      <c r="BH609" s="193">
        <f>IF(N609="sníž. přenesená",J609,0)</f>
        <v>0</v>
      </c>
      <c r="BI609" s="193">
        <f>IF(N609="nulová",J609,0)</f>
        <v>0</v>
      </c>
      <c r="BJ609" s="19" t="s">
        <v>79</v>
      </c>
      <c r="BK609" s="193">
        <f>ROUND(I609*H609,2)</f>
        <v>0</v>
      </c>
      <c r="BL609" s="19" t="s">
        <v>300</v>
      </c>
      <c r="BM609" s="192" t="s">
        <v>835</v>
      </c>
    </row>
    <row r="610" spans="1:47" s="2" customFormat="1" ht="11.25">
      <c r="A610" s="36"/>
      <c r="B610" s="37"/>
      <c r="C610" s="38"/>
      <c r="D610" s="194" t="s">
        <v>170</v>
      </c>
      <c r="E610" s="38"/>
      <c r="F610" s="195" t="s">
        <v>836</v>
      </c>
      <c r="G610" s="38"/>
      <c r="H610" s="38"/>
      <c r="I610" s="196"/>
      <c r="J610" s="38"/>
      <c r="K610" s="38"/>
      <c r="L610" s="41"/>
      <c r="M610" s="197"/>
      <c r="N610" s="198"/>
      <c r="O610" s="66"/>
      <c r="P610" s="66"/>
      <c r="Q610" s="66"/>
      <c r="R610" s="66"/>
      <c r="S610" s="66"/>
      <c r="T610" s="67"/>
      <c r="U610" s="36"/>
      <c r="V610" s="36"/>
      <c r="W610" s="36"/>
      <c r="X610" s="36"/>
      <c r="Y610" s="36"/>
      <c r="Z610" s="36"/>
      <c r="AA610" s="36"/>
      <c r="AB610" s="36"/>
      <c r="AC610" s="36"/>
      <c r="AD610" s="36"/>
      <c r="AE610" s="36"/>
      <c r="AT610" s="19" t="s">
        <v>170</v>
      </c>
      <c r="AU610" s="19" t="s">
        <v>81</v>
      </c>
    </row>
    <row r="611" spans="2:51" s="14" customFormat="1" ht="11.25">
      <c r="B611" s="210"/>
      <c r="C611" s="211"/>
      <c r="D611" s="201" t="s">
        <v>172</v>
      </c>
      <c r="E611" s="212" t="s">
        <v>19</v>
      </c>
      <c r="F611" s="213" t="s">
        <v>837</v>
      </c>
      <c r="G611" s="211"/>
      <c r="H611" s="214">
        <v>53.2</v>
      </c>
      <c r="I611" s="215"/>
      <c r="J611" s="211"/>
      <c r="K611" s="211"/>
      <c r="L611" s="216"/>
      <c r="M611" s="217"/>
      <c r="N611" s="218"/>
      <c r="O611" s="218"/>
      <c r="P611" s="218"/>
      <c r="Q611" s="218"/>
      <c r="R611" s="218"/>
      <c r="S611" s="218"/>
      <c r="T611" s="219"/>
      <c r="AT611" s="220" t="s">
        <v>172</v>
      </c>
      <c r="AU611" s="220" t="s">
        <v>81</v>
      </c>
      <c r="AV611" s="14" t="s">
        <v>81</v>
      </c>
      <c r="AW611" s="14" t="s">
        <v>33</v>
      </c>
      <c r="AX611" s="14" t="s">
        <v>79</v>
      </c>
      <c r="AY611" s="220" t="s">
        <v>160</v>
      </c>
    </row>
    <row r="612" spans="1:65" s="2" customFormat="1" ht="16.5" customHeight="1">
      <c r="A612" s="36"/>
      <c r="B612" s="37"/>
      <c r="C612" s="244" t="s">
        <v>838</v>
      </c>
      <c r="D612" s="244" t="s">
        <v>320</v>
      </c>
      <c r="E612" s="245" t="s">
        <v>839</v>
      </c>
      <c r="F612" s="246" t="s">
        <v>840</v>
      </c>
      <c r="G612" s="247" t="s">
        <v>552</v>
      </c>
      <c r="H612" s="248">
        <v>18</v>
      </c>
      <c r="I612" s="249"/>
      <c r="J612" s="250">
        <f>ROUND(I612*H612,2)</f>
        <v>0</v>
      </c>
      <c r="K612" s="246" t="s">
        <v>167</v>
      </c>
      <c r="L612" s="251"/>
      <c r="M612" s="252" t="s">
        <v>19</v>
      </c>
      <c r="N612" s="253" t="s">
        <v>43</v>
      </c>
      <c r="O612" s="66"/>
      <c r="P612" s="190">
        <f>O612*H612</f>
        <v>0</v>
      </c>
      <c r="Q612" s="190">
        <v>0.01</v>
      </c>
      <c r="R612" s="190">
        <f>Q612*H612</f>
        <v>0.18</v>
      </c>
      <c r="S612" s="190">
        <v>0</v>
      </c>
      <c r="T612" s="191">
        <f>S612*H612</f>
        <v>0</v>
      </c>
      <c r="U612" s="36"/>
      <c r="V612" s="36"/>
      <c r="W612" s="36"/>
      <c r="X612" s="36"/>
      <c r="Y612" s="36"/>
      <c r="Z612" s="36"/>
      <c r="AA612" s="36"/>
      <c r="AB612" s="36"/>
      <c r="AC612" s="36"/>
      <c r="AD612" s="36"/>
      <c r="AE612" s="36"/>
      <c r="AR612" s="192" t="s">
        <v>399</v>
      </c>
      <c r="AT612" s="192" t="s">
        <v>320</v>
      </c>
      <c r="AU612" s="192" t="s">
        <v>81</v>
      </c>
      <c r="AY612" s="19" t="s">
        <v>160</v>
      </c>
      <c r="BE612" s="193">
        <f>IF(N612="základní",J612,0)</f>
        <v>0</v>
      </c>
      <c r="BF612" s="193">
        <f>IF(N612="snížená",J612,0)</f>
        <v>0</v>
      </c>
      <c r="BG612" s="193">
        <f>IF(N612="zákl. přenesená",J612,0)</f>
        <v>0</v>
      </c>
      <c r="BH612" s="193">
        <f>IF(N612="sníž. přenesená",J612,0)</f>
        <v>0</v>
      </c>
      <c r="BI612" s="193">
        <f>IF(N612="nulová",J612,0)</f>
        <v>0</v>
      </c>
      <c r="BJ612" s="19" t="s">
        <v>79</v>
      </c>
      <c r="BK612" s="193">
        <f>ROUND(I612*H612,2)</f>
        <v>0</v>
      </c>
      <c r="BL612" s="19" t="s">
        <v>300</v>
      </c>
      <c r="BM612" s="192" t="s">
        <v>841</v>
      </c>
    </row>
    <row r="613" spans="2:51" s="14" customFormat="1" ht="11.25">
      <c r="B613" s="210"/>
      <c r="C613" s="211"/>
      <c r="D613" s="201" t="s">
        <v>172</v>
      </c>
      <c r="E613" s="212" t="s">
        <v>19</v>
      </c>
      <c r="F613" s="213" t="s">
        <v>842</v>
      </c>
      <c r="G613" s="211"/>
      <c r="H613" s="214">
        <v>17.733</v>
      </c>
      <c r="I613" s="215"/>
      <c r="J613" s="211"/>
      <c r="K613" s="211"/>
      <c r="L613" s="216"/>
      <c r="M613" s="217"/>
      <c r="N613" s="218"/>
      <c r="O613" s="218"/>
      <c r="P613" s="218"/>
      <c r="Q613" s="218"/>
      <c r="R613" s="218"/>
      <c r="S613" s="218"/>
      <c r="T613" s="219"/>
      <c r="AT613" s="220" t="s">
        <v>172</v>
      </c>
      <c r="AU613" s="220" t="s">
        <v>81</v>
      </c>
      <c r="AV613" s="14" t="s">
        <v>81</v>
      </c>
      <c r="AW613" s="14" t="s">
        <v>33</v>
      </c>
      <c r="AX613" s="14" t="s">
        <v>72</v>
      </c>
      <c r="AY613" s="220" t="s">
        <v>160</v>
      </c>
    </row>
    <row r="614" spans="2:51" s="14" customFormat="1" ht="11.25">
      <c r="B614" s="210"/>
      <c r="C614" s="211"/>
      <c r="D614" s="201" t="s">
        <v>172</v>
      </c>
      <c r="E614" s="212" t="s">
        <v>19</v>
      </c>
      <c r="F614" s="213" t="s">
        <v>843</v>
      </c>
      <c r="G614" s="211"/>
      <c r="H614" s="214">
        <v>0.267</v>
      </c>
      <c r="I614" s="215"/>
      <c r="J614" s="211"/>
      <c r="K614" s="211"/>
      <c r="L614" s="216"/>
      <c r="M614" s="217"/>
      <c r="N614" s="218"/>
      <c r="O614" s="218"/>
      <c r="P614" s="218"/>
      <c r="Q614" s="218"/>
      <c r="R614" s="218"/>
      <c r="S614" s="218"/>
      <c r="T614" s="219"/>
      <c r="AT614" s="220" t="s">
        <v>172</v>
      </c>
      <c r="AU614" s="220" t="s">
        <v>81</v>
      </c>
      <c r="AV614" s="14" t="s">
        <v>81</v>
      </c>
      <c r="AW614" s="14" t="s">
        <v>33</v>
      </c>
      <c r="AX614" s="14" t="s">
        <v>72</v>
      </c>
      <c r="AY614" s="220" t="s">
        <v>160</v>
      </c>
    </row>
    <row r="615" spans="2:51" s="15" customFormat="1" ht="11.25">
      <c r="B615" s="221"/>
      <c r="C615" s="222"/>
      <c r="D615" s="201" t="s">
        <v>172</v>
      </c>
      <c r="E615" s="223" t="s">
        <v>19</v>
      </c>
      <c r="F615" s="224" t="s">
        <v>178</v>
      </c>
      <c r="G615" s="222"/>
      <c r="H615" s="225">
        <v>18</v>
      </c>
      <c r="I615" s="226"/>
      <c r="J615" s="222"/>
      <c r="K615" s="222"/>
      <c r="L615" s="227"/>
      <c r="M615" s="228"/>
      <c r="N615" s="229"/>
      <c r="O615" s="229"/>
      <c r="P615" s="229"/>
      <c r="Q615" s="229"/>
      <c r="R615" s="229"/>
      <c r="S615" s="229"/>
      <c r="T615" s="230"/>
      <c r="AT615" s="231" t="s">
        <v>172</v>
      </c>
      <c r="AU615" s="231" t="s">
        <v>81</v>
      </c>
      <c r="AV615" s="15" t="s">
        <v>168</v>
      </c>
      <c r="AW615" s="15" t="s">
        <v>33</v>
      </c>
      <c r="AX615" s="15" t="s">
        <v>79</v>
      </c>
      <c r="AY615" s="231" t="s">
        <v>160</v>
      </c>
    </row>
    <row r="616" spans="1:65" s="2" customFormat="1" ht="24.2" customHeight="1">
      <c r="A616" s="36"/>
      <c r="B616" s="37"/>
      <c r="C616" s="181" t="s">
        <v>844</v>
      </c>
      <c r="D616" s="181" t="s">
        <v>163</v>
      </c>
      <c r="E616" s="182" t="s">
        <v>845</v>
      </c>
      <c r="F616" s="183" t="s">
        <v>846</v>
      </c>
      <c r="G616" s="184" t="s">
        <v>192</v>
      </c>
      <c r="H616" s="185">
        <v>0.744</v>
      </c>
      <c r="I616" s="186"/>
      <c r="J616" s="187">
        <f>ROUND(I616*H616,2)</f>
        <v>0</v>
      </c>
      <c r="K616" s="183" t="s">
        <v>167</v>
      </c>
      <c r="L616" s="41"/>
      <c r="M616" s="188" t="s">
        <v>19</v>
      </c>
      <c r="N616" s="189" t="s">
        <v>43</v>
      </c>
      <c r="O616" s="66"/>
      <c r="P616" s="190">
        <f>O616*H616</f>
        <v>0</v>
      </c>
      <c r="Q616" s="190">
        <v>0</v>
      </c>
      <c r="R616" s="190">
        <f>Q616*H616</f>
        <v>0</v>
      </c>
      <c r="S616" s="190">
        <v>0</v>
      </c>
      <c r="T616" s="191">
        <f>S616*H616</f>
        <v>0</v>
      </c>
      <c r="U616" s="36"/>
      <c r="V616" s="36"/>
      <c r="W616" s="36"/>
      <c r="X616" s="36"/>
      <c r="Y616" s="36"/>
      <c r="Z616" s="36"/>
      <c r="AA616" s="36"/>
      <c r="AB616" s="36"/>
      <c r="AC616" s="36"/>
      <c r="AD616" s="36"/>
      <c r="AE616" s="36"/>
      <c r="AR616" s="192" t="s">
        <v>300</v>
      </c>
      <c r="AT616" s="192" t="s">
        <v>163</v>
      </c>
      <c r="AU616" s="192" t="s">
        <v>81</v>
      </c>
      <c r="AY616" s="19" t="s">
        <v>160</v>
      </c>
      <c r="BE616" s="193">
        <f>IF(N616="základní",J616,0)</f>
        <v>0</v>
      </c>
      <c r="BF616" s="193">
        <f>IF(N616="snížená",J616,0)</f>
        <v>0</v>
      </c>
      <c r="BG616" s="193">
        <f>IF(N616="zákl. přenesená",J616,0)</f>
        <v>0</v>
      </c>
      <c r="BH616" s="193">
        <f>IF(N616="sníž. přenesená",J616,0)</f>
        <v>0</v>
      </c>
      <c r="BI616" s="193">
        <f>IF(N616="nulová",J616,0)</f>
        <v>0</v>
      </c>
      <c r="BJ616" s="19" t="s">
        <v>79</v>
      </c>
      <c r="BK616" s="193">
        <f>ROUND(I616*H616,2)</f>
        <v>0</v>
      </c>
      <c r="BL616" s="19" t="s">
        <v>300</v>
      </c>
      <c r="BM616" s="192" t="s">
        <v>847</v>
      </c>
    </row>
    <row r="617" spans="1:47" s="2" customFormat="1" ht="11.25">
      <c r="A617" s="36"/>
      <c r="B617" s="37"/>
      <c r="C617" s="38"/>
      <c r="D617" s="194" t="s">
        <v>170</v>
      </c>
      <c r="E617" s="38"/>
      <c r="F617" s="195" t="s">
        <v>848</v>
      </c>
      <c r="G617" s="38"/>
      <c r="H617" s="38"/>
      <c r="I617" s="196"/>
      <c r="J617" s="38"/>
      <c r="K617" s="38"/>
      <c r="L617" s="41"/>
      <c r="M617" s="197"/>
      <c r="N617" s="198"/>
      <c r="O617" s="66"/>
      <c r="P617" s="66"/>
      <c r="Q617" s="66"/>
      <c r="R617" s="66"/>
      <c r="S617" s="66"/>
      <c r="T617" s="67"/>
      <c r="U617" s="36"/>
      <c r="V617" s="36"/>
      <c r="W617" s="36"/>
      <c r="X617" s="36"/>
      <c r="Y617" s="36"/>
      <c r="Z617" s="36"/>
      <c r="AA617" s="36"/>
      <c r="AB617" s="36"/>
      <c r="AC617" s="36"/>
      <c r="AD617" s="36"/>
      <c r="AE617" s="36"/>
      <c r="AT617" s="19" t="s">
        <v>170</v>
      </c>
      <c r="AU617" s="19" t="s">
        <v>81</v>
      </c>
    </row>
    <row r="618" spans="2:63" s="12" customFormat="1" ht="22.9" customHeight="1">
      <c r="B618" s="165"/>
      <c r="C618" s="166"/>
      <c r="D618" s="167" t="s">
        <v>71</v>
      </c>
      <c r="E618" s="179" t="s">
        <v>849</v>
      </c>
      <c r="F618" s="179" t="s">
        <v>850</v>
      </c>
      <c r="G618" s="166"/>
      <c r="H618" s="166"/>
      <c r="I618" s="169"/>
      <c r="J618" s="180">
        <f>BK618</f>
        <v>0</v>
      </c>
      <c r="K618" s="166"/>
      <c r="L618" s="171"/>
      <c r="M618" s="172"/>
      <c r="N618" s="173"/>
      <c r="O618" s="173"/>
      <c r="P618" s="174">
        <f>SUM(P619:P674)</f>
        <v>0</v>
      </c>
      <c r="Q618" s="173"/>
      <c r="R618" s="174">
        <f>SUM(R619:R674)</f>
        <v>0.03722744000000001</v>
      </c>
      <c r="S618" s="173"/>
      <c r="T618" s="175">
        <f>SUM(T619:T674)</f>
        <v>0</v>
      </c>
      <c r="AR618" s="176" t="s">
        <v>81</v>
      </c>
      <c r="AT618" s="177" t="s">
        <v>71</v>
      </c>
      <c r="AU618" s="177" t="s">
        <v>79</v>
      </c>
      <c r="AY618" s="176" t="s">
        <v>160</v>
      </c>
      <c r="BK618" s="178">
        <f>SUM(BK619:BK674)</f>
        <v>0</v>
      </c>
    </row>
    <row r="619" spans="1:65" s="2" customFormat="1" ht="21.75" customHeight="1">
      <c r="A619" s="36"/>
      <c r="B619" s="37"/>
      <c r="C619" s="181" t="s">
        <v>851</v>
      </c>
      <c r="D619" s="181" t="s">
        <v>163</v>
      </c>
      <c r="E619" s="182" t="s">
        <v>852</v>
      </c>
      <c r="F619" s="183" t="s">
        <v>853</v>
      </c>
      <c r="G619" s="184" t="s">
        <v>110</v>
      </c>
      <c r="H619" s="185">
        <v>50.435</v>
      </c>
      <c r="I619" s="186"/>
      <c r="J619" s="187">
        <f>ROUND(I619*H619,2)</f>
        <v>0</v>
      </c>
      <c r="K619" s="183" t="s">
        <v>167</v>
      </c>
      <c r="L619" s="41"/>
      <c r="M619" s="188" t="s">
        <v>19</v>
      </c>
      <c r="N619" s="189" t="s">
        <v>43</v>
      </c>
      <c r="O619" s="66"/>
      <c r="P619" s="190">
        <f>O619*H619</f>
        <v>0</v>
      </c>
      <c r="Q619" s="190">
        <v>0</v>
      </c>
      <c r="R619" s="190">
        <f>Q619*H619</f>
        <v>0</v>
      </c>
      <c r="S619" s="190">
        <v>0</v>
      </c>
      <c r="T619" s="191">
        <f>S619*H619</f>
        <v>0</v>
      </c>
      <c r="U619" s="36"/>
      <c r="V619" s="36"/>
      <c r="W619" s="36"/>
      <c r="X619" s="36"/>
      <c r="Y619" s="36"/>
      <c r="Z619" s="36"/>
      <c r="AA619" s="36"/>
      <c r="AB619" s="36"/>
      <c r="AC619" s="36"/>
      <c r="AD619" s="36"/>
      <c r="AE619" s="36"/>
      <c r="AR619" s="192" t="s">
        <v>300</v>
      </c>
      <c r="AT619" s="192" t="s">
        <v>163</v>
      </c>
      <c r="AU619" s="192" t="s">
        <v>81</v>
      </c>
      <c r="AY619" s="19" t="s">
        <v>160</v>
      </c>
      <c r="BE619" s="193">
        <f>IF(N619="základní",J619,0)</f>
        <v>0</v>
      </c>
      <c r="BF619" s="193">
        <f>IF(N619="snížená",J619,0)</f>
        <v>0</v>
      </c>
      <c r="BG619" s="193">
        <f>IF(N619="zákl. přenesená",J619,0)</f>
        <v>0</v>
      </c>
      <c r="BH619" s="193">
        <f>IF(N619="sníž. přenesená",J619,0)</f>
        <v>0</v>
      </c>
      <c r="BI619" s="193">
        <f>IF(N619="nulová",J619,0)</f>
        <v>0</v>
      </c>
      <c r="BJ619" s="19" t="s">
        <v>79</v>
      </c>
      <c r="BK619" s="193">
        <f>ROUND(I619*H619,2)</f>
        <v>0</v>
      </c>
      <c r="BL619" s="19" t="s">
        <v>300</v>
      </c>
      <c r="BM619" s="192" t="s">
        <v>854</v>
      </c>
    </row>
    <row r="620" spans="1:47" s="2" customFormat="1" ht="11.25">
      <c r="A620" s="36"/>
      <c r="B620" s="37"/>
      <c r="C620" s="38"/>
      <c r="D620" s="194" t="s">
        <v>170</v>
      </c>
      <c r="E620" s="38"/>
      <c r="F620" s="195" t="s">
        <v>855</v>
      </c>
      <c r="G620" s="38"/>
      <c r="H620" s="38"/>
      <c r="I620" s="196"/>
      <c r="J620" s="38"/>
      <c r="K620" s="38"/>
      <c r="L620" s="41"/>
      <c r="M620" s="197"/>
      <c r="N620" s="198"/>
      <c r="O620" s="66"/>
      <c r="P620" s="66"/>
      <c r="Q620" s="66"/>
      <c r="R620" s="66"/>
      <c r="S620" s="66"/>
      <c r="T620" s="67"/>
      <c r="U620" s="36"/>
      <c r="V620" s="36"/>
      <c r="W620" s="36"/>
      <c r="X620" s="36"/>
      <c r="Y620" s="36"/>
      <c r="Z620" s="36"/>
      <c r="AA620" s="36"/>
      <c r="AB620" s="36"/>
      <c r="AC620" s="36"/>
      <c r="AD620" s="36"/>
      <c r="AE620" s="36"/>
      <c r="AT620" s="19" t="s">
        <v>170</v>
      </c>
      <c r="AU620" s="19" t="s">
        <v>81</v>
      </c>
    </row>
    <row r="621" spans="2:51" s="13" customFormat="1" ht="11.25">
      <c r="B621" s="199"/>
      <c r="C621" s="200"/>
      <c r="D621" s="201" t="s">
        <v>172</v>
      </c>
      <c r="E621" s="202" t="s">
        <v>19</v>
      </c>
      <c r="F621" s="203" t="s">
        <v>856</v>
      </c>
      <c r="G621" s="200"/>
      <c r="H621" s="202" t="s">
        <v>19</v>
      </c>
      <c r="I621" s="204"/>
      <c r="J621" s="200"/>
      <c r="K621" s="200"/>
      <c r="L621" s="205"/>
      <c r="M621" s="206"/>
      <c r="N621" s="207"/>
      <c r="O621" s="207"/>
      <c r="P621" s="207"/>
      <c r="Q621" s="207"/>
      <c r="R621" s="207"/>
      <c r="S621" s="207"/>
      <c r="T621" s="208"/>
      <c r="AT621" s="209" t="s">
        <v>172</v>
      </c>
      <c r="AU621" s="209" t="s">
        <v>81</v>
      </c>
      <c r="AV621" s="13" t="s">
        <v>79</v>
      </c>
      <c r="AW621" s="13" t="s">
        <v>33</v>
      </c>
      <c r="AX621" s="13" t="s">
        <v>72</v>
      </c>
      <c r="AY621" s="209" t="s">
        <v>160</v>
      </c>
    </row>
    <row r="622" spans="2:51" s="13" customFormat="1" ht="11.25">
      <c r="B622" s="199"/>
      <c r="C622" s="200"/>
      <c r="D622" s="201" t="s">
        <v>172</v>
      </c>
      <c r="E622" s="202" t="s">
        <v>19</v>
      </c>
      <c r="F622" s="203" t="s">
        <v>857</v>
      </c>
      <c r="G622" s="200"/>
      <c r="H622" s="202" t="s">
        <v>19</v>
      </c>
      <c r="I622" s="204"/>
      <c r="J622" s="200"/>
      <c r="K622" s="200"/>
      <c r="L622" s="205"/>
      <c r="M622" s="206"/>
      <c r="N622" s="207"/>
      <c r="O622" s="207"/>
      <c r="P622" s="207"/>
      <c r="Q622" s="207"/>
      <c r="R622" s="207"/>
      <c r="S622" s="207"/>
      <c r="T622" s="208"/>
      <c r="AT622" s="209" t="s">
        <v>172</v>
      </c>
      <c r="AU622" s="209" t="s">
        <v>81</v>
      </c>
      <c r="AV622" s="13" t="s">
        <v>79</v>
      </c>
      <c r="AW622" s="13" t="s">
        <v>33</v>
      </c>
      <c r="AX622" s="13" t="s">
        <v>72</v>
      </c>
      <c r="AY622" s="209" t="s">
        <v>160</v>
      </c>
    </row>
    <row r="623" spans="2:51" s="14" customFormat="1" ht="11.25">
      <c r="B623" s="210"/>
      <c r="C623" s="211"/>
      <c r="D623" s="201" t="s">
        <v>172</v>
      </c>
      <c r="E623" s="212" t="s">
        <v>19</v>
      </c>
      <c r="F623" s="213" t="s">
        <v>858</v>
      </c>
      <c r="G623" s="211"/>
      <c r="H623" s="214">
        <v>42.247</v>
      </c>
      <c r="I623" s="215"/>
      <c r="J623" s="211"/>
      <c r="K623" s="211"/>
      <c r="L623" s="216"/>
      <c r="M623" s="217"/>
      <c r="N623" s="218"/>
      <c r="O623" s="218"/>
      <c r="P623" s="218"/>
      <c r="Q623" s="218"/>
      <c r="R623" s="218"/>
      <c r="S623" s="218"/>
      <c r="T623" s="219"/>
      <c r="AT623" s="220" t="s">
        <v>172</v>
      </c>
      <c r="AU623" s="220" t="s">
        <v>81</v>
      </c>
      <c r="AV623" s="14" t="s">
        <v>81</v>
      </c>
      <c r="AW623" s="14" t="s">
        <v>33</v>
      </c>
      <c r="AX623" s="14" t="s">
        <v>72</v>
      </c>
      <c r="AY623" s="220" t="s">
        <v>160</v>
      </c>
    </row>
    <row r="624" spans="2:51" s="13" customFormat="1" ht="11.25">
      <c r="B624" s="199"/>
      <c r="C624" s="200"/>
      <c r="D624" s="201" t="s">
        <v>172</v>
      </c>
      <c r="E624" s="202" t="s">
        <v>19</v>
      </c>
      <c r="F624" s="203" t="s">
        <v>859</v>
      </c>
      <c r="G624" s="200"/>
      <c r="H624" s="202" t="s">
        <v>19</v>
      </c>
      <c r="I624" s="204"/>
      <c r="J624" s="200"/>
      <c r="K624" s="200"/>
      <c r="L624" s="205"/>
      <c r="M624" s="206"/>
      <c r="N624" s="207"/>
      <c r="O624" s="207"/>
      <c r="P624" s="207"/>
      <c r="Q624" s="207"/>
      <c r="R624" s="207"/>
      <c r="S624" s="207"/>
      <c r="T624" s="208"/>
      <c r="AT624" s="209" t="s">
        <v>172</v>
      </c>
      <c r="AU624" s="209" t="s">
        <v>81</v>
      </c>
      <c r="AV624" s="13" t="s">
        <v>79</v>
      </c>
      <c r="AW624" s="13" t="s">
        <v>33</v>
      </c>
      <c r="AX624" s="13" t="s">
        <v>72</v>
      </c>
      <c r="AY624" s="209" t="s">
        <v>160</v>
      </c>
    </row>
    <row r="625" spans="2:51" s="14" customFormat="1" ht="11.25">
      <c r="B625" s="210"/>
      <c r="C625" s="211"/>
      <c r="D625" s="201" t="s">
        <v>172</v>
      </c>
      <c r="E625" s="212" t="s">
        <v>19</v>
      </c>
      <c r="F625" s="213" t="s">
        <v>860</v>
      </c>
      <c r="G625" s="211"/>
      <c r="H625" s="214">
        <v>8.188</v>
      </c>
      <c r="I625" s="215"/>
      <c r="J625" s="211"/>
      <c r="K625" s="211"/>
      <c r="L625" s="216"/>
      <c r="M625" s="217"/>
      <c r="N625" s="218"/>
      <c r="O625" s="218"/>
      <c r="P625" s="218"/>
      <c r="Q625" s="218"/>
      <c r="R625" s="218"/>
      <c r="S625" s="218"/>
      <c r="T625" s="219"/>
      <c r="AT625" s="220" t="s">
        <v>172</v>
      </c>
      <c r="AU625" s="220" t="s">
        <v>81</v>
      </c>
      <c r="AV625" s="14" t="s">
        <v>81</v>
      </c>
      <c r="AW625" s="14" t="s">
        <v>33</v>
      </c>
      <c r="AX625" s="14" t="s">
        <v>72</v>
      </c>
      <c r="AY625" s="220" t="s">
        <v>160</v>
      </c>
    </row>
    <row r="626" spans="2:51" s="15" customFormat="1" ht="11.25">
      <c r="B626" s="221"/>
      <c r="C626" s="222"/>
      <c r="D626" s="201" t="s">
        <v>172</v>
      </c>
      <c r="E626" s="223" t="s">
        <v>19</v>
      </c>
      <c r="F626" s="224" t="s">
        <v>178</v>
      </c>
      <c r="G626" s="222"/>
      <c r="H626" s="225">
        <v>50.435</v>
      </c>
      <c r="I626" s="226"/>
      <c r="J626" s="222"/>
      <c r="K626" s="222"/>
      <c r="L626" s="227"/>
      <c r="M626" s="228"/>
      <c r="N626" s="229"/>
      <c r="O626" s="229"/>
      <c r="P626" s="229"/>
      <c r="Q626" s="229"/>
      <c r="R626" s="229"/>
      <c r="S626" s="229"/>
      <c r="T626" s="230"/>
      <c r="AT626" s="231" t="s">
        <v>172</v>
      </c>
      <c r="AU626" s="231" t="s">
        <v>81</v>
      </c>
      <c r="AV626" s="15" t="s">
        <v>168</v>
      </c>
      <c r="AW626" s="15" t="s">
        <v>33</v>
      </c>
      <c r="AX626" s="15" t="s">
        <v>79</v>
      </c>
      <c r="AY626" s="231" t="s">
        <v>160</v>
      </c>
    </row>
    <row r="627" spans="1:65" s="2" customFormat="1" ht="16.5" customHeight="1">
      <c r="A627" s="36"/>
      <c r="B627" s="37"/>
      <c r="C627" s="244" t="s">
        <v>861</v>
      </c>
      <c r="D627" s="244" t="s">
        <v>320</v>
      </c>
      <c r="E627" s="245" t="s">
        <v>862</v>
      </c>
      <c r="F627" s="246" t="s">
        <v>863</v>
      </c>
      <c r="G627" s="247" t="s">
        <v>110</v>
      </c>
      <c r="H627" s="248">
        <v>55.479</v>
      </c>
      <c r="I627" s="249"/>
      <c r="J627" s="250">
        <f>ROUND(I627*H627,2)</f>
        <v>0</v>
      </c>
      <c r="K627" s="246" t="s">
        <v>19</v>
      </c>
      <c r="L627" s="251"/>
      <c r="M627" s="252" t="s">
        <v>19</v>
      </c>
      <c r="N627" s="253" t="s">
        <v>43</v>
      </c>
      <c r="O627" s="66"/>
      <c r="P627" s="190">
        <f>O627*H627</f>
        <v>0</v>
      </c>
      <c r="Q627" s="190">
        <v>0</v>
      </c>
      <c r="R627" s="190">
        <f>Q627*H627</f>
        <v>0</v>
      </c>
      <c r="S627" s="190">
        <v>0</v>
      </c>
      <c r="T627" s="191">
        <f>S627*H627</f>
        <v>0</v>
      </c>
      <c r="U627" s="36"/>
      <c r="V627" s="36"/>
      <c r="W627" s="36"/>
      <c r="X627" s="36"/>
      <c r="Y627" s="36"/>
      <c r="Z627" s="36"/>
      <c r="AA627" s="36"/>
      <c r="AB627" s="36"/>
      <c r="AC627" s="36"/>
      <c r="AD627" s="36"/>
      <c r="AE627" s="36"/>
      <c r="AR627" s="192" t="s">
        <v>399</v>
      </c>
      <c r="AT627" s="192" t="s">
        <v>320</v>
      </c>
      <c r="AU627" s="192" t="s">
        <v>81</v>
      </c>
      <c r="AY627" s="19" t="s">
        <v>160</v>
      </c>
      <c r="BE627" s="193">
        <f>IF(N627="základní",J627,0)</f>
        <v>0</v>
      </c>
      <c r="BF627" s="193">
        <f>IF(N627="snížená",J627,0)</f>
        <v>0</v>
      </c>
      <c r="BG627" s="193">
        <f>IF(N627="zákl. přenesená",J627,0)</f>
        <v>0</v>
      </c>
      <c r="BH627" s="193">
        <f>IF(N627="sníž. přenesená",J627,0)</f>
        <v>0</v>
      </c>
      <c r="BI627" s="193">
        <f>IF(N627="nulová",J627,0)</f>
        <v>0</v>
      </c>
      <c r="BJ627" s="19" t="s">
        <v>79</v>
      </c>
      <c r="BK627" s="193">
        <f>ROUND(I627*H627,2)</f>
        <v>0</v>
      </c>
      <c r="BL627" s="19" t="s">
        <v>300</v>
      </c>
      <c r="BM627" s="192" t="s">
        <v>864</v>
      </c>
    </row>
    <row r="628" spans="2:51" s="14" customFormat="1" ht="11.25">
      <c r="B628" s="210"/>
      <c r="C628" s="211"/>
      <c r="D628" s="201" t="s">
        <v>172</v>
      </c>
      <c r="E628" s="211"/>
      <c r="F628" s="213" t="s">
        <v>865</v>
      </c>
      <c r="G628" s="211"/>
      <c r="H628" s="214">
        <v>55.479</v>
      </c>
      <c r="I628" s="215"/>
      <c r="J628" s="211"/>
      <c r="K628" s="211"/>
      <c r="L628" s="216"/>
      <c r="M628" s="217"/>
      <c r="N628" s="218"/>
      <c r="O628" s="218"/>
      <c r="P628" s="218"/>
      <c r="Q628" s="218"/>
      <c r="R628" s="218"/>
      <c r="S628" s="218"/>
      <c r="T628" s="219"/>
      <c r="AT628" s="220" t="s">
        <v>172</v>
      </c>
      <c r="AU628" s="220" t="s">
        <v>81</v>
      </c>
      <c r="AV628" s="14" t="s">
        <v>81</v>
      </c>
      <c r="AW628" s="14" t="s">
        <v>4</v>
      </c>
      <c r="AX628" s="14" t="s">
        <v>79</v>
      </c>
      <c r="AY628" s="220" t="s">
        <v>160</v>
      </c>
    </row>
    <row r="629" spans="1:65" s="2" customFormat="1" ht="16.5" customHeight="1">
      <c r="A629" s="36"/>
      <c r="B629" s="37"/>
      <c r="C629" s="181" t="s">
        <v>866</v>
      </c>
      <c r="D629" s="181" t="s">
        <v>163</v>
      </c>
      <c r="E629" s="182" t="s">
        <v>867</v>
      </c>
      <c r="F629" s="183" t="s">
        <v>868</v>
      </c>
      <c r="G629" s="184" t="s">
        <v>166</v>
      </c>
      <c r="H629" s="185">
        <v>60.75</v>
      </c>
      <c r="I629" s="186"/>
      <c r="J629" s="187">
        <f>ROUND(I629*H629,2)</f>
        <v>0</v>
      </c>
      <c r="K629" s="183" t="s">
        <v>167</v>
      </c>
      <c r="L629" s="41"/>
      <c r="M629" s="188" t="s">
        <v>19</v>
      </c>
      <c r="N629" s="189" t="s">
        <v>43</v>
      </c>
      <c r="O629" s="66"/>
      <c r="P629" s="190">
        <f>O629*H629</f>
        <v>0</v>
      </c>
      <c r="Q629" s="190">
        <v>0</v>
      </c>
      <c r="R629" s="190">
        <f>Q629*H629</f>
        <v>0</v>
      </c>
      <c r="S629" s="190">
        <v>0</v>
      </c>
      <c r="T629" s="191">
        <f>S629*H629</f>
        <v>0</v>
      </c>
      <c r="U629" s="36"/>
      <c r="V629" s="36"/>
      <c r="W629" s="36"/>
      <c r="X629" s="36"/>
      <c r="Y629" s="36"/>
      <c r="Z629" s="36"/>
      <c r="AA629" s="36"/>
      <c r="AB629" s="36"/>
      <c r="AC629" s="36"/>
      <c r="AD629" s="36"/>
      <c r="AE629" s="36"/>
      <c r="AR629" s="192" t="s">
        <v>300</v>
      </c>
      <c r="AT629" s="192" t="s">
        <v>163</v>
      </c>
      <c r="AU629" s="192" t="s">
        <v>81</v>
      </c>
      <c r="AY629" s="19" t="s">
        <v>160</v>
      </c>
      <c r="BE629" s="193">
        <f>IF(N629="základní",J629,0)</f>
        <v>0</v>
      </c>
      <c r="BF629" s="193">
        <f>IF(N629="snížená",J629,0)</f>
        <v>0</v>
      </c>
      <c r="BG629" s="193">
        <f>IF(N629="zákl. přenesená",J629,0)</f>
        <v>0</v>
      </c>
      <c r="BH629" s="193">
        <f>IF(N629="sníž. přenesená",J629,0)</f>
        <v>0</v>
      </c>
      <c r="BI629" s="193">
        <f>IF(N629="nulová",J629,0)</f>
        <v>0</v>
      </c>
      <c r="BJ629" s="19" t="s">
        <v>79</v>
      </c>
      <c r="BK629" s="193">
        <f>ROUND(I629*H629,2)</f>
        <v>0</v>
      </c>
      <c r="BL629" s="19" t="s">
        <v>300</v>
      </c>
      <c r="BM629" s="192" t="s">
        <v>869</v>
      </c>
    </row>
    <row r="630" spans="1:47" s="2" customFormat="1" ht="11.25">
      <c r="A630" s="36"/>
      <c r="B630" s="37"/>
      <c r="C630" s="38"/>
      <c r="D630" s="194" t="s">
        <v>170</v>
      </c>
      <c r="E630" s="38"/>
      <c r="F630" s="195" t="s">
        <v>870</v>
      </c>
      <c r="G630" s="38"/>
      <c r="H630" s="38"/>
      <c r="I630" s="196"/>
      <c r="J630" s="38"/>
      <c r="K630" s="38"/>
      <c r="L630" s="41"/>
      <c r="M630" s="197"/>
      <c r="N630" s="198"/>
      <c r="O630" s="66"/>
      <c r="P630" s="66"/>
      <c r="Q630" s="66"/>
      <c r="R630" s="66"/>
      <c r="S630" s="66"/>
      <c r="T630" s="67"/>
      <c r="U630" s="36"/>
      <c r="V630" s="36"/>
      <c r="W630" s="36"/>
      <c r="X630" s="36"/>
      <c r="Y630" s="36"/>
      <c r="Z630" s="36"/>
      <c r="AA630" s="36"/>
      <c r="AB630" s="36"/>
      <c r="AC630" s="36"/>
      <c r="AD630" s="36"/>
      <c r="AE630" s="36"/>
      <c r="AT630" s="19" t="s">
        <v>170</v>
      </c>
      <c r="AU630" s="19" t="s">
        <v>81</v>
      </c>
    </row>
    <row r="631" spans="2:51" s="13" customFormat="1" ht="11.25">
      <c r="B631" s="199"/>
      <c r="C631" s="200"/>
      <c r="D631" s="201" t="s">
        <v>172</v>
      </c>
      <c r="E631" s="202" t="s">
        <v>19</v>
      </c>
      <c r="F631" s="203" t="s">
        <v>871</v>
      </c>
      <c r="G631" s="200"/>
      <c r="H631" s="202" t="s">
        <v>19</v>
      </c>
      <c r="I631" s="204"/>
      <c r="J631" s="200"/>
      <c r="K631" s="200"/>
      <c r="L631" s="205"/>
      <c r="M631" s="206"/>
      <c r="N631" s="207"/>
      <c r="O631" s="207"/>
      <c r="P631" s="207"/>
      <c r="Q631" s="207"/>
      <c r="R631" s="207"/>
      <c r="S631" s="207"/>
      <c r="T631" s="208"/>
      <c r="AT631" s="209" t="s">
        <v>172</v>
      </c>
      <c r="AU631" s="209" t="s">
        <v>81</v>
      </c>
      <c r="AV631" s="13" t="s">
        <v>79</v>
      </c>
      <c r="AW631" s="13" t="s">
        <v>33</v>
      </c>
      <c r="AX631" s="13" t="s">
        <v>72</v>
      </c>
      <c r="AY631" s="209" t="s">
        <v>160</v>
      </c>
    </row>
    <row r="632" spans="2:51" s="13" customFormat="1" ht="11.25">
      <c r="B632" s="199"/>
      <c r="C632" s="200"/>
      <c r="D632" s="201" t="s">
        <v>172</v>
      </c>
      <c r="E632" s="202" t="s">
        <v>19</v>
      </c>
      <c r="F632" s="203" t="s">
        <v>856</v>
      </c>
      <c r="G632" s="200"/>
      <c r="H632" s="202" t="s">
        <v>19</v>
      </c>
      <c r="I632" s="204"/>
      <c r="J632" s="200"/>
      <c r="K632" s="200"/>
      <c r="L632" s="205"/>
      <c r="M632" s="206"/>
      <c r="N632" s="207"/>
      <c r="O632" s="207"/>
      <c r="P632" s="207"/>
      <c r="Q632" s="207"/>
      <c r="R632" s="207"/>
      <c r="S632" s="207"/>
      <c r="T632" s="208"/>
      <c r="AT632" s="209" t="s">
        <v>172</v>
      </c>
      <c r="AU632" s="209" t="s">
        <v>81</v>
      </c>
      <c r="AV632" s="13" t="s">
        <v>79</v>
      </c>
      <c r="AW632" s="13" t="s">
        <v>33</v>
      </c>
      <c r="AX632" s="13" t="s">
        <v>72</v>
      </c>
      <c r="AY632" s="209" t="s">
        <v>160</v>
      </c>
    </row>
    <row r="633" spans="2:51" s="13" customFormat="1" ht="11.25">
      <c r="B633" s="199"/>
      <c r="C633" s="200"/>
      <c r="D633" s="201" t="s">
        <v>172</v>
      </c>
      <c r="E633" s="202" t="s">
        <v>19</v>
      </c>
      <c r="F633" s="203" t="s">
        <v>872</v>
      </c>
      <c r="G633" s="200"/>
      <c r="H633" s="202" t="s">
        <v>19</v>
      </c>
      <c r="I633" s="204"/>
      <c r="J633" s="200"/>
      <c r="K633" s="200"/>
      <c r="L633" s="205"/>
      <c r="M633" s="206"/>
      <c r="N633" s="207"/>
      <c r="O633" s="207"/>
      <c r="P633" s="207"/>
      <c r="Q633" s="207"/>
      <c r="R633" s="207"/>
      <c r="S633" s="207"/>
      <c r="T633" s="208"/>
      <c r="AT633" s="209" t="s">
        <v>172</v>
      </c>
      <c r="AU633" s="209" t="s">
        <v>81</v>
      </c>
      <c r="AV633" s="13" t="s">
        <v>79</v>
      </c>
      <c r="AW633" s="13" t="s">
        <v>33</v>
      </c>
      <c r="AX633" s="13" t="s">
        <v>72</v>
      </c>
      <c r="AY633" s="209" t="s">
        <v>160</v>
      </c>
    </row>
    <row r="634" spans="2:51" s="14" customFormat="1" ht="11.25">
      <c r="B634" s="210"/>
      <c r="C634" s="211"/>
      <c r="D634" s="201" t="s">
        <v>172</v>
      </c>
      <c r="E634" s="212" t="s">
        <v>19</v>
      </c>
      <c r="F634" s="213" t="s">
        <v>873</v>
      </c>
      <c r="G634" s="211"/>
      <c r="H634" s="214">
        <v>51</v>
      </c>
      <c r="I634" s="215"/>
      <c r="J634" s="211"/>
      <c r="K634" s="211"/>
      <c r="L634" s="216"/>
      <c r="M634" s="217"/>
      <c r="N634" s="218"/>
      <c r="O634" s="218"/>
      <c r="P634" s="218"/>
      <c r="Q634" s="218"/>
      <c r="R634" s="218"/>
      <c r="S634" s="218"/>
      <c r="T634" s="219"/>
      <c r="AT634" s="220" t="s">
        <v>172</v>
      </c>
      <c r="AU634" s="220" t="s">
        <v>81</v>
      </c>
      <c r="AV634" s="14" t="s">
        <v>81</v>
      </c>
      <c r="AW634" s="14" t="s">
        <v>33</v>
      </c>
      <c r="AX634" s="14" t="s">
        <v>72</v>
      </c>
      <c r="AY634" s="220" t="s">
        <v>160</v>
      </c>
    </row>
    <row r="635" spans="2:51" s="13" customFormat="1" ht="11.25">
      <c r="B635" s="199"/>
      <c r="C635" s="200"/>
      <c r="D635" s="201" t="s">
        <v>172</v>
      </c>
      <c r="E635" s="202" t="s">
        <v>19</v>
      </c>
      <c r="F635" s="203" t="s">
        <v>874</v>
      </c>
      <c r="G635" s="200"/>
      <c r="H635" s="202" t="s">
        <v>19</v>
      </c>
      <c r="I635" s="204"/>
      <c r="J635" s="200"/>
      <c r="K635" s="200"/>
      <c r="L635" s="205"/>
      <c r="M635" s="206"/>
      <c r="N635" s="207"/>
      <c r="O635" s="207"/>
      <c r="P635" s="207"/>
      <c r="Q635" s="207"/>
      <c r="R635" s="207"/>
      <c r="S635" s="207"/>
      <c r="T635" s="208"/>
      <c r="AT635" s="209" t="s">
        <v>172</v>
      </c>
      <c r="AU635" s="209" t="s">
        <v>81</v>
      </c>
      <c r="AV635" s="13" t="s">
        <v>79</v>
      </c>
      <c r="AW635" s="13" t="s">
        <v>33</v>
      </c>
      <c r="AX635" s="13" t="s">
        <v>72</v>
      </c>
      <c r="AY635" s="209" t="s">
        <v>160</v>
      </c>
    </row>
    <row r="636" spans="2:51" s="14" customFormat="1" ht="11.25">
      <c r="B636" s="210"/>
      <c r="C636" s="211"/>
      <c r="D636" s="201" t="s">
        <v>172</v>
      </c>
      <c r="E636" s="212" t="s">
        <v>19</v>
      </c>
      <c r="F636" s="213" t="s">
        <v>875</v>
      </c>
      <c r="G636" s="211"/>
      <c r="H636" s="214">
        <v>9.75</v>
      </c>
      <c r="I636" s="215"/>
      <c r="J636" s="211"/>
      <c r="K636" s="211"/>
      <c r="L636" s="216"/>
      <c r="M636" s="217"/>
      <c r="N636" s="218"/>
      <c r="O636" s="218"/>
      <c r="P636" s="218"/>
      <c r="Q636" s="218"/>
      <c r="R636" s="218"/>
      <c r="S636" s="218"/>
      <c r="T636" s="219"/>
      <c r="AT636" s="220" t="s">
        <v>172</v>
      </c>
      <c r="AU636" s="220" t="s">
        <v>81</v>
      </c>
      <c r="AV636" s="14" t="s">
        <v>81</v>
      </c>
      <c r="AW636" s="14" t="s">
        <v>33</v>
      </c>
      <c r="AX636" s="14" t="s">
        <v>72</v>
      </c>
      <c r="AY636" s="220" t="s">
        <v>160</v>
      </c>
    </row>
    <row r="637" spans="2:51" s="15" customFormat="1" ht="11.25">
      <c r="B637" s="221"/>
      <c r="C637" s="222"/>
      <c r="D637" s="201" t="s">
        <v>172</v>
      </c>
      <c r="E637" s="223" t="s">
        <v>19</v>
      </c>
      <c r="F637" s="224" t="s">
        <v>178</v>
      </c>
      <c r="G637" s="222"/>
      <c r="H637" s="225">
        <v>60.75</v>
      </c>
      <c r="I637" s="226"/>
      <c r="J637" s="222"/>
      <c r="K637" s="222"/>
      <c r="L637" s="227"/>
      <c r="M637" s="228"/>
      <c r="N637" s="229"/>
      <c r="O637" s="229"/>
      <c r="P637" s="229"/>
      <c r="Q637" s="229"/>
      <c r="R637" s="229"/>
      <c r="S637" s="229"/>
      <c r="T637" s="230"/>
      <c r="AT637" s="231" t="s">
        <v>172</v>
      </c>
      <c r="AU637" s="231" t="s">
        <v>81</v>
      </c>
      <c r="AV637" s="15" t="s">
        <v>168</v>
      </c>
      <c r="AW637" s="15" t="s">
        <v>33</v>
      </c>
      <c r="AX637" s="15" t="s">
        <v>79</v>
      </c>
      <c r="AY637" s="231" t="s">
        <v>160</v>
      </c>
    </row>
    <row r="638" spans="1:65" s="2" customFormat="1" ht="24.2" customHeight="1">
      <c r="A638" s="36"/>
      <c r="B638" s="37"/>
      <c r="C638" s="181" t="s">
        <v>876</v>
      </c>
      <c r="D638" s="181" t="s">
        <v>163</v>
      </c>
      <c r="E638" s="182" t="s">
        <v>877</v>
      </c>
      <c r="F638" s="183" t="s">
        <v>878</v>
      </c>
      <c r="G638" s="184" t="s">
        <v>552</v>
      </c>
      <c r="H638" s="185">
        <v>162</v>
      </c>
      <c r="I638" s="186"/>
      <c r="J638" s="187">
        <f>ROUND(I638*H638,2)</f>
        <v>0</v>
      </c>
      <c r="K638" s="183" t="s">
        <v>167</v>
      </c>
      <c r="L638" s="41"/>
      <c r="M638" s="188" t="s">
        <v>19</v>
      </c>
      <c r="N638" s="189" t="s">
        <v>43</v>
      </c>
      <c r="O638" s="66"/>
      <c r="P638" s="190">
        <f>O638*H638</f>
        <v>0</v>
      </c>
      <c r="Q638" s="190">
        <v>0</v>
      </c>
      <c r="R638" s="190">
        <f>Q638*H638</f>
        <v>0</v>
      </c>
      <c r="S638" s="190">
        <v>0</v>
      </c>
      <c r="T638" s="191">
        <f>S638*H638</f>
        <v>0</v>
      </c>
      <c r="U638" s="36"/>
      <c r="V638" s="36"/>
      <c r="W638" s="36"/>
      <c r="X638" s="36"/>
      <c r="Y638" s="36"/>
      <c r="Z638" s="36"/>
      <c r="AA638" s="36"/>
      <c r="AB638" s="36"/>
      <c r="AC638" s="36"/>
      <c r="AD638" s="36"/>
      <c r="AE638" s="36"/>
      <c r="AR638" s="192" t="s">
        <v>168</v>
      </c>
      <c r="AT638" s="192" t="s">
        <v>163</v>
      </c>
      <c r="AU638" s="192" t="s">
        <v>81</v>
      </c>
      <c r="AY638" s="19" t="s">
        <v>160</v>
      </c>
      <c r="BE638" s="193">
        <f>IF(N638="základní",J638,0)</f>
        <v>0</v>
      </c>
      <c r="BF638" s="193">
        <f>IF(N638="snížená",J638,0)</f>
        <v>0</v>
      </c>
      <c r="BG638" s="193">
        <f>IF(N638="zákl. přenesená",J638,0)</f>
        <v>0</v>
      </c>
      <c r="BH638" s="193">
        <f>IF(N638="sníž. přenesená",J638,0)</f>
        <v>0</v>
      </c>
      <c r="BI638" s="193">
        <f>IF(N638="nulová",J638,0)</f>
        <v>0</v>
      </c>
      <c r="BJ638" s="19" t="s">
        <v>79</v>
      </c>
      <c r="BK638" s="193">
        <f>ROUND(I638*H638,2)</f>
        <v>0</v>
      </c>
      <c r="BL638" s="19" t="s">
        <v>168</v>
      </c>
      <c r="BM638" s="192" t="s">
        <v>879</v>
      </c>
    </row>
    <row r="639" spans="1:47" s="2" customFormat="1" ht="11.25">
      <c r="A639" s="36"/>
      <c r="B639" s="37"/>
      <c r="C639" s="38"/>
      <c r="D639" s="194" t="s">
        <v>170</v>
      </c>
      <c r="E639" s="38"/>
      <c r="F639" s="195" t="s">
        <v>880</v>
      </c>
      <c r="G639" s="38"/>
      <c r="H639" s="38"/>
      <c r="I639" s="196"/>
      <c r="J639" s="38"/>
      <c r="K639" s="38"/>
      <c r="L639" s="41"/>
      <c r="M639" s="197"/>
      <c r="N639" s="198"/>
      <c r="O639" s="66"/>
      <c r="P639" s="66"/>
      <c r="Q639" s="66"/>
      <c r="R639" s="66"/>
      <c r="S639" s="66"/>
      <c r="T639" s="67"/>
      <c r="U639" s="36"/>
      <c r="V639" s="36"/>
      <c r="W639" s="36"/>
      <c r="X639" s="36"/>
      <c r="Y639" s="36"/>
      <c r="Z639" s="36"/>
      <c r="AA639" s="36"/>
      <c r="AB639" s="36"/>
      <c r="AC639" s="36"/>
      <c r="AD639" s="36"/>
      <c r="AE639" s="36"/>
      <c r="AT639" s="19" t="s">
        <v>170</v>
      </c>
      <c r="AU639" s="19" t="s">
        <v>81</v>
      </c>
    </row>
    <row r="640" spans="1:47" s="2" customFormat="1" ht="19.5">
      <c r="A640" s="36"/>
      <c r="B640" s="37"/>
      <c r="C640" s="38"/>
      <c r="D640" s="201" t="s">
        <v>298</v>
      </c>
      <c r="E640" s="38"/>
      <c r="F640" s="243" t="s">
        <v>881</v>
      </c>
      <c r="G640" s="38"/>
      <c r="H640" s="38"/>
      <c r="I640" s="196"/>
      <c r="J640" s="38"/>
      <c r="K640" s="38"/>
      <c r="L640" s="41"/>
      <c r="M640" s="197"/>
      <c r="N640" s="198"/>
      <c r="O640" s="66"/>
      <c r="P640" s="66"/>
      <c r="Q640" s="66"/>
      <c r="R640" s="66"/>
      <c r="S640" s="66"/>
      <c r="T640" s="67"/>
      <c r="U640" s="36"/>
      <c r="V640" s="36"/>
      <c r="W640" s="36"/>
      <c r="X640" s="36"/>
      <c r="Y640" s="36"/>
      <c r="Z640" s="36"/>
      <c r="AA640" s="36"/>
      <c r="AB640" s="36"/>
      <c r="AC640" s="36"/>
      <c r="AD640" s="36"/>
      <c r="AE640" s="36"/>
      <c r="AT640" s="19" t="s">
        <v>298</v>
      </c>
      <c r="AU640" s="19" t="s">
        <v>81</v>
      </c>
    </row>
    <row r="641" spans="2:51" s="13" customFormat="1" ht="11.25">
      <c r="B641" s="199"/>
      <c r="C641" s="200"/>
      <c r="D641" s="201" t="s">
        <v>172</v>
      </c>
      <c r="E641" s="202" t="s">
        <v>19</v>
      </c>
      <c r="F641" s="203" t="s">
        <v>871</v>
      </c>
      <c r="G641" s="200"/>
      <c r="H641" s="202" t="s">
        <v>19</v>
      </c>
      <c r="I641" s="204"/>
      <c r="J641" s="200"/>
      <c r="K641" s="200"/>
      <c r="L641" s="205"/>
      <c r="M641" s="206"/>
      <c r="N641" s="207"/>
      <c r="O641" s="207"/>
      <c r="P641" s="207"/>
      <c r="Q641" s="207"/>
      <c r="R641" s="207"/>
      <c r="S641" s="207"/>
      <c r="T641" s="208"/>
      <c r="AT641" s="209" t="s">
        <v>172</v>
      </c>
      <c r="AU641" s="209" t="s">
        <v>81</v>
      </c>
      <c r="AV641" s="13" t="s">
        <v>79</v>
      </c>
      <c r="AW641" s="13" t="s">
        <v>33</v>
      </c>
      <c r="AX641" s="13" t="s">
        <v>72</v>
      </c>
      <c r="AY641" s="209" t="s">
        <v>160</v>
      </c>
    </row>
    <row r="642" spans="2:51" s="13" customFormat="1" ht="11.25">
      <c r="B642" s="199"/>
      <c r="C642" s="200"/>
      <c r="D642" s="201" t="s">
        <v>172</v>
      </c>
      <c r="E642" s="202" t="s">
        <v>19</v>
      </c>
      <c r="F642" s="203" t="s">
        <v>856</v>
      </c>
      <c r="G642" s="200"/>
      <c r="H642" s="202" t="s">
        <v>19</v>
      </c>
      <c r="I642" s="204"/>
      <c r="J642" s="200"/>
      <c r="K642" s="200"/>
      <c r="L642" s="205"/>
      <c r="M642" s="206"/>
      <c r="N642" s="207"/>
      <c r="O642" s="207"/>
      <c r="P642" s="207"/>
      <c r="Q642" s="207"/>
      <c r="R642" s="207"/>
      <c r="S642" s="207"/>
      <c r="T642" s="208"/>
      <c r="AT642" s="209" t="s">
        <v>172</v>
      </c>
      <c r="AU642" s="209" t="s">
        <v>81</v>
      </c>
      <c r="AV642" s="13" t="s">
        <v>79</v>
      </c>
      <c r="AW642" s="13" t="s">
        <v>33</v>
      </c>
      <c r="AX642" s="13" t="s">
        <v>72</v>
      </c>
      <c r="AY642" s="209" t="s">
        <v>160</v>
      </c>
    </row>
    <row r="643" spans="2:51" s="13" customFormat="1" ht="11.25">
      <c r="B643" s="199"/>
      <c r="C643" s="200"/>
      <c r="D643" s="201" t="s">
        <v>172</v>
      </c>
      <c r="E643" s="202" t="s">
        <v>19</v>
      </c>
      <c r="F643" s="203" t="s">
        <v>872</v>
      </c>
      <c r="G643" s="200"/>
      <c r="H643" s="202" t="s">
        <v>19</v>
      </c>
      <c r="I643" s="204"/>
      <c r="J643" s="200"/>
      <c r="K643" s="200"/>
      <c r="L643" s="205"/>
      <c r="M643" s="206"/>
      <c r="N643" s="207"/>
      <c r="O643" s="207"/>
      <c r="P643" s="207"/>
      <c r="Q643" s="207"/>
      <c r="R643" s="207"/>
      <c r="S643" s="207"/>
      <c r="T643" s="208"/>
      <c r="AT643" s="209" t="s">
        <v>172</v>
      </c>
      <c r="AU643" s="209" t="s">
        <v>81</v>
      </c>
      <c r="AV643" s="13" t="s">
        <v>79</v>
      </c>
      <c r="AW643" s="13" t="s">
        <v>33</v>
      </c>
      <c r="AX643" s="13" t="s">
        <v>72</v>
      </c>
      <c r="AY643" s="209" t="s">
        <v>160</v>
      </c>
    </row>
    <row r="644" spans="2:51" s="14" customFormat="1" ht="11.25">
      <c r="B644" s="210"/>
      <c r="C644" s="211"/>
      <c r="D644" s="201" t="s">
        <v>172</v>
      </c>
      <c r="E644" s="212" t="s">
        <v>19</v>
      </c>
      <c r="F644" s="213" t="s">
        <v>882</v>
      </c>
      <c r="G644" s="211"/>
      <c r="H644" s="214">
        <v>136</v>
      </c>
      <c r="I644" s="215"/>
      <c r="J644" s="211"/>
      <c r="K644" s="211"/>
      <c r="L644" s="216"/>
      <c r="M644" s="217"/>
      <c r="N644" s="218"/>
      <c r="O644" s="218"/>
      <c r="P644" s="218"/>
      <c r="Q644" s="218"/>
      <c r="R644" s="218"/>
      <c r="S644" s="218"/>
      <c r="T644" s="219"/>
      <c r="AT644" s="220" t="s">
        <v>172</v>
      </c>
      <c r="AU644" s="220" t="s">
        <v>81</v>
      </c>
      <c r="AV644" s="14" t="s">
        <v>81</v>
      </c>
      <c r="AW644" s="14" t="s">
        <v>33</v>
      </c>
      <c r="AX644" s="14" t="s">
        <v>72</v>
      </c>
      <c r="AY644" s="220" t="s">
        <v>160</v>
      </c>
    </row>
    <row r="645" spans="2:51" s="13" customFormat="1" ht="11.25">
      <c r="B645" s="199"/>
      <c r="C645" s="200"/>
      <c r="D645" s="201" t="s">
        <v>172</v>
      </c>
      <c r="E645" s="202" t="s">
        <v>19</v>
      </c>
      <c r="F645" s="203" t="s">
        <v>874</v>
      </c>
      <c r="G645" s="200"/>
      <c r="H645" s="202" t="s">
        <v>19</v>
      </c>
      <c r="I645" s="204"/>
      <c r="J645" s="200"/>
      <c r="K645" s="200"/>
      <c r="L645" s="205"/>
      <c r="M645" s="206"/>
      <c r="N645" s="207"/>
      <c r="O645" s="207"/>
      <c r="P645" s="207"/>
      <c r="Q645" s="207"/>
      <c r="R645" s="207"/>
      <c r="S645" s="207"/>
      <c r="T645" s="208"/>
      <c r="AT645" s="209" t="s">
        <v>172</v>
      </c>
      <c r="AU645" s="209" t="s">
        <v>81</v>
      </c>
      <c r="AV645" s="13" t="s">
        <v>79</v>
      </c>
      <c r="AW645" s="13" t="s">
        <v>33</v>
      </c>
      <c r="AX645" s="13" t="s">
        <v>72</v>
      </c>
      <c r="AY645" s="209" t="s">
        <v>160</v>
      </c>
    </row>
    <row r="646" spans="2:51" s="14" customFormat="1" ht="11.25">
      <c r="B646" s="210"/>
      <c r="C646" s="211"/>
      <c r="D646" s="201" t="s">
        <v>172</v>
      </c>
      <c r="E646" s="212" t="s">
        <v>19</v>
      </c>
      <c r="F646" s="213" t="s">
        <v>883</v>
      </c>
      <c r="G646" s="211"/>
      <c r="H646" s="214">
        <v>26</v>
      </c>
      <c r="I646" s="215"/>
      <c r="J646" s="211"/>
      <c r="K646" s="211"/>
      <c r="L646" s="216"/>
      <c r="M646" s="217"/>
      <c r="N646" s="218"/>
      <c r="O646" s="218"/>
      <c r="P646" s="218"/>
      <c r="Q646" s="218"/>
      <c r="R646" s="218"/>
      <c r="S646" s="218"/>
      <c r="T646" s="219"/>
      <c r="AT646" s="220" t="s">
        <v>172</v>
      </c>
      <c r="AU646" s="220" t="s">
        <v>81</v>
      </c>
      <c r="AV646" s="14" t="s">
        <v>81</v>
      </c>
      <c r="AW646" s="14" t="s">
        <v>33</v>
      </c>
      <c r="AX646" s="14" t="s">
        <v>72</v>
      </c>
      <c r="AY646" s="220" t="s">
        <v>160</v>
      </c>
    </row>
    <row r="647" spans="2:51" s="15" customFormat="1" ht="11.25">
      <c r="B647" s="221"/>
      <c r="C647" s="222"/>
      <c r="D647" s="201" t="s">
        <v>172</v>
      </c>
      <c r="E647" s="223" t="s">
        <v>19</v>
      </c>
      <c r="F647" s="224" t="s">
        <v>178</v>
      </c>
      <c r="G647" s="222"/>
      <c r="H647" s="225">
        <v>162</v>
      </c>
      <c r="I647" s="226"/>
      <c r="J647" s="222"/>
      <c r="K647" s="222"/>
      <c r="L647" s="227"/>
      <c r="M647" s="228"/>
      <c r="N647" s="229"/>
      <c r="O647" s="229"/>
      <c r="P647" s="229"/>
      <c r="Q647" s="229"/>
      <c r="R647" s="229"/>
      <c r="S647" s="229"/>
      <c r="T647" s="230"/>
      <c r="AT647" s="231" t="s">
        <v>172</v>
      </c>
      <c r="AU647" s="231" t="s">
        <v>81</v>
      </c>
      <c r="AV647" s="15" t="s">
        <v>168</v>
      </c>
      <c r="AW647" s="15" t="s">
        <v>33</v>
      </c>
      <c r="AX647" s="15" t="s">
        <v>79</v>
      </c>
      <c r="AY647" s="231" t="s">
        <v>160</v>
      </c>
    </row>
    <row r="648" spans="1:65" s="2" customFormat="1" ht="16.5" customHeight="1">
      <c r="A648" s="36"/>
      <c r="B648" s="37"/>
      <c r="C648" s="244" t="s">
        <v>884</v>
      </c>
      <c r="D648" s="244" t="s">
        <v>320</v>
      </c>
      <c r="E648" s="245" t="s">
        <v>885</v>
      </c>
      <c r="F648" s="246" t="s">
        <v>886</v>
      </c>
      <c r="G648" s="247" t="s">
        <v>110</v>
      </c>
      <c r="H648" s="248">
        <v>4.488</v>
      </c>
      <c r="I648" s="249"/>
      <c r="J648" s="250">
        <f>ROUND(I648*H648,2)</f>
        <v>0</v>
      </c>
      <c r="K648" s="246" t="s">
        <v>19</v>
      </c>
      <c r="L648" s="251"/>
      <c r="M648" s="252" t="s">
        <v>19</v>
      </c>
      <c r="N648" s="253" t="s">
        <v>43</v>
      </c>
      <c r="O648" s="66"/>
      <c r="P648" s="190">
        <f>O648*H648</f>
        <v>0</v>
      </c>
      <c r="Q648" s="190">
        <v>0</v>
      </c>
      <c r="R648" s="190">
        <f>Q648*H648</f>
        <v>0</v>
      </c>
      <c r="S648" s="190">
        <v>0</v>
      </c>
      <c r="T648" s="191">
        <f>S648*H648</f>
        <v>0</v>
      </c>
      <c r="U648" s="36"/>
      <c r="V648" s="36"/>
      <c r="W648" s="36"/>
      <c r="X648" s="36"/>
      <c r="Y648" s="36"/>
      <c r="Z648" s="36"/>
      <c r="AA648" s="36"/>
      <c r="AB648" s="36"/>
      <c r="AC648" s="36"/>
      <c r="AD648" s="36"/>
      <c r="AE648" s="36"/>
      <c r="AR648" s="192" t="s">
        <v>399</v>
      </c>
      <c r="AT648" s="192" t="s">
        <v>320</v>
      </c>
      <c r="AU648" s="192" t="s">
        <v>81</v>
      </c>
      <c r="AY648" s="19" t="s">
        <v>160</v>
      </c>
      <c r="BE648" s="193">
        <f>IF(N648="základní",J648,0)</f>
        <v>0</v>
      </c>
      <c r="BF648" s="193">
        <f>IF(N648="snížená",J648,0)</f>
        <v>0</v>
      </c>
      <c r="BG648" s="193">
        <f>IF(N648="zákl. přenesená",J648,0)</f>
        <v>0</v>
      </c>
      <c r="BH648" s="193">
        <f>IF(N648="sníž. přenesená",J648,0)</f>
        <v>0</v>
      </c>
      <c r="BI648" s="193">
        <f>IF(N648="nulová",J648,0)</f>
        <v>0</v>
      </c>
      <c r="BJ648" s="19" t="s">
        <v>79</v>
      </c>
      <c r="BK648" s="193">
        <f>ROUND(I648*H648,2)</f>
        <v>0</v>
      </c>
      <c r="BL648" s="19" t="s">
        <v>300</v>
      </c>
      <c r="BM648" s="192" t="s">
        <v>887</v>
      </c>
    </row>
    <row r="649" spans="2:51" s="13" customFormat="1" ht="11.25">
      <c r="B649" s="199"/>
      <c r="C649" s="200"/>
      <c r="D649" s="201" t="s">
        <v>172</v>
      </c>
      <c r="E649" s="202" t="s">
        <v>19</v>
      </c>
      <c r="F649" s="203" t="s">
        <v>872</v>
      </c>
      <c r="G649" s="200"/>
      <c r="H649" s="202" t="s">
        <v>19</v>
      </c>
      <c r="I649" s="204"/>
      <c r="J649" s="200"/>
      <c r="K649" s="200"/>
      <c r="L649" s="205"/>
      <c r="M649" s="206"/>
      <c r="N649" s="207"/>
      <c r="O649" s="207"/>
      <c r="P649" s="207"/>
      <c r="Q649" s="207"/>
      <c r="R649" s="207"/>
      <c r="S649" s="207"/>
      <c r="T649" s="208"/>
      <c r="AT649" s="209" t="s">
        <v>172</v>
      </c>
      <c r="AU649" s="209" t="s">
        <v>81</v>
      </c>
      <c r="AV649" s="13" t="s">
        <v>79</v>
      </c>
      <c r="AW649" s="13" t="s">
        <v>33</v>
      </c>
      <c r="AX649" s="13" t="s">
        <v>72</v>
      </c>
      <c r="AY649" s="209" t="s">
        <v>160</v>
      </c>
    </row>
    <row r="650" spans="2:51" s="14" customFormat="1" ht="11.25">
      <c r="B650" s="210"/>
      <c r="C650" s="211"/>
      <c r="D650" s="201" t="s">
        <v>172</v>
      </c>
      <c r="E650" s="212" t="s">
        <v>19</v>
      </c>
      <c r="F650" s="213" t="s">
        <v>888</v>
      </c>
      <c r="G650" s="211"/>
      <c r="H650" s="214">
        <v>4.08</v>
      </c>
      <c r="I650" s="215"/>
      <c r="J650" s="211"/>
      <c r="K650" s="211"/>
      <c r="L650" s="216"/>
      <c r="M650" s="217"/>
      <c r="N650" s="218"/>
      <c r="O650" s="218"/>
      <c r="P650" s="218"/>
      <c r="Q650" s="218"/>
      <c r="R650" s="218"/>
      <c r="S650" s="218"/>
      <c r="T650" s="219"/>
      <c r="AT650" s="220" t="s">
        <v>172</v>
      </c>
      <c r="AU650" s="220" t="s">
        <v>81</v>
      </c>
      <c r="AV650" s="14" t="s">
        <v>81</v>
      </c>
      <c r="AW650" s="14" t="s">
        <v>33</v>
      </c>
      <c r="AX650" s="14" t="s">
        <v>79</v>
      </c>
      <c r="AY650" s="220" t="s">
        <v>160</v>
      </c>
    </row>
    <row r="651" spans="2:51" s="14" customFormat="1" ht="11.25">
      <c r="B651" s="210"/>
      <c r="C651" s="211"/>
      <c r="D651" s="201" t="s">
        <v>172</v>
      </c>
      <c r="E651" s="211"/>
      <c r="F651" s="213" t="s">
        <v>889</v>
      </c>
      <c r="G651" s="211"/>
      <c r="H651" s="214">
        <v>4.488</v>
      </c>
      <c r="I651" s="215"/>
      <c r="J651" s="211"/>
      <c r="K651" s="211"/>
      <c r="L651" s="216"/>
      <c r="M651" s="217"/>
      <c r="N651" s="218"/>
      <c r="O651" s="218"/>
      <c r="P651" s="218"/>
      <c r="Q651" s="218"/>
      <c r="R651" s="218"/>
      <c r="S651" s="218"/>
      <c r="T651" s="219"/>
      <c r="AT651" s="220" t="s">
        <v>172</v>
      </c>
      <c r="AU651" s="220" t="s">
        <v>81</v>
      </c>
      <c r="AV651" s="14" t="s">
        <v>81</v>
      </c>
      <c r="AW651" s="14" t="s">
        <v>4</v>
      </c>
      <c r="AX651" s="14" t="s">
        <v>79</v>
      </c>
      <c r="AY651" s="220" t="s">
        <v>160</v>
      </c>
    </row>
    <row r="652" spans="1:65" s="2" customFormat="1" ht="16.5" customHeight="1">
      <c r="A652" s="36"/>
      <c r="B652" s="37"/>
      <c r="C652" s="244" t="s">
        <v>890</v>
      </c>
      <c r="D652" s="244" t="s">
        <v>320</v>
      </c>
      <c r="E652" s="245" t="s">
        <v>891</v>
      </c>
      <c r="F652" s="246" t="s">
        <v>892</v>
      </c>
      <c r="G652" s="247" t="s">
        <v>208</v>
      </c>
      <c r="H652" s="248">
        <v>0.065</v>
      </c>
      <c r="I652" s="249"/>
      <c r="J652" s="250">
        <f>ROUND(I652*H652,2)</f>
        <v>0</v>
      </c>
      <c r="K652" s="246" t="s">
        <v>167</v>
      </c>
      <c r="L652" s="251"/>
      <c r="M652" s="252" t="s">
        <v>19</v>
      </c>
      <c r="N652" s="253" t="s">
        <v>43</v>
      </c>
      <c r="O652" s="66"/>
      <c r="P652" s="190">
        <f>O652*H652</f>
        <v>0</v>
      </c>
      <c r="Q652" s="190">
        <v>0.55</v>
      </c>
      <c r="R652" s="190">
        <f>Q652*H652</f>
        <v>0.035750000000000004</v>
      </c>
      <c r="S652" s="190">
        <v>0</v>
      </c>
      <c r="T652" s="191">
        <f>S652*H652</f>
        <v>0</v>
      </c>
      <c r="U652" s="36"/>
      <c r="V652" s="36"/>
      <c r="W652" s="36"/>
      <c r="X652" s="36"/>
      <c r="Y652" s="36"/>
      <c r="Z652" s="36"/>
      <c r="AA652" s="36"/>
      <c r="AB652" s="36"/>
      <c r="AC652" s="36"/>
      <c r="AD652" s="36"/>
      <c r="AE652" s="36"/>
      <c r="AR652" s="192" t="s">
        <v>399</v>
      </c>
      <c r="AT652" s="192" t="s">
        <v>320</v>
      </c>
      <c r="AU652" s="192" t="s">
        <v>81</v>
      </c>
      <c r="AY652" s="19" t="s">
        <v>160</v>
      </c>
      <c r="BE652" s="193">
        <f>IF(N652="základní",J652,0)</f>
        <v>0</v>
      </c>
      <c r="BF652" s="193">
        <f>IF(N652="snížená",J652,0)</f>
        <v>0</v>
      </c>
      <c r="BG652" s="193">
        <f>IF(N652="zákl. přenesená",J652,0)</f>
        <v>0</v>
      </c>
      <c r="BH652" s="193">
        <f>IF(N652="sníž. přenesená",J652,0)</f>
        <v>0</v>
      </c>
      <c r="BI652" s="193">
        <f>IF(N652="nulová",J652,0)</f>
        <v>0</v>
      </c>
      <c r="BJ652" s="19" t="s">
        <v>79</v>
      </c>
      <c r="BK652" s="193">
        <f>ROUND(I652*H652,2)</f>
        <v>0</v>
      </c>
      <c r="BL652" s="19" t="s">
        <v>300</v>
      </c>
      <c r="BM652" s="192" t="s">
        <v>893</v>
      </c>
    </row>
    <row r="653" spans="2:51" s="13" customFormat="1" ht="11.25">
      <c r="B653" s="199"/>
      <c r="C653" s="200"/>
      <c r="D653" s="201" t="s">
        <v>172</v>
      </c>
      <c r="E653" s="202" t="s">
        <v>19</v>
      </c>
      <c r="F653" s="203" t="s">
        <v>874</v>
      </c>
      <c r="G653" s="200"/>
      <c r="H653" s="202" t="s">
        <v>19</v>
      </c>
      <c r="I653" s="204"/>
      <c r="J653" s="200"/>
      <c r="K653" s="200"/>
      <c r="L653" s="205"/>
      <c r="M653" s="206"/>
      <c r="N653" s="207"/>
      <c r="O653" s="207"/>
      <c r="P653" s="207"/>
      <c r="Q653" s="207"/>
      <c r="R653" s="207"/>
      <c r="S653" s="207"/>
      <c r="T653" s="208"/>
      <c r="AT653" s="209" t="s">
        <v>172</v>
      </c>
      <c r="AU653" s="209" t="s">
        <v>81</v>
      </c>
      <c r="AV653" s="13" t="s">
        <v>79</v>
      </c>
      <c r="AW653" s="13" t="s">
        <v>33</v>
      </c>
      <c r="AX653" s="13" t="s">
        <v>72</v>
      </c>
      <c r="AY653" s="209" t="s">
        <v>160</v>
      </c>
    </row>
    <row r="654" spans="2:51" s="14" customFormat="1" ht="11.25">
      <c r="B654" s="210"/>
      <c r="C654" s="211"/>
      <c r="D654" s="201" t="s">
        <v>172</v>
      </c>
      <c r="E654" s="212" t="s">
        <v>19</v>
      </c>
      <c r="F654" s="213" t="s">
        <v>894</v>
      </c>
      <c r="G654" s="211"/>
      <c r="H654" s="214">
        <v>0.059</v>
      </c>
      <c r="I654" s="215"/>
      <c r="J654" s="211"/>
      <c r="K654" s="211"/>
      <c r="L654" s="216"/>
      <c r="M654" s="217"/>
      <c r="N654" s="218"/>
      <c r="O654" s="218"/>
      <c r="P654" s="218"/>
      <c r="Q654" s="218"/>
      <c r="R654" s="218"/>
      <c r="S654" s="218"/>
      <c r="T654" s="219"/>
      <c r="AT654" s="220" t="s">
        <v>172</v>
      </c>
      <c r="AU654" s="220" t="s">
        <v>81</v>
      </c>
      <c r="AV654" s="14" t="s">
        <v>81</v>
      </c>
      <c r="AW654" s="14" t="s">
        <v>33</v>
      </c>
      <c r="AX654" s="14" t="s">
        <v>79</v>
      </c>
      <c r="AY654" s="220" t="s">
        <v>160</v>
      </c>
    </row>
    <row r="655" spans="2:51" s="14" customFormat="1" ht="11.25">
      <c r="B655" s="210"/>
      <c r="C655" s="211"/>
      <c r="D655" s="201" t="s">
        <v>172</v>
      </c>
      <c r="E655" s="211"/>
      <c r="F655" s="213" t="s">
        <v>895</v>
      </c>
      <c r="G655" s="211"/>
      <c r="H655" s="214">
        <v>0.065</v>
      </c>
      <c r="I655" s="215"/>
      <c r="J655" s="211"/>
      <c r="K655" s="211"/>
      <c r="L655" s="216"/>
      <c r="M655" s="217"/>
      <c r="N655" s="218"/>
      <c r="O655" s="218"/>
      <c r="P655" s="218"/>
      <c r="Q655" s="218"/>
      <c r="R655" s="218"/>
      <c r="S655" s="218"/>
      <c r="T655" s="219"/>
      <c r="AT655" s="220" t="s">
        <v>172</v>
      </c>
      <c r="AU655" s="220" t="s">
        <v>81</v>
      </c>
      <c r="AV655" s="14" t="s">
        <v>81</v>
      </c>
      <c r="AW655" s="14" t="s">
        <v>4</v>
      </c>
      <c r="AX655" s="14" t="s">
        <v>79</v>
      </c>
      <c r="AY655" s="220" t="s">
        <v>160</v>
      </c>
    </row>
    <row r="656" spans="1:65" s="2" customFormat="1" ht="24.2" customHeight="1">
      <c r="A656" s="36"/>
      <c r="B656" s="37"/>
      <c r="C656" s="181" t="s">
        <v>896</v>
      </c>
      <c r="D656" s="181" t="s">
        <v>163</v>
      </c>
      <c r="E656" s="182" t="s">
        <v>897</v>
      </c>
      <c r="F656" s="183" t="s">
        <v>898</v>
      </c>
      <c r="G656" s="184" t="s">
        <v>208</v>
      </c>
      <c r="H656" s="185">
        <v>1.368</v>
      </c>
      <c r="I656" s="186"/>
      <c r="J656" s="187">
        <f>ROUND(I656*H656,2)</f>
        <v>0</v>
      </c>
      <c r="K656" s="183" t="s">
        <v>167</v>
      </c>
      <c r="L656" s="41"/>
      <c r="M656" s="188" t="s">
        <v>19</v>
      </c>
      <c r="N656" s="189" t="s">
        <v>43</v>
      </c>
      <c r="O656" s="66"/>
      <c r="P656" s="190">
        <f>O656*H656</f>
        <v>0</v>
      </c>
      <c r="Q656" s="190">
        <v>0.00108</v>
      </c>
      <c r="R656" s="190">
        <f>Q656*H656</f>
        <v>0.0014774400000000002</v>
      </c>
      <c r="S656" s="190">
        <v>0</v>
      </c>
      <c r="T656" s="191">
        <f>S656*H656</f>
        <v>0</v>
      </c>
      <c r="U656" s="36"/>
      <c r="V656" s="36"/>
      <c r="W656" s="36"/>
      <c r="X656" s="36"/>
      <c r="Y656" s="36"/>
      <c r="Z656" s="36"/>
      <c r="AA656" s="36"/>
      <c r="AB656" s="36"/>
      <c r="AC656" s="36"/>
      <c r="AD656" s="36"/>
      <c r="AE656" s="36"/>
      <c r="AR656" s="192" t="s">
        <v>300</v>
      </c>
      <c r="AT656" s="192" t="s">
        <v>163</v>
      </c>
      <c r="AU656" s="192" t="s">
        <v>81</v>
      </c>
      <c r="AY656" s="19" t="s">
        <v>160</v>
      </c>
      <c r="BE656" s="193">
        <f>IF(N656="základní",J656,0)</f>
        <v>0</v>
      </c>
      <c r="BF656" s="193">
        <f>IF(N656="snížená",J656,0)</f>
        <v>0</v>
      </c>
      <c r="BG656" s="193">
        <f>IF(N656="zákl. přenesená",J656,0)</f>
        <v>0</v>
      </c>
      <c r="BH656" s="193">
        <f>IF(N656="sníž. přenesená",J656,0)</f>
        <v>0</v>
      </c>
      <c r="BI656" s="193">
        <f>IF(N656="nulová",J656,0)</f>
        <v>0</v>
      </c>
      <c r="BJ656" s="19" t="s">
        <v>79</v>
      </c>
      <c r="BK656" s="193">
        <f>ROUND(I656*H656,2)</f>
        <v>0</v>
      </c>
      <c r="BL656" s="19" t="s">
        <v>300</v>
      </c>
      <c r="BM656" s="192" t="s">
        <v>899</v>
      </c>
    </row>
    <row r="657" spans="1:47" s="2" customFormat="1" ht="11.25">
      <c r="A657" s="36"/>
      <c r="B657" s="37"/>
      <c r="C657" s="38"/>
      <c r="D657" s="194" t="s">
        <v>170</v>
      </c>
      <c r="E657" s="38"/>
      <c r="F657" s="195" t="s">
        <v>900</v>
      </c>
      <c r="G657" s="38"/>
      <c r="H657" s="38"/>
      <c r="I657" s="196"/>
      <c r="J657" s="38"/>
      <c r="K657" s="38"/>
      <c r="L657" s="41"/>
      <c r="M657" s="197"/>
      <c r="N657" s="198"/>
      <c r="O657" s="66"/>
      <c r="P657" s="66"/>
      <c r="Q657" s="66"/>
      <c r="R657" s="66"/>
      <c r="S657" s="66"/>
      <c r="T657" s="67"/>
      <c r="U657" s="36"/>
      <c r="V657" s="36"/>
      <c r="W657" s="36"/>
      <c r="X657" s="36"/>
      <c r="Y657" s="36"/>
      <c r="Z657" s="36"/>
      <c r="AA657" s="36"/>
      <c r="AB657" s="36"/>
      <c r="AC657" s="36"/>
      <c r="AD657" s="36"/>
      <c r="AE657" s="36"/>
      <c r="AT657" s="19" t="s">
        <v>170</v>
      </c>
      <c r="AU657" s="19" t="s">
        <v>81</v>
      </c>
    </row>
    <row r="658" spans="2:51" s="13" customFormat="1" ht="22.5">
      <c r="B658" s="199"/>
      <c r="C658" s="200"/>
      <c r="D658" s="201" t="s">
        <v>172</v>
      </c>
      <c r="E658" s="202" t="s">
        <v>19</v>
      </c>
      <c r="F658" s="203" t="s">
        <v>901</v>
      </c>
      <c r="G658" s="200"/>
      <c r="H658" s="202" t="s">
        <v>19</v>
      </c>
      <c r="I658" s="204"/>
      <c r="J658" s="200"/>
      <c r="K658" s="200"/>
      <c r="L658" s="205"/>
      <c r="M658" s="206"/>
      <c r="N658" s="207"/>
      <c r="O658" s="207"/>
      <c r="P658" s="207"/>
      <c r="Q658" s="207"/>
      <c r="R658" s="207"/>
      <c r="S658" s="207"/>
      <c r="T658" s="208"/>
      <c r="AT658" s="209" t="s">
        <v>172</v>
      </c>
      <c r="AU658" s="209" t="s">
        <v>81</v>
      </c>
      <c r="AV658" s="13" t="s">
        <v>79</v>
      </c>
      <c r="AW658" s="13" t="s">
        <v>33</v>
      </c>
      <c r="AX658" s="13" t="s">
        <v>72</v>
      </c>
      <c r="AY658" s="209" t="s">
        <v>160</v>
      </c>
    </row>
    <row r="659" spans="2:51" s="13" customFormat="1" ht="11.25">
      <c r="B659" s="199"/>
      <c r="C659" s="200"/>
      <c r="D659" s="201" t="s">
        <v>172</v>
      </c>
      <c r="E659" s="202" t="s">
        <v>19</v>
      </c>
      <c r="F659" s="203" t="s">
        <v>902</v>
      </c>
      <c r="G659" s="200"/>
      <c r="H659" s="202" t="s">
        <v>19</v>
      </c>
      <c r="I659" s="204"/>
      <c r="J659" s="200"/>
      <c r="K659" s="200"/>
      <c r="L659" s="205"/>
      <c r="M659" s="206"/>
      <c r="N659" s="207"/>
      <c r="O659" s="207"/>
      <c r="P659" s="207"/>
      <c r="Q659" s="207"/>
      <c r="R659" s="207"/>
      <c r="S659" s="207"/>
      <c r="T659" s="208"/>
      <c r="AT659" s="209" t="s">
        <v>172</v>
      </c>
      <c r="AU659" s="209" t="s">
        <v>81</v>
      </c>
      <c r="AV659" s="13" t="s">
        <v>79</v>
      </c>
      <c r="AW659" s="13" t="s">
        <v>33</v>
      </c>
      <c r="AX659" s="13" t="s">
        <v>72</v>
      </c>
      <c r="AY659" s="209" t="s">
        <v>160</v>
      </c>
    </row>
    <row r="660" spans="2:51" s="13" customFormat="1" ht="11.25">
      <c r="B660" s="199"/>
      <c r="C660" s="200"/>
      <c r="D660" s="201" t="s">
        <v>172</v>
      </c>
      <c r="E660" s="202" t="s">
        <v>19</v>
      </c>
      <c r="F660" s="203" t="s">
        <v>857</v>
      </c>
      <c r="G660" s="200"/>
      <c r="H660" s="202" t="s">
        <v>19</v>
      </c>
      <c r="I660" s="204"/>
      <c r="J660" s="200"/>
      <c r="K660" s="200"/>
      <c r="L660" s="205"/>
      <c r="M660" s="206"/>
      <c r="N660" s="207"/>
      <c r="O660" s="207"/>
      <c r="P660" s="207"/>
      <c r="Q660" s="207"/>
      <c r="R660" s="207"/>
      <c r="S660" s="207"/>
      <c r="T660" s="208"/>
      <c r="AT660" s="209" t="s">
        <v>172</v>
      </c>
      <c r="AU660" s="209" t="s">
        <v>81</v>
      </c>
      <c r="AV660" s="13" t="s">
        <v>79</v>
      </c>
      <c r="AW660" s="13" t="s">
        <v>33</v>
      </c>
      <c r="AX660" s="13" t="s">
        <v>72</v>
      </c>
      <c r="AY660" s="209" t="s">
        <v>160</v>
      </c>
    </row>
    <row r="661" spans="2:51" s="14" customFormat="1" ht="11.25">
      <c r="B661" s="210"/>
      <c r="C661" s="211"/>
      <c r="D661" s="201" t="s">
        <v>172</v>
      </c>
      <c r="E661" s="212" t="s">
        <v>19</v>
      </c>
      <c r="F661" s="213" t="s">
        <v>903</v>
      </c>
      <c r="G661" s="211"/>
      <c r="H661" s="214">
        <v>1.014</v>
      </c>
      <c r="I661" s="215"/>
      <c r="J661" s="211"/>
      <c r="K661" s="211"/>
      <c r="L661" s="216"/>
      <c r="M661" s="217"/>
      <c r="N661" s="218"/>
      <c r="O661" s="218"/>
      <c r="P661" s="218"/>
      <c r="Q661" s="218"/>
      <c r="R661" s="218"/>
      <c r="S661" s="218"/>
      <c r="T661" s="219"/>
      <c r="AT661" s="220" t="s">
        <v>172</v>
      </c>
      <c r="AU661" s="220" t="s">
        <v>81</v>
      </c>
      <c r="AV661" s="14" t="s">
        <v>81</v>
      </c>
      <c r="AW661" s="14" t="s">
        <v>33</v>
      </c>
      <c r="AX661" s="14" t="s">
        <v>72</v>
      </c>
      <c r="AY661" s="220" t="s">
        <v>160</v>
      </c>
    </row>
    <row r="662" spans="2:51" s="13" customFormat="1" ht="11.25">
      <c r="B662" s="199"/>
      <c r="C662" s="200"/>
      <c r="D662" s="201" t="s">
        <v>172</v>
      </c>
      <c r="E662" s="202" t="s">
        <v>19</v>
      </c>
      <c r="F662" s="203" t="s">
        <v>859</v>
      </c>
      <c r="G662" s="200"/>
      <c r="H662" s="202" t="s">
        <v>19</v>
      </c>
      <c r="I662" s="204"/>
      <c r="J662" s="200"/>
      <c r="K662" s="200"/>
      <c r="L662" s="205"/>
      <c r="M662" s="206"/>
      <c r="N662" s="207"/>
      <c r="O662" s="207"/>
      <c r="P662" s="207"/>
      <c r="Q662" s="207"/>
      <c r="R662" s="207"/>
      <c r="S662" s="207"/>
      <c r="T662" s="208"/>
      <c r="AT662" s="209" t="s">
        <v>172</v>
      </c>
      <c r="AU662" s="209" t="s">
        <v>81</v>
      </c>
      <c r="AV662" s="13" t="s">
        <v>79</v>
      </c>
      <c r="AW662" s="13" t="s">
        <v>33</v>
      </c>
      <c r="AX662" s="13" t="s">
        <v>72</v>
      </c>
      <c r="AY662" s="209" t="s">
        <v>160</v>
      </c>
    </row>
    <row r="663" spans="2:51" s="14" customFormat="1" ht="11.25">
      <c r="B663" s="210"/>
      <c r="C663" s="211"/>
      <c r="D663" s="201" t="s">
        <v>172</v>
      </c>
      <c r="E663" s="212" t="s">
        <v>19</v>
      </c>
      <c r="F663" s="213" t="s">
        <v>904</v>
      </c>
      <c r="G663" s="211"/>
      <c r="H663" s="214">
        <v>0.197</v>
      </c>
      <c r="I663" s="215"/>
      <c r="J663" s="211"/>
      <c r="K663" s="211"/>
      <c r="L663" s="216"/>
      <c r="M663" s="217"/>
      <c r="N663" s="218"/>
      <c r="O663" s="218"/>
      <c r="P663" s="218"/>
      <c r="Q663" s="218"/>
      <c r="R663" s="218"/>
      <c r="S663" s="218"/>
      <c r="T663" s="219"/>
      <c r="AT663" s="220" t="s">
        <v>172</v>
      </c>
      <c r="AU663" s="220" t="s">
        <v>81</v>
      </c>
      <c r="AV663" s="14" t="s">
        <v>81</v>
      </c>
      <c r="AW663" s="14" t="s">
        <v>33</v>
      </c>
      <c r="AX663" s="14" t="s">
        <v>72</v>
      </c>
      <c r="AY663" s="220" t="s">
        <v>160</v>
      </c>
    </row>
    <row r="664" spans="2:51" s="16" customFormat="1" ht="11.25">
      <c r="B664" s="232"/>
      <c r="C664" s="233"/>
      <c r="D664" s="201" t="s">
        <v>172</v>
      </c>
      <c r="E664" s="234" t="s">
        <v>19</v>
      </c>
      <c r="F664" s="235" t="s">
        <v>188</v>
      </c>
      <c r="G664" s="233"/>
      <c r="H664" s="236">
        <v>1.211</v>
      </c>
      <c r="I664" s="237"/>
      <c r="J664" s="233"/>
      <c r="K664" s="233"/>
      <c r="L664" s="238"/>
      <c r="M664" s="239"/>
      <c r="N664" s="240"/>
      <c r="O664" s="240"/>
      <c r="P664" s="240"/>
      <c r="Q664" s="240"/>
      <c r="R664" s="240"/>
      <c r="S664" s="240"/>
      <c r="T664" s="241"/>
      <c r="AT664" s="242" t="s">
        <v>172</v>
      </c>
      <c r="AU664" s="242" t="s">
        <v>81</v>
      </c>
      <c r="AV664" s="16" t="s">
        <v>189</v>
      </c>
      <c r="AW664" s="16" t="s">
        <v>33</v>
      </c>
      <c r="AX664" s="16" t="s">
        <v>72</v>
      </c>
      <c r="AY664" s="242" t="s">
        <v>160</v>
      </c>
    </row>
    <row r="665" spans="2:51" s="13" customFormat="1" ht="11.25">
      <c r="B665" s="199"/>
      <c r="C665" s="200"/>
      <c r="D665" s="201" t="s">
        <v>172</v>
      </c>
      <c r="E665" s="202" t="s">
        <v>19</v>
      </c>
      <c r="F665" s="203" t="s">
        <v>872</v>
      </c>
      <c r="G665" s="200"/>
      <c r="H665" s="202" t="s">
        <v>19</v>
      </c>
      <c r="I665" s="204"/>
      <c r="J665" s="200"/>
      <c r="K665" s="200"/>
      <c r="L665" s="205"/>
      <c r="M665" s="206"/>
      <c r="N665" s="207"/>
      <c r="O665" s="207"/>
      <c r="P665" s="207"/>
      <c r="Q665" s="207"/>
      <c r="R665" s="207"/>
      <c r="S665" s="207"/>
      <c r="T665" s="208"/>
      <c r="AT665" s="209" t="s">
        <v>172</v>
      </c>
      <c r="AU665" s="209" t="s">
        <v>81</v>
      </c>
      <c r="AV665" s="13" t="s">
        <v>79</v>
      </c>
      <c r="AW665" s="13" t="s">
        <v>33</v>
      </c>
      <c r="AX665" s="13" t="s">
        <v>72</v>
      </c>
      <c r="AY665" s="209" t="s">
        <v>160</v>
      </c>
    </row>
    <row r="666" spans="2:51" s="14" customFormat="1" ht="11.25">
      <c r="B666" s="210"/>
      <c r="C666" s="211"/>
      <c r="D666" s="201" t="s">
        <v>172</v>
      </c>
      <c r="E666" s="212" t="s">
        <v>19</v>
      </c>
      <c r="F666" s="213" t="s">
        <v>905</v>
      </c>
      <c r="G666" s="211"/>
      <c r="H666" s="214">
        <v>0.098</v>
      </c>
      <c r="I666" s="215"/>
      <c r="J666" s="211"/>
      <c r="K666" s="211"/>
      <c r="L666" s="216"/>
      <c r="M666" s="217"/>
      <c r="N666" s="218"/>
      <c r="O666" s="218"/>
      <c r="P666" s="218"/>
      <c r="Q666" s="218"/>
      <c r="R666" s="218"/>
      <c r="S666" s="218"/>
      <c r="T666" s="219"/>
      <c r="AT666" s="220" t="s">
        <v>172</v>
      </c>
      <c r="AU666" s="220" t="s">
        <v>81</v>
      </c>
      <c r="AV666" s="14" t="s">
        <v>81</v>
      </c>
      <c r="AW666" s="14" t="s">
        <v>33</v>
      </c>
      <c r="AX666" s="14" t="s">
        <v>72</v>
      </c>
      <c r="AY666" s="220" t="s">
        <v>160</v>
      </c>
    </row>
    <row r="667" spans="2:51" s="16" customFormat="1" ht="11.25">
      <c r="B667" s="232"/>
      <c r="C667" s="233"/>
      <c r="D667" s="201" t="s">
        <v>172</v>
      </c>
      <c r="E667" s="234" t="s">
        <v>19</v>
      </c>
      <c r="F667" s="235" t="s">
        <v>188</v>
      </c>
      <c r="G667" s="233"/>
      <c r="H667" s="236">
        <v>0.098</v>
      </c>
      <c r="I667" s="237"/>
      <c r="J667" s="233"/>
      <c r="K667" s="233"/>
      <c r="L667" s="238"/>
      <c r="M667" s="239"/>
      <c r="N667" s="240"/>
      <c r="O667" s="240"/>
      <c r="P667" s="240"/>
      <c r="Q667" s="240"/>
      <c r="R667" s="240"/>
      <c r="S667" s="240"/>
      <c r="T667" s="241"/>
      <c r="AT667" s="242" t="s">
        <v>172</v>
      </c>
      <c r="AU667" s="242" t="s">
        <v>81</v>
      </c>
      <c r="AV667" s="16" t="s">
        <v>189</v>
      </c>
      <c r="AW667" s="16" t="s">
        <v>33</v>
      </c>
      <c r="AX667" s="16" t="s">
        <v>72</v>
      </c>
      <c r="AY667" s="242" t="s">
        <v>160</v>
      </c>
    </row>
    <row r="668" spans="2:51" s="13" customFormat="1" ht="11.25">
      <c r="B668" s="199"/>
      <c r="C668" s="200"/>
      <c r="D668" s="201" t="s">
        <v>172</v>
      </c>
      <c r="E668" s="202" t="s">
        <v>19</v>
      </c>
      <c r="F668" s="203" t="s">
        <v>874</v>
      </c>
      <c r="G668" s="200"/>
      <c r="H668" s="202" t="s">
        <v>19</v>
      </c>
      <c r="I668" s="204"/>
      <c r="J668" s="200"/>
      <c r="K668" s="200"/>
      <c r="L668" s="205"/>
      <c r="M668" s="206"/>
      <c r="N668" s="207"/>
      <c r="O668" s="207"/>
      <c r="P668" s="207"/>
      <c r="Q668" s="207"/>
      <c r="R668" s="207"/>
      <c r="S668" s="207"/>
      <c r="T668" s="208"/>
      <c r="AT668" s="209" t="s">
        <v>172</v>
      </c>
      <c r="AU668" s="209" t="s">
        <v>81</v>
      </c>
      <c r="AV668" s="13" t="s">
        <v>79</v>
      </c>
      <c r="AW668" s="13" t="s">
        <v>33</v>
      </c>
      <c r="AX668" s="13" t="s">
        <v>72</v>
      </c>
      <c r="AY668" s="209" t="s">
        <v>160</v>
      </c>
    </row>
    <row r="669" spans="2:51" s="14" customFormat="1" ht="11.25">
      <c r="B669" s="210"/>
      <c r="C669" s="211"/>
      <c r="D669" s="201" t="s">
        <v>172</v>
      </c>
      <c r="E669" s="212" t="s">
        <v>19</v>
      </c>
      <c r="F669" s="213" t="s">
        <v>894</v>
      </c>
      <c r="G669" s="211"/>
      <c r="H669" s="214">
        <v>0.059</v>
      </c>
      <c r="I669" s="215"/>
      <c r="J669" s="211"/>
      <c r="K669" s="211"/>
      <c r="L669" s="216"/>
      <c r="M669" s="217"/>
      <c r="N669" s="218"/>
      <c r="O669" s="218"/>
      <c r="P669" s="218"/>
      <c r="Q669" s="218"/>
      <c r="R669" s="218"/>
      <c r="S669" s="218"/>
      <c r="T669" s="219"/>
      <c r="AT669" s="220" t="s">
        <v>172</v>
      </c>
      <c r="AU669" s="220" t="s">
        <v>81</v>
      </c>
      <c r="AV669" s="14" t="s">
        <v>81</v>
      </c>
      <c r="AW669" s="14" t="s">
        <v>33</v>
      </c>
      <c r="AX669" s="14" t="s">
        <v>72</v>
      </c>
      <c r="AY669" s="220" t="s">
        <v>160</v>
      </c>
    </row>
    <row r="670" spans="2:51" s="16" customFormat="1" ht="11.25">
      <c r="B670" s="232"/>
      <c r="C670" s="233"/>
      <c r="D670" s="201" t="s">
        <v>172</v>
      </c>
      <c r="E670" s="234" t="s">
        <v>19</v>
      </c>
      <c r="F670" s="235" t="s">
        <v>188</v>
      </c>
      <c r="G670" s="233"/>
      <c r="H670" s="236">
        <v>0.059</v>
      </c>
      <c r="I670" s="237"/>
      <c r="J670" s="233"/>
      <c r="K670" s="233"/>
      <c r="L670" s="238"/>
      <c r="M670" s="239"/>
      <c r="N670" s="240"/>
      <c r="O670" s="240"/>
      <c r="P670" s="240"/>
      <c r="Q670" s="240"/>
      <c r="R670" s="240"/>
      <c r="S670" s="240"/>
      <c r="T670" s="241"/>
      <c r="AT670" s="242" t="s">
        <v>172</v>
      </c>
      <c r="AU670" s="242" t="s">
        <v>81</v>
      </c>
      <c r="AV670" s="16" t="s">
        <v>189</v>
      </c>
      <c r="AW670" s="16" t="s">
        <v>33</v>
      </c>
      <c r="AX670" s="16" t="s">
        <v>72</v>
      </c>
      <c r="AY670" s="242" t="s">
        <v>160</v>
      </c>
    </row>
    <row r="671" spans="2:51" s="15" customFormat="1" ht="11.25">
      <c r="B671" s="221"/>
      <c r="C671" s="222"/>
      <c r="D671" s="201" t="s">
        <v>172</v>
      </c>
      <c r="E671" s="223" t="s">
        <v>19</v>
      </c>
      <c r="F671" s="224" t="s">
        <v>178</v>
      </c>
      <c r="G671" s="222"/>
      <c r="H671" s="225">
        <v>1.368</v>
      </c>
      <c r="I671" s="226"/>
      <c r="J671" s="222"/>
      <c r="K671" s="222"/>
      <c r="L671" s="227"/>
      <c r="M671" s="228"/>
      <c r="N671" s="229"/>
      <c r="O671" s="229"/>
      <c r="P671" s="229"/>
      <c r="Q671" s="229"/>
      <c r="R671" s="229"/>
      <c r="S671" s="229"/>
      <c r="T671" s="230"/>
      <c r="AT671" s="231" t="s">
        <v>172</v>
      </c>
      <c r="AU671" s="231" t="s">
        <v>81</v>
      </c>
      <c r="AV671" s="15" t="s">
        <v>168</v>
      </c>
      <c r="AW671" s="15" t="s">
        <v>33</v>
      </c>
      <c r="AX671" s="15" t="s">
        <v>79</v>
      </c>
      <c r="AY671" s="231" t="s">
        <v>160</v>
      </c>
    </row>
    <row r="672" spans="1:65" s="2" customFormat="1" ht="16.5" customHeight="1">
      <c r="A672" s="36"/>
      <c r="B672" s="37"/>
      <c r="C672" s="244" t="s">
        <v>906</v>
      </c>
      <c r="D672" s="244" t="s">
        <v>320</v>
      </c>
      <c r="E672" s="245" t="s">
        <v>907</v>
      </c>
      <c r="F672" s="246" t="s">
        <v>908</v>
      </c>
      <c r="G672" s="247" t="s">
        <v>463</v>
      </c>
      <c r="H672" s="248">
        <v>1</v>
      </c>
      <c r="I672" s="249"/>
      <c r="J672" s="250">
        <f>ROUND(I672*H672,2)</f>
        <v>0</v>
      </c>
      <c r="K672" s="246" t="s">
        <v>19</v>
      </c>
      <c r="L672" s="251"/>
      <c r="M672" s="252" t="s">
        <v>19</v>
      </c>
      <c r="N672" s="253" t="s">
        <v>43</v>
      </c>
      <c r="O672" s="66"/>
      <c r="P672" s="190">
        <f>O672*H672</f>
        <v>0</v>
      </c>
      <c r="Q672" s="190">
        <v>0</v>
      </c>
      <c r="R672" s="190">
        <f>Q672*H672</f>
        <v>0</v>
      </c>
      <c r="S672" s="190">
        <v>0</v>
      </c>
      <c r="T672" s="191">
        <f>S672*H672</f>
        <v>0</v>
      </c>
      <c r="U672" s="36"/>
      <c r="V672" s="36"/>
      <c r="W672" s="36"/>
      <c r="X672" s="36"/>
      <c r="Y672" s="36"/>
      <c r="Z672" s="36"/>
      <c r="AA672" s="36"/>
      <c r="AB672" s="36"/>
      <c r="AC672" s="36"/>
      <c r="AD672" s="36"/>
      <c r="AE672" s="36"/>
      <c r="AR672" s="192" t="s">
        <v>399</v>
      </c>
      <c r="AT672" s="192" t="s">
        <v>320</v>
      </c>
      <c r="AU672" s="192" t="s">
        <v>81</v>
      </c>
      <c r="AY672" s="19" t="s">
        <v>160</v>
      </c>
      <c r="BE672" s="193">
        <f>IF(N672="základní",J672,0)</f>
        <v>0</v>
      </c>
      <c r="BF672" s="193">
        <f>IF(N672="snížená",J672,0)</f>
        <v>0</v>
      </c>
      <c r="BG672" s="193">
        <f>IF(N672="zákl. přenesená",J672,0)</f>
        <v>0</v>
      </c>
      <c r="BH672" s="193">
        <f>IF(N672="sníž. přenesená",J672,0)</f>
        <v>0</v>
      </c>
      <c r="BI672" s="193">
        <f>IF(N672="nulová",J672,0)</f>
        <v>0</v>
      </c>
      <c r="BJ672" s="19" t="s">
        <v>79</v>
      </c>
      <c r="BK672" s="193">
        <f>ROUND(I672*H672,2)</f>
        <v>0</v>
      </c>
      <c r="BL672" s="19" t="s">
        <v>300</v>
      </c>
      <c r="BM672" s="192" t="s">
        <v>909</v>
      </c>
    </row>
    <row r="673" spans="1:65" s="2" customFormat="1" ht="24.2" customHeight="1">
      <c r="A673" s="36"/>
      <c r="B673" s="37"/>
      <c r="C673" s="181" t="s">
        <v>910</v>
      </c>
      <c r="D673" s="181" t="s">
        <v>163</v>
      </c>
      <c r="E673" s="182" t="s">
        <v>911</v>
      </c>
      <c r="F673" s="183" t="s">
        <v>912</v>
      </c>
      <c r="G673" s="184" t="s">
        <v>192</v>
      </c>
      <c r="H673" s="185">
        <v>0.037</v>
      </c>
      <c r="I673" s="186"/>
      <c r="J673" s="187">
        <f>ROUND(I673*H673,2)</f>
        <v>0</v>
      </c>
      <c r="K673" s="183" t="s">
        <v>167</v>
      </c>
      <c r="L673" s="41"/>
      <c r="M673" s="188" t="s">
        <v>19</v>
      </c>
      <c r="N673" s="189" t="s">
        <v>43</v>
      </c>
      <c r="O673" s="66"/>
      <c r="P673" s="190">
        <f>O673*H673</f>
        <v>0</v>
      </c>
      <c r="Q673" s="190">
        <v>0</v>
      </c>
      <c r="R673" s="190">
        <f>Q673*H673</f>
        <v>0</v>
      </c>
      <c r="S673" s="190">
        <v>0</v>
      </c>
      <c r="T673" s="191">
        <f>S673*H673</f>
        <v>0</v>
      </c>
      <c r="U673" s="36"/>
      <c r="V673" s="36"/>
      <c r="W673" s="36"/>
      <c r="X673" s="36"/>
      <c r="Y673" s="36"/>
      <c r="Z673" s="36"/>
      <c r="AA673" s="36"/>
      <c r="AB673" s="36"/>
      <c r="AC673" s="36"/>
      <c r="AD673" s="36"/>
      <c r="AE673" s="36"/>
      <c r="AR673" s="192" t="s">
        <v>300</v>
      </c>
      <c r="AT673" s="192" t="s">
        <v>163</v>
      </c>
      <c r="AU673" s="192" t="s">
        <v>81</v>
      </c>
      <c r="AY673" s="19" t="s">
        <v>160</v>
      </c>
      <c r="BE673" s="193">
        <f>IF(N673="základní",J673,0)</f>
        <v>0</v>
      </c>
      <c r="BF673" s="193">
        <f>IF(N673="snížená",J673,0)</f>
        <v>0</v>
      </c>
      <c r="BG673" s="193">
        <f>IF(N673="zákl. přenesená",J673,0)</f>
        <v>0</v>
      </c>
      <c r="BH673" s="193">
        <f>IF(N673="sníž. přenesená",J673,0)</f>
        <v>0</v>
      </c>
      <c r="BI673" s="193">
        <f>IF(N673="nulová",J673,0)</f>
        <v>0</v>
      </c>
      <c r="BJ673" s="19" t="s">
        <v>79</v>
      </c>
      <c r="BK673" s="193">
        <f>ROUND(I673*H673,2)</f>
        <v>0</v>
      </c>
      <c r="BL673" s="19" t="s">
        <v>300</v>
      </c>
      <c r="BM673" s="192" t="s">
        <v>913</v>
      </c>
    </row>
    <row r="674" spans="1:47" s="2" customFormat="1" ht="11.25">
      <c r="A674" s="36"/>
      <c r="B674" s="37"/>
      <c r="C674" s="38"/>
      <c r="D674" s="194" t="s">
        <v>170</v>
      </c>
      <c r="E674" s="38"/>
      <c r="F674" s="195" t="s">
        <v>914</v>
      </c>
      <c r="G674" s="38"/>
      <c r="H674" s="38"/>
      <c r="I674" s="196"/>
      <c r="J674" s="38"/>
      <c r="K674" s="38"/>
      <c r="L674" s="41"/>
      <c r="M674" s="197"/>
      <c r="N674" s="198"/>
      <c r="O674" s="66"/>
      <c r="P674" s="66"/>
      <c r="Q674" s="66"/>
      <c r="R674" s="66"/>
      <c r="S674" s="66"/>
      <c r="T674" s="67"/>
      <c r="U674" s="36"/>
      <c r="V674" s="36"/>
      <c r="W674" s="36"/>
      <c r="X674" s="36"/>
      <c r="Y674" s="36"/>
      <c r="Z674" s="36"/>
      <c r="AA674" s="36"/>
      <c r="AB674" s="36"/>
      <c r="AC674" s="36"/>
      <c r="AD674" s="36"/>
      <c r="AE674" s="36"/>
      <c r="AT674" s="19" t="s">
        <v>170</v>
      </c>
      <c r="AU674" s="19" t="s">
        <v>81</v>
      </c>
    </row>
    <row r="675" spans="2:63" s="12" customFormat="1" ht="22.9" customHeight="1">
      <c r="B675" s="165"/>
      <c r="C675" s="166"/>
      <c r="D675" s="167" t="s">
        <v>71</v>
      </c>
      <c r="E675" s="179" t="s">
        <v>915</v>
      </c>
      <c r="F675" s="179" t="s">
        <v>916</v>
      </c>
      <c r="G675" s="166"/>
      <c r="H675" s="166"/>
      <c r="I675" s="169"/>
      <c r="J675" s="180">
        <f>BK675</f>
        <v>0</v>
      </c>
      <c r="K675" s="166"/>
      <c r="L675" s="171"/>
      <c r="M675" s="172"/>
      <c r="N675" s="173"/>
      <c r="O675" s="173"/>
      <c r="P675" s="174">
        <f>SUM(P676:P724)</f>
        <v>0</v>
      </c>
      <c r="Q675" s="173"/>
      <c r="R675" s="174">
        <f>SUM(R676:R724)</f>
        <v>6.7531516400000005</v>
      </c>
      <c r="S675" s="173"/>
      <c r="T675" s="175">
        <f>SUM(T676:T724)</f>
        <v>0</v>
      </c>
      <c r="AR675" s="176" t="s">
        <v>81</v>
      </c>
      <c r="AT675" s="177" t="s">
        <v>71</v>
      </c>
      <c r="AU675" s="177" t="s">
        <v>79</v>
      </c>
      <c r="AY675" s="176" t="s">
        <v>160</v>
      </c>
      <c r="BK675" s="178">
        <f>SUM(BK676:BK724)</f>
        <v>0</v>
      </c>
    </row>
    <row r="676" spans="1:65" s="2" customFormat="1" ht="21.75" customHeight="1">
      <c r="A676" s="36"/>
      <c r="B676" s="37"/>
      <c r="C676" s="181" t="s">
        <v>917</v>
      </c>
      <c r="D676" s="181" t="s">
        <v>163</v>
      </c>
      <c r="E676" s="182" t="s">
        <v>918</v>
      </c>
      <c r="F676" s="183" t="s">
        <v>919</v>
      </c>
      <c r="G676" s="184" t="s">
        <v>110</v>
      </c>
      <c r="H676" s="185">
        <v>247.466</v>
      </c>
      <c r="I676" s="186"/>
      <c r="J676" s="187">
        <f>ROUND(I676*H676,2)</f>
        <v>0</v>
      </c>
      <c r="K676" s="183" t="s">
        <v>167</v>
      </c>
      <c r="L676" s="41"/>
      <c r="M676" s="188" t="s">
        <v>19</v>
      </c>
      <c r="N676" s="189" t="s">
        <v>43</v>
      </c>
      <c r="O676" s="66"/>
      <c r="P676" s="190">
        <f>O676*H676</f>
        <v>0</v>
      </c>
      <c r="Q676" s="190">
        <v>0.02366</v>
      </c>
      <c r="R676" s="190">
        <f>Q676*H676</f>
        <v>5.855045560000001</v>
      </c>
      <c r="S676" s="190">
        <v>0</v>
      </c>
      <c r="T676" s="191">
        <f>S676*H676</f>
        <v>0</v>
      </c>
      <c r="U676" s="36"/>
      <c r="V676" s="36"/>
      <c r="W676" s="36"/>
      <c r="X676" s="36"/>
      <c r="Y676" s="36"/>
      <c r="Z676" s="36"/>
      <c r="AA676" s="36"/>
      <c r="AB676" s="36"/>
      <c r="AC676" s="36"/>
      <c r="AD676" s="36"/>
      <c r="AE676" s="36"/>
      <c r="AR676" s="192" t="s">
        <v>300</v>
      </c>
      <c r="AT676" s="192" t="s">
        <v>163</v>
      </c>
      <c r="AU676" s="192" t="s">
        <v>81</v>
      </c>
      <c r="AY676" s="19" t="s">
        <v>160</v>
      </c>
      <c r="BE676" s="193">
        <f>IF(N676="základní",J676,0)</f>
        <v>0</v>
      </c>
      <c r="BF676" s="193">
        <f>IF(N676="snížená",J676,0)</f>
        <v>0</v>
      </c>
      <c r="BG676" s="193">
        <f>IF(N676="zákl. přenesená",J676,0)</f>
        <v>0</v>
      </c>
      <c r="BH676" s="193">
        <f>IF(N676="sníž. přenesená",J676,0)</f>
        <v>0</v>
      </c>
      <c r="BI676" s="193">
        <f>IF(N676="nulová",J676,0)</f>
        <v>0</v>
      </c>
      <c r="BJ676" s="19" t="s">
        <v>79</v>
      </c>
      <c r="BK676" s="193">
        <f>ROUND(I676*H676,2)</f>
        <v>0</v>
      </c>
      <c r="BL676" s="19" t="s">
        <v>300</v>
      </c>
      <c r="BM676" s="192" t="s">
        <v>920</v>
      </c>
    </row>
    <row r="677" spans="1:47" s="2" customFormat="1" ht="11.25">
      <c r="A677" s="36"/>
      <c r="B677" s="37"/>
      <c r="C677" s="38"/>
      <c r="D677" s="194" t="s">
        <v>170</v>
      </c>
      <c r="E677" s="38"/>
      <c r="F677" s="195" t="s">
        <v>921</v>
      </c>
      <c r="G677" s="38"/>
      <c r="H677" s="38"/>
      <c r="I677" s="196"/>
      <c r="J677" s="38"/>
      <c r="K677" s="38"/>
      <c r="L677" s="41"/>
      <c r="M677" s="197"/>
      <c r="N677" s="198"/>
      <c r="O677" s="66"/>
      <c r="P677" s="66"/>
      <c r="Q677" s="66"/>
      <c r="R677" s="66"/>
      <c r="S677" s="66"/>
      <c r="T677" s="67"/>
      <c r="U677" s="36"/>
      <c r="V677" s="36"/>
      <c r="W677" s="36"/>
      <c r="X677" s="36"/>
      <c r="Y677" s="36"/>
      <c r="Z677" s="36"/>
      <c r="AA677" s="36"/>
      <c r="AB677" s="36"/>
      <c r="AC677" s="36"/>
      <c r="AD677" s="36"/>
      <c r="AE677" s="36"/>
      <c r="AT677" s="19" t="s">
        <v>170</v>
      </c>
      <c r="AU677" s="19" t="s">
        <v>81</v>
      </c>
    </row>
    <row r="678" spans="1:47" s="2" customFormat="1" ht="29.25">
      <c r="A678" s="36"/>
      <c r="B678" s="37"/>
      <c r="C678" s="38"/>
      <c r="D678" s="201" t="s">
        <v>298</v>
      </c>
      <c r="E678" s="38"/>
      <c r="F678" s="243" t="s">
        <v>922</v>
      </c>
      <c r="G678" s="38"/>
      <c r="H678" s="38"/>
      <c r="I678" s="196"/>
      <c r="J678" s="38"/>
      <c r="K678" s="38"/>
      <c r="L678" s="41"/>
      <c r="M678" s="197"/>
      <c r="N678" s="198"/>
      <c r="O678" s="66"/>
      <c r="P678" s="66"/>
      <c r="Q678" s="66"/>
      <c r="R678" s="66"/>
      <c r="S678" s="66"/>
      <c r="T678" s="67"/>
      <c r="U678" s="36"/>
      <c r="V678" s="36"/>
      <c r="W678" s="36"/>
      <c r="X678" s="36"/>
      <c r="Y678" s="36"/>
      <c r="Z678" s="36"/>
      <c r="AA678" s="36"/>
      <c r="AB678" s="36"/>
      <c r="AC678" s="36"/>
      <c r="AD678" s="36"/>
      <c r="AE678" s="36"/>
      <c r="AT678" s="19" t="s">
        <v>298</v>
      </c>
      <c r="AU678" s="19" t="s">
        <v>81</v>
      </c>
    </row>
    <row r="679" spans="2:51" s="13" customFormat="1" ht="11.25">
      <c r="B679" s="199"/>
      <c r="C679" s="200"/>
      <c r="D679" s="201" t="s">
        <v>172</v>
      </c>
      <c r="E679" s="202" t="s">
        <v>19</v>
      </c>
      <c r="F679" s="203" t="s">
        <v>856</v>
      </c>
      <c r="G679" s="200"/>
      <c r="H679" s="202" t="s">
        <v>19</v>
      </c>
      <c r="I679" s="204"/>
      <c r="J679" s="200"/>
      <c r="K679" s="200"/>
      <c r="L679" s="205"/>
      <c r="M679" s="206"/>
      <c r="N679" s="207"/>
      <c r="O679" s="207"/>
      <c r="P679" s="207"/>
      <c r="Q679" s="207"/>
      <c r="R679" s="207"/>
      <c r="S679" s="207"/>
      <c r="T679" s="208"/>
      <c r="AT679" s="209" t="s">
        <v>172</v>
      </c>
      <c r="AU679" s="209" t="s">
        <v>81</v>
      </c>
      <c r="AV679" s="13" t="s">
        <v>79</v>
      </c>
      <c r="AW679" s="13" t="s">
        <v>33</v>
      </c>
      <c r="AX679" s="13" t="s">
        <v>72</v>
      </c>
      <c r="AY679" s="209" t="s">
        <v>160</v>
      </c>
    </row>
    <row r="680" spans="2:51" s="13" customFormat="1" ht="11.25">
      <c r="B680" s="199"/>
      <c r="C680" s="200"/>
      <c r="D680" s="201" t="s">
        <v>172</v>
      </c>
      <c r="E680" s="202" t="s">
        <v>19</v>
      </c>
      <c r="F680" s="203" t="s">
        <v>857</v>
      </c>
      <c r="G680" s="200"/>
      <c r="H680" s="202" t="s">
        <v>19</v>
      </c>
      <c r="I680" s="204"/>
      <c r="J680" s="200"/>
      <c r="K680" s="200"/>
      <c r="L680" s="205"/>
      <c r="M680" s="206"/>
      <c r="N680" s="207"/>
      <c r="O680" s="207"/>
      <c r="P680" s="207"/>
      <c r="Q680" s="207"/>
      <c r="R680" s="207"/>
      <c r="S680" s="207"/>
      <c r="T680" s="208"/>
      <c r="AT680" s="209" t="s">
        <v>172</v>
      </c>
      <c r="AU680" s="209" t="s">
        <v>81</v>
      </c>
      <c r="AV680" s="13" t="s">
        <v>79</v>
      </c>
      <c r="AW680" s="13" t="s">
        <v>33</v>
      </c>
      <c r="AX680" s="13" t="s">
        <v>72</v>
      </c>
      <c r="AY680" s="209" t="s">
        <v>160</v>
      </c>
    </row>
    <row r="681" spans="2:51" s="14" customFormat="1" ht="11.25">
      <c r="B681" s="210"/>
      <c r="C681" s="211"/>
      <c r="D681" s="201" t="s">
        <v>172</v>
      </c>
      <c r="E681" s="212" t="s">
        <v>19</v>
      </c>
      <c r="F681" s="213" t="s">
        <v>923</v>
      </c>
      <c r="G681" s="211"/>
      <c r="H681" s="214">
        <v>207.291</v>
      </c>
      <c r="I681" s="215"/>
      <c r="J681" s="211"/>
      <c r="K681" s="211"/>
      <c r="L681" s="216"/>
      <c r="M681" s="217"/>
      <c r="N681" s="218"/>
      <c r="O681" s="218"/>
      <c r="P681" s="218"/>
      <c r="Q681" s="218"/>
      <c r="R681" s="218"/>
      <c r="S681" s="218"/>
      <c r="T681" s="219"/>
      <c r="AT681" s="220" t="s">
        <v>172</v>
      </c>
      <c r="AU681" s="220" t="s">
        <v>81</v>
      </c>
      <c r="AV681" s="14" t="s">
        <v>81</v>
      </c>
      <c r="AW681" s="14" t="s">
        <v>33</v>
      </c>
      <c r="AX681" s="14" t="s">
        <v>72</v>
      </c>
      <c r="AY681" s="220" t="s">
        <v>160</v>
      </c>
    </row>
    <row r="682" spans="2:51" s="13" customFormat="1" ht="11.25">
      <c r="B682" s="199"/>
      <c r="C682" s="200"/>
      <c r="D682" s="201" t="s">
        <v>172</v>
      </c>
      <c r="E682" s="202" t="s">
        <v>19</v>
      </c>
      <c r="F682" s="203" t="s">
        <v>859</v>
      </c>
      <c r="G682" s="200"/>
      <c r="H682" s="202" t="s">
        <v>19</v>
      </c>
      <c r="I682" s="204"/>
      <c r="J682" s="200"/>
      <c r="K682" s="200"/>
      <c r="L682" s="205"/>
      <c r="M682" s="206"/>
      <c r="N682" s="207"/>
      <c r="O682" s="207"/>
      <c r="P682" s="207"/>
      <c r="Q682" s="207"/>
      <c r="R682" s="207"/>
      <c r="S682" s="207"/>
      <c r="T682" s="208"/>
      <c r="AT682" s="209" t="s">
        <v>172</v>
      </c>
      <c r="AU682" s="209" t="s">
        <v>81</v>
      </c>
      <c r="AV682" s="13" t="s">
        <v>79</v>
      </c>
      <c r="AW682" s="13" t="s">
        <v>33</v>
      </c>
      <c r="AX682" s="13" t="s">
        <v>72</v>
      </c>
      <c r="AY682" s="209" t="s">
        <v>160</v>
      </c>
    </row>
    <row r="683" spans="2:51" s="14" customFormat="1" ht="11.25">
      <c r="B683" s="210"/>
      <c r="C683" s="211"/>
      <c r="D683" s="201" t="s">
        <v>172</v>
      </c>
      <c r="E683" s="212" t="s">
        <v>19</v>
      </c>
      <c r="F683" s="213" t="s">
        <v>924</v>
      </c>
      <c r="G683" s="211"/>
      <c r="H683" s="214">
        <v>40.175</v>
      </c>
      <c r="I683" s="215"/>
      <c r="J683" s="211"/>
      <c r="K683" s="211"/>
      <c r="L683" s="216"/>
      <c r="M683" s="217"/>
      <c r="N683" s="218"/>
      <c r="O683" s="218"/>
      <c r="P683" s="218"/>
      <c r="Q683" s="218"/>
      <c r="R683" s="218"/>
      <c r="S683" s="218"/>
      <c r="T683" s="219"/>
      <c r="AT683" s="220" t="s">
        <v>172</v>
      </c>
      <c r="AU683" s="220" t="s">
        <v>81</v>
      </c>
      <c r="AV683" s="14" t="s">
        <v>81</v>
      </c>
      <c r="AW683" s="14" t="s">
        <v>33</v>
      </c>
      <c r="AX683" s="14" t="s">
        <v>72</v>
      </c>
      <c r="AY683" s="220" t="s">
        <v>160</v>
      </c>
    </row>
    <row r="684" spans="2:51" s="15" customFormat="1" ht="11.25">
      <c r="B684" s="221"/>
      <c r="C684" s="222"/>
      <c r="D684" s="201" t="s">
        <v>172</v>
      </c>
      <c r="E684" s="223" t="s">
        <v>19</v>
      </c>
      <c r="F684" s="224" t="s">
        <v>178</v>
      </c>
      <c r="G684" s="222"/>
      <c r="H684" s="225">
        <v>247.466</v>
      </c>
      <c r="I684" s="226"/>
      <c r="J684" s="222"/>
      <c r="K684" s="222"/>
      <c r="L684" s="227"/>
      <c r="M684" s="228"/>
      <c r="N684" s="229"/>
      <c r="O684" s="229"/>
      <c r="P684" s="229"/>
      <c r="Q684" s="229"/>
      <c r="R684" s="229"/>
      <c r="S684" s="229"/>
      <c r="T684" s="230"/>
      <c r="AT684" s="231" t="s">
        <v>172</v>
      </c>
      <c r="AU684" s="231" t="s">
        <v>81</v>
      </c>
      <c r="AV684" s="15" t="s">
        <v>168</v>
      </c>
      <c r="AW684" s="15" t="s">
        <v>33</v>
      </c>
      <c r="AX684" s="15" t="s">
        <v>79</v>
      </c>
      <c r="AY684" s="231" t="s">
        <v>160</v>
      </c>
    </row>
    <row r="685" spans="1:65" s="2" customFormat="1" ht="16.5" customHeight="1">
      <c r="A685" s="36"/>
      <c r="B685" s="37"/>
      <c r="C685" s="181" t="s">
        <v>925</v>
      </c>
      <c r="D685" s="181" t="s">
        <v>163</v>
      </c>
      <c r="E685" s="182" t="s">
        <v>926</v>
      </c>
      <c r="F685" s="183" t="s">
        <v>927</v>
      </c>
      <c r="G685" s="184" t="s">
        <v>166</v>
      </c>
      <c r="H685" s="185">
        <v>493.12</v>
      </c>
      <c r="I685" s="186"/>
      <c r="J685" s="187">
        <f>ROUND(I685*H685,2)</f>
        <v>0</v>
      </c>
      <c r="K685" s="183" t="s">
        <v>167</v>
      </c>
      <c r="L685" s="41"/>
      <c r="M685" s="188" t="s">
        <v>19</v>
      </c>
      <c r="N685" s="189" t="s">
        <v>43</v>
      </c>
      <c r="O685" s="66"/>
      <c r="P685" s="190">
        <f>O685*H685</f>
        <v>0</v>
      </c>
      <c r="Q685" s="190">
        <v>1E-05</v>
      </c>
      <c r="R685" s="190">
        <f>Q685*H685</f>
        <v>0.0049312</v>
      </c>
      <c r="S685" s="190">
        <v>0</v>
      </c>
      <c r="T685" s="191">
        <f>S685*H685</f>
        <v>0</v>
      </c>
      <c r="U685" s="36"/>
      <c r="V685" s="36"/>
      <c r="W685" s="36"/>
      <c r="X685" s="36"/>
      <c r="Y685" s="36"/>
      <c r="Z685" s="36"/>
      <c r="AA685" s="36"/>
      <c r="AB685" s="36"/>
      <c r="AC685" s="36"/>
      <c r="AD685" s="36"/>
      <c r="AE685" s="36"/>
      <c r="AR685" s="192" t="s">
        <v>300</v>
      </c>
      <c r="AT685" s="192" t="s">
        <v>163</v>
      </c>
      <c r="AU685" s="192" t="s">
        <v>81</v>
      </c>
      <c r="AY685" s="19" t="s">
        <v>160</v>
      </c>
      <c r="BE685" s="193">
        <f>IF(N685="základní",J685,0)</f>
        <v>0</v>
      </c>
      <c r="BF685" s="193">
        <f>IF(N685="snížená",J685,0)</f>
        <v>0</v>
      </c>
      <c r="BG685" s="193">
        <f>IF(N685="zákl. přenesená",J685,0)</f>
        <v>0</v>
      </c>
      <c r="BH685" s="193">
        <f>IF(N685="sníž. přenesená",J685,0)</f>
        <v>0</v>
      </c>
      <c r="BI685" s="193">
        <f>IF(N685="nulová",J685,0)</f>
        <v>0</v>
      </c>
      <c r="BJ685" s="19" t="s">
        <v>79</v>
      </c>
      <c r="BK685" s="193">
        <f>ROUND(I685*H685,2)</f>
        <v>0</v>
      </c>
      <c r="BL685" s="19" t="s">
        <v>300</v>
      </c>
      <c r="BM685" s="192" t="s">
        <v>928</v>
      </c>
    </row>
    <row r="686" spans="1:47" s="2" customFormat="1" ht="11.25">
      <c r="A686" s="36"/>
      <c r="B686" s="37"/>
      <c r="C686" s="38"/>
      <c r="D686" s="194" t="s">
        <v>170</v>
      </c>
      <c r="E686" s="38"/>
      <c r="F686" s="195" t="s">
        <v>929</v>
      </c>
      <c r="G686" s="38"/>
      <c r="H686" s="38"/>
      <c r="I686" s="196"/>
      <c r="J686" s="38"/>
      <c r="K686" s="38"/>
      <c r="L686" s="41"/>
      <c r="M686" s="197"/>
      <c r="N686" s="198"/>
      <c r="O686" s="66"/>
      <c r="P686" s="66"/>
      <c r="Q686" s="66"/>
      <c r="R686" s="66"/>
      <c r="S686" s="66"/>
      <c r="T686" s="67"/>
      <c r="U686" s="36"/>
      <c r="V686" s="36"/>
      <c r="W686" s="36"/>
      <c r="X686" s="36"/>
      <c r="Y686" s="36"/>
      <c r="Z686" s="36"/>
      <c r="AA686" s="36"/>
      <c r="AB686" s="36"/>
      <c r="AC686" s="36"/>
      <c r="AD686" s="36"/>
      <c r="AE686" s="36"/>
      <c r="AT686" s="19" t="s">
        <v>170</v>
      </c>
      <c r="AU686" s="19" t="s">
        <v>81</v>
      </c>
    </row>
    <row r="687" spans="2:51" s="13" customFormat="1" ht="11.25">
      <c r="B687" s="199"/>
      <c r="C687" s="200"/>
      <c r="D687" s="201" t="s">
        <v>172</v>
      </c>
      <c r="E687" s="202" t="s">
        <v>19</v>
      </c>
      <c r="F687" s="203" t="s">
        <v>871</v>
      </c>
      <c r="G687" s="200"/>
      <c r="H687" s="202" t="s">
        <v>19</v>
      </c>
      <c r="I687" s="204"/>
      <c r="J687" s="200"/>
      <c r="K687" s="200"/>
      <c r="L687" s="205"/>
      <c r="M687" s="206"/>
      <c r="N687" s="207"/>
      <c r="O687" s="207"/>
      <c r="P687" s="207"/>
      <c r="Q687" s="207"/>
      <c r="R687" s="207"/>
      <c r="S687" s="207"/>
      <c r="T687" s="208"/>
      <c r="AT687" s="209" t="s">
        <v>172</v>
      </c>
      <c r="AU687" s="209" t="s">
        <v>81</v>
      </c>
      <c r="AV687" s="13" t="s">
        <v>79</v>
      </c>
      <c r="AW687" s="13" t="s">
        <v>33</v>
      </c>
      <c r="AX687" s="13" t="s">
        <v>72</v>
      </c>
      <c r="AY687" s="209" t="s">
        <v>160</v>
      </c>
    </row>
    <row r="688" spans="2:51" s="13" customFormat="1" ht="11.25">
      <c r="B688" s="199"/>
      <c r="C688" s="200"/>
      <c r="D688" s="201" t="s">
        <v>172</v>
      </c>
      <c r="E688" s="202" t="s">
        <v>19</v>
      </c>
      <c r="F688" s="203" t="s">
        <v>856</v>
      </c>
      <c r="G688" s="200"/>
      <c r="H688" s="202" t="s">
        <v>19</v>
      </c>
      <c r="I688" s="204"/>
      <c r="J688" s="200"/>
      <c r="K688" s="200"/>
      <c r="L688" s="205"/>
      <c r="M688" s="206"/>
      <c r="N688" s="207"/>
      <c r="O688" s="207"/>
      <c r="P688" s="207"/>
      <c r="Q688" s="207"/>
      <c r="R688" s="207"/>
      <c r="S688" s="207"/>
      <c r="T688" s="208"/>
      <c r="AT688" s="209" t="s">
        <v>172</v>
      </c>
      <c r="AU688" s="209" t="s">
        <v>81</v>
      </c>
      <c r="AV688" s="13" t="s">
        <v>79</v>
      </c>
      <c r="AW688" s="13" t="s">
        <v>33</v>
      </c>
      <c r="AX688" s="13" t="s">
        <v>72</v>
      </c>
      <c r="AY688" s="209" t="s">
        <v>160</v>
      </c>
    </row>
    <row r="689" spans="2:51" s="13" customFormat="1" ht="11.25">
      <c r="B689" s="199"/>
      <c r="C689" s="200"/>
      <c r="D689" s="201" t="s">
        <v>172</v>
      </c>
      <c r="E689" s="202" t="s">
        <v>19</v>
      </c>
      <c r="F689" s="203" t="s">
        <v>930</v>
      </c>
      <c r="G689" s="200"/>
      <c r="H689" s="202" t="s">
        <v>19</v>
      </c>
      <c r="I689" s="204"/>
      <c r="J689" s="200"/>
      <c r="K689" s="200"/>
      <c r="L689" s="205"/>
      <c r="M689" s="206"/>
      <c r="N689" s="207"/>
      <c r="O689" s="207"/>
      <c r="P689" s="207"/>
      <c r="Q689" s="207"/>
      <c r="R689" s="207"/>
      <c r="S689" s="207"/>
      <c r="T689" s="208"/>
      <c r="AT689" s="209" t="s">
        <v>172</v>
      </c>
      <c r="AU689" s="209" t="s">
        <v>81</v>
      </c>
      <c r="AV689" s="13" t="s">
        <v>79</v>
      </c>
      <c r="AW689" s="13" t="s">
        <v>33</v>
      </c>
      <c r="AX689" s="13" t="s">
        <v>72</v>
      </c>
      <c r="AY689" s="209" t="s">
        <v>160</v>
      </c>
    </row>
    <row r="690" spans="2:51" s="14" customFormat="1" ht="11.25">
      <c r="B690" s="210"/>
      <c r="C690" s="211"/>
      <c r="D690" s="201" t="s">
        <v>172</v>
      </c>
      <c r="E690" s="212" t="s">
        <v>19</v>
      </c>
      <c r="F690" s="213" t="s">
        <v>931</v>
      </c>
      <c r="G690" s="211"/>
      <c r="H690" s="214">
        <v>412.16</v>
      </c>
      <c r="I690" s="215"/>
      <c r="J690" s="211"/>
      <c r="K690" s="211"/>
      <c r="L690" s="216"/>
      <c r="M690" s="217"/>
      <c r="N690" s="218"/>
      <c r="O690" s="218"/>
      <c r="P690" s="218"/>
      <c r="Q690" s="218"/>
      <c r="R690" s="218"/>
      <c r="S690" s="218"/>
      <c r="T690" s="219"/>
      <c r="AT690" s="220" t="s">
        <v>172</v>
      </c>
      <c r="AU690" s="220" t="s">
        <v>81</v>
      </c>
      <c r="AV690" s="14" t="s">
        <v>81</v>
      </c>
      <c r="AW690" s="14" t="s">
        <v>33</v>
      </c>
      <c r="AX690" s="14" t="s">
        <v>72</v>
      </c>
      <c r="AY690" s="220" t="s">
        <v>160</v>
      </c>
    </row>
    <row r="691" spans="2:51" s="13" customFormat="1" ht="11.25">
      <c r="B691" s="199"/>
      <c r="C691" s="200"/>
      <c r="D691" s="201" t="s">
        <v>172</v>
      </c>
      <c r="E691" s="202" t="s">
        <v>19</v>
      </c>
      <c r="F691" s="203" t="s">
        <v>932</v>
      </c>
      <c r="G691" s="200"/>
      <c r="H691" s="202" t="s">
        <v>19</v>
      </c>
      <c r="I691" s="204"/>
      <c r="J691" s="200"/>
      <c r="K691" s="200"/>
      <c r="L691" s="205"/>
      <c r="M691" s="206"/>
      <c r="N691" s="207"/>
      <c r="O691" s="207"/>
      <c r="P691" s="207"/>
      <c r="Q691" s="207"/>
      <c r="R691" s="207"/>
      <c r="S691" s="207"/>
      <c r="T691" s="208"/>
      <c r="AT691" s="209" t="s">
        <v>172</v>
      </c>
      <c r="AU691" s="209" t="s">
        <v>81</v>
      </c>
      <c r="AV691" s="13" t="s">
        <v>79</v>
      </c>
      <c r="AW691" s="13" t="s">
        <v>33</v>
      </c>
      <c r="AX691" s="13" t="s">
        <v>72</v>
      </c>
      <c r="AY691" s="209" t="s">
        <v>160</v>
      </c>
    </row>
    <row r="692" spans="2:51" s="14" customFormat="1" ht="11.25">
      <c r="B692" s="210"/>
      <c r="C692" s="211"/>
      <c r="D692" s="201" t="s">
        <v>172</v>
      </c>
      <c r="E692" s="212" t="s">
        <v>19</v>
      </c>
      <c r="F692" s="213" t="s">
        <v>933</v>
      </c>
      <c r="G692" s="211"/>
      <c r="H692" s="214">
        <v>80.96</v>
      </c>
      <c r="I692" s="215"/>
      <c r="J692" s="211"/>
      <c r="K692" s="211"/>
      <c r="L692" s="216"/>
      <c r="M692" s="217"/>
      <c r="N692" s="218"/>
      <c r="O692" s="218"/>
      <c r="P692" s="218"/>
      <c r="Q692" s="218"/>
      <c r="R692" s="218"/>
      <c r="S692" s="218"/>
      <c r="T692" s="219"/>
      <c r="AT692" s="220" t="s">
        <v>172</v>
      </c>
      <c r="AU692" s="220" t="s">
        <v>81</v>
      </c>
      <c r="AV692" s="14" t="s">
        <v>81</v>
      </c>
      <c r="AW692" s="14" t="s">
        <v>33</v>
      </c>
      <c r="AX692" s="14" t="s">
        <v>72</v>
      </c>
      <c r="AY692" s="220" t="s">
        <v>160</v>
      </c>
    </row>
    <row r="693" spans="2:51" s="15" customFormat="1" ht="11.25">
      <c r="B693" s="221"/>
      <c r="C693" s="222"/>
      <c r="D693" s="201" t="s">
        <v>172</v>
      </c>
      <c r="E693" s="223" t="s">
        <v>19</v>
      </c>
      <c r="F693" s="224" t="s">
        <v>178</v>
      </c>
      <c r="G693" s="222"/>
      <c r="H693" s="225">
        <v>493.12</v>
      </c>
      <c r="I693" s="226"/>
      <c r="J693" s="222"/>
      <c r="K693" s="222"/>
      <c r="L693" s="227"/>
      <c r="M693" s="228"/>
      <c r="N693" s="229"/>
      <c r="O693" s="229"/>
      <c r="P693" s="229"/>
      <c r="Q693" s="229"/>
      <c r="R693" s="229"/>
      <c r="S693" s="229"/>
      <c r="T693" s="230"/>
      <c r="AT693" s="231" t="s">
        <v>172</v>
      </c>
      <c r="AU693" s="231" t="s">
        <v>81</v>
      </c>
      <c r="AV693" s="15" t="s">
        <v>168</v>
      </c>
      <c r="AW693" s="15" t="s">
        <v>33</v>
      </c>
      <c r="AX693" s="15" t="s">
        <v>79</v>
      </c>
      <c r="AY693" s="231" t="s">
        <v>160</v>
      </c>
    </row>
    <row r="694" spans="1:65" s="2" customFormat="1" ht="24.2" customHeight="1">
      <c r="A694" s="36"/>
      <c r="B694" s="37"/>
      <c r="C694" s="181" t="s">
        <v>934</v>
      </c>
      <c r="D694" s="181" t="s">
        <v>163</v>
      </c>
      <c r="E694" s="182" t="s">
        <v>877</v>
      </c>
      <c r="F694" s="183" t="s">
        <v>878</v>
      </c>
      <c r="G694" s="184" t="s">
        <v>552</v>
      </c>
      <c r="H694" s="185">
        <v>1072</v>
      </c>
      <c r="I694" s="186"/>
      <c r="J694" s="187">
        <f>ROUND(I694*H694,2)</f>
        <v>0</v>
      </c>
      <c r="K694" s="183" t="s">
        <v>167</v>
      </c>
      <c r="L694" s="41"/>
      <c r="M694" s="188" t="s">
        <v>19</v>
      </c>
      <c r="N694" s="189" t="s">
        <v>43</v>
      </c>
      <c r="O694" s="66"/>
      <c r="P694" s="190">
        <f>O694*H694</f>
        <v>0</v>
      </c>
      <c r="Q694" s="190">
        <v>0</v>
      </c>
      <c r="R694" s="190">
        <f>Q694*H694</f>
        <v>0</v>
      </c>
      <c r="S694" s="190">
        <v>0</v>
      </c>
      <c r="T694" s="191">
        <f>S694*H694</f>
        <v>0</v>
      </c>
      <c r="U694" s="36"/>
      <c r="V694" s="36"/>
      <c r="W694" s="36"/>
      <c r="X694" s="36"/>
      <c r="Y694" s="36"/>
      <c r="Z694" s="36"/>
      <c r="AA694" s="36"/>
      <c r="AB694" s="36"/>
      <c r="AC694" s="36"/>
      <c r="AD694" s="36"/>
      <c r="AE694" s="36"/>
      <c r="AR694" s="192" t="s">
        <v>168</v>
      </c>
      <c r="AT694" s="192" t="s">
        <v>163</v>
      </c>
      <c r="AU694" s="192" t="s">
        <v>81</v>
      </c>
      <c r="AY694" s="19" t="s">
        <v>160</v>
      </c>
      <c r="BE694" s="193">
        <f>IF(N694="základní",J694,0)</f>
        <v>0</v>
      </c>
      <c r="BF694" s="193">
        <f>IF(N694="snížená",J694,0)</f>
        <v>0</v>
      </c>
      <c r="BG694" s="193">
        <f>IF(N694="zákl. přenesená",J694,0)</f>
        <v>0</v>
      </c>
      <c r="BH694" s="193">
        <f>IF(N694="sníž. přenesená",J694,0)</f>
        <v>0</v>
      </c>
      <c r="BI694" s="193">
        <f>IF(N694="nulová",J694,0)</f>
        <v>0</v>
      </c>
      <c r="BJ694" s="19" t="s">
        <v>79</v>
      </c>
      <c r="BK694" s="193">
        <f>ROUND(I694*H694,2)</f>
        <v>0</v>
      </c>
      <c r="BL694" s="19" t="s">
        <v>168</v>
      </c>
      <c r="BM694" s="192" t="s">
        <v>935</v>
      </c>
    </row>
    <row r="695" spans="1:47" s="2" customFormat="1" ht="11.25">
      <c r="A695" s="36"/>
      <c r="B695" s="37"/>
      <c r="C695" s="38"/>
      <c r="D695" s="194" t="s">
        <v>170</v>
      </c>
      <c r="E695" s="38"/>
      <c r="F695" s="195" t="s">
        <v>880</v>
      </c>
      <c r="G695" s="38"/>
      <c r="H695" s="38"/>
      <c r="I695" s="196"/>
      <c r="J695" s="38"/>
      <c r="K695" s="38"/>
      <c r="L695" s="41"/>
      <c r="M695" s="197"/>
      <c r="N695" s="198"/>
      <c r="O695" s="66"/>
      <c r="P695" s="66"/>
      <c r="Q695" s="66"/>
      <c r="R695" s="66"/>
      <c r="S695" s="66"/>
      <c r="T695" s="67"/>
      <c r="U695" s="36"/>
      <c r="V695" s="36"/>
      <c r="W695" s="36"/>
      <c r="X695" s="36"/>
      <c r="Y695" s="36"/>
      <c r="Z695" s="36"/>
      <c r="AA695" s="36"/>
      <c r="AB695" s="36"/>
      <c r="AC695" s="36"/>
      <c r="AD695" s="36"/>
      <c r="AE695" s="36"/>
      <c r="AT695" s="19" t="s">
        <v>170</v>
      </c>
      <c r="AU695" s="19" t="s">
        <v>81</v>
      </c>
    </row>
    <row r="696" spans="1:47" s="2" customFormat="1" ht="19.5">
      <c r="A696" s="36"/>
      <c r="B696" s="37"/>
      <c r="C696" s="38"/>
      <c r="D696" s="201" t="s">
        <v>298</v>
      </c>
      <c r="E696" s="38"/>
      <c r="F696" s="243" t="s">
        <v>881</v>
      </c>
      <c r="G696" s="38"/>
      <c r="H696" s="38"/>
      <c r="I696" s="196"/>
      <c r="J696" s="38"/>
      <c r="K696" s="38"/>
      <c r="L696" s="41"/>
      <c r="M696" s="197"/>
      <c r="N696" s="198"/>
      <c r="O696" s="66"/>
      <c r="P696" s="66"/>
      <c r="Q696" s="66"/>
      <c r="R696" s="66"/>
      <c r="S696" s="66"/>
      <c r="T696" s="67"/>
      <c r="U696" s="36"/>
      <c r="V696" s="36"/>
      <c r="W696" s="36"/>
      <c r="X696" s="36"/>
      <c r="Y696" s="36"/>
      <c r="Z696" s="36"/>
      <c r="AA696" s="36"/>
      <c r="AB696" s="36"/>
      <c r="AC696" s="36"/>
      <c r="AD696" s="36"/>
      <c r="AE696" s="36"/>
      <c r="AT696" s="19" t="s">
        <v>298</v>
      </c>
      <c r="AU696" s="19" t="s">
        <v>81</v>
      </c>
    </row>
    <row r="697" spans="2:51" s="13" customFormat="1" ht="11.25">
      <c r="B697" s="199"/>
      <c r="C697" s="200"/>
      <c r="D697" s="201" t="s">
        <v>172</v>
      </c>
      <c r="E697" s="202" t="s">
        <v>19</v>
      </c>
      <c r="F697" s="203" t="s">
        <v>936</v>
      </c>
      <c r="G697" s="200"/>
      <c r="H697" s="202" t="s">
        <v>19</v>
      </c>
      <c r="I697" s="204"/>
      <c r="J697" s="200"/>
      <c r="K697" s="200"/>
      <c r="L697" s="205"/>
      <c r="M697" s="206"/>
      <c r="N697" s="207"/>
      <c r="O697" s="207"/>
      <c r="P697" s="207"/>
      <c r="Q697" s="207"/>
      <c r="R697" s="207"/>
      <c r="S697" s="207"/>
      <c r="T697" s="208"/>
      <c r="AT697" s="209" t="s">
        <v>172</v>
      </c>
      <c r="AU697" s="209" t="s">
        <v>81</v>
      </c>
      <c r="AV697" s="13" t="s">
        <v>79</v>
      </c>
      <c r="AW697" s="13" t="s">
        <v>33</v>
      </c>
      <c r="AX697" s="13" t="s">
        <v>72</v>
      </c>
      <c r="AY697" s="209" t="s">
        <v>160</v>
      </c>
    </row>
    <row r="698" spans="2:51" s="13" customFormat="1" ht="11.25">
      <c r="B698" s="199"/>
      <c r="C698" s="200"/>
      <c r="D698" s="201" t="s">
        <v>172</v>
      </c>
      <c r="E698" s="202" t="s">
        <v>19</v>
      </c>
      <c r="F698" s="203" t="s">
        <v>856</v>
      </c>
      <c r="G698" s="200"/>
      <c r="H698" s="202" t="s">
        <v>19</v>
      </c>
      <c r="I698" s="204"/>
      <c r="J698" s="200"/>
      <c r="K698" s="200"/>
      <c r="L698" s="205"/>
      <c r="M698" s="206"/>
      <c r="N698" s="207"/>
      <c r="O698" s="207"/>
      <c r="P698" s="207"/>
      <c r="Q698" s="207"/>
      <c r="R698" s="207"/>
      <c r="S698" s="207"/>
      <c r="T698" s="208"/>
      <c r="AT698" s="209" t="s">
        <v>172</v>
      </c>
      <c r="AU698" s="209" t="s">
        <v>81</v>
      </c>
      <c r="AV698" s="13" t="s">
        <v>79</v>
      </c>
      <c r="AW698" s="13" t="s">
        <v>33</v>
      </c>
      <c r="AX698" s="13" t="s">
        <v>72</v>
      </c>
      <c r="AY698" s="209" t="s">
        <v>160</v>
      </c>
    </row>
    <row r="699" spans="2:51" s="13" customFormat="1" ht="11.25">
      <c r="B699" s="199"/>
      <c r="C699" s="200"/>
      <c r="D699" s="201" t="s">
        <v>172</v>
      </c>
      <c r="E699" s="202" t="s">
        <v>19</v>
      </c>
      <c r="F699" s="203" t="s">
        <v>930</v>
      </c>
      <c r="G699" s="200"/>
      <c r="H699" s="202" t="s">
        <v>19</v>
      </c>
      <c r="I699" s="204"/>
      <c r="J699" s="200"/>
      <c r="K699" s="200"/>
      <c r="L699" s="205"/>
      <c r="M699" s="206"/>
      <c r="N699" s="207"/>
      <c r="O699" s="207"/>
      <c r="P699" s="207"/>
      <c r="Q699" s="207"/>
      <c r="R699" s="207"/>
      <c r="S699" s="207"/>
      <c r="T699" s="208"/>
      <c r="AT699" s="209" t="s">
        <v>172</v>
      </c>
      <c r="AU699" s="209" t="s">
        <v>81</v>
      </c>
      <c r="AV699" s="13" t="s">
        <v>79</v>
      </c>
      <c r="AW699" s="13" t="s">
        <v>33</v>
      </c>
      <c r="AX699" s="13" t="s">
        <v>72</v>
      </c>
      <c r="AY699" s="209" t="s">
        <v>160</v>
      </c>
    </row>
    <row r="700" spans="2:51" s="14" customFormat="1" ht="11.25">
      <c r="B700" s="210"/>
      <c r="C700" s="211"/>
      <c r="D700" s="201" t="s">
        <v>172</v>
      </c>
      <c r="E700" s="212" t="s">
        <v>19</v>
      </c>
      <c r="F700" s="213" t="s">
        <v>937</v>
      </c>
      <c r="G700" s="211"/>
      <c r="H700" s="214">
        <v>896</v>
      </c>
      <c r="I700" s="215"/>
      <c r="J700" s="211"/>
      <c r="K700" s="211"/>
      <c r="L700" s="216"/>
      <c r="M700" s="217"/>
      <c r="N700" s="218"/>
      <c r="O700" s="218"/>
      <c r="P700" s="218"/>
      <c r="Q700" s="218"/>
      <c r="R700" s="218"/>
      <c r="S700" s="218"/>
      <c r="T700" s="219"/>
      <c r="AT700" s="220" t="s">
        <v>172</v>
      </c>
      <c r="AU700" s="220" t="s">
        <v>81</v>
      </c>
      <c r="AV700" s="14" t="s">
        <v>81</v>
      </c>
      <c r="AW700" s="14" t="s">
        <v>33</v>
      </c>
      <c r="AX700" s="14" t="s">
        <v>72</v>
      </c>
      <c r="AY700" s="220" t="s">
        <v>160</v>
      </c>
    </row>
    <row r="701" spans="2:51" s="13" customFormat="1" ht="11.25">
      <c r="B701" s="199"/>
      <c r="C701" s="200"/>
      <c r="D701" s="201" t="s">
        <v>172</v>
      </c>
      <c r="E701" s="202" t="s">
        <v>19</v>
      </c>
      <c r="F701" s="203" t="s">
        <v>932</v>
      </c>
      <c r="G701" s="200"/>
      <c r="H701" s="202" t="s">
        <v>19</v>
      </c>
      <c r="I701" s="204"/>
      <c r="J701" s="200"/>
      <c r="K701" s="200"/>
      <c r="L701" s="205"/>
      <c r="M701" s="206"/>
      <c r="N701" s="207"/>
      <c r="O701" s="207"/>
      <c r="P701" s="207"/>
      <c r="Q701" s="207"/>
      <c r="R701" s="207"/>
      <c r="S701" s="207"/>
      <c r="T701" s="208"/>
      <c r="AT701" s="209" t="s">
        <v>172</v>
      </c>
      <c r="AU701" s="209" t="s">
        <v>81</v>
      </c>
      <c r="AV701" s="13" t="s">
        <v>79</v>
      </c>
      <c r="AW701" s="13" t="s">
        <v>33</v>
      </c>
      <c r="AX701" s="13" t="s">
        <v>72</v>
      </c>
      <c r="AY701" s="209" t="s">
        <v>160</v>
      </c>
    </row>
    <row r="702" spans="2:51" s="14" customFormat="1" ht="11.25">
      <c r="B702" s="210"/>
      <c r="C702" s="211"/>
      <c r="D702" s="201" t="s">
        <v>172</v>
      </c>
      <c r="E702" s="212" t="s">
        <v>19</v>
      </c>
      <c r="F702" s="213" t="s">
        <v>938</v>
      </c>
      <c r="G702" s="211"/>
      <c r="H702" s="214">
        <v>176</v>
      </c>
      <c r="I702" s="215"/>
      <c r="J702" s="211"/>
      <c r="K702" s="211"/>
      <c r="L702" s="216"/>
      <c r="M702" s="217"/>
      <c r="N702" s="218"/>
      <c r="O702" s="218"/>
      <c r="P702" s="218"/>
      <c r="Q702" s="218"/>
      <c r="R702" s="218"/>
      <c r="S702" s="218"/>
      <c r="T702" s="219"/>
      <c r="AT702" s="220" t="s">
        <v>172</v>
      </c>
      <c r="AU702" s="220" t="s">
        <v>81</v>
      </c>
      <c r="AV702" s="14" t="s">
        <v>81</v>
      </c>
      <c r="AW702" s="14" t="s">
        <v>33</v>
      </c>
      <c r="AX702" s="14" t="s">
        <v>72</v>
      </c>
      <c r="AY702" s="220" t="s">
        <v>160</v>
      </c>
    </row>
    <row r="703" spans="2:51" s="15" customFormat="1" ht="11.25">
      <c r="B703" s="221"/>
      <c r="C703" s="222"/>
      <c r="D703" s="201" t="s">
        <v>172</v>
      </c>
      <c r="E703" s="223" t="s">
        <v>19</v>
      </c>
      <c r="F703" s="224" t="s">
        <v>178</v>
      </c>
      <c r="G703" s="222"/>
      <c r="H703" s="225">
        <v>1072</v>
      </c>
      <c r="I703" s="226"/>
      <c r="J703" s="222"/>
      <c r="K703" s="222"/>
      <c r="L703" s="227"/>
      <c r="M703" s="228"/>
      <c r="N703" s="229"/>
      <c r="O703" s="229"/>
      <c r="P703" s="229"/>
      <c r="Q703" s="229"/>
      <c r="R703" s="229"/>
      <c r="S703" s="229"/>
      <c r="T703" s="230"/>
      <c r="AT703" s="231" t="s">
        <v>172</v>
      </c>
      <c r="AU703" s="231" t="s">
        <v>81</v>
      </c>
      <c r="AV703" s="15" t="s">
        <v>168</v>
      </c>
      <c r="AW703" s="15" t="s">
        <v>33</v>
      </c>
      <c r="AX703" s="15" t="s">
        <v>79</v>
      </c>
      <c r="AY703" s="231" t="s">
        <v>160</v>
      </c>
    </row>
    <row r="704" spans="1:65" s="2" customFormat="1" ht="16.5" customHeight="1">
      <c r="A704" s="36"/>
      <c r="B704" s="37"/>
      <c r="C704" s="244" t="s">
        <v>939</v>
      </c>
      <c r="D704" s="244" t="s">
        <v>320</v>
      </c>
      <c r="E704" s="245" t="s">
        <v>940</v>
      </c>
      <c r="F704" s="246" t="s">
        <v>941</v>
      </c>
      <c r="G704" s="247" t="s">
        <v>208</v>
      </c>
      <c r="H704" s="248">
        <v>1.088</v>
      </c>
      <c r="I704" s="249"/>
      <c r="J704" s="250">
        <f>ROUND(I704*H704,2)</f>
        <v>0</v>
      </c>
      <c r="K704" s="246" t="s">
        <v>167</v>
      </c>
      <c r="L704" s="251"/>
      <c r="M704" s="252" t="s">
        <v>19</v>
      </c>
      <c r="N704" s="253" t="s">
        <v>43</v>
      </c>
      <c r="O704" s="66"/>
      <c r="P704" s="190">
        <f>O704*H704</f>
        <v>0</v>
      </c>
      <c r="Q704" s="190">
        <v>0.55</v>
      </c>
      <c r="R704" s="190">
        <f>Q704*H704</f>
        <v>0.5984</v>
      </c>
      <c r="S704" s="190">
        <v>0</v>
      </c>
      <c r="T704" s="191">
        <f>S704*H704</f>
        <v>0</v>
      </c>
      <c r="U704" s="36"/>
      <c r="V704" s="36"/>
      <c r="W704" s="36"/>
      <c r="X704" s="36"/>
      <c r="Y704" s="36"/>
      <c r="Z704" s="36"/>
      <c r="AA704" s="36"/>
      <c r="AB704" s="36"/>
      <c r="AC704" s="36"/>
      <c r="AD704" s="36"/>
      <c r="AE704" s="36"/>
      <c r="AR704" s="192" t="s">
        <v>399</v>
      </c>
      <c r="AT704" s="192" t="s">
        <v>320</v>
      </c>
      <c r="AU704" s="192" t="s">
        <v>81</v>
      </c>
      <c r="AY704" s="19" t="s">
        <v>160</v>
      </c>
      <c r="BE704" s="193">
        <f>IF(N704="základní",J704,0)</f>
        <v>0</v>
      </c>
      <c r="BF704" s="193">
        <f>IF(N704="snížená",J704,0)</f>
        <v>0</v>
      </c>
      <c r="BG704" s="193">
        <f>IF(N704="zákl. přenesená",J704,0)</f>
        <v>0</v>
      </c>
      <c r="BH704" s="193">
        <f>IF(N704="sníž. přenesená",J704,0)</f>
        <v>0</v>
      </c>
      <c r="BI704" s="193">
        <f>IF(N704="nulová",J704,0)</f>
        <v>0</v>
      </c>
      <c r="BJ704" s="19" t="s">
        <v>79</v>
      </c>
      <c r="BK704" s="193">
        <f>ROUND(I704*H704,2)</f>
        <v>0</v>
      </c>
      <c r="BL704" s="19" t="s">
        <v>300</v>
      </c>
      <c r="BM704" s="192" t="s">
        <v>942</v>
      </c>
    </row>
    <row r="705" spans="2:51" s="13" customFormat="1" ht="11.25">
      <c r="B705" s="199"/>
      <c r="C705" s="200"/>
      <c r="D705" s="201" t="s">
        <v>172</v>
      </c>
      <c r="E705" s="202" t="s">
        <v>19</v>
      </c>
      <c r="F705" s="203" t="s">
        <v>930</v>
      </c>
      <c r="G705" s="200"/>
      <c r="H705" s="202" t="s">
        <v>19</v>
      </c>
      <c r="I705" s="204"/>
      <c r="J705" s="200"/>
      <c r="K705" s="200"/>
      <c r="L705" s="205"/>
      <c r="M705" s="206"/>
      <c r="N705" s="207"/>
      <c r="O705" s="207"/>
      <c r="P705" s="207"/>
      <c r="Q705" s="207"/>
      <c r="R705" s="207"/>
      <c r="S705" s="207"/>
      <c r="T705" s="208"/>
      <c r="AT705" s="209" t="s">
        <v>172</v>
      </c>
      <c r="AU705" s="209" t="s">
        <v>81</v>
      </c>
      <c r="AV705" s="13" t="s">
        <v>79</v>
      </c>
      <c r="AW705" s="13" t="s">
        <v>33</v>
      </c>
      <c r="AX705" s="13" t="s">
        <v>72</v>
      </c>
      <c r="AY705" s="209" t="s">
        <v>160</v>
      </c>
    </row>
    <row r="706" spans="2:51" s="14" customFormat="1" ht="11.25">
      <c r="B706" s="210"/>
      <c r="C706" s="211"/>
      <c r="D706" s="201" t="s">
        <v>172</v>
      </c>
      <c r="E706" s="212" t="s">
        <v>19</v>
      </c>
      <c r="F706" s="213" t="s">
        <v>943</v>
      </c>
      <c r="G706" s="211"/>
      <c r="H706" s="214">
        <v>0.989</v>
      </c>
      <c r="I706" s="215"/>
      <c r="J706" s="211"/>
      <c r="K706" s="211"/>
      <c r="L706" s="216"/>
      <c r="M706" s="217"/>
      <c r="N706" s="218"/>
      <c r="O706" s="218"/>
      <c r="P706" s="218"/>
      <c r="Q706" s="218"/>
      <c r="R706" s="218"/>
      <c r="S706" s="218"/>
      <c r="T706" s="219"/>
      <c r="AT706" s="220" t="s">
        <v>172</v>
      </c>
      <c r="AU706" s="220" t="s">
        <v>81</v>
      </c>
      <c r="AV706" s="14" t="s">
        <v>81</v>
      </c>
      <c r="AW706" s="14" t="s">
        <v>33</v>
      </c>
      <c r="AX706" s="14" t="s">
        <v>79</v>
      </c>
      <c r="AY706" s="220" t="s">
        <v>160</v>
      </c>
    </row>
    <row r="707" spans="2:51" s="14" customFormat="1" ht="11.25">
      <c r="B707" s="210"/>
      <c r="C707" s="211"/>
      <c r="D707" s="201" t="s">
        <v>172</v>
      </c>
      <c r="E707" s="211"/>
      <c r="F707" s="213" t="s">
        <v>944</v>
      </c>
      <c r="G707" s="211"/>
      <c r="H707" s="214">
        <v>1.088</v>
      </c>
      <c r="I707" s="215"/>
      <c r="J707" s="211"/>
      <c r="K707" s="211"/>
      <c r="L707" s="216"/>
      <c r="M707" s="217"/>
      <c r="N707" s="218"/>
      <c r="O707" s="218"/>
      <c r="P707" s="218"/>
      <c r="Q707" s="218"/>
      <c r="R707" s="218"/>
      <c r="S707" s="218"/>
      <c r="T707" s="219"/>
      <c r="AT707" s="220" t="s">
        <v>172</v>
      </c>
      <c r="AU707" s="220" t="s">
        <v>81</v>
      </c>
      <c r="AV707" s="14" t="s">
        <v>81</v>
      </c>
      <c r="AW707" s="14" t="s">
        <v>4</v>
      </c>
      <c r="AX707" s="14" t="s">
        <v>79</v>
      </c>
      <c r="AY707" s="220" t="s">
        <v>160</v>
      </c>
    </row>
    <row r="708" spans="1:65" s="2" customFormat="1" ht="16.5" customHeight="1">
      <c r="A708" s="36"/>
      <c r="B708" s="37"/>
      <c r="C708" s="244" t="s">
        <v>945</v>
      </c>
      <c r="D708" s="244" t="s">
        <v>320</v>
      </c>
      <c r="E708" s="245" t="s">
        <v>891</v>
      </c>
      <c r="F708" s="246" t="s">
        <v>892</v>
      </c>
      <c r="G708" s="247" t="s">
        <v>208</v>
      </c>
      <c r="H708" s="248">
        <v>0.535</v>
      </c>
      <c r="I708" s="249"/>
      <c r="J708" s="250">
        <f>ROUND(I708*H708,2)</f>
        <v>0</v>
      </c>
      <c r="K708" s="246" t="s">
        <v>167</v>
      </c>
      <c r="L708" s="251"/>
      <c r="M708" s="252" t="s">
        <v>19</v>
      </c>
      <c r="N708" s="253" t="s">
        <v>43</v>
      </c>
      <c r="O708" s="66"/>
      <c r="P708" s="190">
        <f>O708*H708</f>
        <v>0</v>
      </c>
      <c r="Q708" s="190">
        <v>0.55</v>
      </c>
      <c r="R708" s="190">
        <f>Q708*H708</f>
        <v>0.29425000000000007</v>
      </c>
      <c r="S708" s="190">
        <v>0</v>
      </c>
      <c r="T708" s="191">
        <f>S708*H708</f>
        <v>0</v>
      </c>
      <c r="U708" s="36"/>
      <c r="V708" s="36"/>
      <c r="W708" s="36"/>
      <c r="X708" s="36"/>
      <c r="Y708" s="36"/>
      <c r="Z708" s="36"/>
      <c r="AA708" s="36"/>
      <c r="AB708" s="36"/>
      <c r="AC708" s="36"/>
      <c r="AD708" s="36"/>
      <c r="AE708" s="36"/>
      <c r="AR708" s="192" t="s">
        <v>399</v>
      </c>
      <c r="AT708" s="192" t="s">
        <v>320</v>
      </c>
      <c r="AU708" s="192" t="s">
        <v>81</v>
      </c>
      <c r="AY708" s="19" t="s">
        <v>160</v>
      </c>
      <c r="BE708" s="193">
        <f>IF(N708="základní",J708,0)</f>
        <v>0</v>
      </c>
      <c r="BF708" s="193">
        <f>IF(N708="snížená",J708,0)</f>
        <v>0</v>
      </c>
      <c r="BG708" s="193">
        <f>IF(N708="zákl. přenesená",J708,0)</f>
        <v>0</v>
      </c>
      <c r="BH708" s="193">
        <f>IF(N708="sníž. přenesená",J708,0)</f>
        <v>0</v>
      </c>
      <c r="BI708" s="193">
        <f>IF(N708="nulová",J708,0)</f>
        <v>0</v>
      </c>
      <c r="BJ708" s="19" t="s">
        <v>79</v>
      </c>
      <c r="BK708" s="193">
        <f>ROUND(I708*H708,2)</f>
        <v>0</v>
      </c>
      <c r="BL708" s="19" t="s">
        <v>300</v>
      </c>
      <c r="BM708" s="192" t="s">
        <v>946</v>
      </c>
    </row>
    <row r="709" spans="2:51" s="13" customFormat="1" ht="11.25">
      <c r="B709" s="199"/>
      <c r="C709" s="200"/>
      <c r="D709" s="201" t="s">
        <v>172</v>
      </c>
      <c r="E709" s="202" t="s">
        <v>19</v>
      </c>
      <c r="F709" s="203" t="s">
        <v>932</v>
      </c>
      <c r="G709" s="200"/>
      <c r="H709" s="202" t="s">
        <v>19</v>
      </c>
      <c r="I709" s="204"/>
      <c r="J709" s="200"/>
      <c r="K709" s="200"/>
      <c r="L709" s="205"/>
      <c r="M709" s="206"/>
      <c r="N709" s="207"/>
      <c r="O709" s="207"/>
      <c r="P709" s="207"/>
      <c r="Q709" s="207"/>
      <c r="R709" s="207"/>
      <c r="S709" s="207"/>
      <c r="T709" s="208"/>
      <c r="AT709" s="209" t="s">
        <v>172</v>
      </c>
      <c r="AU709" s="209" t="s">
        <v>81</v>
      </c>
      <c r="AV709" s="13" t="s">
        <v>79</v>
      </c>
      <c r="AW709" s="13" t="s">
        <v>33</v>
      </c>
      <c r="AX709" s="13" t="s">
        <v>72</v>
      </c>
      <c r="AY709" s="209" t="s">
        <v>160</v>
      </c>
    </row>
    <row r="710" spans="2:51" s="14" customFormat="1" ht="11.25">
      <c r="B710" s="210"/>
      <c r="C710" s="211"/>
      <c r="D710" s="201" t="s">
        <v>172</v>
      </c>
      <c r="E710" s="212" t="s">
        <v>19</v>
      </c>
      <c r="F710" s="213" t="s">
        <v>947</v>
      </c>
      <c r="G710" s="211"/>
      <c r="H710" s="214">
        <v>0.486</v>
      </c>
      <c r="I710" s="215"/>
      <c r="J710" s="211"/>
      <c r="K710" s="211"/>
      <c r="L710" s="216"/>
      <c r="M710" s="217"/>
      <c r="N710" s="218"/>
      <c r="O710" s="218"/>
      <c r="P710" s="218"/>
      <c r="Q710" s="218"/>
      <c r="R710" s="218"/>
      <c r="S710" s="218"/>
      <c r="T710" s="219"/>
      <c r="AT710" s="220" t="s">
        <v>172</v>
      </c>
      <c r="AU710" s="220" t="s">
        <v>81</v>
      </c>
      <c r="AV710" s="14" t="s">
        <v>81</v>
      </c>
      <c r="AW710" s="14" t="s">
        <v>33</v>
      </c>
      <c r="AX710" s="14" t="s">
        <v>79</v>
      </c>
      <c r="AY710" s="220" t="s">
        <v>160</v>
      </c>
    </row>
    <row r="711" spans="2:51" s="14" customFormat="1" ht="11.25">
      <c r="B711" s="210"/>
      <c r="C711" s="211"/>
      <c r="D711" s="201" t="s">
        <v>172</v>
      </c>
      <c r="E711" s="211"/>
      <c r="F711" s="213" t="s">
        <v>948</v>
      </c>
      <c r="G711" s="211"/>
      <c r="H711" s="214">
        <v>0.535</v>
      </c>
      <c r="I711" s="215"/>
      <c r="J711" s="211"/>
      <c r="K711" s="211"/>
      <c r="L711" s="216"/>
      <c r="M711" s="217"/>
      <c r="N711" s="218"/>
      <c r="O711" s="218"/>
      <c r="P711" s="218"/>
      <c r="Q711" s="218"/>
      <c r="R711" s="218"/>
      <c r="S711" s="218"/>
      <c r="T711" s="219"/>
      <c r="AT711" s="220" t="s">
        <v>172</v>
      </c>
      <c r="AU711" s="220" t="s">
        <v>81</v>
      </c>
      <c r="AV711" s="14" t="s">
        <v>81</v>
      </c>
      <c r="AW711" s="14" t="s">
        <v>4</v>
      </c>
      <c r="AX711" s="14" t="s">
        <v>79</v>
      </c>
      <c r="AY711" s="220" t="s">
        <v>160</v>
      </c>
    </row>
    <row r="712" spans="1:65" s="2" customFormat="1" ht="24.2" customHeight="1">
      <c r="A712" s="36"/>
      <c r="B712" s="37"/>
      <c r="C712" s="181" t="s">
        <v>949</v>
      </c>
      <c r="D712" s="181" t="s">
        <v>163</v>
      </c>
      <c r="E712" s="182" t="s">
        <v>897</v>
      </c>
      <c r="F712" s="183" t="s">
        <v>898</v>
      </c>
      <c r="G712" s="184" t="s">
        <v>208</v>
      </c>
      <c r="H712" s="185">
        <v>0.486</v>
      </c>
      <c r="I712" s="186"/>
      <c r="J712" s="187">
        <f>ROUND(I712*H712,2)</f>
        <v>0</v>
      </c>
      <c r="K712" s="183" t="s">
        <v>167</v>
      </c>
      <c r="L712" s="41"/>
      <c r="M712" s="188" t="s">
        <v>19</v>
      </c>
      <c r="N712" s="189" t="s">
        <v>43</v>
      </c>
      <c r="O712" s="66"/>
      <c r="P712" s="190">
        <f>O712*H712</f>
        <v>0</v>
      </c>
      <c r="Q712" s="190">
        <v>0.00108</v>
      </c>
      <c r="R712" s="190">
        <f>Q712*H712</f>
        <v>0.00052488</v>
      </c>
      <c r="S712" s="190">
        <v>0</v>
      </c>
      <c r="T712" s="191">
        <f>S712*H712</f>
        <v>0</v>
      </c>
      <c r="U712" s="36"/>
      <c r="V712" s="36"/>
      <c r="W712" s="36"/>
      <c r="X712" s="36"/>
      <c r="Y712" s="36"/>
      <c r="Z712" s="36"/>
      <c r="AA712" s="36"/>
      <c r="AB712" s="36"/>
      <c r="AC712" s="36"/>
      <c r="AD712" s="36"/>
      <c r="AE712" s="36"/>
      <c r="AR712" s="192" t="s">
        <v>300</v>
      </c>
      <c r="AT712" s="192" t="s">
        <v>163</v>
      </c>
      <c r="AU712" s="192" t="s">
        <v>81</v>
      </c>
      <c r="AY712" s="19" t="s">
        <v>160</v>
      </c>
      <c r="BE712" s="193">
        <f>IF(N712="základní",J712,0)</f>
        <v>0</v>
      </c>
      <c r="BF712" s="193">
        <f>IF(N712="snížená",J712,0)</f>
        <v>0</v>
      </c>
      <c r="BG712" s="193">
        <f>IF(N712="zákl. přenesená",J712,0)</f>
        <v>0</v>
      </c>
      <c r="BH712" s="193">
        <f>IF(N712="sníž. přenesená",J712,0)</f>
        <v>0</v>
      </c>
      <c r="BI712" s="193">
        <f>IF(N712="nulová",J712,0)</f>
        <v>0</v>
      </c>
      <c r="BJ712" s="19" t="s">
        <v>79</v>
      </c>
      <c r="BK712" s="193">
        <f>ROUND(I712*H712,2)</f>
        <v>0</v>
      </c>
      <c r="BL712" s="19" t="s">
        <v>300</v>
      </c>
      <c r="BM712" s="192" t="s">
        <v>950</v>
      </c>
    </row>
    <row r="713" spans="1:47" s="2" customFormat="1" ht="11.25">
      <c r="A713" s="36"/>
      <c r="B713" s="37"/>
      <c r="C713" s="38"/>
      <c r="D713" s="194" t="s">
        <v>170</v>
      </c>
      <c r="E713" s="38"/>
      <c r="F713" s="195" t="s">
        <v>900</v>
      </c>
      <c r="G713" s="38"/>
      <c r="H713" s="38"/>
      <c r="I713" s="196"/>
      <c r="J713" s="38"/>
      <c r="K713" s="38"/>
      <c r="L713" s="41"/>
      <c r="M713" s="197"/>
      <c r="N713" s="198"/>
      <c r="O713" s="66"/>
      <c r="P713" s="66"/>
      <c r="Q713" s="66"/>
      <c r="R713" s="66"/>
      <c r="S713" s="66"/>
      <c r="T713" s="67"/>
      <c r="U713" s="36"/>
      <c r="V713" s="36"/>
      <c r="W713" s="36"/>
      <c r="X713" s="36"/>
      <c r="Y713" s="36"/>
      <c r="Z713" s="36"/>
      <c r="AA713" s="36"/>
      <c r="AB713" s="36"/>
      <c r="AC713" s="36"/>
      <c r="AD713" s="36"/>
      <c r="AE713" s="36"/>
      <c r="AT713" s="19" t="s">
        <v>170</v>
      </c>
      <c r="AU713" s="19" t="s">
        <v>81</v>
      </c>
    </row>
    <row r="714" spans="1:65" s="2" customFormat="1" ht="16.5" customHeight="1">
      <c r="A714" s="36"/>
      <c r="B714" s="37"/>
      <c r="C714" s="244" t="s">
        <v>951</v>
      </c>
      <c r="D714" s="244" t="s">
        <v>320</v>
      </c>
      <c r="E714" s="245" t="s">
        <v>952</v>
      </c>
      <c r="F714" s="246" t="s">
        <v>953</v>
      </c>
      <c r="G714" s="247" t="s">
        <v>463</v>
      </c>
      <c r="H714" s="248">
        <v>1</v>
      </c>
      <c r="I714" s="249"/>
      <c r="J714" s="250">
        <f>ROUND(I714*H714,2)</f>
        <v>0</v>
      </c>
      <c r="K714" s="246" t="s">
        <v>19</v>
      </c>
      <c r="L714" s="251"/>
      <c r="M714" s="252" t="s">
        <v>19</v>
      </c>
      <c r="N714" s="253" t="s">
        <v>43</v>
      </c>
      <c r="O714" s="66"/>
      <c r="P714" s="190">
        <f>O714*H714</f>
        <v>0</v>
      </c>
      <c r="Q714" s="190">
        <v>0</v>
      </c>
      <c r="R714" s="190">
        <f>Q714*H714</f>
        <v>0</v>
      </c>
      <c r="S714" s="190">
        <v>0</v>
      </c>
      <c r="T714" s="191">
        <f>S714*H714</f>
        <v>0</v>
      </c>
      <c r="U714" s="36"/>
      <c r="V714" s="36"/>
      <c r="W714" s="36"/>
      <c r="X714" s="36"/>
      <c r="Y714" s="36"/>
      <c r="Z714" s="36"/>
      <c r="AA714" s="36"/>
      <c r="AB714" s="36"/>
      <c r="AC714" s="36"/>
      <c r="AD714" s="36"/>
      <c r="AE714" s="36"/>
      <c r="AR714" s="192" t="s">
        <v>399</v>
      </c>
      <c r="AT714" s="192" t="s">
        <v>320</v>
      </c>
      <c r="AU714" s="192" t="s">
        <v>81</v>
      </c>
      <c r="AY714" s="19" t="s">
        <v>160</v>
      </c>
      <c r="BE714" s="193">
        <f>IF(N714="základní",J714,0)</f>
        <v>0</v>
      </c>
      <c r="BF714" s="193">
        <f>IF(N714="snížená",J714,0)</f>
        <v>0</v>
      </c>
      <c r="BG714" s="193">
        <f>IF(N714="zákl. přenesená",J714,0)</f>
        <v>0</v>
      </c>
      <c r="BH714" s="193">
        <f>IF(N714="sníž. přenesená",J714,0)</f>
        <v>0</v>
      </c>
      <c r="BI714" s="193">
        <f>IF(N714="nulová",J714,0)</f>
        <v>0</v>
      </c>
      <c r="BJ714" s="19" t="s">
        <v>79</v>
      </c>
      <c r="BK714" s="193">
        <f>ROUND(I714*H714,2)</f>
        <v>0</v>
      </c>
      <c r="BL714" s="19" t="s">
        <v>300</v>
      </c>
      <c r="BM714" s="192" t="s">
        <v>954</v>
      </c>
    </row>
    <row r="715" spans="1:65" s="2" customFormat="1" ht="24.2" customHeight="1">
      <c r="A715" s="36"/>
      <c r="B715" s="37"/>
      <c r="C715" s="181" t="s">
        <v>955</v>
      </c>
      <c r="D715" s="181" t="s">
        <v>163</v>
      </c>
      <c r="E715" s="182" t="s">
        <v>956</v>
      </c>
      <c r="F715" s="183" t="s">
        <v>957</v>
      </c>
      <c r="G715" s="184" t="s">
        <v>166</v>
      </c>
      <c r="H715" s="185">
        <v>67.246</v>
      </c>
      <c r="I715" s="186"/>
      <c r="J715" s="187">
        <f>ROUND(I715*H715,2)</f>
        <v>0</v>
      </c>
      <c r="K715" s="183" t="s">
        <v>19</v>
      </c>
      <c r="L715" s="41"/>
      <c r="M715" s="188" t="s">
        <v>19</v>
      </c>
      <c r="N715" s="189" t="s">
        <v>43</v>
      </c>
      <c r="O715" s="66"/>
      <c r="P715" s="190">
        <f>O715*H715</f>
        <v>0</v>
      </c>
      <c r="Q715" s="190">
        <v>0</v>
      </c>
      <c r="R715" s="190">
        <f>Q715*H715</f>
        <v>0</v>
      </c>
      <c r="S715" s="190">
        <v>0</v>
      </c>
      <c r="T715" s="191">
        <f>S715*H715</f>
        <v>0</v>
      </c>
      <c r="U715" s="36"/>
      <c r="V715" s="36"/>
      <c r="W715" s="36"/>
      <c r="X715" s="36"/>
      <c r="Y715" s="36"/>
      <c r="Z715" s="36"/>
      <c r="AA715" s="36"/>
      <c r="AB715" s="36"/>
      <c r="AC715" s="36"/>
      <c r="AD715" s="36"/>
      <c r="AE715" s="36"/>
      <c r="AR715" s="192" t="s">
        <v>300</v>
      </c>
      <c r="AT715" s="192" t="s">
        <v>163</v>
      </c>
      <c r="AU715" s="192" t="s">
        <v>81</v>
      </c>
      <c r="AY715" s="19" t="s">
        <v>160</v>
      </c>
      <c r="BE715" s="193">
        <f>IF(N715="základní",J715,0)</f>
        <v>0</v>
      </c>
      <c r="BF715" s="193">
        <f>IF(N715="snížená",J715,0)</f>
        <v>0</v>
      </c>
      <c r="BG715" s="193">
        <f>IF(N715="zákl. přenesená",J715,0)</f>
        <v>0</v>
      </c>
      <c r="BH715" s="193">
        <f>IF(N715="sníž. přenesená",J715,0)</f>
        <v>0</v>
      </c>
      <c r="BI715" s="193">
        <f>IF(N715="nulová",J715,0)</f>
        <v>0</v>
      </c>
      <c r="BJ715" s="19" t="s">
        <v>79</v>
      </c>
      <c r="BK715" s="193">
        <f>ROUND(I715*H715,2)</f>
        <v>0</v>
      </c>
      <c r="BL715" s="19" t="s">
        <v>300</v>
      </c>
      <c r="BM715" s="192" t="s">
        <v>958</v>
      </c>
    </row>
    <row r="716" spans="2:51" s="13" customFormat="1" ht="11.25">
      <c r="B716" s="199"/>
      <c r="C716" s="200"/>
      <c r="D716" s="201" t="s">
        <v>172</v>
      </c>
      <c r="E716" s="202" t="s">
        <v>19</v>
      </c>
      <c r="F716" s="203" t="s">
        <v>959</v>
      </c>
      <c r="G716" s="200"/>
      <c r="H716" s="202" t="s">
        <v>19</v>
      </c>
      <c r="I716" s="204"/>
      <c r="J716" s="200"/>
      <c r="K716" s="200"/>
      <c r="L716" s="205"/>
      <c r="M716" s="206"/>
      <c r="N716" s="207"/>
      <c r="O716" s="207"/>
      <c r="P716" s="207"/>
      <c r="Q716" s="207"/>
      <c r="R716" s="207"/>
      <c r="S716" s="207"/>
      <c r="T716" s="208"/>
      <c r="AT716" s="209" t="s">
        <v>172</v>
      </c>
      <c r="AU716" s="209" t="s">
        <v>81</v>
      </c>
      <c r="AV716" s="13" t="s">
        <v>79</v>
      </c>
      <c r="AW716" s="13" t="s">
        <v>33</v>
      </c>
      <c r="AX716" s="13" t="s">
        <v>72</v>
      </c>
      <c r="AY716" s="209" t="s">
        <v>160</v>
      </c>
    </row>
    <row r="717" spans="2:51" s="13" customFormat="1" ht="11.25">
      <c r="B717" s="199"/>
      <c r="C717" s="200"/>
      <c r="D717" s="201" t="s">
        <v>172</v>
      </c>
      <c r="E717" s="202" t="s">
        <v>19</v>
      </c>
      <c r="F717" s="203" t="s">
        <v>856</v>
      </c>
      <c r="G717" s="200"/>
      <c r="H717" s="202" t="s">
        <v>19</v>
      </c>
      <c r="I717" s="204"/>
      <c r="J717" s="200"/>
      <c r="K717" s="200"/>
      <c r="L717" s="205"/>
      <c r="M717" s="206"/>
      <c r="N717" s="207"/>
      <c r="O717" s="207"/>
      <c r="P717" s="207"/>
      <c r="Q717" s="207"/>
      <c r="R717" s="207"/>
      <c r="S717" s="207"/>
      <c r="T717" s="208"/>
      <c r="AT717" s="209" t="s">
        <v>172</v>
      </c>
      <c r="AU717" s="209" t="s">
        <v>81</v>
      </c>
      <c r="AV717" s="13" t="s">
        <v>79</v>
      </c>
      <c r="AW717" s="13" t="s">
        <v>33</v>
      </c>
      <c r="AX717" s="13" t="s">
        <v>72</v>
      </c>
      <c r="AY717" s="209" t="s">
        <v>160</v>
      </c>
    </row>
    <row r="718" spans="2:51" s="13" customFormat="1" ht="11.25">
      <c r="B718" s="199"/>
      <c r="C718" s="200"/>
      <c r="D718" s="201" t="s">
        <v>172</v>
      </c>
      <c r="E718" s="202" t="s">
        <v>19</v>
      </c>
      <c r="F718" s="203" t="s">
        <v>960</v>
      </c>
      <c r="G718" s="200"/>
      <c r="H718" s="202" t="s">
        <v>19</v>
      </c>
      <c r="I718" s="204"/>
      <c r="J718" s="200"/>
      <c r="K718" s="200"/>
      <c r="L718" s="205"/>
      <c r="M718" s="206"/>
      <c r="N718" s="207"/>
      <c r="O718" s="207"/>
      <c r="P718" s="207"/>
      <c r="Q718" s="207"/>
      <c r="R718" s="207"/>
      <c r="S718" s="207"/>
      <c r="T718" s="208"/>
      <c r="AT718" s="209" t="s">
        <v>172</v>
      </c>
      <c r="AU718" s="209" t="s">
        <v>81</v>
      </c>
      <c r="AV718" s="13" t="s">
        <v>79</v>
      </c>
      <c r="AW718" s="13" t="s">
        <v>33</v>
      </c>
      <c r="AX718" s="13" t="s">
        <v>72</v>
      </c>
      <c r="AY718" s="209" t="s">
        <v>160</v>
      </c>
    </row>
    <row r="719" spans="2:51" s="14" customFormat="1" ht="11.25">
      <c r="B719" s="210"/>
      <c r="C719" s="211"/>
      <c r="D719" s="201" t="s">
        <v>172</v>
      </c>
      <c r="E719" s="212" t="s">
        <v>19</v>
      </c>
      <c r="F719" s="213" t="s">
        <v>961</v>
      </c>
      <c r="G719" s="211"/>
      <c r="H719" s="214">
        <v>56.329</v>
      </c>
      <c r="I719" s="215"/>
      <c r="J719" s="211"/>
      <c r="K719" s="211"/>
      <c r="L719" s="216"/>
      <c r="M719" s="217"/>
      <c r="N719" s="218"/>
      <c r="O719" s="218"/>
      <c r="P719" s="218"/>
      <c r="Q719" s="218"/>
      <c r="R719" s="218"/>
      <c r="S719" s="218"/>
      <c r="T719" s="219"/>
      <c r="AT719" s="220" t="s">
        <v>172</v>
      </c>
      <c r="AU719" s="220" t="s">
        <v>81</v>
      </c>
      <c r="AV719" s="14" t="s">
        <v>81</v>
      </c>
      <c r="AW719" s="14" t="s">
        <v>33</v>
      </c>
      <c r="AX719" s="14" t="s">
        <v>72</v>
      </c>
      <c r="AY719" s="220" t="s">
        <v>160</v>
      </c>
    </row>
    <row r="720" spans="2:51" s="13" customFormat="1" ht="11.25">
      <c r="B720" s="199"/>
      <c r="C720" s="200"/>
      <c r="D720" s="201" t="s">
        <v>172</v>
      </c>
      <c r="E720" s="202" t="s">
        <v>19</v>
      </c>
      <c r="F720" s="203" t="s">
        <v>962</v>
      </c>
      <c r="G720" s="200"/>
      <c r="H720" s="202" t="s">
        <v>19</v>
      </c>
      <c r="I720" s="204"/>
      <c r="J720" s="200"/>
      <c r="K720" s="200"/>
      <c r="L720" s="205"/>
      <c r="M720" s="206"/>
      <c r="N720" s="207"/>
      <c r="O720" s="207"/>
      <c r="P720" s="207"/>
      <c r="Q720" s="207"/>
      <c r="R720" s="207"/>
      <c r="S720" s="207"/>
      <c r="T720" s="208"/>
      <c r="AT720" s="209" t="s">
        <v>172</v>
      </c>
      <c r="AU720" s="209" t="s">
        <v>81</v>
      </c>
      <c r="AV720" s="13" t="s">
        <v>79</v>
      </c>
      <c r="AW720" s="13" t="s">
        <v>33</v>
      </c>
      <c r="AX720" s="13" t="s">
        <v>72</v>
      </c>
      <c r="AY720" s="209" t="s">
        <v>160</v>
      </c>
    </row>
    <row r="721" spans="2:51" s="14" customFormat="1" ht="11.25">
      <c r="B721" s="210"/>
      <c r="C721" s="211"/>
      <c r="D721" s="201" t="s">
        <v>172</v>
      </c>
      <c r="E721" s="212" t="s">
        <v>19</v>
      </c>
      <c r="F721" s="213" t="s">
        <v>963</v>
      </c>
      <c r="G721" s="211"/>
      <c r="H721" s="214">
        <v>10.917</v>
      </c>
      <c r="I721" s="215"/>
      <c r="J721" s="211"/>
      <c r="K721" s="211"/>
      <c r="L721" s="216"/>
      <c r="M721" s="217"/>
      <c r="N721" s="218"/>
      <c r="O721" s="218"/>
      <c r="P721" s="218"/>
      <c r="Q721" s="218"/>
      <c r="R721" s="218"/>
      <c r="S721" s="218"/>
      <c r="T721" s="219"/>
      <c r="AT721" s="220" t="s">
        <v>172</v>
      </c>
      <c r="AU721" s="220" t="s">
        <v>81</v>
      </c>
      <c r="AV721" s="14" t="s">
        <v>81</v>
      </c>
      <c r="AW721" s="14" t="s">
        <v>33</v>
      </c>
      <c r="AX721" s="14" t="s">
        <v>72</v>
      </c>
      <c r="AY721" s="220" t="s">
        <v>160</v>
      </c>
    </row>
    <row r="722" spans="2:51" s="15" customFormat="1" ht="11.25">
      <c r="B722" s="221"/>
      <c r="C722" s="222"/>
      <c r="D722" s="201" t="s">
        <v>172</v>
      </c>
      <c r="E722" s="223" t="s">
        <v>19</v>
      </c>
      <c r="F722" s="224" t="s">
        <v>178</v>
      </c>
      <c r="G722" s="222"/>
      <c r="H722" s="225">
        <v>67.246</v>
      </c>
      <c r="I722" s="226"/>
      <c r="J722" s="222"/>
      <c r="K722" s="222"/>
      <c r="L722" s="227"/>
      <c r="M722" s="228"/>
      <c r="N722" s="229"/>
      <c r="O722" s="229"/>
      <c r="P722" s="229"/>
      <c r="Q722" s="229"/>
      <c r="R722" s="229"/>
      <c r="S722" s="229"/>
      <c r="T722" s="230"/>
      <c r="AT722" s="231" t="s">
        <v>172</v>
      </c>
      <c r="AU722" s="231" t="s">
        <v>81</v>
      </c>
      <c r="AV722" s="15" t="s">
        <v>168</v>
      </c>
      <c r="AW722" s="15" t="s">
        <v>33</v>
      </c>
      <c r="AX722" s="15" t="s">
        <v>79</v>
      </c>
      <c r="AY722" s="231" t="s">
        <v>160</v>
      </c>
    </row>
    <row r="723" spans="1:65" s="2" customFormat="1" ht="24.2" customHeight="1">
      <c r="A723" s="36"/>
      <c r="B723" s="37"/>
      <c r="C723" s="181" t="s">
        <v>964</v>
      </c>
      <c r="D723" s="181" t="s">
        <v>163</v>
      </c>
      <c r="E723" s="182" t="s">
        <v>965</v>
      </c>
      <c r="F723" s="183" t="s">
        <v>966</v>
      </c>
      <c r="G723" s="184" t="s">
        <v>192</v>
      </c>
      <c r="H723" s="185">
        <v>6.753</v>
      </c>
      <c r="I723" s="186"/>
      <c r="J723" s="187">
        <f>ROUND(I723*H723,2)</f>
        <v>0</v>
      </c>
      <c r="K723" s="183" t="s">
        <v>167</v>
      </c>
      <c r="L723" s="41"/>
      <c r="M723" s="188" t="s">
        <v>19</v>
      </c>
      <c r="N723" s="189" t="s">
        <v>43</v>
      </c>
      <c r="O723" s="66"/>
      <c r="P723" s="190">
        <f>O723*H723</f>
        <v>0</v>
      </c>
      <c r="Q723" s="190">
        <v>0</v>
      </c>
      <c r="R723" s="190">
        <f>Q723*H723</f>
        <v>0</v>
      </c>
      <c r="S723" s="190">
        <v>0</v>
      </c>
      <c r="T723" s="191">
        <f>S723*H723</f>
        <v>0</v>
      </c>
      <c r="U723" s="36"/>
      <c r="V723" s="36"/>
      <c r="W723" s="36"/>
      <c r="X723" s="36"/>
      <c r="Y723" s="36"/>
      <c r="Z723" s="36"/>
      <c r="AA723" s="36"/>
      <c r="AB723" s="36"/>
      <c r="AC723" s="36"/>
      <c r="AD723" s="36"/>
      <c r="AE723" s="36"/>
      <c r="AR723" s="192" t="s">
        <v>300</v>
      </c>
      <c r="AT723" s="192" t="s">
        <v>163</v>
      </c>
      <c r="AU723" s="192" t="s">
        <v>81</v>
      </c>
      <c r="AY723" s="19" t="s">
        <v>160</v>
      </c>
      <c r="BE723" s="193">
        <f>IF(N723="základní",J723,0)</f>
        <v>0</v>
      </c>
      <c r="BF723" s="193">
        <f>IF(N723="snížená",J723,0)</f>
        <v>0</v>
      </c>
      <c r="BG723" s="193">
        <f>IF(N723="zákl. přenesená",J723,0)</f>
        <v>0</v>
      </c>
      <c r="BH723" s="193">
        <f>IF(N723="sníž. přenesená",J723,0)</f>
        <v>0</v>
      </c>
      <c r="BI723" s="193">
        <f>IF(N723="nulová",J723,0)</f>
        <v>0</v>
      </c>
      <c r="BJ723" s="19" t="s">
        <v>79</v>
      </c>
      <c r="BK723" s="193">
        <f>ROUND(I723*H723,2)</f>
        <v>0</v>
      </c>
      <c r="BL723" s="19" t="s">
        <v>300</v>
      </c>
      <c r="BM723" s="192" t="s">
        <v>967</v>
      </c>
    </row>
    <row r="724" spans="1:47" s="2" customFormat="1" ht="11.25">
      <c r="A724" s="36"/>
      <c r="B724" s="37"/>
      <c r="C724" s="38"/>
      <c r="D724" s="194" t="s">
        <v>170</v>
      </c>
      <c r="E724" s="38"/>
      <c r="F724" s="195" t="s">
        <v>968</v>
      </c>
      <c r="G724" s="38"/>
      <c r="H724" s="38"/>
      <c r="I724" s="196"/>
      <c r="J724" s="38"/>
      <c r="K724" s="38"/>
      <c r="L724" s="41"/>
      <c r="M724" s="197"/>
      <c r="N724" s="198"/>
      <c r="O724" s="66"/>
      <c r="P724" s="66"/>
      <c r="Q724" s="66"/>
      <c r="R724" s="66"/>
      <c r="S724" s="66"/>
      <c r="T724" s="67"/>
      <c r="U724" s="36"/>
      <c r="V724" s="36"/>
      <c r="W724" s="36"/>
      <c r="X724" s="36"/>
      <c r="Y724" s="36"/>
      <c r="Z724" s="36"/>
      <c r="AA724" s="36"/>
      <c r="AB724" s="36"/>
      <c r="AC724" s="36"/>
      <c r="AD724" s="36"/>
      <c r="AE724" s="36"/>
      <c r="AT724" s="19" t="s">
        <v>170</v>
      </c>
      <c r="AU724" s="19" t="s">
        <v>81</v>
      </c>
    </row>
    <row r="725" spans="2:63" s="12" customFormat="1" ht="22.9" customHeight="1">
      <c r="B725" s="165"/>
      <c r="C725" s="166"/>
      <c r="D725" s="167" t="s">
        <v>71</v>
      </c>
      <c r="E725" s="179" t="s">
        <v>969</v>
      </c>
      <c r="F725" s="179" t="s">
        <v>970</v>
      </c>
      <c r="G725" s="166"/>
      <c r="H725" s="166"/>
      <c r="I725" s="169"/>
      <c r="J725" s="180">
        <f>BK725</f>
        <v>0</v>
      </c>
      <c r="K725" s="166"/>
      <c r="L725" s="171"/>
      <c r="M725" s="172"/>
      <c r="N725" s="173"/>
      <c r="O725" s="173"/>
      <c r="P725" s="174">
        <f>SUM(P726:P729)</f>
        <v>0</v>
      </c>
      <c r="Q725" s="173"/>
      <c r="R725" s="174">
        <f>SUM(R726:R729)</f>
        <v>0</v>
      </c>
      <c r="S725" s="173"/>
      <c r="T725" s="175">
        <f>SUM(T726:T729)</f>
        <v>0</v>
      </c>
      <c r="AR725" s="176" t="s">
        <v>81</v>
      </c>
      <c r="AT725" s="177" t="s">
        <v>71</v>
      </c>
      <c r="AU725" s="177" t="s">
        <v>79</v>
      </c>
      <c r="AY725" s="176" t="s">
        <v>160</v>
      </c>
      <c r="BK725" s="178">
        <f>SUM(BK726:BK729)</f>
        <v>0</v>
      </c>
    </row>
    <row r="726" spans="1:65" s="2" customFormat="1" ht="24.2" customHeight="1">
      <c r="A726" s="36"/>
      <c r="B726" s="37"/>
      <c r="C726" s="181" t="s">
        <v>971</v>
      </c>
      <c r="D726" s="181" t="s">
        <v>163</v>
      </c>
      <c r="E726" s="182" t="s">
        <v>972</v>
      </c>
      <c r="F726" s="183" t="s">
        <v>973</v>
      </c>
      <c r="G726" s="184" t="s">
        <v>552</v>
      </c>
      <c r="H726" s="185">
        <v>1</v>
      </c>
      <c r="I726" s="186"/>
      <c r="J726" s="187">
        <f>ROUND(I726*H726,2)</f>
        <v>0</v>
      </c>
      <c r="K726" s="183" t="s">
        <v>19</v>
      </c>
      <c r="L726" s="41"/>
      <c r="M726" s="188" t="s">
        <v>19</v>
      </c>
      <c r="N726" s="189" t="s">
        <v>43</v>
      </c>
      <c r="O726" s="66"/>
      <c r="P726" s="190">
        <f>O726*H726</f>
        <v>0</v>
      </c>
      <c r="Q726" s="190">
        <v>0</v>
      </c>
      <c r="R726" s="190">
        <f>Q726*H726</f>
        <v>0</v>
      </c>
      <c r="S726" s="190">
        <v>0</v>
      </c>
      <c r="T726" s="191">
        <f>S726*H726</f>
        <v>0</v>
      </c>
      <c r="U726" s="36"/>
      <c r="V726" s="36"/>
      <c r="W726" s="36"/>
      <c r="X726" s="36"/>
      <c r="Y726" s="36"/>
      <c r="Z726" s="36"/>
      <c r="AA726" s="36"/>
      <c r="AB726" s="36"/>
      <c r="AC726" s="36"/>
      <c r="AD726" s="36"/>
      <c r="AE726" s="36"/>
      <c r="AR726" s="192" t="s">
        <v>300</v>
      </c>
      <c r="AT726" s="192" t="s">
        <v>163</v>
      </c>
      <c r="AU726" s="192" t="s">
        <v>81</v>
      </c>
      <c r="AY726" s="19" t="s">
        <v>160</v>
      </c>
      <c r="BE726" s="193">
        <f>IF(N726="základní",J726,0)</f>
        <v>0</v>
      </c>
      <c r="BF726" s="193">
        <f>IF(N726="snížená",J726,0)</f>
        <v>0</v>
      </c>
      <c r="BG726" s="193">
        <f>IF(N726="zákl. přenesená",J726,0)</f>
        <v>0</v>
      </c>
      <c r="BH726" s="193">
        <f>IF(N726="sníž. přenesená",J726,0)</f>
        <v>0</v>
      </c>
      <c r="BI726" s="193">
        <f>IF(N726="nulová",J726,0)</f>
        <v>0</v>
      </c>
      <c r="BJ726" s="19" t="s">
        <v>79</v>
      </c>
      <c r="BK726" s="193">
        <f>ROUND(I726*H726,2)</f>
        <v>0</v>
      </c>
      <c r="BL726" s="19" t="s">
        <v>300</v>
      </c>
      <c r="BM726" s="192" t="s">
        <v>974</v>
      </c>
    </row>
    <row r="727" spans="1:65" s="2" customFormat="1" ht="24.2" customHeight="1">
      <c r="A727" s="36"/>
      <c r="B727" s="37"/>
      <c r="C727" s="181" t="s">
        <v>975</v>
      </c>
      <c r="D727" s="181" t="s">
        <v>163</v>
      </c>
      <c r="E727" s="182" t="s">
        <v>976</v>
      </c>
      <c r="F727" s="183" t="s">
        <v>977</v>
      </c>
      <c r="G727" s="184" t="s">
        <v>166</v>
      </c>
      <c r="H727" s="185">
        <v>4.55</v>
      </c>
      <c r="I727" s="186"/>
      <c r="J727" s="187">
        <f>ROUND(I727*H727,2)</f>
        <v>0</v>
      </c>
      <c r="K727" s="183" t="s">
        <v>19</v>
      </c>
      <c r="L727" s="41"/>
      <c r="M727" s="188" t="s">
        <v>19</v>
      </c>
      <c r="N727" s="189" t="s">
        <v>43</v>
      </c>
      <c r="O727" s="66"/>
      <c r="P727" s="190">
        <f>O727*H727</f>
        <v>0</v>
      </c>
      <c r="Q727" s="190">
        <v>0</v>
      </c>
      <c r="R727" s="190">
        <f>Q727*H727</f>
        <v>0</v>
      </c>
      <c r="S727" s="190">
        <v>0</v>
      </c>
      <c r="T727" s="191">
        <f>S727*H727</f>
        <v>0</v>
      </c>
      <c r="U727" s="36"/>
      <c r="V727" s="36"/>
      <c r="W727" s="36"/>
      <c r="X727" s="36"/>
      <c r="Y727" s="36"/>
      <c r="Z727" s="36"/>
      <c r="AA727" s="36"/>
      <c r="AB727" s="36"/>
      <c r="AC727" s="36"/>
      <c r="AD727" s="36"/>
      <c r="AE727" s="36"/>
      <c r="AR727" s="192" t="s">
        <v>300</v>
      </c>
      <c r="AT727" s="192" t="s">
        <v>163</v>
      </c>
      <c r="AU727" s="192" t="s">
        <v>81</v>
      </c>
      <c r="AY727" s="19" t="s">
        <v>160</v>
      </c>
      <c r="BE727" s="193">
        <f>IF(N727="základní",J727,0)</f>
        <v>0</v>
      </c>
      <c r="BF727" s="193">
        <f>IF(N727="snížená",J727,0)</f>
        <v>0</v>
      </c>
      <c r="BG727" s="193">
        <f>IF(N727="zákl. přenesená",J727,0)</f>
        <v>0</v>
      </c>
      <c r="BH727" s="193">
        <f>IF(N727="sníž. přenesená",J727,0)</f>
        <v>0</v>
      </c>
      <c r="BI727" s="193">
        <f>IF(N727="nulová",J727,0)</f>
        <v>0</v>
      </c>
      <c r="BJ727" s="19" t="s">
        <v>79</v>
      </c>
      <c r="BK727" s="193">
        <f>ROUND(I727*H727,2)</f>
        <v>0</v>
      </c>
      <c r="BL727" s="19" t="s">
        <v>300</v>
      </c>
      <c r="BM727" s="192" t="s">
        <v>978</v>
      </c>
    </row>
    <row r="728" spans="1:65" s="2" customFormat="1" ht="24.2" customHeight="1">
      <c r="A728" s="36"/>
      <c r="B728" s="37"/>
      <c r="C728" s="181" t="s">
        <v>979</v>
      </c>
      <c r="D728" s="181" t="s">
        <v>163</v>
      </c>
      <c r="E728" s="182" t="s">
        <v>980</v>
      </c>
      <c r="F728" s="183" t="s">
        <v>981</v>
      </c>
      <c r="G728" s="184" t="s">
        <v>166</v>
      </c>
      <c r="H728" s="185">
        <v>9.9</v>
      </c>
      <c r="I728" s="186"/>
      <c r="J728" s="187">
        <f>ROUND(I728*H728,2)</f>
        <v>0</v>
      </c>
      <c r="K728" s="183" t="s">
        <v>19</v>
      </c>
      <c r="L728" s="41"/>
      <c r="M728" s="188" t="s">
        <v>19</v>
      </c>
      <c r="N728" s="189" t="s">
        <v>43</v>
      </c>
      <c r="O728" s="66"/>
      <c r="P728" s="190">
        <f>O728*H728</f>
        <v>0</v>
      </c>
      <c r="Q728" s="190">
        <v>0</v>
      </c>
      <c r="R728" s="190">
        <f>Q728*H728</f>
        <v>0</v>
      </c>
      <c r="S728" s="190">
        <v>0</v>
      </c>
      <c r="T728" s="191">
        <f>S728*H728</f>
        <v>0</v>
      </c>
      <c r="U728" s="36"/>
      <c r="V728" s="36"/>
      <c r="W728" s="36"/>
      <c r="X728" s="36"/>
      <c r="Y728" s="36"/>
      <c r="Z728" s="36"/>
      <c r="AA728" s="36"/>
      <c r="AB728" s="36"/>
      <c r="AC728" s="36"/>
      <c r="AD728" s="36"/>
      <c r="AE728" s="36"/>
      <c r="AR728" s="192" t="s">
        <v>300</v>
      </c>
      <c r="AT728" s="192" t="s">
        <v>163</v>
      </c>
      <c r="AU728" s="192" t="s">
        <v>81</v>
      </c>
      <c r="AY728" s="19" t="s">
        <v>160</v>
      </c>
      <c r="BE728" s="193">
        <f>IF(N728="základní",J728,0)</f>
        <v>0</v>
      </c>
      <c r="BF728" s="193">
        <f>IF(N728="snížená",J728,0)</f>
        <v>0</v>
      </c>
      <c r="BG728" s="193">
        <f>IF(N728="zákl. přenesená",J728,0)</f>
        <v>0</v>
      </c>
      <c r="BH728" s="193">
        <f>IF(N728="sníž. přenesená",J728,0)</f>
        <v>0</v>
      </c>
      <c r="BI728" s="193">
        <f>IF(N728="nulová",J728,0)</f>
        <v>0</v>
      </c>
      <c r="BJ728" s="19" t="s">
        <v>79</v>
      </c>
      <c r="BK728" s="193">
        <f>ROUND(I728*H728,2)</f>
        <v>0</v>
      </c>
      <c r="BL728" s="19" t="s">
        <v>300</v>
      </c>
      <c r="BM728" s="192" t="s">
        <v>982</v>
      </c>
    </row>
    <row r="729" spans="1:65" s="2" customFormat="1" ht="24.2" customHeight="1">
      <c r="A729" s="36"/>
      <c r="B729" s="37"/>
      <c r="C729" s="181" t="s">
        <v>983</v>
      </c>
      <c r="D729" s="181" t="s">
        <v>163</v>
      </c>
      <c r="E729" s="182" t="s">
        <v>984</v>
      </c>
      <c r="F729" s="183" t="s">
        <v>985</v>
      </c>
      <c r="G729" s="184" t="s">
        <v>552</v>
      </c>
      <c r="H729" s="185">
        <v>2</v>
      </c>
      <c r="I729" s="186"/>
      <c r="J729" s="187">
        <f>ROUND(I729*H729,2)</f>
        <v>0</v>
      </c>
      <c r="K729" s="183" t="s">
        <v>19</v>
      </c>
      <c r="L729" s="41"/>
      <c r="M729" s="188" t="s">
        <v>19</v>
      </c>
      <c r="N729" s="189" t="s">
        <v>43</v>
      </c>
      <c r="O729" s="66"/>
      <c r="P729" s="190">
        <f>O729*H729</f>
        <v>0</v>
      </c>
      <c r="Q729" s="190">
        <v>0</v>
      </c>
      <c r="R729" s="190">
        <f>Q729*H729</f>
        <v>0</v>
      </c>
      <c r="S729" s="190">
        <v>0</v>
      </c>
      <c r="T729" s="191">
        <f>S729*H729</f>
        <v>0</v>
      </c>
      <c r="U729" s="36"/>
      <c r="V729" s="36"/>
      <c r="W729" s="36"/>
      <c r="X729" s="36"/>
      <c r="Y729" s="36"/>
      <c r="Z729" s="36"/>
      <c r="AA729" s="36"/>
      <c r="AB729" s="36"/>
      <c r="AC729" s="36"/>
      <c r="AD729" s="36"/>
      <c r="AE729" s="36"/>
      <c r="AR729" s="192" t="s">
        <v>300</v>
      </c>
      <c r="AT729" s="192" t="s">
        <v>163</v>
      </c>
      <c r="AU729" s="192" t="s">
        <v>81</v>
      </c>
      <c r="AY729" s="19" t="s">
        <v>160</v>
      </c>
      <c r="BE729" s="193">
        <f>IF(N729="základní",J729,0)</f>
        <v>0</v>
      </c>
      <c r="BF729" s="193">
        <f>IF(N729="snížená",J729,0)</f>
        <v>0</v>
      </c>
      <c r="BG729" s="193">
        <f>IF(N729="zákl. přenesená",J729,0)</f>
        <v>0</v>
      </c>
      <c r="BH729" s="193">
        <f>IF(N729="sníž. přenesená",J729,0)</f>
        <v>0</v>
      </c>
      <c r="BI729" s="193">
        <f>IF(N729="nulová",J729,0)</f>
        <v>0</v>
      </c>
      <c r="BJ729" s="19" t="s">
        <v>79</v>
      </c>
      <c r="BK729" s="193">
        <f>ROUND(I729*H729,2)</f>
        <v>0</v>
      </c>
      <c r="BL729" s="19" t="s">
        <v>300</v>
      </c>
      <c r="BM729" s="192" t="s">
        <v>986</v>
      </c>
    </row>
    <row r="730" spans="2:63" s="12" customFormat="1" ht="25.9" customHeight="1">
      <c r="B730" s="165"/>
      <c r="C730" s="166"/>
      <c r="D730" s="167" t="s">
        <v>71</v>
      </c>
      <c r="E730" s="168" t="s">
        <v>320</v>
      </c>
      <c r="F730" s="168" t="s">
        <v>987</v>
      </c>
      <c r="G730" s="166"/>
      <c r="H730" s="166"/>
      <c r="I730" s="169"/>
      <c r="J730" s="170">
        <f>BK730</f>
        <v>0</v>
      </c>
      <c r="K730" s="166"/>
      <c r="L730" s="171"/>
      <c r="M730" s="172"/>
      <c r="N730" s="173"/>
      <c r="O730" s="173"/>
      <c r="P730" s="174">
        <f>P731</f>
        <v>0</v>
      </c>
      <c r="Q730" s="173"/>
      <c r="R730" s="174">
        <f>R731</f>
        <v>0</v>
      </c>
      <c r="S730" s="173"/>
      <c r="T730" s="175">
        <f>T731</f>
        <v>0</v>
      </c>
      <c r="AR730" s="176" t="s">
        <v>189</v>
      </c>
      <c r="AT730" s="177" t="s">
        <v>71</v>
      </c>
      <c r="AU730" s="177" t="s">
        <v>72</v>
      </c>
      <c r="AY730" s="176" t="s">
        <v>160</v>
      </c>
      <c r="BK730" s="178">
        <f>BK731</f>
        <v>0</v>
      </c>
    </row>
    <row r="731" spans="2:63" s="12" customFormat="1" ht="22.9" customHeight="1">
      <c r="B731" s="165"/>
      <c r="C731" s="166"/>
      <c r="D731" s="167" t="s">
        <v>71</v>
      </c>
      <c r="E731" s="179" t="s">
        <v>988</v>
      </c>
      <c r="F731" s="179" t="s">
        <v>989</v>
      </c>
      <c r="G731" s="166"/>
      <c r="H731" s="166"/>
      <c r="I731" s="169"/>
      <c r="J731" s="180">
        <f>BK731</f>
        <v>0</v>
      </c>
      <c r="K731" s="166"/>
      <c r="L731" s="171"/>
      <c r="M731" s="172"/>
      <c r="N731" s="173"/>
      <c r="O731" s="173"/>
      <c r="P731" s="174">
        <f>SUM(P732:P747)</f>
        <v>0</v>
      </c>
      <c r="Q731" s="173"/>
      <c r="R731" s="174">
        <f>SUM(R732:R747)</f>
        <v>0</v>
      </c>
      <c r="S731" s="173"/>
      <c r="T731" s="175">
        <f>SUM(T732:T747)</f>
        <v>0</v>
      </c>
      <c r="AR731" s="176" t="s">
        <v>189</v>
      </c>
      <c r="AT731" s="177" t="s">
        <v>71</v>
      </c>
      <c r="AU731" s="177" t="s">
        <v>79</v>
      </c>
      <c r="AY731" s="176" t="s">
        <v>160</v>
      </c>
      <c r="BK731" s="178">
        <f>SUM(BK732:BK747)</f>
        <v>0</v>
      </c>
    </row>
    <row r="732" spans="1:65" s="2" customFormat="1" ht="21.75" customHeight="1">
      <c r="A732" s="36"/>
      <c r="B732" s="37"/>
      <c r="C732" s="181" t="s">
        <v>990</v>
      </c>
      <c r="D732" s="181" t="s">
        <v>163</v>
      </c>
      <c r="E732" s="182" t="s">
        <v>991</v>
      </c>
      <c r="F732" s="183" t="s">
        <v>992</v>
      </c>
      <c r="G732" s="184" t="s">
        <v>450</v>
      </c>
      <c r="H732" s="185">
        <v>9376.14</v>
      </c>
      <c r="I732" s="186"/>
      <c r="J732" s="187">
        <f>ROUND(I732*H732,2)</f>
        <v>0</v>
      </c>
      <c r="K732" s="183" t="s">
        <v>19</v>
      </c>
      <c r="L732" s="41"/>
      <c r="M732" s="188" t="s">
        <v>19</v>
      </c>
      <c r="N732" s="189" t="s">
        <v>43</v>
      </c>
      <c r="O732" s="66"/>
      <c r="P732" s="190">
        <f>O732*H732</f>
        <v>0</v>
      </c>
      <c r="Q732" s="190">
        <v>0</v>
      </c>
      <c r="R732" s="190">
        <f>Q732*H732</f>
        <v>0</v>
      </c>
      <c r="S732" s="190">
        <v>0</v>
      </c>
      <c r="T732" s="191">
        <f>S732*H732</f>
        <v>0</v>
      </c>
      <c r="U732" s="36"/>
      <c r="V732" s="36"/>
      <c r="W732" s="36"/>
      <c r="X732" s="36"/>
      <c r="Y732" s="36"/>
      <c r="Z732" s="36"/>
      <c r="AA732" s="36"/>
      <c r="AB732" s="36"/>
      <c r="AC732" s="36"/>
      <c r="AD732" s="36"/>
      <c r="AE732" s="36"/>
      <c r="AR732" s="192" t="s">
        <v>600</v>
      </c>
      <c r="AT732" s="192" t="s">
        <v>163</v>
      </c>
      <c r="AU732" s="192" t="s">
        <v>81</v>
      </c>
      <c r="AY732" s="19" t="s">
        <v>160</v>
      </c>
      <c r="BE732" s="193">
        <f>IF(N732="základní",J732,0)</f>
        <v>0</v>
      </c>
      <c r="BF732" s="193">
        <f>IF(N732="snížená",J732,0)</f>
        <v>0</v>
      </c>
      <c r="BG732" s="193">
        <f>IF(N732="zákl. přenesená",J732,0)</f>
        <v>0</v>
      </c>
      <c r="BH732" s="193">
        <f>IF(N732="sníž. přenesená",J732,0)</f>
        <v>0</v>
      </c>
      <c r="BI732" s="193">
        <f>IF(N732="nulová",J732,0)</f>
        <v>0</v>
      </c>
      <c r="BJ732" s="19" t="s">
        <v>79</v>
      </c>
      <c r="BK732" s="193">
        <f>ROUND(I732*H732,2)</f>
        <v>0</v>
      </c>
      <c r="BL732" s="19" t="s">
        <v>600</v>
      </c>
      <c r="BM732" s="192" t="s">
        <v>993</v>
      </c>
    </row>
    <row r="733" spans="1:65" s="2" customFormat="1" ht="24.2" customHeight="1">
      <c r="A733" s="36"/>
      <c r="B733" s="37"/>
      <c r="C733" s="181" t="s">
        <v>994</v>
      </c>
      <c r="D733" s="181" t="s">
        <v>163</v>
      </c>
      <c r="E733" s="182" t="s">
        <v>995</v>
      </c>
      <c r="F733" s="183" t="s">
        <v>996</v>
      </c>
      <c r="G733" s="184" t="s">
        <v>110</v>
      </c>
      <c r="H733" s="185">
        <v>338.218</v>
      </c>
      <c r="I733" s="186"/>
      <c r="J733" s="187">
        <f>ROUND(I733*H733,2)</f>
        <v>0</v>
      </c>
      <c r="K733" s="183" t="s">
        <v>167</v>
      </c>
      <c r="L733" s="41"/>
      <c r="M733" s="188" t="s">
        <v>19</v>
      </c>
      <c r="N733" s="189" t="s">
        <v>43</v>
      </c>
      <c r="O733" s="66"/>
      <c r="P733" s="190">
        <f>O733*H733</f>
        <v>0</v>
      </c>
      <c r="Q733" s="190">
        <v>0</v>
      </c>
      <c r="R733" s="190">
        <f>Q733*H733</f>
        <v>0</v>
      </c>
      <c r="S733" s="190">
        <v>0</v>
      </c>
      <c r="T733" s="191">
        <f>S733*H733</f>
        <v>0</v>
      </c>
      <c r="U733" s="36"/>
      <c r="V733" s="36"/>
      <c r="W733" s="36"/>
      <c r="X733" s="36"/>
      <c r="Y733" s="36"/>
      <c r="Z733" s="36"/>
      <c r="AA733" s="36"/>
      <c r="AB733" s="36"/>
      <c r="AC733" s="36"/>
      <c r="AD733" s="36"/>
      <c r="AE733" s="36"/>
      <c r="AR733" s="192" t="s">
        <v>600</v>
      </c>
      <c r="AT733" s="192" t="s">
        <v>163</v>
      </c>
      <c r="AU733" s="192" t="s">
        <v>81</v>
      </c>
      <c r="AY733" s="19" t="s">
        <v>160</v>
      </c>
      <c r="BE733" s="193">
        <f>IF(N733="základní",J733,0)</f>
        <v>0</v>
      </c>
      <c r="BF733" s="193">
        <f>IF(N733="snížená",J733,0)</f>
        <v>0</v>
      </c>
      <c r="BG733" s="193">
        <f>IF(N733="zákl. přenesená",J733,0)</f>
        <v>0</v>
      </c>
      <c r="BH733" s="193">
        <f>IF(N733="sníž. přenesená",J733,0)</f>
        <v>0</v>
      </c>
      <c r="BI733" s="193">
        <f>IF(N733="nulová",J733,0)</f>
        <v>0</v>
      </c>
      <c r="BJ733" s="19" t="s">
        <v>79</v>
      </c>
      <c r="BK733" s="193">
        <f>ROUND(I733*H733,2)</f>
        <v>0</v>
      </c>
      <c r="BL733" s="19" t="s">
        <v>600</v>
      </c>
      <c r="BM733" s="192" t="s">
        <v>997</v>
      </c>
    </row>
    <row r="734" spans="1:47" s="2" customFormat="1" ht="11.25">
      <c r="A734" s="36"/>
      <c r="B734" s="37"/>
      <c r="C734" s="38"/>
      <c r="D734" s="194" t="s">
        <v>170</v>
      </c>
      <c r="E734" s="38"/>
      <c r="F734" s="195" t="s">
        <v>998</v>
      </c>
      <c r="G734" s="38"/>
      <c r="H734" s="38"/>
      <c r="I734" s="196"/>
      <c r="J734" s="38"/>
      <c r="K734" s="38"/>
      <c r="L734" s="41"/>
      <c r="M734" s="197"/>
      <c r="N734" s="198"/>
      <c r="O734" s="66"/>
      <c r="P734" s="66"/>
      <c r="Q734" s="66"/>
      <c r="R734" s="66"/>
      <c r="S734" s="66"/>
      <c r="T734" s="67"/>
      <c r="U734" s="36"/>
      <c r="V734" s="36"/>
      <c r="W734" s="36"/>
      <c r="X734" s="36"/>
      <c r="Y734" s="36"/>
      <c r="Z734" s="36"/>
      <c r="AA734" s="36"/>
      <c r="AB734" s="36"/>
      <c r="AC734" s="36"/>
      <c r="AD734" s="36"/>
      <c r="AE734" s="36"/>
      <c r="AT734" s="19" t="s">
        <v>170</v>
      </c>
      <c r="AU734" s="19" t="s">
        <v>81</v>
      </c>
    </row>
    <row r="735" spans="2:51" s="13" customFormat="1" ht="11.25">
      <c r="B735" s="199"/>
      <c r="C735" s="200"/>
      <c r="D735" s="201" t="s">
        <v>172</v>
      </c>
      <c r="E735" s="202" t="s">
        <v>19</v>
      </c>
      <c r="F735" s="203" t="s">
        <v>999</v>
      </c>
      <c r="G735" s="200"/>
      <c r="H735" s="202" t="s">
        <v>19</v>
      </c>
      <c r="I735" s="204"/>
      <c r="J735" s="200"/>
      <c r="K735" s="200"/>
      <c r="L735" s="205"/>
      <c r="M735" s="206"/>
      <c r="N735" s="207"/>
      <c r="O735" s="207"/>
      <c r="P735" s="207"/>
      <c r="Q735" s="207"/>
      <c r="R735" s="207"/>
      <c r="S735" s="207"/>
      <c r="T735" s="208"/>
      <c r="AT735" s="209" t="s">
        <v>172</v>
      </c>
      <c r="AU735" s="209" t="s">
        <v>81</v>
      </c>
      <c r="AV735" s="13" t="s">
        <v>79</v>
      </c>
      <c r="AW735" s="13" t="s">
        <v>33</v>
      </c>
      <c r="AX735" s="13" t="s">
        <v>72</v>
      </c>
      <c r="AY735" s="209" t="s">
        <v>160</v>
      </c>
    </row>
    <row r="736" spans="2:51" s="14" customFormat="1" ht="11.25">
      <c r="B736" s="210"/>
      <c r="C736" s="211"/>
      <c r="D736" s="201" t="s">
        <v>172</v>
      </c>
      <c r="E736" s="212" t="s">
        <v>19</v>
      </c>
      <c r="F736" s="213" t="s">
        <v>1000</v>
      </c>
      <c r="G736" s="211"/>
      <c r="H736" s="214">
        <v>42.826</v>
      </c>
      <c r="I736" s="215"/>
      <c r="J736" s="211"/>
      <c r="K736" s="211"/>
      <c r="L736" s="216"/>
      <c r="M736" s="217"/>
      <c r="N736" s="218"/>
      <c r="O736" s="218"/>
      <c r="P736" s="218"/>
      <c r="Q736" s="218"/>
      <c r="R736" s="218"/>
      <c r="S736" s="218"/>
      <c r="T736" s="219"/>
      <c r="AT736" s="220" t="s">
        <v>172</v>
      </c>
      <c r="AU736" s="220" t="s">
        <v>81</v>
      </c>
      <c r="AV736" s="14" t="s">
        <v>81</v>
      </c>
      <c r="AW736" s="14" t="s">
        <v>33</v>
      </c>
      <c r="AX736" s="14" t="s">
        <v>72</v>
      </c>
      <c r="AY736" s="220" t="s">
        <v>160</v>
      </c>
    </row>
    <row r="737" spans="2:51" s="14" customFormat="1" ht="11.25">
      <c r="B737" s="210"/>
      <c r="C737" s="211"/>
      <c r="D737" s="201" t="s">
        <v>172</v>
      </c>
      <c r="E737" s="212" t="s">
        <v>19</v>
      </c>
      <c r="F737" s="213" t="s">
        <v>1001</v>
      </c>
      <c r="G737" s="211"/>
      <c r="H737" s="214">
        <v>117.638</v>
      </c>
      <c r="I737" s="215"/>
      <c r="J737" s="211"/>
      <c r="K737" s="211"/>
      <c r="L737" s="216"/>
      <c r="M737" s="217"/>
      <c r="N737" s="218"/>
      <c r="O737" s="218"/>
      <c r="P737" s="218"/>
      <c r="Q737" s="218"/>
      <c r="R737" s="218"/>
      <c r="S737" s="218"/>
      <c r="T737" s="219"/>
      <c r="AT737" s="220" t="s">
        <v>172</v>
      </c>
      <c r="AU737" s="220" t="s">
        <v>81</v>
      </c>
      <c r="AV737" s="14" t="s">
        <v>81</v>
      </c>
      <c r="AW737" s="14" t="s">
        <v>33</v>
      </c>
      <c r="AX737" s="14" t="s">
        <v>72</v>
      </c>
      <c r="AY737" s="220" t="s">
        <v>160</v>
      </c>
    </row>
    <row r="738" spans="2:51" s="14" customFormat="1" ht="11.25">
      <c r="B738" s="210"/>
      <c r="C738" s="211"/>
      <c r="D738" s="201" t="s">
        <v>172</v>
      </c>
      <c r="E738" s="212" t="s">
        <v>19</v>
      </c>
      <c r="F738" s="213" t="s">
        <v>1002</v>
      </c>
      <c r="G738" s="211"/>
      <c r="H738" s="214">
        <v>60.116</v>
      </c>
      <c r="I738" s="215"/>
      <c r="J738" s="211"/>
      <c r="K738" s="211"/>
      <c r="L738" s="216"/>
      <c r="M738" s="217"/>
      <c r="N738" s="218"/>
      <c r="O738" s="218"/>
      <c r="P738" s="218"/>
      <c r="Q738" s="218"/>
      <c r="R738" s="218"/>
      <c r="S738" s="218"/>
      <c r="T738" s="219"/>
      <c r="AT738" s="220" t="s">
        <v>172</v>
      </c>
      <c r="AU738" s="220" t="s">
        <v>81</v>
      </c>
      <c r="AV738" s="14" t="s">
        <v>81</v>
      </c>
      <c r="AW738" s="14" t="s">
        <v>33</v>
      </c>
      <c r="AX738" s="14" t="s">
        <v>72</v>
      </c>
      <c r="AY738" s="220" t="s">
        <v>160</v>
      </c>
    </row>
    <row r="739" spans="2:51" s="14" customFormat="1" ht="11.25">
      <c r="B739" s="210"/>
      <c r="C739" s="211"/>
      <c r="D739" s="201" t="s">
        <v>172</v>
      </c>
      <c r="E739" s="212" t="s">
        <v>19</v>
      </c>
      <c r="F739" s="213" t="s">
        <v>1003</v>
      </c>
      <c r="G739" s="211"/>
      <c r="H739" s="214">
        <v>117.638</v>
      </c>
      <c r="I739" s="215"/>
      <c r="J739" s="211"/>
      <c r="K739" s="211"/>
      <c r="L739" s="216"/>
      <c r="M739" s="217"/>
      <c r="N739" s="218"/>
      <c r="O739" s="218"/>
      <c r="P739" s="218"/>
      <c r="Q739" s="218"/>
      <c r="R739" s="218"/>
      <c r="S739" s="218"/>
      <c r="T739" s="219"/>
      <c r="AT739" s="220" t="s">
        <v>172</v>
      </c>
      <c r="AU739" s="220" t="s">
        <v>81</v>
      </c>
      <c r="AV739" s="14" t="s">
        <v>81</v>
      </c>
      <c r="AW739" s="14" t="s">
        <v>33</v>
      </c>
      <c r="AX739" s="14" t="s">
        <v>72</v>
      </c>
      <c r="AY739" s="220" t="s">
        <v>160</v>
      </c>
    </row>
    <row r="740" spans="2:51" s="15" customFormat="1" ht="11.25">
      <c r="B740" s="221"/>
      <c r="C740" s="222"/>
      <c r="D740" s="201" t="s">
        <v>172</v>
      </c>
      <c r="E740" s="223" t="s">
        <v>19</v>
      </c>
      <c r="F740" s="224" t="s">
        <v>178</v>
      </c>
      <c r="G740" s="222"/>
      <c r="H740" s="225">
        <v>338.218</v>
      </c>
      <c r="I740" s="226"/>
      <c r="J740" s="222"/>
      <c r="K740" s="222"/>
      <c r="L740" s="227"/>
      <c r="M740" s="228"/>
      <c r="N740" s="229"/>
      <c r="O740" s="229"/>
      <c r="P740" s="229"/>
      <c r="Q740" s="229"/>
      <c r="R740" s="229"/>
      <c r="S740" s="229"/>
      <c r="T740" s="230"/>
      <c r="AT740" s="231" t="s">
        <v>172</v>
      </c>
      <c r="AU740" s="231" t="s">
        <v>81</v>
      </c>
      <c r="AV740" s="15" t="s">
        <v>168</v>
      </c>
      <c r="AW740" s="15" t="s">
        <v>33</v>
      </c>
      <c r="AX740" s="15" t="s">
        <v>79</v>
      </c>
      <c r="AY740" s="231" t="s">
        <v>160</v>
      </c>
    </row>
    <row r="741" spans="1:65" s="2" customFormat="1" ht="24.2" customHeight="1">
      <c r="A741" s="36"/>
      <c r="B741" s="37"/>
      <c r="C741" s="181" t="s">
        <v>1004</v>
      </c>
      <c r="D741" s="181" t="s">
        <v>163</v>
      </c>
      <c r="E741" s="182" t="s">
        <v>1005</v>
      </c>
      <c r="F741" s="183" t="s">
        <v>1006</v>
      </c>
      <c r="G741" s="184" t="s">
        <v>110</v>
      </c>
      <c r="H741" s="185">
        <v>333.912</v>
      </c>
      <c r="I741" s="186"/>
      <c r="J741" s="187">
        <f>ROUND(I741*H741,2)</f>
        <v>0</v>
      </c>
      <c r="K741" s="183" t="s">
        <v>167</v>
      </c>
      <c r="L741" s="41"/>
      <c r="M741" s="188" t="s">
        <v>19</v>
      </c>
      <c r="N741" s="189" t="s">
        <v>43</v>
      </c>
      <c r="O741" s="66"/>
      <c r="P741" s="190">
        <f>O741*H741</f>
        <v>0</v>
      </c>
      <c r="Q741" s="190">
        <v>0</v>
      </c>
      <c r="R741" s="190">
        <f>Q741*H741</f>
        <v>0</v>
      </c>
      <c r="S741" s="190">
        <v>0</v>
      </c>
      <c r="T741" s="191">
        <f>S741*H741</f>
        <v>0</v>
      </c>
      <c r="U741" s="36"/>
      <c r="V741" s="36"/>
      <c r="W741" s="36"/>
      <c r="X741" s="36"/>
      <c r="Y741" s="36"/>
      <c r="Z741" s="36"/>
      <c r="AA741" s="36"/>
      <c r="AB741" s="36"/>
      <c r="AC741" s="36"/>
      <c r="AD741" s="36"/>
      <c r="AE741" s="36"/>
      <c r="AR741" s="192" t="s">
        <v>600</v>
      </c>
      <c r="AT741" s="192" t="s">
        <v>163</v>
      </c>
      <c r="AU741" s="192" t="s">
        <v>81</v>
      </c>
      <c r="AY741" s="19" t="s">
        <v>160</v>
      </c>
      <c r="BE741" s="193">
        <f>IF(N741="základní",J741,0)</f>
        <v>0</v>
      </c>
      <c r="BF741" s="193">
        <f>IF(N741="snížená",J741,0)</f>
        <v>0</v>
      </c>
      <c r="BG741" s="193">
        <f>IF(N741="zákl. přenesená",J741,0)</f>
        <v>0</v>
      </c>
      <c r="BH741" s="193">
        <f>IF(N741="sníž. přenesená",J741,0)</f>
        <v>0</v>
      </c>
      <c r="BI741" s="193">
        <f>IF(N741="nulová",J741,0)</f>
        <v>0</v>
      </c>
      <c r="BJ741" s="19" t="s">
        <v>79</v>
      </c>
      <c r="BK741" s="193">
        <f>ROUND(I741*H741,2)</f>
        <v>0</v>
      </c>
      <c r="BL741" s="19" t="s">
        <v>600</v>
      </c>
      <c r="BM741" s="192" t="s">
        <v>1007</v>
      </c>
    </row>
    <row r="742" spans="1:47" s="2" customFormat="1" ht="11.25">
      <c r="A742" s="36"/>
      <c r="B742" s="37"/>
      <c r="C742" s="38"/>
      <c r="D742" s="194" t="s">
        <v>170</v>
      </c>
      <c r="E742" s="38"/>
      <c r="F742" s="195" t="s">
        <v>1008</v>
      </c>
      <c r="G742" s="38"/>
      <c r="H742" s="38"/>
      <c r="I742" s="196"/>
      <c r="J742" s="38"/>
      <c r="K742" s="38"/>
      <c r="L742" s="41"/>
      <c r="M742" s="197"/>
      <c r="N742" s="198"/>
      <c r="O742" s="66"/>
      <c r="P742" s="66"/>
      <c r="Q742" s="66"/>
      <c r="R742" s="66"/>
      <c r="S742" s="66"/>
      <c r="T742" s="67"/>
      <c r="U742" s="36"/>
      <c r="V742" s="36"/>
      <c r="W742" s="36"/>
      <c r="X742" s="36"/>
      <c r="Y742" s="36"/>
      <c r="Z742" s="36"/>
      <c r="AA742" s="36"/>
      <c r="AB742" s="36"/>
      <c r="AC742" s="36"/>
      <c r="AD742" s="36"/>
      <c r="AE742" s="36"/>
      <c r="AT742" s="19" t="s">
        <v>170</v>
      </c>
      <c r="AU742" s="19" t="s">
        <v>81</v>
      </c>
    </row>
    <row r="743" spans="2:51" s="13" customFormat="1" ht="11.25">
      <c r="B743" s="199"/>
      <c r="C743" s="200"/>
      <c r="D743" s="201" t="s">
        <v>172</v>
      </c>
      <c r="E743" s="202" t="s">
        <v>19</v>
      </c>
      <c r="F743" s="203" t="s">
        <v>1009</v>
      </c>
      <c r="G743" s="200"/>
      <c r="H743" s="202" t="s">
        <v>19</v>
      </c>
      <c r="I743" s="204"/>
      <c r="J743" s="200"/>
      <c r="K743" s="200"/>
      <c r="L743" s="205"/>
      <c r="M743" s="206"/>
      <c r="N743" s="207"/>
      <c r="O743" s="207"/>
      <c r="P743" s="207"/>
      <c r="Q743" s="207"/>
      <c r="R743" s="207"/>
      <c r="S743" s="207"/>
      <c r="T743" s="208"/>
      <c r="AT743" s="209" t="s">
        <v>172</v>
      </c>
      <c r="AU743" s="209" t="s">
        <v>81</v>
      </c>
      <c r="AV743" s="13" t="s">
        <v>79</v>
      </c>
      <c r="AW743" s="13" t="s">
        <v>33</v>
      </c>
      <c r="AX743" s="13" t="s">
        <v>72</v>
      </c>
      <c r="AY743" s="209" t="s">
        <v>160</v>
      </c>
    </row>
    <row r="744" spans="2:51" s="13" customFormat="1" ht="11.25">
      <c r="B744" s="199"/>
      <c r="C744" s="200"/>
      <c r="D744" s="201" t="s">
        <v>172</v>
      </c>
      <c r="E744" s="202" t="s">
        <v>19</v>
      </c>
      <c r="F744" s="203" t="s">
        <v>1010</v>
      </c>
      <c r="G744" s="200"/>
      <c r="H744" s="202" t="s">
        <v>19</v>
      </c>
      <c r="I744" s="204"/>
      <c r="J744" s="200"/>
      <c r="K744" s="200"/>
      <c r="L744" s="205"/>
      <c r="M744" s="206"/>
      <c r="N744" s="207"/>
      <c r="O744" s="207"/>
      <c r="P744" s="207"/>
      <c r="Q744" s="207"/>
      <c r="R744" s="207"/>
      <c r="S744" s="207"/>
      <c r="T744" s="208"/>
      <c r="AT744" s="209" t="s">
        <v>172</v>
      </c>
      <c r="AU744" s="209" t="s">
        <v>81</v>
      </c>
      <c r="AV744" s="13" t="s">
        <v>79</v>
      </c>
      <c r="AW744" s="13" t="s">
        <v>33</v>
      </c>
      <c r="AX744" s="13" t="s">
        <v>72</v>
      </c>
      <c r="AY744" s="209" t="s">
        <v>160</v>
      </c>
    </row>
    <row r="745" spans="2:51" s="14" customFormat="1" ht="11.25">
      <c r="B745" s="210"/>
      <c r="C745" s="211"/>
      <c r="D745" s="201" t="s">
        <v>172</v>
      </c>
      <c r="E745" s="212" t="s">
        <v>19</v>
      </c>
      <c r="F745" s="213" t="s">
        <v>1011</v>
      </c>
      <c r="G745" s="211"/>
      <c r="H745" s="214">
        <v>333.912</v>
      </c>
      <c r="I745" s="215"/>
      <c r="J745" s="211"/>
      <c r="K745" s="211"/>
      <c r="L745" s="216"/>
      <c r="M745" s="217"/>
      <c r="N745" s="218"/>
      <c r="O745" s="218"/>
      <c r="P745" s="218"/>
      <c r="Q745" s="218"/>
      <c r="R745" s="218"/>
      <c r="S745" s="218"/>
      <c r="T745" s="219"/>
      <c r="AT745" s="220" t="s">
        <v>172</v>
      </c>
      <c r="AU745" s="220" t="s">
        <v>81</v>
      </c>
      <c r="AV745" s="14" t="s">
        <v>81</v>
      </c>
      <c r="AW745" s="14" t="s">
        <v>33</v>
      </c>
      <c r="AX745" s="14" t="s">
        <v>79</v>
      </c>
      <c r="AY745" s="220" t="s">
        <v>160</v>
      </c>
    </row>
    <row r="746" spans="1:65" s="2" customFormat="1" ht="16.5" customHeight="1">
      <c r="A746" s="36"/>
      <c r="B746" s="37"/>
      <c r="C746" s="244" t="s">
        <v>1012</v>
      </c>
      <c r="D746" s="244" t="s">
        <v>320</v>
      </c>
      <c r="E746" s="245" t="s">
        <v>1013</v>
      </c>
      <c r="F746" s="246" t="s">
        <v>1014</v>
      </c>
      <c r="G746" s="247" t="s">
        <v>110</v>
      </c>
      <c r="H746" s="248">
        <v>739.343</v>
      </c>
      <c r="I746" s="249"/>
      <c r="J746" s="250">
        <f>ROUND(I746*H746,2)</f>
        <v>0</v>
      </c>
      <c r="K746" s="246" t="s">
        <v>19</v>
      </c>
      <c r="L746" s="251"/>
      <c r="M746" s="252" t="s">
        <v>19</v>
      </c>
      <c r="N746" s="253" t="s">
        <v>43</v>
      </c>
      <c r="O746" s="66"/>
      <c r="P746" s="190">
        <f>O746*H746</f>
        <v>0</v>
      </c>
      <c r="Q746" s="190">
        <v>0</v>
      </c>
      <c r="R746" s="190">
        <f>Q746*H746</f>
        <v>0</v>
      </c>
      <c r="S746" s="190">
        <v>0</v>
      </c>
      <c r="T746" s="191">
        <f>S746*H746</f>
        <v>0</v>
      </c>
      <c r="U746" s="36"/>
      <c r="V746" s="36"/>
      <c r="W746" s="36"/>
      <c r="X746" s="36"/>
      <c r="Y746" s="36"/>
      <c r="Z746" s="36"/>
      <c r="AA746" s="36"/>
      <c r="AB746" s="36"/>
      <c r="AC746" s="36"/>
      <c r="AD746" s="36"/>
      <c r="AE746" s="36"/>
      <c r="AR746" s="192" t="s">
        <v>1015</v>
      </c>
      <c r="AT746" s="192" t="s">
        <v>320</v>
      </c>
      <c r="AU746" s="192" t="s">
        <v>81</v>
      </c>
      <c r="AY746" s="19" t="s">
        <v>160</v>
      </c>
      <c r="BE746" s="193">
        <f>IF(N746="základní",J746,0)</f>
        <v>0</v>
      </c>
      <c r="BF746" s="193">
        <f>IF(N746="snížená",J746,0)</f>
        <v>0</v>
      </c>
      <c r="BG746" s="193">
        <f>IF(N746="zákl. přenesená",J746,0)</f>
        <v>0</v>
      </c>
      <c r="BH746" s="193">
        <f>IF(N746="sníž. přenesená",J746,0)</f>
        <v>0</v>
      </c>
      <c r="BI746" s="193">
        <f>IF(N746="nulová",J746,0)</f>
        <v>0</v>
      </c>
      <c r="BJ746" s="19" t="s">
        <v>79</v>
      </c>
      <c r="BK746" s="193">
        <f>ROUND(I746*H746,2)</f>
        <v>0</v>
      </c>
      <c r="BL746" s="19" t="s">
        <v>600</v>
      </c>
      <c r="BM746" s="192" t="s">
        <v>1016</v>
      </c>
    </row>
    <row r="747" spans="2:51" s="14" customFormat="1" ht="11.25">
      <c r="B747" s="210"/>
      <c r="C747" s="211"/>
      <c r="D747" s="201" t="s">
        <v>172</v>
      </c>
      <c r="E747" s="211"/>
      <c r="F747" s="213" t="s">
        <v>1017</v>
      </c>
      <c r="G747" s="211"/>
      <c r="H747" s="214">
        <v>739.343</v>
      </c>
      <c r="I747" s="215"/>
      <c r="J747" s="211"/>
      <c r="K747" s="211"/>
      <c r="L747" s="216"/>
      <c r="M747" s="254"/>
      <c r="N747" s="255"/>
      <c r="O747" s="255"/>
      <c r="P747" s="255"/>
      <c r="Q747" s="255"/>
      <c r="R747" s="255"/>
      <c r="S747" s="255"/>
      <c r="T747" s="256"/>
      <c r="AT747" s="220" t="s">
        <v>172</v>
      </c>
      <c r="AU747" s="220" t="s">
        <v>81</v>
      </c>
      <c r="AV747" s="14" t="s">
        <v>81</v>
      </c>
      <c r="AW747" s="14" t="s">
        <v>4</v>
      </c>
      <c r="AX747" s="14" t="s">
        <v>79</v>
      </c>
      <c r="AY747" s="220" t="s">
        <v>160</v>
      </c>
    </row>
    <row r="748" spans="1:31" s="2" customFormat="1" ht="6.95" customHeight="1">
      <c r="A748" s="36"/>
      <c r="B748" s="49"/>
      <c r="C748" s="50"/>
      <c r="D748" s="50"/>
      <c r="E748" s="50"/>
      <c r="F748" s="50"/>
      <c r="G748" s="50"/>
      <c r="H748" s="50"/>
      <c r="I748" s="50"/>
      <c r="J748" s="50"/>
      <c r="K748" s="50"/>
      <c r="L748" s="41"/>
      <c r="M748" s="36"/>
      <c r="O748" s="36"/>
      <c r="P748" s="36"/>
      <c r="Q748" s="36"/>
      <c r="R748" s="36"/>
      <c r="S748" s="36"/>
      <c r="T748" s="36"/>
      <c r="U748" s="36"/>
      <c r="V748" s="36"/>
      <c r="W748" s="36"/>
      <c r="X748" s="36"/>
      <c r="Y748" s="36"/>
      <c r="Z748" s="36"/>
      <c r="AA748" s="36"/>
      <c r="AB748" s="36"/>
      <c r="AC748" s="36"/>
      <c r="AD748" s="36"/>
      <c r="AE748" s="36"/>
    </row>
  </sheetData>
  <sheetProtection algorithmName="SHA-512" hashValue="oDNHJ/xPWG5twDd8OEsAwwjBB8vwlowGF3+gv1gm+nfrI2/6YDdBPzT0DvKIE/Sg3+mGWozYnjdVAylwrRVHLw==" saltValue="TWKmE25IBn2SnQsOBM3u3oCQQOyiJB5XSSNybme36gyGTgy4UaASMJRe8PYmXHmoH9b6Lu7hiLNNMpRuGe9szQ==" spinCount="100000" sheet="1" objects="1" scenarios="1" formatColumns="0" formatRows="0" autoFilter="0"/>
  <autoFilter ref="C105:K747"/>
  <mergeCells count="12">
    <mergeCell ref="E98:H98"/>
    <mergeCell ref="L2:V2"/>
    <mergeCell ref="E50:H50"/>
    <mergeCell ref="E52:H52"/>
    <mergeCell ref="E54:H54"/>
    <mergeCell ref="E94:H94"/>
    <mergeCell ref="E96:H96"/>
    <mergeCell ref="E7:H7"/>
    <mergeCell ref="E9:H9"/>
    <mergeCell ref="E11:H11"/>
    <mergeCell ref="E20:H20"/>
    <mergeCell ref="E29:H29"/>
  </mergeCells>
  <hyperlinks>
    <hyperlink ref="F110" r:id="rId1" display="https://podminky.urs.cz/item/CS_URS_2022_01/919735112"/>
    <hyperlink ref="F118" r:id="rId2" display="https://podminky.urs.cz/item/CS_URS_2022_01/113107242"/>
    <hyperlink ref="F128" r:id="rId3" display="https://podminky.urs.cz/item/CS_URS_2022_01/997221561"/>
    <hyperlink ref="F130" r:id="rId4" display="https://podminky.urs.cz/item/CS_URS_2022_01/997221569"/>
    <hyperlink ref="F133" r:id="rId5" display="https://podminky.urs.cz/item/CS_URS_2022_01/997013875"/>
    <hyperlink ref="F135" r:id="rId6" display="https://podminky.urs.cz/item/CS_URS_2022_01/961044111"/>
    <hyperlink ref="F148" r:id="rId7" display="https://podminky.urs.cz/item/CS_URS_2022_01/997013501"/>
    <hyperlink ref="F150" r:id="rId8" display="https://podminky.urs.cz/item/CS_URS_2022_01/997013509"/>
    <hyperlink ref="F153" r:id="rId9" display="https://podminky.urs.cz/item/CS_URS_2022_01/997013861"/>
    <hyperlink ref="F155" r:id="rId10" display="https://podminky.urs.cz/item/CS_URS_2022_01/122251105"/>
    <hyperlink ref="F186" r:id="rId11" display="https://podminky.urs.cz/item/CS_URS_2022_01/162751117"/>
    <hyperlink ref="F188" r:id="rId12" display="https://podminky.urs.cz/item/CS_URS_2022_01/162751119"/>
    <hyperlink ref="F191" r:id="rId13" display="https://podminky.urs.cz/item/CS_URS_2022_01/171201231"/>
    <hyperlink ref="F194" r:id="rId14" display="https://podminky.urs.cz/item/CS_URS_2022_01/181951112"/>
    <hyperlink ref="F213" r:id="rId15" display="https://podminky.urs.cz/item/CS_URS_2022_01/167151111"/>
    <hyperlink ref="F216" r:id="rId16" display="https://podminky.urs.cz/item/CS_URS_2022_01/162751117"/>
    <hyperlink ref="F222" r:id="rId17" display="https://podminky.urs.cz/item/CS_URS_2022_01/171151103"/>
    <hyperlink ref="F225" r:id="rId18" display="https://podminky.urs.cz/item/CS_URS_2022_01/561061111"/>
    <hyperlink ref="F239" r:id="rId19" display="https://podminky.urs.cz/item/CS_URS_2022_01/167151101"/>
    <hyperlink ref="F242" r:id="rId20" display="https://podminky.urs.cz/item/CS_URS_2022_01/162751117"/>
    <hyperlink ref="F248" r:id="rId21" display="https://podminky.urs.cz/item/CS_URS_2022_01/171151103"/>
    <hyperlink ref="F251" r:id="rId22" display="https://podminky.urs.cz/item/CS_URS_2022_01/561051111"/>
    <hyperlink ref="F265" r:id="rId23" display="https://podminky.urs.cz/item/CS_URS_2022_01/171151112"/>
    <hyperlink ref="F276" r:id="rId24" display="https://podminky.urs.cz/item/CS_URS_2022_01/564811111"/>
    <hyperlink ref="F281" r:id="rId25" display="https://podminky.urs.cz/item/CS_URS_2022_01/564831111"/>
    <hyperlink ref="F284" r:id="rId26" display="https://podminky.urs.cz/item/CS_URS_2022_01/565155111"/>
    <hyperlink ref="F286" r:id="rId27" display="https://podminky.urs.cz/item/CS_URS_2022_01/573231112"/>
    <hyperlink ref="F288" r:id="rId28" display="https://podminky.urs.cz/item/CS_URS_2022_01/577144111"/>
    <hyperlink ref="F291" r:id="rId29" display="https://podminky.urs.cz/item/CS_URS_2022_01/167151101"/>
    <hyperlink ref="F294" r:id="rId30" display="https://podminky.urs.cz/item/CS_URS_2022_01/162351103"/>
    <hyperlink ref="F296" r:id="rId31" display="https://podminky.urs.cz/item/CS_URS_2022_01/174151101"/>
    <hyperlink ref="F313" r:id="rId32" display="https://podminky.urs.cz/item/CS_URS_2022_01/167151101"/>
    <hyperlink ref="F315" r:id="rId33" display="https://podminky.urs.cz/item/CS_URS_2022_01/162751117"/>
    <hyperlink ref="F322" r:id="rId34" display="https://podminky.urs.cz/item/CS_URS_2022_01/181351003"/>
    <hyperlink ref="F327" r:id="rId35" display="https://podminky.urs.cz/item/CS_URS_2022_01/181111111"/>
    <hyperlink ref="F329" r:id="rId36" display="https://podminky.urs.cz/item/CS_URS_2022_01/181411131"/>
    <hyperlink ref="F333" r:id="rId37" display="https://podminky.urs.cz/item/CS_URS_2022_01/185804312"/>
    <hyperlink ref="F338" r:id="rId38" display="https://podminky.urs.cz/item/CS_URS_2022_01/226213513"/>
    <hyperlink ref="F343" r:id="rId39" display="https://podminky.urs.cz/item/CS_URS_2022_01/226214113"/>
    <hyperlink ref="F348" r:id="rId40" display="https://podminky.urs.cz/item/CS_URS_2022_01/226212213"/>
    <hyperlink ref="F352" r:id="rId41" display="https://podminky.urs.cz/item/CS_URS_2022_01/167151101"/>
    <hyperlink ref="F367" r:id="rId42" display="https://podminky.urs.cz/item/CS_URS_2022_01/162751117"/>
    <hyperlink ref="F369" r:id="rId43" display="https://podminky.urs.cz/item/CS_URS_2022_01/162751119"/>
    <hyperlink ref="F372" r:id="rId44" display="https://podminky.urs.cz/item/CS_URS_2022_01/171201231"/>
    <hyperlink ref="F375" r:id="rId45" display="https://podminky.urs.cz/item/CS_URS_2022_01/231212112"/>
    <hyperlink ref="F379" r:id="rId46" display="https://podminky.urs.cz/item/CS_URS_2022_01/231212113"/>
    <hyperlink ref="F385" r:id="rId47" display="https://podminky.urs.cz/item/CS_URS_2022_01/231212114"/>
    <hyperlink ref="F403" r:id="rId48" display="https://podminky.urs.cz/item/CS_URS_2022_01/231611114"/>
    <hyperlink ref="F422" r:id="rId49" display="https://podminky.urs.cz/item/CS_URS_2022_01/331123903"/>
    <hyperlink ref="F427" r:id="rId50" display="https://podminky.urs.cz/item/CS_URS_2022_01/331123904"/>
    <hyperlink ref="F432" r:id="rId51" display="https://podminky.urs.cz/item/CS_URS_2022_01/389381001"/>
    <hyperlink ref="F445" r:id="rId52" display="https://podminky.urs.cz/item/CS_URS_2022_01/413123903"/>
    <hyperlink ref="F456" r:id="rId53" display="https://podminky.urs.cz/item/CS_URS_2022_01/413123901"/>
    <hyperlink ref="F468" r:id="rId54" display="https://podminky.urs.cz/item/CS_URS_2022_01/271532212"/>
    <hyperlink ref="F480" r:id="rId55" display="https://podminky.urs.cz/item/CS_URS_2022_01/382127890"/>
    <hyperlink ref="F494" r:id="rId56" display="https://podminky.urs.cz/item/CS_URS_2022_01/945412112"/>
    <hyperlink ref="F499" r:id="rId57" display="https://podminky.urs.cz/item/CS_URS_2022_01/949101112"/>
    <hyperlink ref="F505" r:id="rId58" display="https://podminky.urs.cz/item/CS_URS_2022_01/952902121"/>
    <hyperlink ref="F513" r:id="rId59" display="https://podminky.urs.cz/item/CS_URS_2022_01/998014011"/>
    <hyperlink ref="F517" r:id="rId60" display="https://podminky.urs.cz/item/CS_URS_2022_01/711471051"/>
    <hyperlink ref="F526" r:id="rId61" display="https://podminky.urs.cz/item/CS_URS_2022_01/711472051"/>
    <hyperlink ref="F537" r:id="rId62" display="https://podminky.urs.cz/item/CS_URS_2022_01/711491171"/>
    <hyperlink ref="F540" r:id="rId63" display="https://podminky.urs.cz/item/CS_URS_2022_01/711491271"/>
    <hyperlink ref="F549" r:id="rId64" display="https://podminky.urs.cz/item/CS_URS_2022_01/711491172"/>
    <hyperlink ref="F552" r:id="rId65" display="https://podminky.urs.cz/item/CS_URS_2022_01/711491272"/>
    <hyperlink ref="F560" r:id="rId66" display="https://podminky.urs.cz/item/CS_URS_2022_01/711491175"/>
    <hyperlink ref="F568" r:id="rId67" display="https://podminky.urs.cz/item/CS_URS_2022_01/711491176"/>
    <hyperlink ref="F577" r:id="rId68" display="https://podminky.urs.cz/item/CS_URS_2022_01/998711101"/>
    <hyperlink ref="F580" r:id="rId69" display="https://podminky.urs.cz/item/CS_URS_2022_01/764511601"/>
    <hyperlink ref="F584" r:id="rId70" display="https://podminky.urs.cz/item/CS_URS_2022_01/764511641"/>
    <hyperlink ref="F587" r:id="rId71" display="https://podminky.urs.cz/item/CS_URS_2022_01/764518621"/>
    <hyperlink ref="F590" r:id="rId72" display="https://podminky.urs.cz/item/CS_URS_2022_01/764211635"/>
    <hyperlink ref="F594" r:id="rId73" display="https://podminky.urs.cz/item/CS_URS_2022_01/764011614"/>
    <hyperlink ref="F598" r:id="rId74" display="https://podminky.urs.cz/item/CS_URS_2022_01/764212637"/>
    <hyperlink ref="F605" r:id="rId75" display="https://podminky.urs.cz/item/CS_URS_2022_01/765125402"/>
    <hyperlink ref="F610" r:id="rId76" display="https://podminky.urs.cz/item/CS_URS_2022_01/765125403"/>
    <hyperlink ref="F617" r:id="rId77" display="https://podminky.urs.cz/item/CS_URS_2022_01/998764102"/>
    <hyperlink ref="F620" r:id="rId78" display="https://podminky.urs.cz/item/CS_URS_2022_01/766412214"/>
    <hyperlink ref="F630" r:id="rId79" display="https://podminky.urs.cz/item/CS_URS_2022_01/766417211"/>
    <hyperlink ref="F639" r:id="rId80" display="https://podminky.urs.cz/item/CS_URS_2022_01/953991311"/>
    <hyperlink ref="F657" r:id="rId81" display="https://podminky.urs.cz/item/CS_URS_2022_01/762083121"/>
    <hyperlink ref="F674" r:id="rId82" display="https://podminky.urs.cz/item/CS_URS_2022_01/998766101"/>
    <hyperlink ref="F677" r:id="rId83" display="https://podminky.urs.cz/item/CS_URS_2022_01/762430033"/>
    <hyperlink ref="F686" r:id="rId84" display="https://podminky.urs.cz/item/CS_URS_2022_01/762439001"/>
    <hyperlink ref="F695" r:id="rId85" display="https://podminky.urs.cz/item/CS_URS_2022_01/953991311"/>
    <hyperlink ref="F713" r:id="rId86" display="https://podminky.urs.cz/item/CS_URS_2022_01/762083121"/>
    <hyperlink ref="F724" r:id="rId87" display="https://podminky.urs.cz/item/CS_URS_2022_01/998762101"/>
    <hyperlink ref="F734" r:id="rId88" display="https://podminky.urs.cz/item/CS_URS_2022_01/342171112"/>
    <hyperlink ref="F742" r:id="rId89" display="https://podminky.urs.cz/item/CS_URS_2022_01/444171112"/>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9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0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406"/>
      <c r="M2" s="406"/>
      <c r="N2" s="406"/>
      <c r="O2" s="406"/>
      <c r="P2" s="406"/>
      <c r="Q2" s="406"/>
      <c r="R2" s="406"/>
      <c r="S2" s="406"/>
      <c r="T2" s="406"/>
      <c r="U2" s="406"/>
      <c r="V2" s="406"/>
      <c r="AT2" s="19" t="s">
        <v>89</v>
      </c>
    </row>
    <row r="3" spans="2:46" s="1" customFormat="1" ht="6.95" customHeight="1">
      <c r="B3" s="111"/>
      <c r="C3" s="112"/>
      <c r="D3" s="112"/>
      <c r="E3" s="112"/>
      <c r="F3" s="112"/>
      <c r="G3" s="112"/>
      <c r="H3" s="112"/>
      <c r="I3" s="112"/>
      <c r="J3" s="112"/>
      <c r="K3" s="112"/>
      <c r="L3" s="22"/>
      <c r="AT3" s="19" t="s">
        <v>81</v>
      </c>
    </row>
    <row r="4" spans="2:46" s="1" customFormat="1" ht="24.95" customHeight="1">
      <c r="B4" s="22"/>
      <c r="D4" s="113" t="s">
        <v>115</v>
      </c>
      <c r="L4" s="22"/>
      <c r="M4" s="114" t="s">
        <v>10</v>
      </c>
      <c r="AT4" s="19" t="s">
        <v>4</v>
      </c>
    </row>
    <row r="5" spans="2:12" s="1" customFormat="1" ht="6.95" customHeight="1">
      <c r="B5" s="22"/>
      <c r="L5" s="22"/>
    </row>
    <row r="6" spans="2:12" s="1" customFormat="1" ht="12" customHeight="1">
      <c r="B6" s="22"/>
      <c r="D6" s="115" t="s">
        <v>16</v>
      </c>
      <c r="L6" s="22"/>
    </row>
    <row r="7" spans="2:12" s="1" customFormat="1" ht="16.5" customHeight="1">
      <c r="B7" s="22"/>
      <c r="E7" s="407" t="str">
        <f>'Rekapitulace stavby'!K6</f>
        <v>Hala na sůl CM Lanškroun</v>
      </c>
      <c r="F7" s="408"/>
      <c r="G7" s="408"/>
      <c r="H7" s="408"/>
      <c r="L7" s="22"/>
    </row>
    <row r="8" spans="2:12" s="1" customFormat="1" ht="12" customHeight="1">
      <c r="B8" s="22"/>
      <c r="D8" s="115" t="s">
        <v>116</v>
      </c>
      <c r="L8" s="22"/>
    </row>
    <row r="9" spans="1:31" s="2" customFormat="1" ht="16.5" customHeight="1">
      <c r="A9" s="36"/>
      <c r="B9" s="41"/>
      <c r="C9" s="36"/>
      <c r="D9" s="36"/>
      <c r="E9" s="407" t="s">
        <v>117</v>
      </c>
      <c r="F9" s="409"/>
      <c r="G9" s="409"/>
      <c r="H9" s="409"/>
      <c r="I9" s="36"/>
      <c r="J9" s="36"/>
      <c r="K9" s="36"/>
      <c r="L9" s="116"/>
      <c r="S9" s="36"/>
      <c r="T9" s="36"/>
      <c r="U9" s="36"/>
      <c r="V9" s="36"/>
      <c r="W9" s="36"/>
      <c r="X9" s="36"/>
      <c r="Y9" s="36"/>
      <c r="Z9" s="36"/>
      <c r="AA9" s="36"/>
      <c r="AB9" s="36"/>
      <c r="AC9" s="36"/>
      <c r="AD9" s="36"/>
      <c r="AE9" s="36"/>
    </row>
    <row r="10" spans="1:31" s="2" customFormat="1" ht="12" customHeight="1">
      <c r="A10" s="36"/>
      <c r="B10" s="41"/>
      <c r="C10" s="36"/>
      <c r="D10" s="115" t="s">
        <v>118</v>
      </c>
      <c r="E10" s="36"/>
      <c r="F10" s="36"/>
      <c r="G10" s="36"/>
      <c r="H10" s="36"/>
      <c r="I10" s="36"/>
      <c r="J10" s="36"/>
      <c r="K10" s="36"/>
      <c r="L10" s="116"/>
      <c r="S10" s="36"/>
      <c r="T10" s="36"/>
      <c r="U10" s="36"/>
      <c r="V10" s="36"/>
      <c r="W10" s="36"/>
      <c r="X10" s="36"/>
      <c r="Y10" s="36"/>
      <c r="Z10" s="36"/>
      <c r="AA10" s="36"/>
      <c r="AB10" s="36"/>
      <c r="AC10" s="36"/>
      <c r="AD10" s="36"/>
      <c r="AE10" s="36"/>
    </row>
    <row r="11" spans="1:31" s="2" customFormat="1" ht="16.5" customHeight="1">
      <c r="A11" s="36"/>
      <c r="B11" s="41"/>
      <c r="C11" s="36"/>
      <c r="D11" s="36"/>
      <c r="E11" s="410" t="s">
        <v>1018</v>
      </c>
      <c r="F11" s="409"/>
      <c r="G11" s="409"/>
      <c r="H11" s="409"/>
      <c r="I11" s="36"/>
      <c r="J11" s="36"/>
      <c r="K11" s="36"/>
      <c r="L11" s="116"/>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6"/>
      <c r="S12" s="36"/>
      <c r="T12" s="36"/>
      <c r="U12" s="36"/>
      <c r="V12" s="36"/>
      <c r="W12" s="36"/>
      <c r="X12" s="36"/>
      <c r="Y12" s="36"/>
      <c r="Z12" s="36"/>
      <c r="AA12" s="36"/>
      <c r="AB12" s="36"/>
      <c r="AC12" s="36"/>
      <c r="AD12" s="36"/>
      <c r="AE12" s="36"/>
    </row>
    <row r="13" spans="1:31" s="2" customFormat="1" ht="12" customHeight="1">
      <c r="A13" s="36"/>
      <c r="B13" s="41"/>
      <c r="C13" s="36"/>
      <c r="D13" s="115" t="s">
        <v>18</v>
      </c>
      <c r="E13" s="36"/>
      <c r="F13" s="105" t="s">
        <v>19</v>
      </c>
      <c r="G13" s="36"/>
      <c r="H13" s="36"/>
      <c r="I13" s="115" t="s">
        <v>20</v>
      </c>
      <c r="J13" s="105" t="s">
        <v>19</v>
      </c>
      <c r="K13" s="36"/>
      <c r="L13" s="116"/>
      <c r="S13" s="36"/>
      <c r="T13" s="36"/>
      <c r="U13" s="36"/>
      <c r="V13" s="36"/>
      <c r="W13" s="36"/>
      <c r="X13" s="36"/>
      <c r="Y13" s="36"/>
      <c r="Z13" s="36"/>
      <c r="AA13" s="36"/>
      <c r="AB13" s="36"/>
      <c r="AC13" s="36"/>
      <c r="AD13" s="36"/>
      <c r="AE13" s="36"/>
    </row>
    <row r="14" spans="1:31" s="2" customFormat="1" ht="12" customHeight="1">
      <c r="A14" s="36"/>
      <c r="B14" s="41"/>
      <c r="C14" s="36"/>
      <c r="D14" s="115" t="s">
        <v>21</v>
      </c>
      <c r="E14" s="36"/>
      <c r="F14" s="105" t="s">
        <v>22</v>
      </c>
      <c r="G14" s="36"/>
      <c r="H14" s="36"/>
      <c r="I14" s="115" t="s">
        <v>23</v>
      </c>
      <c r="J14" s="117">
        <f>'Rekapitulace stavby'!AN8</f>
        <v>0</v>
      </c>
      <c r="K14" s="36"/>
      <c r="L14" s="116"/>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6"/>
      <c r="S15" s="36"/>
      <c r="T15" s="36"/>
      <c r="U15" s="36"/>
      <c r="V15" s="36"/>
      <c r="W15" s="36"/>
      <c r="X15" s="36"/>
      <c r="Y15" s="36"/>
      <c r="Z15" s="36"/>
      <c r="AA15" s="36"/>
      <c r="AB15" s="36"/>
      <c r="AC15" s="36"/>
      <c r="AD15" s="36"/>
      <c r="AE15" s="36"/>
    </row>
    <row r="16" spans="1:31" s="2" customFormat="1" ht="12" customHeight="1">
      <c r="A16" s="36"/>
      <c r="B16" s="41"/>
      <c r="C16" s="36"/>
      <c r="D16" s="115" t="s">
        <v>24</v>
      </c>
      <c r="E16" s="36"/>
      <c r="F16" s="36"/>
      <c r="G16" s="36"/>
      <c r="H16" s="36"/>
      <c r="I16" s="115" t="s">
        <v>25</v>
      </c>
      <c r="J16" s="105" t="str">
        <f>IF('Rekapitulace stavby'!AN10="","",'Rekapitulace stavby'!AN10)</f>
        <v/>
      </c>
      <c r="K16" s="36"/>
      <c r="L16" s="116"/>
      <c r="S16" s="36"/>
      <c r="T16" s="36"/>
      <c r="U16" s="36"/>
      <c r="V16" s="36"/>
      <c r="W16" s="36"/>
      <c r="X16" s="36"/>
      <c r="Y16" s="36"/>
      <c r="Z16" s="36"/>
      <c r="AA16" s="36"/>
      <c r="AB16" s="36"/>
      <c r="AC16" s="36"/>
      <c r="AD16" s="36"/>
      <c r="AE16" s="36"/>
    </row>
    <row r="17" spans="1:31" s="2" customFormat="1" ht="18" customHeight="1">
      <c r="A17" s="36"/>
      <c r="B17" s="41"/>
      <c r="C17" s="36"/>
      <c r="D17" s="36"/>
      <c r="E17" s="105" t="str">
        <f>IF('Rekapitulace stavby'!E11="","",'Rekapitulace stavby'!E11)</f>
        <v>SÚS Pardubického kraje</v>
      </c>
      <c r="F17" s="36"/>
      <c r="G17" s="36"/>
      <c r="H17" s="36"/>
      <c r="I17" s="115" t="s">
        <v>27</v>
      </c>
      <c r="J17" s="105" t="str">
        <f>IF('Rekapitulace stavby'!AN11="","",'Rekapitulace stavby'!AN11)</f>
        <v/>
      </c>
      <c r="K17" s="36"/>
      <c r="L17" s="116"/>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6"/>
      <c r="S18" s="36"/>
      <c r="T18" s="36"/>
      <c r="U18" s="36"/>
      <c r="V18" s="36"/>
      <c r="W18" s="36"/>
      <c r="X18" s="36"/>
      <c r="Y18" s="36"/>
      <c r="Z18" s="36"/>
      <c r="AA18" s="36"/>
      <c r="AB18" s="36"/>
      <c r="AC18" s="36"/>
      <c r="AD18" s="36"/>
      <c r="AE18" s="36"/>
    </row>
    <row r="19" spans="1:31" s="2" customFormat="1" ht="12" customHeight="1">
      <c r="A19" s="36"/>
      <c r="B19" s="41"/>
      <c r="C19" s="36"/>
      <c r="D19" s="115" t="s">
        <v>28</v>
      </c>
      <c r="E19" s="36"/>
      <c r="F19" s="36"/>
      <c r="G19" s="36"/>
      <c r="H19" s="36"/>
      <c r="I19" s="115" t="s">
        <v>25</v>
      </c>
      <c r="J19" s="32" t="str">
        <f>'Rekapitulace stavby'!AN13</f>
        <v>Vyplň údaj</v>
      </c>
      <c r="K19" s="36"/>
      <c r="L19" s="116"/>
      <c r="S19" s="36"/>
      <c r="T19" s="36"/>
      <c r="U19" s="36"/>
      <c r="V19" s="36"/>
      <c r="W19" s="36"/>
      <c r="X19" s="36"/>
      <c r="Y19" s="36"/>
      <c r="Z19" s="36"/>
      <c r="AA19" s="36"/>
      <c r="AB19" s="36"/>
      <c r="AC19" s="36"/>
      <c r="AD19" s="36"/>
      <c r="AE19" s="36"/>
    </row>
    <row r="20" spans="1:31" s="2" customFormat="1" ht="18" customHeight="1">
      <c r="A20" s="36"/>
      <c r="B20" s="41"/>
      <c r="C20" s="36"/>
      <c r="D20" s="36"/>
      <c r="E20" s="411" t="str">
        <f>'Rekapitulace stavby'!E14</f>
        <v>Vyplň údaj</v>
      </c>
      <c r="F20" s="412"/>
      <c r="G20" s="412"/>
      <c r="H20" s="412"/>
      <c r="I20" s="115" t="s">
        <v>27</v>
      </c>
      <c r="J20" s="32" t="str">
        <f>'Rekapitulace stavby'!AN14</f>
        <v>Vyplň údaj</v>
      </c>
      <c r="K20" s="36"/>
      <c r="L20" s="116"/>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6"/>
      <c r="S21" s="36"/>
      <c r="T21" s="36"/>
      <c r="U21" s="36"/>
      <c r="V21" s="36"/>
      <c r="W21" s="36"/>
      <c r="X21" s="36"/>
      <c r="Y21" s="36"/>
      <c r="Z21" s="36"/>
      <c r="AA21" s="36"/>
      <c r="AB21" s="36"/>
      <c r="AC21" s="36"/>
      <c r="AD21" s="36"/>
      <c r="AE21" s="36"/>
    </row>
    <row r="22" spans="1:31" s="2" customFormat="1" ht="12" customHeight="1">
      <c r="A22" s="36"/>
      <c r="B22" s="41"/>
      <c r="C22" s="36"/>
      <c r="D22" s="115" t="s">
        <v>30</v>
      </c>
      <c r="E22" s="36"/>
      <c r="F22" s="36"/>
      <c r="G22" s="36"/>
      <c r="H22" s="36"/>
      <c r="I22" s="115" t="s">
        <v>25</v>
      </c>
      <c r="J22" s="105" t="s">
        <v>31</v>
      </c>
      <c r="K22" s="36"/>
      <c r="L22" s="116"/>
      <c r="S22" s="36"/>
      <c r="T22" s="36"/>
      <c r="U22" s="36"/>
      <c r="V22" s="36"/>
      <c r="W22" s="36"/>
      <c r="X22" s="36"/>
      <c r="Y22" s="36"/>
      <c r="Z22" s="36"/>
      <c r="AA22" s="36"/>
      <c r="AB22" s="36"/>
      <c r="AC22" s="36"/>
      <c r="AD22" s="36"/>
      <c r="AE22" s="36"/>
    </row>
    <row r="23" spans="1:31" s="2" customFormat="1" ht="18" customHeight="1">
      <c r="A23" s="36"/>
      <c r="B23" s="41"/>
      <c r="C23" s="36"/>
      <c r="D23" s="36"/>
      <c r="E23" s="105" t="s">
        <v>19</v>
      </c>
      <c r="F23" s="36"/>
      <c r="G23" s="36"/>
      <c r="H23" s="36"/>
      <c r="I23" s="115" t="s">
        <v>27</v>
      </c>
      <c r="J23" s="105" t="s">
        <v>19</v>
      </c>
      <c r="K23" s="36"/>
      <c r="L23" s="116"/>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6"/>
      <c r="S24" s="36"/>
      <c r="T24" s="36"/>
      <c r="U24" s="36"/>
      <c r="V24" s="36"/>
      <c r="W24" s="36"/>
      <c r="X24" s="36"/>
      <c r="Y24" s="36"/>
      <c r="Z24" s="36"/>
      <c r="AA24" s="36"/>
      <c r="AB24" s="36"/>
      <c r="AC24" s="36"/>
      <c r="AD24" s="36"/>
      <c r="AE24" s="36"/>
    </row>
    <row r="25" spans="1:31" s="2" customFormat="1" ht="12" customHeight="1">
      <c r="A25" s="36"/>
      <c r="B25" s="41"/>
      <c r="C25" s="36"/>
      <c r="D25" s="115" t="s">
        <v>34</v>
      </c>
      <c r="E25" s="36"/>
      <c r="F25" s="36"/>
      <c r="G25" s="36"/>
      <c r="H25" s="36"/>
      <c r="I25" s="115" t="s">
        <v>25</v>
      </c>
      <c r="J25" s="105" t="str">
        <f>IF('Rekapitulace stavby'!AN19="","",'Rekapitulace stavby'!AN19)</f>
        <v/>
      </c>
      <c r="K25" s="36"/>
      <c r="L25" s="116"/>
      <c r="S25" s="36"/>
      <c r="T25" s="36"/>
      <c r="U25" s="36"/>
      <c r="V25" s="36"/>
      <c r="W25" s="36"/>
      <c r="X25" s="36"/>
      <c r="Y25" s="36"/>
      <c r="Z25" s="36"/>
      <c r="AA25" s="36"/>
      <c r="AB25" s="36"/>
      <c r="AC25" s="36"/>
      <c r="AD25" s="36"/>
      <c r="AE25" s="36"/>
    </row>
    <row r="26" spans="1:31" s="2" customFormat="1" ht="18" customHeight="1">
      <c r="A26" s="36"/>
      <c r="B26" s="41"/>
      <c r="C26" s="36"/>
      <c r="D26" s="36"/>
      <c r="E26" s="105" t="str">
        <f>IF('Rekapitulace stavby'!E20="","",'Rekapitulace stavby'!E20)</f>
        <v>Ing.Jiří Pitra</v>
      </c>
      <c r="F26" s="36"/>
      <c r="G26" s="36"/>
      <c r="H26" s="36"/>
      <c r="I26" s="115" t="s">
        <v>27</v>
      </c>
      <c r="J26" s="105" t="str">
        <f>IF('Rekapitulace stavby'!AN20="","",'Rekapitulace stavby'!AN20)</f>
        <v/>
      </c>
      <c r="K26" s="36"/>
      <c r="L26" s="116"/>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6"/>
      <c r="S27" s="36"/>
      <c r="T27" s="36"/>
      <c r="U27" s="36"/>
      <c r="V27" s="36"/>
      <c r="W27" s="36"/>
      <c r="X27" s="36"/>
      <c r="Y27" s="36"/>
      <c r="Z27" s="36"/>
      <c r="AA27" s="36"/>
      <c r="AB27" s="36"/>
      <c r="AC27" s="36"/>
      <c r="AD27" s="36"/>
      <c r="AE27" s="36"/>
    </row>
    <row r="28" spans="1:31" s="2" customFormat="1" ht="12" customHeight="1">
      <c r="A28" s="36"/>
      <c r="B28" s="41"/>
      <c r="C28" s="36"/>
      <c r="D28" s="115" t="s">
        <v>36</v>
      </c>
      <c r="E28" s="36"/>
      <c r="F28" s="36"/>
      <c r="G28" s="36"/>
      <c r="H28" s="36"/>
      <c r="I28" s="36"/>
      <c r="J28" s="36"/>
      <c r="K28" s="36"/>
      <c r="L28" s="116"/>
      <c r="S28" s="36"/>
      <c r="T28" s="36"/>
      <c r="U28" s="36"/>
      <c r="V28" s="36"/>
      <c r="W28" s="36"/>
      <c r="X28" s="36"/>
      <c r="Y28" s="36"/>
      <c r="Z28" s="36"/>
      <c r="AA28" s="36"/>
      <c r="AB28" s="36"/>
      <c r="AC28" s="36"/>
      <c r="AD28" s="36"/>
      <c r="AE28" s="36"/>
    </row>
    <row r="29" spans="1:31" s="8" customFormat="1" ht="16.5" customHeight="1">
      <c r="A29" s="118"/>
      <c r="B29" s="119"/>
      <c r="C29" s="118"/>
      <c r="D29" s="118"/>
      <c r="E29" s="413" t="s">
        <v>19</v>
      </c>
      <c r="F29" s="413"/>
      <c r="G29" s="413"/>
      <c r="H29" s="413"/>
      <c r="I29" s="118"/>
      <c r="J29" s="118"/>
      <c r="K29" s="118"/>
      <c r="L29" s="120"/>
      <c r="S29" s="118"/>
      <c r="T29" s="118"/>
      <c r="U29" s="118"/>
      <c r="V29" s="118"/>
      <c r="W29" s="118"/>
      <c r="X29" s="118"/>
      <c r="Y29" s="118"/>
      <c r="Z29" s="118"/>
      <c r="AA29" s="118"/>
      <c r="AB29" s="118"/>
      <c r="AC29" s="118"/>
      <c r="AD29" s="118"/>
      <c r="AE29" s="118"/>
    </row>
    <row r="30" spans="1:31" s="2" customFormat="1" ht="6.95" customHeight="1">
      <c r="A30" s="36"/>
      <c r="B30" s="41"/>
      <c r="C30" s="36"/>
      <c r="D30" s="36"/>
      <c r="E30" s="36"/>
      <c r="F30" s="36"/>
      <c r="G30" s="36"/>
      <c r="H30" s="36"/>
      <c r="I30" s="36"/>
      <c r="J30" s="36"/>
      <c r="K30" s="36"/>
      <c r="L30" s="116"/>
      <c r="S30" s="36"/>
      <c r="T30" s="36"/>
      <c r="U30" s="36"/>
      <c r="V30" s="36"/>
      <c r="W30" s="36"/>
      <c r="X30" s="36"/>
      <c r="Y30" s="36"/>
      <c r="Z30" s="36"/>
      <c r="AA30" s="36"/>
      <c r="AB30" s="36"/>
      <c r="AC30" s="36"/>
      <c r="AD30" s="36"/>
      <c r="AE30" s="36"/>
    </row>
    <row r="31" spans="1:31" s="2" customFormat="1" ht="6.95" customHeight="1">
      <c r="A31" s="36"/>
      <c r="B31" s="41"/>
      <c r="C31" s="36"/>
      <c r="D31" s="121"/>
      <c r="E31" s="121"/>
      <c r="F31" s="121"/>
      <c r="G31" s="121"/>
      <c r="H31" s="121"/>
      <c r="I31" s="121"/>
      <c r="J31" s="121"/>
      <c r="K31" s="121"/>
      <c r="L31" s="116"/>
      <c r="S31" s="36"/>
      <c r="T31" s="36"/>
      <c r="U31" s="36"/>
      <c r="V31" s="36"/>
      <c r="W31" s="36"/>
      <c r="X31" s="36"/>
      <c r="Y31" s="36"/>
      <c r="Z31" s="36"/>
      <c r="AA31" s="36"/>
      <c r="AB31" s="36"/>
      <c r="AC31" s="36"/>
      <c r="AD31" s="36"/>
      <c r="AE31" s="36"/>
    </row>
    <row r="32" spans="1:31" s="2" customFormat="1" ht="25.35" customHeight="1">
      <c r="A32" s="36"/>
      <c r="B32" s="41"/>
      <c r="C32" s="36"/>
      <c r="D32" s="122" t="s">
        <v>38</v>
      </c>
      <c r="E32" s="36"/>
      <c r="F32" s="36"/>
      <c r="G32" s="36"/>
      <c r="H32" s="36"/>
      <c r="I32" s="36"/>
      <c r="J32" s="123">
        <f>ROUND(J86,2)</f>
        <v>0</v>
      </c>
      <c r="K32" s="36"/>
      <c r="L32" s="116"/>
      <c r="S32" s="36"/>
      <c r="T32" s="36"/>
      <c r="U32" s="36"/>
      <c r="V32" s="36"/>
      <c r="W32" s="36"/>
      <c r="X32" s="36"/>
      <c r="Y32" s="36"/>
      <c r="Z32" s="36"/>
      <c r="AA32" s="36"/>
      <c r="AB32" s="36"/>
      <c r="AC32" s="36"/>
      <c r="AD32" s="36"/>
      <c r="AE32" s="36"/>
    </row>
    <row r="33" spans="1:31" s="2" customFormat="1" ht="6.95" customHeight="1">
      <c r="A33" s="36"/>
      <c r="B33" s="41"/>
      <c r="C33" s="36"/>
      <c r="D33" s="121"/>
      <c r="E33" s="121"/>
      <c r="F33" s="121"/>
      <c r="G33" s="121"/>
      <c r="H33" s="121"/>
      <c r="I33" s="121"/>
      <c r="J33" s="121"/>
      <c r="K33" s="121"/>
      <c r="L33" s="116"/>
      <c r="S33" s="36"/>
      <c r="T33" s="36"/>
      <c r="U33" s="36"/>
      <c r="V33" s="36"/>
      <c r="W33" s="36"/>
      <c r="X33" s="36"/>
      <c r="Y33" s="36"/>
      <c r="Z33" s="36"/>
      <c r="AA33" s="36"/>
      <c r="AB33" s="36"/>
      <c r="AC33" s="36"/>
      <c r="AD33" s="36"/>
      <c r="AE33" s="36"/>
    </row>
    <row r="34" spans="1:31" s="2" customFormat="1" ht="14.45" customHeight="1">
      <c r="A34" s="36"/>
      <c r="B34" s="41"/>
      <c r="C34" s="36"/>
      <c r="D34" s="36"/>
      <c r="E34" s="36"/>
      <c r="F34" s="124" t="s">
        <v>40</v>
      </c>
      <c r="G34" s="36"/>
      <c r="H34" s="36"/>
      <c r="I34" s="124" t="s">
        <v>39</v>
      </c>
      <c r="J34" s="124" t="s">
        <v>41</v>
      </c>
      <c r="K34" s="36"/>
      <c r="L34" s="116"/>
      <c r="S34" s="36"/>
      <c r="T34" s="36"/>
      <c r="U34" s="36"/>
      <c r="V34" s="36"/>
      <c r="W34" s="36"/>
      <c r="X34" s="36"/>
      <c r="Y34" s="36"/>
      <c r="Z34" s="36"/>
      <c r="AA34" s="36"/>
      <c r="AB34" s="36"/>
      <c r="AC34" s="36"/>
      <c r="AD34" s="36"/>
      <c r="AE34" s="36"/>
    </row>
    <row r="35" spans="1:31" s="2" customFormat="1" ht="14.45" customHeight="1">
      <c r="A35" s="36"/>
      <c r="B35" s="41"/>
      <c r="C35" s="36"/>
      <c r="D35" s="125" t="s">
        <v>42</v>
      </c>
      <c r="E35" s="115" t="s">
        <v>43</v>
      </c>
      <c r="F35" s="126">
        <f>ROUND((SUM(BE86:BE107)),2)</f>
        <v>0</v>
      </c>
      <c r="G35" s="36"/>
      <c r="H35" s="36"/>
      <c r="I35" s="127">
        <v>0.21</v>
      </c>
      <c r="J35" s="126">
        <f>ROUND(((SUM(BE86:BE107))*I35),2)</f>
        <v>0</v>
      </c>
      <c r="K35" s="36"/>
      <c r="L35" s="116"/>
      <c r="S35" s="36"/>
      <c r="T35" s="36"/>
      <c r="U35" s="36"/>
      <c r="V35" s="36"/>
      <c r="W35" s="36"/>
      <c r="X35" s="36"/>
      <c r="Y35" s="36"/>
      <c r="Z35" s="36"/>
      <c r="AA35" s="36"/>
      <c r="AB35" s="36"/>
      <c r="AC35" s="36"/>
      <c r="AD35" s="36"/>
      <c r="AE35" s="36"/>
    </row>
    <row r="36" spans="1:31" s="2" customFormat="1" ht="14.45" customHeight="1">
      <c r="A36" s="36"/>
      <c r="B36" s="41"/>
      <c r="C36" s="36"/>
      <c r="D36" s="36"/>
      <c r="E36" s="115" t="s">
        <v>44</v>
      </c>
      <c r="F36" s="126">
        <f>ROUND((SUM(BF86:BF107)),2)</f>
        <v>0</v>
      </c>
      <c r="G36" s="36"/>
      <c r="H36" s="36"/>
      <c r="I36" s="127">
        <v>0.15</v>
      </c>
      <c r="J36" s="126">
        <f>ROUND(((SUM(BF86:BF107))*I36),2)</f>
        <v>0</v>
      </c>
      <c r="K36" s="36"/>
      <c r="L36" s="116"/>
      <c r="S36" s="36"/>
      <c r="T36" s="36"/>
      <c r="U36" s="36"/>
      <c r="V36" s="36"/>
      <c r="W36" s="36"/>
      <c r="X36" s="36"/>
      <c r="Y36" s="36"/>
      <c r="Z36" s="36"/>
      <c r="AA36" s="36"/>
      <c r="AB36" s="36"/>
      <c r="AC36" s="36"/>
      <c r="AD36" s="36"/>
      <c r="AE36" s="36"/>
    </row>
    <row r="37" spans="1:31" s="2" customFormat="1" ht="14.45" customHeight="1" hidden="1">
      <c r="A37" s="36"/>
      <c r="B37" s="41"/>
      <c r="C37" s="36"/>
      <c r="D37" s="36"/>
      <c r="E37" s="115" t="s">
        <v>45</v>
      </c>
      <c r="F37" s="126">
        <f>ROUND((SUM(BG86:BG107)),2)</f>
        <v>0</v>
      </c>
      <c r="G37" s="36"/>
      <c r="H37" s="36"/>
      <c r="I37" s="127">
        <v>0.21</v>
      </c>
      <c r="J37" s="126">
        <f>0</f>
        <v>0</v>
      </c>
      <c r="K37" s="36"/>
      <c r="L37" s="116"/>
      <c r="S37" s="36"/>
      <c r="T37" s="36"/>
      <c r="U37" s="36"/>
      <c r="V37" s="36"/>
      <c r="W37" s="36"/>
      <c r="X37" s="36"/>
      <c r="Y37" s="36"/>
      <c r="Z37" s="36"/>
      <c r="AA37" s="36"/>
      <c r="AB37" s="36"/>
      <c r="AC37" s="36"/>
      <c r="AD37" s="36"/>
      <c r="AE37" s="36"/>
    </row>
    <row r="38" spans="1:31" s="2" customFormat="1" ht="14.45" customHeight="1" hidden="1">
      <c r="A38" s="36"/>
      <c r="B38" s="41"/>
      <c r="C38" s="36"/>
      <c r="D38" s="36"/>
      <c r="E38" s="115" t="s">
        <v>46</v>
      </c>
      <c r="F38" s="126">
        <f>ROUND((SUM(BH86:BH107)),2)</f>
        <v>0</v>
      </c>
      <c r="G38" s="36"/>
      <c r="H38" s="36"/>
      <c r="I38" s="127">
        <v>0.15</v>
      </c>
      <c r="J38" s="126">
        <f>0</f>
        <v>0</v>
      </c>
      <c r="K38" s="36"/>
      <c r="L38" s="116"/>
      <c r="S38" s="36"/>
      <c r="T38" s="36"/>
      <c r="U38" s="36"/>
      <c r="V38" s="36"/>
      <c r="W38" s="36"/>
      <c r="X38" s="36"/>
      <c r="Y38" s="36"/>
      <c r="Z38" s="36"/>
      <c r="AA38" s="36"/>
      <c r="AB38" s="36"/>
      <c r="AC38" s="36"/>
      <c r="AD38" s="36"/>
      <c r="AE38" s="36"/>
    </row>
    <row r="39" spans="1:31" s="2" customFormat="1" ht="14.45" customHeight="1" hidden="1">
      <c r="A39" s="36"/>
      <c r="B39" s="41"/>
      <c r="C39" s="36"/>
      <c r="D39" s="36"/>
      <c r="E39" s="115" t="s">
        <v>47</v>
      </c>
      <c r="F39" s="126">
        <f>ROUND((SUM(BI86:BI107)),2)</f>
        <v>0</v>
      </c>
      <c r="G39" s="36"/>
      <c r="H39" s="36"/>
      <c r="I39" s="127">
        <v>0</v>
      </c>
      <c r="J39" s="126">
        <f>0</f>
        <v>0</v>
      </c>
      <c r="K39" s="36"/>
      <c r="L39" s="116"/>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6"/>
      <c r="S40" s="36"/>
      <c r="T40" s="36"/>
      <c r="U40" s="36"/>
      <c r="V40" s="36"/>
      <c r="W40" s="36"/>
      <c r="X40" s="36"/>
      <c r="Y40" s="36"/>
      <c r="Z40" s="36"/>
      <c r="AA40" s="36"/>
      <c r="AB40" s="36"/>
      <c r="AC40" s="36"/>
      <c r="AD40" s="36"/>
      <c r="AE40" s="36"/>
    </row>
    <row r="41" spans="1:31" s="2" customFormat="1" ht="25.35" customHeight="1">
      <c r="A41" s="36"/>
      <c r="B41" s="41"/>
      <c r="C41" s="128"/>
      <c r="D41" s="129" t="s">
        <v>48</v>
      </c>
      <c r="E41" s="130"/>
      <c r="F41" s="130"/>
      <c r="G41" s="131" t="s">
        <v>49</v>
      </c>
      <c r="H41" s="132" t="s">
        <v>50</v>
      </c>
      <c r="I41" s="130"/>
      <c r="J41" s="133">
        <f>SUM(J32:J39)</f>
        <v>0</v>
      </c>
      <c r="K41" s="134"/>
      <c r="L41" s="116"/>
      <c r="S41" s="36"/>
      <c r="T41" s="36"/>
      <c r="U41" s="36"/>
      <c r="V41" s="36"/>
      <c r="W41" s="36"/>
      <c r="X41" s="36"/>
      <c r="Y41" s="36"/>
      <c r="Z41" s="36"/>
      <c r="AA41" s="36"/>
      <c r="AB41" s="36"/>
      <c r="AC41" s="36"/>
      <c r="AD41" s="36"/>
      <c r="AE41" s="36"/>
    </row>
    <row r="42" spans="1:31" s="2" customFormat="1" ht="14.45" customHeight="1">
      <c r="A42" s="36"/>
      <c r="B42" s="135"/>
      <c r="C42" s="136"/>
      <c r="D42" s="136"/>
      <c r="E42" s="136"/>
      <c r="F42" s="136"/>
      <c r="G42" s="136"/>
      <c r="H42" s="136"/>
      <c r="I42" s="136"/>
      <c r="J42" s="136"/>
      <c r="K42" s="136"/>
      <c r="L42" s="116"/>
      <c r="S42" s="36"/>
      <c r="T42" s="36"/>
      <c r="U42" s="36"/>
      <c r="V42" s="36"/>
      <c r="W42" s="36"/>
      <c r="X42" s="36"/>
      <c r="Y42" s="36"/>
      <c r="Z42" s="36"/>
      <c r="AA42" s="36"/>
      <c r="AB42" s="36"/>
      <c r="AC42" s="36"/>
      <c r="AD42" s="36"/>
      <c r="AE42" s="36"/>
    </row>
    <row r="46" spans="1:31" s="2" customFormat="1" ht="6.95" customHeight="1">
      <c r="A46" s="36"/>
      <c r="B46" s="137"/>
      <c r="C46" s="138"/>
      <c r="D46" s="138"/>
      <c r="E46" s="138"/>
      <c r="F46" s="138"/>
      <c r="G46" s="138"/>
      <c r="H46" s="138"/>
      <c r="I46" s="138"/>
      <c r="J46" s="138"/>
      <c r="K46" s="138"/>
      <c r="L46" s="116"/>
      <c r="S46" s="36"/>
      <c r="T46" s="36"/>
      <c r="U46" s="36"/>
      <c r="V46" s="36"/>
      <c r="W46" s="36"/>
      <c r="X46" s="36"/>
      <c r="Y46" s="36"/>
      <c r="Z46" s="36"/>
      <c r="AA46" s="36"/>
      <c r="AB46" s="36"/>
      <c r="AC46" s="36"/>
      <c r="AD46" s="36"/>
      <c r="AE46" s="36"/>
    </row>
    <row r="47" spans="1:31" s="2" customFormat="1" ht="24.95" customHeight="1">
      <c r="A47" s="36"/>
      <c r="B47" s="37"/>
      <c r="C47" s="25" t="s">
        <v>120</v>
      </c>
      <c r="D47" s="38"/>
      <c r="E47" s="38"/>
      <c r="F47" s="38"/>
      <c r="G47" s="38"/>
      <c r="H47" s="38"/>
      <c r="I47" s="38"/>
      <c r="J47" s="38"/>
      <c r="K47" s="38"/>
      <c r="L47" s="116"/>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6"/>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6"/>
      <c r="S49" s="36"/>
      <c r="T49" s="36"/>
      <c r="U49" s="36"/>
      <c r="V49" s="36"/>
      <c r="W49" s="36"/>
      <c r="X49" s="36"/>
      <c r="Y49" s="36"/>
      <c r="Z49" s="36"/>
      <c r="AA49" s="36"/>
      <c r="AB49" s="36"/>
      <c r="AC49" s="36"/>
      <c r="AD49" s="36"/>
      <c r="AE49" s="36"/>
    </row>
    <row r="50" spans="1:31" s="2" customFormat="1" ht="16.5" customHeight="1">
      <c r="A50" s="36"/>
      <c r="B50" s="37"/>
      <c r="C50" s="38"/>
      <c r="D50" s="38"/>
      <c r="E50" s="414" t="str">
        <f>E7</f>
        <v>Hala na sůl CM Lanškroun</v>
      </c>
      <c r="F50" s="415"/>
      <c r="G50" s="415"/>
      <c r="H50" s="415"/>
      <c r="I50" s="38"/>
      <c r="J50" s="38"/>
      <c r="K50" s="38"/>
      <c r="L50" s="116"/>
      <c r="S50" s="36"/>
      <c r="T50" s="36"/>
      <c r="U50" s="36"/>
      <c r="V50" s="36"/>
      <c r="W50" s="36"/>
      <c r="X50" s="36"/>
      <c r="Y50" s="36"/>
      <c r="Z50" s="36"/>
      <c r="AA50" s="36"/>
      <c r="AB50" s="36"/>
      <c r="AC50" s="36"/>
      <c r="AD50" s="36"/>
      <c r="AE50" s="36"/>
    </row>
    <row r="51" spans="2:12" s="1" customFormat="1" ht="12" customHeight="1">
      <c r="B51" s="23"/>
      <c r="C51" s="31" t="s">
        <v>116</v>
      </c>
      <c r="D51" s="24"/>
      <c r="E51" s="24"/>
      <c r="F51" s="24"/>
      <c r="G51" s="24"/>
      <c r="H51" s="24"/>
      <c r="I51" s="24"/>
      <c r="J51" s="24"/>
      <c r="K51" s="24"/>
      <c r="L51" s="22"/>
    </row>
    <row r="52" spans="1:31" s="2" customFormat="1" ht="16.5" customHeight="1">
      <c r="A52" s="36"/>
      <c r="B52" s="37"/>
      <c r="C52" s="38"/>
      <c r="D52" s="38"/>
      <c r="E52" s="414" t="s">
        <v>117</v>
      </c>
      <c r="F52" s="416"/>
      <c r="G52" s="416"/>
      <c r="H52" s="416"/>
      <c r="I52" s="38"/>
      <c r="J52" s="38"/>
      <c r="K52" s="38"/>
      <c r="L52" s="116"/>
      <c r="S52" s="36"/>
      <c r="T52" s="36"/>
      <c r="U52" s="36"/>
      <c r="V52" s="36"/>
      <c r="W52" s="36"/>
      <c r="X52" s="36"/>
      <c r="Y52" s="36"/>
      <c r="Z52" s="36"/>
      <c r="AA52" s="36"/>
      <c r="AB52" s="36"/>
      <c r="AC52" s="36"/>
      <c r="AD52" s="36"/>
      <c r="AE52" s="36"/>
    </row>
    <row r="53" spans="1:31" s="2" customFormat="1" ht="12" customHeight="1">
      <c r="A53" s="36"/>
      <c r="B53" s="37"/>
      <c r="C53" s="31" t="s">
        <v>118</v>
      </c>
      <c r="D53" s="38"/>
      <c r="E53" s="38"/>
      <c r="F53" s="38"/>
      <c r="G53" s="38"/>
      <c r="H53" s="38"/>
      <c r="I53" s="38"/>
      <c r="J53" s="38"/>
      <c r="K53" s="38"/>
      <c r="L53" s="116"/>
      <c r="S53" s="36"/>
      <c r="T53" s="36"/>
      <c r="U53" s="36"/>
      <c r="V53" s="36"/>
      <c r="W53" s="36"/>
      <c r="X53" s="36"/>
      <c r="Y53" s="36"/>
      <c r="Z53" s="36"/>
      <c r="AA53" s="36"/>
      <c r="AB53" s="36"/>
      <c r="AC53" s="36"/>
      <c r="AD53" s="36"/>
      <c r="AE53" s="36"/>
    </row>
    <row r="54" spans="1:31" s="2" customFormat="1" ht="16.5" customHeight="1">
      <c r="A54" s="36"/>
      <c r="B54" s="37"/>
      <c r="C54" s="38"/>
      <c r="D54" s="38"/>
      <c r="E54" s="363" t="str">
        <f>E11</f>
        <v>02 - Elektroinstalace</v>
      </c>
      <c r="F54" s="416"/>
      <c r="G54" s="416"/>
      <c r="H54" s="416"/>
      <c r="I54" s="38"/>
      <c r="J54" s="38"/>
      <c r="K54" s="38"/>
      <c r="L54" s="116"/>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6"/>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 xml:space="preserve"> </v>
      </c>
      <c r="G56" s="38"/>
      <c r="H56" s="38"/>
      <c r="I56" s="31" t="s">
        <v>23</v>
      </c>
      <c r="J56" s="61">
        <f>IF(J14="","",J14)</f>
        <v>0</v>
      </c>
      <c r="K56" s="38"/>
      <c r="L56" s="116"/>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6"/>
      <c r="S57" s="36"/>
      <c r="T57" s="36"/>
      <c r="U57" s="36"/>
      <c r="V57" s="36"/>
      <c r="W57" s="36"/>
      <c r="X57" s="36"/>
      <c r="Y57" s="36"/>
      <c r="Z57" s="36"/>
      <c r="AA57" s="36"/>
      <c r="AB57" s="36"/>
      <c r="AC57" s="36"/>
      <c r="AD57" s="36"/>
      <c r="AE57" s="36"/>
    </row>
    <row r="58" spans="1:31" s="2" customFormat="1" ht="15.2" customHeight="1">
      <c r="A58" s="36"/>
      <c r="B58" s="37"/>
      <c r="C58" s="31" t="s">
        <v>24</v>
      </c>
      <c r="D58" s="38"/>
      <c r="E58" s="38"/>
      <c r="F58" s="29" t="str">
        <f>E17</f>
        <v>SÚS Pardubického kraje</v>
      </c>
      <c r="G58" s="38"/>
      <c r="H58" s="38"/>
      <c r="I58" s="31" t="s">
        <v>30</v>
      </c>
      <c r="J58" s="34" t="str">
        <f>E23</f>
        <v/>
      </c>
      <c r="K58" s="38"/>
      <c r="L58" s="116"/>
      <c r="S58" s="36"/>
      <c r="T58" s="36"/>
      <c r="U58" s="36"/>
      <c r="V58" s="36"/>
      <c r="W58" s="36"/>
      <c r="X58" s="36"/>
      <c r="Y58" s="36"/>
      <c r="Z58" s="36"/>
      <c r="AA58" s="36"/>
      <c r="AB58" s="36"/>
      <c r="AC58" s="36"/>
      <c r="AD58" s="36"/>
      <c r="AE58" s="36"/>
    </row>
    <row r="59" spans="1:31" s="2" customFormat="1" ht="15.2" customHeight="1">
      <c r="A59" s="36"/>
      <c r="B59" s="37"/>
      <c r="C59" s="31" t="s">
        <v>28</v>
      </c>
      <c r="D59" s="38"/>
      <c r="E59" s="38"/>
      <c r="F59" s="29" t="str">
        <f>IF(E20="","",E20)</f>
        <v>Vyplň údaj</v>
      </c>
      <c r="G59" s="38"/>
      <c r="H59" s="38"/>
      <c r="I59" s="31" t="s">
        <v>34</v>
      </c>
      <c r="J59" s="34" t="str">
        <f>E26</f>
        <v>Ing.Jiří Pitra</v>
      </c>
      <c r="K59" s="38"/>
      <c r="L59" s="116"/>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6"/>
      <c r="S60" s="36"/>
      <c r="T60" s="36"/>
      <c r="U60" s="36"/>
      <c r="V60" s="36"/>
      <c r="W60" s="36"/>
      <c r="X60" s="36"/>
      <c r="Y60" s="36"/>
      <c r="Z60" s="36"/>
      <c r="AA60" s="36"/>
      <c r="AB60" s="36"/>
      <c r="AC60" s="36"/>
      <c r="AD60" s="36"/>
      <c r="AE60" s="36"/>
    </row>
    <row r="61" spans="1:31" s="2" customFormat="1" ht="29.25" customHeight="1">
      <c r="A61" s="36"/>
      <c r="B61" s="37"/>
      <c r="C61" s="139" t="s">
        <v>121</v>
      </c>
      <c r="D61" s="140"/>
      <c r="E61" s="140"/>
      <c r="F61" s="140"/>
      <c r="G61" s="140"/>
      <c r="H61" s="140"/>
      <c r="I61" s="140"/>
      <c r="J61" s="141" t="s">
        <v>122</v>
      </c>
      <c r="K61" s="140"/>
      <c r="L61" s="116"/>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6"/>
      <c r="S62" s="36"/>
      <c r="T62" s="36"/>
      <c r="U62" s="36"/>
      <c r="V62" s="36"/>
      <c r="W62" s="36"/>
      <c r="X62" s="36"/>
      <c r="Y62" s="36"/>
      <c r="Z62" s="36"/>
      <c r="AA62" s="36"/>
      <c r="AB62" s="36"/>
      <c r="AC62" s="36"/>
      <c r="AD62" s="36"/>
      <c r="AE62" s="36"/>
    </row>
    <row r="63" spans="1:47" s="2" customFormat="1" ht="22.9" customHeight="1">
      <c r="A63" s="36"/>
      <c r="B63" s="37"/>
      <c r="C63" s="142" t="s">
        <v>70</v>
      </c>
      <c r="D63" s="38"/>
      <c r="E63" s="38"/>
      <c r="F63" s="38"/>
      <c r="G63" s="38"/>
      <c r="H63" s="38"/>
      <c r="I63" s="38"/>
      <c r="J63" s="79">
        <f>J86</f>
        <v>0</v>
      </c>
      <c r="K63" s="38"/>
      <c r="L63" s="116"/>
      <c r="S63" s="36"/>
      <c r="T63" s="36"/>
      <c r="U63" s="36"/>
      <c r="V63" s="36"/>
      <c r="W63" s="36"/>
      <c r="X63" s="36"/>
      <c r="Y63" s="36"/>
      <c r="Z63" s="36"/>
      <c r="AA63" s="36"/>
      <c r="AB63" s="36"/>
      <c r="AC63" s="36"/>
      <c r="AD63" s="36"/>
      <c r="AE63" s="36"/>
      <c r="AU63" s="19" t="s">
        <v>123</v>
      </c>
    </row>
    <row r="64" spans="2:12" s="9" customFormat="1" ht="24.95" customHeight="1">
      <c r="B64" s="143"/>
      <c r="C64" s="144"/>
      <c r="D64" s="145" t="s">
        <v>1019</v>
      </c>
      <c r="E64" s="146"/>
      <c r="F64" s="146"/>
      <c r="G64" s="146"/>
      <c r="H64" s="146"/>
      <c r="I64" s="146"/>
      <c r="J64" s="147">
        <f>J87</f>
        <v>0</v>
      </c>
      <c r="K64" s="144"/>
      <c r="L64" s="148"/>
    </row>
    <row r="65" spans="1:31" s="2" customFormat="1" ht="21.75" customHeight="1">
      <c r="A65" s="36"/>
      <c r="B65" s="37"/>
      <c r="C65" s="38"/>
      <c r="D65" s="38"/>
      <c r="E65" s="38"/>
      <c r="F65" s="38"/>
      <c r="G65" s="38"/>
      <c r="H65" s="38"/>
      <c r="I65" s="38"/>
      <c r="J65" s="38"/>
      <c r="K65" s="38"/>
      <c r="L65" s="116"/>
      <c r="S65" s="36"/>
      <c r="T65" s="36"/>
      <c r="U65" s="36"/>
      <c r="V65" s="36"/>
      <c r="W65" s="36"/>
      <c r="X65" s="36"/>
      <c r="Y65" s="36"/>
      <c r="Z65" s="36"/>
      <c r="AA65" s="36"/>
      <c r="AB65" s="36"/>
      <c r="AC65" s="36"/>
      <c r="AD65" s="36"/>
      <c r="AE65" s="36"/>
    </row>
    <row r="66" spans="1:31" s="2" customFormat="1" ht="6.95" customHeight="1">
      <c r="A66" s="36"/>
      <c r="B66" s="49"/>
      <c r="C66" s="50"/>
      <c r="D66" s="50"/>
      <c r="E66" s="50"/>
      <c r="F66" s="50"/>
      <c r="G66" s="50"/>
      <c r="H66" s="50"/>
      <c r="I66" s="50"/>
      <c r="J66" s="50"/>
      <c r="K66" s="50"/>
      <c r="L66" s="116"/>
      <c r="S66" s="36"/>
      <c r="T66" s="36"/>
      <c r="U66" s="36"/>
      <c r="V66" s="36"/>
      <c r="W66" s="36"/>
      <c r="X66" s="36"/>
      <c r="Y66" s="36"/>
      <c r="Z66" s="36"/>
      <c r="AA66" s="36"/>
      <c r="AB66" s="36"/>
      <c r="AC66" s="36"/>
      <c r="AD66" s="36"/>
      <c r="AE66" s="36"/>
    </row>
    <row r="70" spans="1:31" s="2" customFormat="1" ht="6.95" customHeight="1">
      <c r="A70" s="36"/>
      <c r="B70" s="51"/>
      <c r="C70" s="52"/>
      <c r="D70" s="52"/>
      <c r="E70" s="52"/>
      <c r="F70" s="52"/>
      <c r="G70" s="52"/>
      <c r="H70" s="52"/>
      <c r="I70" s="52"/>
      <c r="J70" s="52"/>
      <c r="K70" s="52"/>
      <c r="L70" s="116"/>
      <c r="S70" s="36"/>
      <c r="T70" s="36"/>
      <c r="U70" s="36"/>
      <c r="V70" s="36"/>
      <c r="W70" s="36"/>
      <c r="X70" s="36"/>
      <c r="Y70" s="36"/>
      <c r="Z70" s="36"/>
      <c r="AA70" s="36"/>
      <c r="AB70" s="36"/>
      <c r="AC70" s="36"/>
      <c r="AD70" s="36"/>
      <c r="AE70" s="36"/>
    </row>
    <row r="71" spans="1:31" s="2" customFormat="1" ht="24.95" customHeight="1">
      <c r="A71" s="36"/>
      <c r="B71" s="37"/>
      <c r="C71" s="25" t="s">
        <v>145</v>
      </c>
      <c r="D71" s="38"/>
      <c r="E71" s="38"/>
      <c r="F71" s="38"/>
      <c r="G71" s="38"/>
      <c r="H71" s="38"/>
      <c r="I71" s="38"/>
      <c r="J71" s="38"/>
      <c r="K71" s="38"/>
      <c r="L71" s="116"/>
      <c r="S71" s="36"/>
      <c r="T71" s="36"/>
      <c r="U71" s="36"/>
      <c r="V71" s="36"/>
      <c r="W71" s="36"/>
      <c r="X71" s="36"/>
      <c r="Y71" s="36"/>
      <c r="Z71" s="36"/>
      <c r="AA71" s="36"/>
      <c r="AB71" s="36"/>
      <c r="AC71" s="36"/>
      <c r="AD71" s="36"/>
      <c r="AE71" s="36"/>
    </row>
    <row r="72" spans="1:31" s="2" customFormat="1" ht="6.95" customHeight="1">
      <c r="A72" s="36"/>
      <c r="B72" s="37"/>
      <c r="C72" s="38"/>
      <c r="D72" s="38"/>
      <c r="E72" s="38"/>
      <c r="F72" s="38"/>
      <c r="G72" s="38"/>
      <c r="H72" s="38"/>
      <c r="I72" s="38"/>
      <c r="J72" s="38"/>
      <c r="K72" s="38"/>
      <c r="L72" s="116"/>
      <c r="S72" s="36"/>
      <c r="T72" s="36"/>
      <c r="U72" s="36"/>
      <c r="V72" s="36"/>
      <c r="W72" s="36"/>
      <c r="X72" s="36"/>
      <c r="Y72" s="36"/>
      <c r="Z72" s="36"/>
      <c r="AA72" s="36"/>
      <c r="AB72" s="36"/>
      <c r="AC72" s="36"/>
      <c r="AD72" s="36"/>
      <c r="AE72" s="36"/>
    </row>
    <row r="73" spans="1:31" s="2" customFormat="1" ht="12" customHeight="1">
      <c r="A73" s="36"/>
      <c r="B73" s="37"/>
      <c r="C73" s="31" t="s">
        <v>16</v>
      </c>
      <c r="D73" s="38"/>
      <c r="E73" s="38"/>
      <c r="F73" s="38"/>
      <c r="G73" s="38"/>
      <c r="H73" s="38"/>
      <c r="I73" s="38"/>
      <c r="J73" s="38"/>
      <c r="K73" s="38"/>
      <c r="L73" s="116"/>
      <c r="S73" s="36"/>
      <c r="T73" s="36"/>
      <c r="U73" s="36"/>
      <c r="V73" s="36"/>
      <c r="W73" s="36"/>
      <c r="X73" s="36"/>
      <c r="Y73" s="36"/>
      <c r="Z73" s="36"/>
      <c r="AA73" s="36"/>
      <c r="AB73" s="36"/>
      <c r="AC73" s="36"/>
      <c r="AD73" s="36"/>
      <c r="AE73" s="36"/>
    </row>
    <row r="74" spans="1:31" s="2" customFormat="1" ht="16.5" customHeight="1">
      <c r="A74" s="36"/>
      <c r="B74" s="37"/>
      <c r="C74" s="38"/>
      <c r="D74" s="38"/>
      <c r="E74" s="414" t="str">
        <f>E7</f>
        <v>Hala na sůl CM Lanškroun</v>
      </c>
      <c r="F74" s="415"/>
      <c r="G74" s="415"/>
      <c r="H74" s="415"/>
      <c r="I74" s="38"/>
      <c r="J74" s="38"/>
      <c r="K74" s="38"/>
      <c r="L74" s="116"/>
      <c r="S74" s="36"/>
      <c r="T74" s="36"/>
      <c r="U74" s="36"/>
      <c r="V74" s="36"/>
      <c r="W74" s="36"/>
      <c r="X74" s="36"/>
      <c r="Y74" s="36"/>
      <c r="Z74" s="36"/>
      <c r="AA74" s="36"/>
      <c r="AB74" s="36"/>
      <c r="AC74" s="36"/>
      <c r="AD74" s="36"/>
      <c r="AE74" s="36"/>
    </row>
    <row r="75" spans="2:12" s="1" customFormat="1" ht="12" customHeight="1">
      <c r="B75" s="23"/>
      <c r="C75" s="31" t="s">
        <v>116</v>
      </c>
      <c r="D75" s="24"/>
      <c r="E75" s="24"/>
      <c r="F75" s="24"/>
      <c r="G75" s="24"/>
      <c r="H75" s="24"/>
      <c r="I75" s="24"/>
      <c r="J75" s="24"/>
      <c r="K75" s="24"/>
      <c r="L75" s="22"/>
    </row>
    <row r="76" spans="1:31" s="2" customFormat="1" ht="16.5" customHeight="1">
      <c r="A76" s="36"/>
      <c r="B76" s="37"/>
      <c r="C76" s="38"/>
      <c r="D76" s="38"/>
      <c r="E76" s="414" t="s">
        <v>117</v>
      </c>
      <c r="F76" s="416"/>
      <c r="G76" s="416"/>
      <c r="H76" s="416"/>
      <c r="I76" s="38"/>
      <c r="J76" s="38"/>
      <c r="K76" s="38"/>
      <c r="L76" s="116"/>
      <c r="S76" s="36"/>
      <c r="T76" s="36"/>
      <c r="U76" s="36"/>
      <c r="V76" s="36"/>
      <c r="W76" s="36"/>
      <c r="X76" s="36"/>
      <c r="Y76" s="36"/>
      <c r="Z76" s="36"/>
      <c r="AA76" s="36"/>
      <c r="AB76" s="36"/>
      <c r="AC76" s="36"/>
      <c r="AD76" s="36"/>
      <c r="AE76" s="36"/>
    </row>
    <row r="77" spans="1:31" s="2" customFormat="1" ht="12" customHeight="1">
      <c r="A77" s="36"/>
      <c r="B77" s="37"/>
      <c r="C77" s="31" t="s">
        <v>118</v>
      </c>
      <c r="D77" s="38"/>
      <c r="E77" s="38"/>
      <c r="F77" s="38"/>
      <c r="G77" s="38"/>
      <c r="H77" s="38"/>
      <c r="I77" s="38"/>
      <c r="J77" s="38"/>
      <c r="K77" s="38"/>
      <c r="L77" s="116"/>
      <c r="S77" s="36"/>
      <c r="T77" s="36"/>
      <c r="U77" s="36"/>
      <c r="V77" s="36"/>
      <c r="W77" s="36"/>
      <c r="X77" s="36"/>
      <c r="Y77" s="36"/>
      <c r="Z77" s="36"/>
      <c r="AA77" s="36"/>
      <c r="AB77" s="36"/>
      <c r="AC77" s="36"/>
      <c r="AD77" s="36"/>
      <c r="AE77" s="36"/>
    </row>
    <row r="78" spans="1:31" s="2" customFormat="1" ht="16.5" customHeight="1">
      <c r="A78" s="36"/>
      <c r="B78" s="37"/>
      <c r="C78" s="38"/>
      <c r="D78" s="38"/>
      <c r="E78" s="363" t="str">
        <f>E11</f>
        <v>02 - Elektroinstalace</v>
      </c>
      <c r="F78" s="416"/>
      <c r="G78" s="416"/>
      <c r="H78" s="416"/>
      <c r="I78" s="38"/>
      <c r="J78" s="38"/>
      <c r="K78" s="38"/>
      <c r="L78" s="116"/>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16"/>
      <c r="S79" s="36"/>
      <c r="T79" s="36"/>
      <c r="U79" s="36"/>
      <c r="V79" s="36"/>
      <c r="W79" s="36"/>
      <c r="X79" s="36"/>
      <c r="Y79" s="36"/>
      <c r="Z79" s="36"/>
      <c r="AA79" s="36"/>
      <c r="AB79" s="36"/>
      <c r="AC79" s="36"/>
      <c r="AD79" s="36"/>
      <c r="AE79" s="36"/>
    </row>
    <row r="80" spans="1:31" s="2" customFormat="1" ht="12" customHeight="1">
      <c r="A80" s="36"/>
      <c r="B80" s="37"/>
      <c r="C80" s="31" t="s">
        <v>21</v>
      </c>
      <c r="D80" s="38"/>
      <c r="E80" s="38"/>
      <c r="F80" s="29" t="str">
        <f>F14</f>
        <v xml:space="preserve"> </v>
      </c>
      <c r="G80" s="38"/>
      <c r="H80" s="38"/>
      <c r="I80" s="31" t="s">
        <v>23</v>
      </c>
      <c r="J80" s="61">
        <f>IF(J14="","",J14)</f>
        <v>0</v>
      </c>
      <c r="K80" s="38"/>
      <c r="L80" s="116"/>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38"/>
      <c r="J81" s="38"/>
      <c r="K81" s="38"/>
      <c r="L81" s="116"/>
      <c r="S81" s="36"/>
      <c r="T81" s="36"/>
      <c r="U81" s="36"/>
      <c r="V81" s="36"/>
      <c r="W81" s="36"/>
      <c r="X81" s="36"/>
      <c r="Y81" s="36"/>
      <c r="Z81" s="36"/>
      <c r="AA81" s="36"/>
      <c r="AB81" s="36"/>
      <c r="AC81" s="36"/>
      <c r="AD81" s="36"/>
      <c r="AE81" s="36"/>
    </row>
    <row r="82" spans="1:31" s="2" customFormat="1" ht="15.2" customHeight="1">
      <c r="A82" s="36"/>
      <c r="B82" s="37"/>
      <c r="C82" s="31" t="s">
        <v>24</v>
      </c>
      <c r="D82" s="38"/>
      <c r="E82" s="38"/>
      <c r="F82" s="29" t="str">
        <f>E17</f>
        <v>SÚS Pardubického kraje</v>
      </c>
      <c r="G82" s="38"/>
      <c r="H82" s="38"/>
      <c r="I82" s="31" t="s">
        <v>30</v>
      </c>
      <c r="J82" s="34" t="str">
        <f>E23</f>
        <v/>
      </c>
      <c r="K82" s="38"/>
      <c r="L82" s="116"/>
      <c r="S82" s="36"/>
      <c r="T82" s="36"/>
      <c r="U82" s="36"/>
      <c r="V82" s="36"/>
      <c r="W82" s="36"/>
      <c r="X82" s="36"/>
      <c r="Y82" s="36"/>
      <c r="Z82" s="36"/>
      <c r="AA82" s="36"/>
      <c r="AB82" s="36"/>
      <c r="AC82" s="36"/>
      <c r="AD82" s="36"/>
      <c r="AE82" s="36"/>
    </row>
    <row r="83" spans="1:31" s="2" customFormat="1" ht="15.2" customHeight="1">
      <c r="A83" s="36"/>
      <c r="B83" s="37"/>
      <c r="C83" s="31" t="s">
        <v>28</v>
      </c>
      <c r="D83" s="38"/>
      <c r="E83" s="38"/>
      <c r="F83" s="29" t="str">
        <f>IF(E20="","",E20)</f>
        <v>Vyplň údaj</v>
      </c>
      <c r="G83" s="38"/>
      <c r="H83" s="38"/>
      <c r="I83" s="31" t="s">
        <v>34</v>
      </c>
      <c r="J83" s="34" t="str">
        <f>E26</f>
        <v>Ing.Jiří Pitra</v>
      </c>
      <c r="K83" s="38"/>
      <c r="L83" s="116"/>
      <c r="S83" s="36"/>
      <c r="T83" s="36"/>
      <c r="U83" s="36"/>
      <c r="V83" s="36"/>
      <c r="W83" s="36"/>
      <c r="X83" s="36"/>
      <c r="Y83" s="36"/>
      <c r="Z83" s="36"/>
      <c r="AA83" s="36"/>
      <c r="AB83" s="36"/>
      <c r="AC83" s="36"/>
      <c r="AD83" s="36"/>
      <c r="AE83" s="36"/>
    </row>
    <row r="84" spans="1:31" s="2" customFormat="1" ht="10.35" customHeight="1">
      <c r="A84" s="36"/>
      <c r="B84" s="37"/>
      <c r="C84" s="38"/>
      <c r="D84" s="38"/>
      <c r="E84" s="38"/>
      <c r="F84" s="38"/>
      <c r="G84" s="38"/>
      <c r="H84" s="38"/>
      <c r="I84" s="38"/>
      <c r="J84" s="38"/>
      <c r="K84" s="38"/>
      <c r="L84" s="116"/>
      <c r="S84" s="36"/>
      <c r="T84" s="36"/>
      <c r="U84" s="36"/>
      <c r="V84" s="36"/>
      <c r="W84" s="36"/>
      <c r="X84" s="36"/>
      <c r="Y84" s="36"/>
      <c r="Z84" s="36"/>
      <c r="AA84" s="36"/>
      <c r="AB84" s="36"/>
      <c r="AC84" s="36"/>
      <c r="AD84" s="36"/>
      <c r="AE84" s="36"/>
    </row>
    <row r="85" spans="1:31" s="11" customFormat="1" ht="29.25" customHeight="1">
      <c r="A85" s="154"/>
      <c r="B85" s="155"/>
      <c r="C85" s="156" t="s">
        <v>146</v>
      </c>
      <c r="D85" s="157" t="s">
        <v>57</v>
      </c>
      <c r="E85" s="157" t="s">
        <v>53</v>
      </c>
      <c r="F85" s="157" t="s">
        <v>54</v>
      </c>
      <c r="G85" s="157" t="s">
        <v>147</v>
      </c>
      <c r="H85" s="157" t="s">
        <v>148</v>
      </c>
      <c r="I85" s="157" t="s">
        <v>149</v>
      </c>
      <c r="J85" s="157" t="s">
        <v>122</v>
      </c>
      <c r="K85" s="158" t="s">
        <v>150</v>
      </c>
      <c r="L85" s="159"/>
      <c r="M85" s="70" t="s">
        <v>19</v>
      </c>
      <c r="N85" s="71" t="s">
        <v>42</v>
      </c>
      <c r="O85" s="71" t="s">
        <v>151</v>
      </c>
      <c r="P85" s="71" t="s">
        <v>152</v>
      </c>
      <c r="Q85" s="71" t="s">
        <v>153</v>
      </c>
      <c r="R85" s="71" t="s">
        <v>154</v>
      </c>
      <c r="S85" s="71" t="s">
        <v>155</v>
      </c>
      <c r="T85" s="72" t="s">
        <v>156</v>
      </c>
      <c r="U85" s="154"/>
      <c r="V85" s="154"/>
      <c r="W85" s="154"/>
      <c r="X85" s="154"/>
      <c r="Y85" s="154"/>
      <c r="Z85" s="154"/>
      <c r="AA85" s="154"/>
      <c r="AB85" s="154"/>
      <c r="AC85" s="154"/>
      <c r="AD85" s="154"/>
      <c r="AE85" s="154"/>
    </row>
    <row r="86" spans="1:63" s="2" customFormat="1" ht="22.9" customHeight="1">
      <c r="A86" s="36"/>
      <c r="B86" s="37"/>
      <c r="C86" s="77" t="s">
        <v>157</v>
      </c>
      <c r="D86" s="38"/>
      <c r="E86" s="38"/>
      <c r="F86" s="38"/>
      <c r="G86" s="38"/>
      <c r="H86" s="38"/>
      <c r="I86" s="38"/>
      <c r="J86" s="160">
        <f>BK86</f>
        <v>0</v>
      </c>
      <c r="K86" s="38"/>
      <c r="L86" s="41"/>
      <c r="M86" s="73"/>
      <c r="N86" s="161"/>
      <c r="O86" s="74"/>
      <c r="P86" s="162">
        <f>P87</f>
        <v>0</v>
      </c>
      <c r="Q86" s="74"/>
      <c r="R86" s="162">
        <f>R87</f>
        <v>0</v>
      </c>
      <c r="S86" s="74"/>
      <c r="T86" s="163">
        <f>T87</f>
        <v>0</v>
      </c>
      <c r="U86" s="36"/>
      <c r="V86" s="36"/>
      <c r="W86" s="36"/>
      <c r="X86" s="36"/>
      <c r="Y86" s="36"/>
      <c r="Z86" s="36"/>
      <c r="AA86" s="36"/>
      <c r="AB86" s="36"/>
      <c r="AC86" s="36"/>
      <c r="AD86" s="36"/>
      <c r="AE86" s="36"/>
      <c r="AT86" s="19" t="s">
        <v>71</v>
      </c>
      <c r="AU86" s="19" t="s">
        <v>123</v>
      </c>
      <c r="BK86" s="164">
        <f>BK87</f>
        <v>0</v>
      </c>
    </row>
    <row r="87" spans="2:63" s="12" customFormat="1" ht="25.9" customHeight="1">
      <c r="B87" s="165"/>
      <c r="C87" s="166"/>
      <c r="D87" s="167" t="s">
        <v>71</v>
      </c>
      <c r="E87" s="168" t="s">
        <v>1020</v>
      </c>
      <c r="F87" s="168" t="s">
        <v>1021</v>
      </c>
      <c r="G87" s="166"/>
      <c r="H87" s="166"/>
      <c r="I87" s="169"/>
      <c r="J87" s="170">
        <f>BK87</f>
        <v>0</v>
      </c>
      <c r="K87" s="166"/>
      <c r="L87" s="171"/>
      <c r="M87" s="172"/>
      <c r="N87" s="173"/>
      <c r="O87" s="173"/>
      <c r="P87" s="174">
        <f>SUM(P88:P107)</f>
        <v>0</v>
      </c>
      <c r="Q87" s="173"/>
      <c r="R87" s="174">
        <f>SUM(R88:R107)</f>
        <v>0</v>
      </c>
      <c r="S87" s="173"/>
      <c r="T87" s="175">
        <f>SUM(T88:T107)</f>
        <v>0</v>
      </c>
      <c r="AR87" s="176" t="s">
        <v>79</v>
      </c>
      <c r="AT87" s="177" t="s">
        <v>71</v>
      </c>
      <c r="AU87" s="177" t="s">
        <v>72</v>
      </c>
      <c r="AY87" s="176" t="s">
        <v>160</v>
      </c>
      <c r="BK87" s="178">
        <f>SUM(BK88:BK107)</f>
        <v>0</v>
      </c>
    </row>
    <row r="88" spans="1:65" s="2" customFormat="1" ht="16.5" customHeight="1">
      <c r="A88" s="36"/>
      <c r="B88" s="37"/>
      <c r="C88" s="181" t="s">
        <v>79</v>
      </c>
      <c r="D88" s="181" t="s">
        <v>163</v>
      </c>
      <c r="E88" s="182" t="s">
        <v>1022</v>
      </c>
      <c r="F88" s="183" t="s">
        <v>1023</v>
      </c>
      <c r="G88" s="184" t="s">
        <v>166</v>
      </c>
      <c r="H88" s="185">
        <v>20</v>
      </c>
      <c r="I88" s="186"/>
      <c r="J88" s="187">
        <f aca="true" t="shared" si="0" ref="J88:J93">ROUND(I88*H88,2)</f>
        <v>0</v>
      </c>
      <c r="K88" s="183" t="s">
        <v>19</v>
      </c>
      <c r="L88" s="41"/>
      <c r="M88" s="188" t="s">
        <v>19</v>
      </c>
      <c r="N88" s="189" t="s">
        <v>43</v>
      </c>
      <c r="O88" s="66"/>
      <c r="P88" s="190">
        <f aca="true" t="shared" si="1" ref="P88:P93">O88*H88</f>
        <v>0</v>
      </c>
      <c r="Q88" s="190">
        <v>0</v>
      </c>
      <c r="R88" s="190">
        <f aca="true" t="shared" si="2" ref="R88:R93">Q88*H88</f>
        <v>0</v>
      </c>
      <c r="S88" s="190">
        <v>0</v>
      </c>
      <c r="T88" s="191">
        <f aca="true" t="shared" si="3" ref="T88:T93">S88*H88</f>
        <v>0</v>
      </c>
      <c r="U88" s="36"/>
      <c r="V88" s="36"/>
      <c r="W88" s="36"/>
      <c r="X88" s="36"/>
      <c r="Y88" s="36"/>
      <c r="Z88" s="36"/>
      <c r="AA88" s="36"/>
      <c r="AB88" s="36"/>
      <c r="AC88" s="36"/>
      <c r="AD88" s="36"/>
      <c r="AE88" s="36"/>
      <c r="AR88" s="192" t="s">
        <v>168</v>
      </c>
      <c r="AT88" s="192" t="s">
        <v>163</v>
      </c>
      <c r="AU88" s="192" t="s">
        <v>79</v>
      </c>
      <c r="AY88" s="19" t="s">
        <v>160</v>
      </c>
      <c r="BE88" s="193">
        <f aca="true" t="shared" si="4" ref="BE88:BE93">IF(N88="základní",J88,0)</f>
        <v>0</v>
      </c>
      <c r="BF88" s="193">
        <f aca="true" t="shared" si="5" ref="BF88:BF93">IF(N88="snížená",J88,0)</f>
        <v>0</v>
      </c>
      <c r="BG88" s="193">
        <f aca="true" t="shared" si="6" ref="BG88:BG93">IF(N88="zákl. přenesená",J88,0)</f>
        <v>0</v>
      </c>
      <c r="BH88" s="193">
        <f aca="true" t="shared" si="7" ref="BH88:BH93">IF(N88="sníž. přenesená",J88,0)</f>
        <v>0</v>
      </c>
      <c r="BI88" s="193">
        <f aca="true" t="shared" si="8" ref="BI88:BI93">IF(N88="nulová",J88,0)</f>
        <v>0</v>
      </c>
      <c r="BJ88" s="19" t="s">
        <v>79</v>
      </c>
      <c r="BK88" s="193">
        <f aca="true" t="shared" si="9" ref="BK88:BK93">ROUND(I88*H88,2)</f>
        <v>0</v>
      </c>
      <c r="BL88" s="19" t="s">
        <v>168</v>
      </c>
      <c r="BM88" s="192" t="s">
        <v>81</v>
      </c>
    </row>
    <row r="89" spans="1:65" s="2" customFormat="1" ht="16.5" customHeight="1">
      <c r="A89" s="36"/>
      <c r="B89" s="37"/>
      <c r="C89" s="181" t="s">
        <v>81</v>
      </c>
      <c r="D89" s="181" t="s">
        <v>163</v>
      </c>
      <c r="E89" s="182" t="s">
        <v>1024</v>
      </c>
      <c r="F89" s="183" t="s">
        <v>1025</v>
      </c>
      <c r="G89" s="184" t="s">
        <v>552</v>
      </c>
      <c r="H89" s="185">
        <v>8</v>
      </c>
      <c r="I89" s="186"/>
      <c r="J89" s="187">
        <f t="shared" si="0"/>
        <v>0</v>
      </c>
      <c r="K89" s="183" t="s">
        <v>19</v>
      </c>
      <c r="L89" s="41"/>
      <c r="M89" s="188" t="s">
        <v>19</v>
      </c>
      <c r="N89" s="189" t="s">
        <v>43</v>
      </c>
      <c r="O89" s="66"/>
      <c r="P89" s="190">
        <f t="shared" si="1"/>
        <v>0</v>
      </c>
      <c r="Q89" s="190">
        <v>0</v>
      </c>
      <c r="R89" s="190">
        <f t="shared" si="2"/>
        <v>0</v>
      </c>
      <c r="S89" s="190">
        <v>0</v>
      </c>
      <c r="T89" s="191">
        <f t="shared" si="3"/>
        <v>0</v>
      </c>
      <c r="U89" s="36"/>
      <c r="V89" s="36"/>
      <c r="W89" s="36"/>
      <c r="X89" s="36"/>
      <c r="Y89" s="36"/>
      <c r="Z89" s="36"/>
      <c r="AA89" s="36"/>
      <c r="AB89" s="36"/>
      <c r="AC89" s="36"/>
      <c r="AD89" s="36"/>
      <c r="AE89" s="36"/>
      <c r="AR89" s="192" t="s">
        <v>168</v>
      </c>
      <c r="AT89" s="192" t="s">
        <v>163</v>
      </c>
      <c r="AU89" s="192" t="s">
        <v>79</v>
      </c>
      <c r="AY89" s="19" t="s">
        <v>160</v>
      </c>
      <c r="BE89" s="193">
        <f t="shared" si="4"/>
        <v>0</v>
      </c>
      <c r="BF89" s="193">
        <f t="shared" si="5"/>
        <v>0</v>
      </c>
      <c r="BG89" s="193">
        <f t="shared" si="6"/>
        <v>0</v>
      </c>
      <c r="BH89" s="193">
        <f t="shared" si="7"/>
        <v>0</v>
      </c>
      <c r="BI89" s="193">
        <f t="shared" si="8"/>
        <v>0</v>
      </c>
      <c r="BJ89" s="19" t="s">
        <v>79</v>
      </c>
      <c r="BK89" s="193">
        <f t="shared" si="9"/>
        <v>0</v>
      </c>
      <c r="BL89" s="19" t="s">
        <v>168</v>
      </c>
      <c r="BM89" s="192" t="s">
        <v>168</v>
      </c>
    </row>
    <row r="90" spans="1:65" s="2" customFormat="1" ht="16.5" customHeight="1">
      <c r="A90" s="36"/>
      <c r="B90" s="37"/>
      <c r="C90" s="181" t="s">
        <v>189</v>
      </c>
      <c r="D90" s="181" t="s">
        <v>163</v>
      </c>
      <c r="E90" s="182" t="s">
        <v>1026</v>
      </c>
      <c r="F90" s="183" t="s">
        <v>1027</v>
      </c>
      <c r="G90" s="184" t="s">
        <v>552</v>
      </c>
      <c r="H90" s="185">
        <v>1</v>
      </c>
      <c r="I90" s="186"/>
      <c r="J90" s="187">
        <f t="shared" si="0"/>
        <v>0</v>
      </c>
      <c r="K90" s="183" t="s">
        <v>19</v>
      </c>
      <c r="L90" s="41"/>
      <c r="M90" s="188" t="s">
        <v>19</v>
      </c>
      <c r="N90" s="189" t="s">
        <v>43</v>
      </c>
      <c r="O90" s="66"/>
      <c r="P90" s="190">
        <f t="shared" si="1"/>
        <v>0</v>
      </c>
      <c r="Q90" s="190">
        <v>0</v>
      </c>
      <c r="R90" s="190">
        <f t="shared" si="2"/>
        <v>0</v>
      </c>
      <c r="S90" s="190">
        <v>0</v>
      </c>
      <c r="T90" s="191">
        <f t="shared" si="3"/>
        <v>0</v>
      </c>
      <c r="U90" s="36"/>
      <c r="V90" s="36"/>
      <c r="W90" s="36"/>
      <c r="X90" s="36"/>
      <c r="Y90" s="36"/>
      <c r="Z90" s="36"/>
      <c r="AA90" s="36"/>
      <c r="AB90" s="36"/>
      <c r="AC90" s="36"/>
      <c r="AD90" s="36"/>
      <c r="AE90" s="36"/>
      <c r="AR90" s="192" t="s">
        <v>168</v>
      </c>
      <c r="AT90" s="192" t="s">
        <v>163</v>
      </c>
      <c r="AU90" s="192" t="s">
        <v>79</v>
      </c>
      <c r="AY90" s="19" t="s">
        <v>160</v>
      </c>
      <c r="BE90" s="193">
        <f t="shared" si="4"/>
        <v>0</v>
      </c>
      <c r="BF90" s="193">
        <f t="shared" si="5"/>
        <v>0</v>
      </c>
      <c r="BG90" s="193">
        <f t="shared" si="6"/>
        <v>0</v>
      </c>
      <c r="BH90" s="193">
        <f t="shared" si="7"/>
        <v>0</v>
      </c>
      <c r="BI90" s="193">
        <f t="shared" si="8"/>
        <v>0</v>
      </c>
      <c r="BJ90" s="19" t="s">
        <v>79</v>
      </c>
      <c r="BK90" s="193">
        <f t="shared" si="9"/>
        <v>0</v>
      </c>
      <c r="BL90" s="19" t="s">
        <v>168</v>
      </c>
      <c r="BM90" s="192" t="s">
        <v>205</v>
      </c>
    </row>
    <row r="91" spans="1:65" s="2" customFormat="1" ht="16.5" customHeight="1">
      <c r="A91" s="36"/>
      <c r="B91" s="37"/>
      <c r="C91" s="181" t="s">
        <v>168</v>
      </c>
      <c r="D91" s="181" t="s">
        <v>163</v>
      </c>
      <c r="E91" s="182" t="s">
        <v>1028</v>
      </c>
      <c r="F91" s="183" t="s">
        <v>1029</v>
      </c>
      <c r="G91" s="184" t="s">
        <v>166</v>
      </c>
      <c r="H91" s="185">
        <v>5</v>
      </c>
      <c r="I91" s="186"/>
      <c r="J91" s="187">
        <f t="shared" si="0"/>
        <v>0</v>
      </c>
      <c r="K91" s="183" t="s">
        <v>19</v>
      </c>
      <c r="L91" s="41"/>
      <c r="M91" s="188" t="s">
        <v>19</v>
      </c>
      <c r="N91" s="189" t="s">
        <v>43</v>
      </c>
      <c r="O91" s="66"/>
      <c r="P91" s="190">
        <f t="shared" si="1"/>
        <v>0</v>
      </c>
      <c r="Q91" s="190">
        <v>0</v>
      </c>
      <c r="R91" s="190">
        <f t="shared" si="2"/>
        <v>0</v>
      </c>
      <c r="S91" s="190">
        <v>0</v>
      </c>
      <c r="T91" s="191">
        <f t="shared" si="3"/>
        <v>0</v>
      </c>
      <c r="U91" s="36"/>
      <c r="V91" s="36"/>
      <c r="W91" s="36"/>
      <c r="X91" s="36"/>
      <c r="Y91" s="36"/>
      <c r="Z91" s="36"/>
      <c r="AA91" s="36"/>
      <c r="AB91" s="36"/>
      <c r="AC91" s="36"/>
      <c r="AD91" s="36"/>
      <c r="AE91" s="36"/>
      <c r="AR91" s="192" t="s">
        <v>168</v>
      </c>
      <c r="AT91" s="192" t="s">
        <v>163</v>
      </c>
      <c r="AU91" s="192" t="s">
        <v>79</v>
      </c>
      <c r="AY91" s="19" t="s">
        <v>160</v>
      </c>
      <c r="BE91" s="193">
        <f t="shared" si="4"/>
        <v>0</v>
      </c>
      <c r="BF91" s="193">
        <f t="shared" si="5"/>
        <v>0</v>
      </c>
      <c r="BG91" s="193">
        <f t="shared" si="6"/>
        <v>0</v>
      </c>
      <c r="BH91" s="193">
        <f t="shared" si="7"/>
        <v>0</v>
      </c>
      <c r="BI91" s="193">
        <f t="shared" si="8"/>
        <v>0</v>
      </c>
      <c r="BJ91" s="19" t="s">
        <v>79</v>
      </c>
      <c r="BK91" s="193">
        <f t="shared" si="9"/>
        <v>0</v>
      </c>
      <c r="BL91" s="19" t="s">
        <v>168</v>
      </c>
      <c r="BM91" s="192" t="s">
        <v>223</v>
      </c>
    </row>
    <row r="92" spans="1:65" s="2" customFormat="1" ht="16.5" customHeight="1">
      <c r="A92" s="36"/>
      <c r="B92" s="37"/>
      <c r="C92" s="181" t="s">
        <v>200</v>
      </c>
      <c r="D92" s="181" t="s">
        <v>163</v>
      </c>
      <c r="E92" s="182" t="s">
        <v>1030</v>
      </c>
      <c r="F92" s="183" t="s">
        <v>1031</v>
      </c>
      <c r="G92" s="184" t="s">
        <v>166</v>
      </c>
      <c r="H92" s="185">
        <v>70</v>
      </c>
      <c r="I92" s="186"/>
      <c r="J92" s="187">
        <f t="shared" si="0"/>
        <v>0</v>
      </c>
      <c r="K92" s="183" t="s">
        <v>19</v>
      </c>
      <c r="L92" s="41"/>
      <c r="M92" s="188" t="s">
        <v>19</v>
      </c>
      <c r="N92" s="189" t="s">
        <v>43</v>
      </c>
      <c r="O92" s="66"/>
      <c r="P92" s="190">
        <f t="shared" si="1"/>
        <v>0</v>
      </c>
      <c r="Q92" s="190">
        <v>0</v>
      </c>
      <c r="R92" s="190">
        <f t="shared" si="2"/>
        <v>0</v>
      </c>
      <c r="S92" s="190">
        <v>0</v>
      </c>
      <c r="T92" s="191">
        <f t="shared" si="3"/>
        <v>0</v>
      </c>
      <c r="U92" s="36"/>
      <c r="V92" s="36"/>
      <c r="W92" s="36"/>
      <c r="X92" s="36"/>
      <c r="Y92" s="36"/>
      <c r="Z92" s="36"/>
      <c r="AA92" s="36"/>
      <c r="AB92" s="36"/>
      <c r="AC92" s="36"/>
      <c r="AD92" s="36"/>
      <c r="AE92" s="36"/>
      <c r="AR92" s="192" t="s">
        <v>168</v>
      </c>
      <c r="AT92" s="192" t="s">
        <v>163</v>
      </c>
      <c r="AU92" s="192" t="s">
        <v>79</v>
      </c>
      <c r="AY92" s="19" t="s">
        <v>160</v>
      </c>
      <c r="BE92" s="193">
        <f t="shared" si="4"/>
        <v>0</v>
      </c>
      <c r="BF92" s="193">
        <f t="shared" si="5"/>
        <v>0</v>
      </c>
      <c r="BG92" s="193">
        <f t="shared" si="6"/>
        <v>0</v>
      </c>
      <c r="BH92" s="193">
        <f t="shared" si="7"/>
        <v>0</v>
      </c>
      <c r="BI92" s="193">
        <f t="shared" si="8"/>
        <v>0</v>
      </c>
      <c r="BJ92" s="19" t="s">
        <v>79</v>
      </c>
      <c r="BK92" s="193">
        <f t="shared" si="9"/>
        <v>0</v>
      </c>
      <c r="BL92" s="19" t="s">
        <v>168</v>
      </c>
      <c r="BM92" s="192" t="s">
        <v>234</v>
      </c>
    </row>
    <row r="93" spans="1:65" s="2" customFormat="1" ht="16.5" customHeight="1">
      <c r="A93" s="36"/>
      <c r="B93" s="37"/>
      <c r="C93" s="181" t="s">
        <v>205</v>
      </c>
      <c r="D93" s="181" t="s">
        <v>163</v>
      </c>
      <c r="E93" s="182" t="s">
        <v>1032</v>
      </c>
      <c r="F93" s="183" t="s">
        <v>1033</v>
      </c>
      <c r="G93" s="184" t="s">
        <v>552</v>
      </c>
      <c r="H93" s="185">
        <v>1</v>
      </c>
      <c r="I93" s="186"/>
      <c r="J93" s="187">
        <f t="shared" si="0"/>
        <v>0</v>
      </c>
      <c r="K93" s="183" t="s">
        <v>19</v>
      </c>
      <c r="L93" s="41"/>
      <c r="M93" s="188" t="s">
        <v>19</v>
      </c>
      <c r="N93" s="189" t="s">
        <v>43</v>
      </c>
      <c r="O93" s="66"/>
      <c r="P93" s="190">
        <f t="shared" si="1"/>
        <v>0</v>
      </c>
      <c r="Q93" s="190">
        <v>0</v>
      </c>
      <c r="R93" s="190">
        <f t="shared" si="2"/>
        <v>0</v>
      </c>
      <c r="S93" s="190">
        <v>0</v>
      </c>
      <c r="T93" s="191">
        <f t="shared" si="3"/>
        <v>0</v>
      </c>
      <c r="U93" s="36"/>
      <c r="V93" s="36"/>
      <c r="W93" s="36"/>
      <c r="X93" s="36"/>
      <c r="Y93" s="36"/>
      <c r="Z93" s="36"/>
      <c r="AA93" s="36"/>
      <c r="AB93" s="36"/>
      <c r="AC93" s="36"/>
      <c r="AD93" s="36"/>
      <c r="AE93" s="36"/>
      <c r="AR93" s="192" t="s">
        <v>168</v>
      </c>
      <c r="AT93" s="192" t="s">
        <v>163</v>
      </c>
      <c r="AU93" s="192" t="s">
        <v>79</v>
      </c>
      <c r="AY93" s="19" t="s">
        <v>160</v>
      </c>
      <c r="BE93" s="193">
        <f t="shared" si="4"/>
        <v>0</v>
      </c>
      <c r="BF93" s="193">
        <f t="shared" si="5"/>
        <v>0</v>
      </c>
      <c r="BG93" s="193">
        <f t="shared" si="6"/>
        <v>0</v>
      </c>
      <c r="BH93" s="193">
        <f t="shared" si="7"/>
        <v>0</v>
      </c>
      <c r="BI93" s="193">
        <f t="shared" si="8"/>
        <v>0</v>
      </c>
      <c r="BJ93" s="19" t="s">
        <v>79</v>
      </c>
      <c r="BK93" s="193">
        <f t="shared" si="9"/>
        <v>0</v>
      </c>
      <c r="BL93" s="19" t="s">
        <v>168</v>
      </c>
      <c r="BM93" s="192" t="s">
        <v>264</v>
      </c>
    </row>
    <row r="94" spans="1:47" s="2" customFormat="1" ht="19.5">
      <c r="A94" s="36"/>
      <c r="B94" s="37"/>
      <c r="C94" s="38"/>
      <c r="D94" s="201" t="s">
        <v>298</v>
      </c>
      <c r="E94" s="38"/>
      <c r="F94" s="243" t="s">
        <v>1034</v>
      </c>
      <c r="G94" s="38"/>
      <c r="H94" s="38"/>
      <c r="I94" s="196"/>
      <c r="J94" s="38"/>
      <c r="K94" s="38"/>
      <c r="L94" s="41"/>
      <c r="M94" s="197"/>
      <c r="N94" s="198"/>
      <c r="O94" s="66"/>
      <c r="P94" s="66"/>
      <c r="Q94" s="66"/>
      <c r="R94" s="66"/>
      <c r="S94" s="66"/>
      <c r="T94" s="67"/>
      <c r="U94" s="36"/>
      <c r="V94" s="36"/>
      <c r="W94" s="36"/>
      <c r="X94" s="36"/>
      <c r="Y94" s="36"/>
      <c r="Z94" s="36"/>
      <c r="AA94" s="36"/>
      <c r="AB94" s="36"/>
      <c r="AC94" s="36"/>
      <c r="AD94" s="36"/>
      <c r="AE94" s="36"/>
      <c r="AT94" s="19" t="s">
        <v>298</v>
      </c>
      <c r="AU94" s="19" t="s">
        <v>79</v>
      </c>
    </row>
    <row r="95" spans="1:65" s="2" customFormat="1" ht="16.5" customHeight="1">
      <c r="A95" s="36"/>
      <c r="B95" s="37"/>
      <c r="C95" s="181" t="s">
        <v>218</v>
      </c>
      <c r="D95" s="181" t="s">
        <v>163</v>
      </c>
      <c r="E95" s="182" t="s">
        <v>1035</v>
      </c>
      <c r="F95" s="183" t="s">
        <v>1036</v>
      </c>
      <c r="G95" s="184" t="s">
        <v>552</v>
      </c>
      <c r="H95" s="185">
        <v>8</v>
      </c>
      <c r="I95" s="186"/>
      <c r="J95" s="187">
        <f>ROUND(I95*H95,2)</f>
        <v>0</v>
      </c>
      <c r="K95" s="183" t="s">
        <v>19</v>
      </c>
      <c r="L95" s="41"/>
      <c r="M95" s="188" t="s">
        <v>19</v>
      </c>
      <c r="N95" s="189" t="s">
        <v>43</v>
      </c>
      <c r="O95" s="66"/>
      <c r="P95" s="190">
        <f>O95*H95</f>
        <v>0</v>
      </c>
      <c r="Q95" s="190">
        <v>0</v>
      </c>
      <c r="R95" s="190">
        <f>Q95*H95</f>
        <v>0</v>
      </c>
      <c r="S95" s="190">
        <v>0</v>
      </c>
      <c r="T95" s="191">
        <f>S95*H95</f>
        <v>0</v>
      </c>
      <c r="U95" s="36"/>
      <c r="V95" s="36"/>
      <c r="W95" s="36"/>
      <c r="X95" s="36"/>
      <c r="Y95" s="36"/>
      <c r="Z95" s="36"/>
      <c r="AA95" s="36"/>
      <c r="AB95" s="36"/>
      <c r="AC95" s="36"/>
      <c r="AD95" s="36"/>
      <c r="AE95" s="36"/>
      <c r="AR95" s="192" t="s">
        <v>168</v>
      </c>
      <c r="AT95" s="192" t="s">
        <v>163</v>
      </c>
      <c r="AU95" s="192" t="s">
        <v>79</v>
      </c>
      <c r="AY95" s="19" t="s">
        <v>160</v>
      </c>
      <c r="BE95" s="193">
        <f>IF(N95="základní",J95,0)</f>
        <v>0</v>
      </c>
      <c r="BF95" s="193">
        <f>IF(N95="snížená",J95,0)</f>
        <v>0</v>
      </c>
      <c r="BG95" s="193">
        <f>IF(N95="zákl. přenesená",J95,0)</f>
        <v>0</v>
      </c>
      <c r="BH95" s="193">
        <f>IF(N95="sníž. přenesená",J95,0)</f>
        <v>0</v>
      </c>
      <c r="BI95" s="193">
        <f>IF(N95="nulová",J95,0)</f>
        <v>0</v>
      </c>
      <c r="BJ95" s="19" t="s">
        <v>79</v>
      </c>
      <c r="BK95" s="193">
        <f>ROUND(I95*H95,2)</f>
        <v>0</v>
      </c>
      <c r="BL95" s="19" t="s">
        <v>168</v>
      </c>
      <c r="BM95" s="192" t="s">
        <v>276</v>
      </c>
    </row>
    <row r="96" spans="1:65" s="2" customFormat="1" ht="16.5" customHeight="1">
      <c r="A96" s="36"/>
      <c r="B96" s="37"/>
      <c r="C96" s="181" t="s">
        <v>223</v>
      </c>
      <c r="D96" s="181" t="s">
        <v>163</v>
      </c>
      <c r="E96" s="182" t="s">
        <v>1037</v>
      </c>
      <c r="F96" s="183" t="s">
        <v>1038</v>
      </c>
      <c r="G96" s="184" t="s">
        <v>552</v>
      </c>
      <c r="H96" s="185">
        <v>1</v>
      </c>
      <c r="I96" s="186"/>
      <c r="J96" s="187">
        <f>ROUND(I96*H96,2)</f>
        <v>0</v>
      </c>
      <c r="K96" s="183" t="s">
        <v>19</v>
      </c>
      <c r="L96" s="41"/>
      <c r="M96" s="188" t="s">
        <v>19</v>
      </c>
      <c r="N96" s="189" t="s">
        <v>43</v>
      </c>
      <c r="O96" s="66"/>
      <c r="P96" s="190">
        <f>O96*H96</f>
        <v>0</v>
      </c>
      <c r="Q96" s="190">
        <v>0</v>
      </c>
      <c r="R96" s="190">
        <f>Q96*H96</f>
        <v>0</v>
      </c>
      <c r="S96" s="190">
        <v>0</v>
      </c>
      <c r="T96" s="191">
        <f>S96*H96</f>
        <v>0</v>
      </c>
      <c r="U96" s="36"/>
      <c r="V96" s="36"/>
      <c r="W96" s="36"/>
      <c r="X96" s="36"/>
      <c r="Y96" s="36"/>
      <c r="Z96" s="36"/>
      <c r="AA96" s="36"/>
      <c r="AB96" s="36"/>
      <c r="AC96" s="36"/>
      <c r="AD96" s="36"/>
      <c r="AE96" s="36"/>
      <c r="AR96" s="192" t="s">
        <v>168</v>
      </c>
      <c r="AT96" s="192" t="s">
        <v>163</v>
      </c>
      <c r="AU96" s="192" t="s">
        <v>79</v>
      </c>
      <c r="AY96" s="19" t="s">
        <v>160</v>
      </c>
      <c r="BE96" s="193">
        <f>IF(N96="základní",J96,0)</f>
        <v>0</v>
      </c>
      <c r="BF96" s="193">
        <f>IF(N96="snížená",J96,0)</f>
        <v>0</v>
      </c>
      <c r="BG96" s="193">
        <f>IF(N96="zákl. přenesená",J96,0)</f>
        <v>0</v>
      </c>
      <c r="BH96" s="193">
        <f>IF(N96="sníž. přenesená",J96,0)</f>
        <v>0</v>
      </c>
      <c r="BI96" s="193">
        <f>IF(N96="nulová",J96,0)</f>
        <v>0</v>
      </c>
      <c r="BJ96" s="19" t="s">
        <v>79</v>
      </c>
      <c r="BK96" s="193">
        <f>ROUND(I96*H96,2)</f>
        <v>0</v>
      </c>
      <c r="BL96" s="19" t="s">
        <v>168</v>
      </c>
      <c r="BM96" s="192" t="s">
        <v>300</v>
      </c>
    </row>
    <row r="97" spans="1:47" s="2" customFormat="1" ht="19.5">
      <c r="A97" s="36"/>
      <c r="B97" s="37"/>
      <c r="C97" s="38"/>
      <c r="D97" s="201" t="s">
        <v>298</v>
      </c>
      <c r="E97" s="38"/>
      <c r="F97" s="243" t="s">
        <v>1039</v>
      </c>
      <c r="G97" s="38"/>
      <c r="H97" s="38"/>
      <c r="I97" s="196"/>
      <c r="J97" s="38"/>
      <c r="K97" s="38"/>
      <c r="L97" s="41"/>
      <c r="M97" s="197"/>
      <c r="N97" s="198"/>
      <c r="O97" s="66"/>
      <c r="P97" s="66"/>
      <c r="Q97" s="66"/>
      <c r="R97" s="66"/>
      <c r="S97" s="66"/>
      <c r="T97" s="67"/>
      <c r="U97" s="36"/>
      <c r="V97" s="36"/>
      <c r="W97" s="36"/>
      <c r="X97" s="36"/>
      <c r="Y97" s="36"/>
      <c r="Z97" s="36"/>
      <c r="AA97" s="36"/>
      <c r="AB97" s="36"/>
      <c r="AC97" s="36"/>
      <c r="AD97" s="36"/>
      <c r="AE97" s="36"/>
      <c r="AT97" s="19" t="s">
        <v>298</v>
      </c>
      <c r="AU97" s="19" t="s">
        <v>79</v>
      </c>
    </row>
    <row r="98" spans="1:65" s="2" customFormat="1" ht="16.5" customHeight="1">
      <c r="A98" s="36"/>
      <c r="B98" s="37"/>
      <c r="C98" s="181" t="s">
        <v>229</v>
      </c>
      <c r="D98" s="181" t="s">
        <v>163</v>
      </c>
      <c r="E98" s="182" t="s">
        <v>1040</v>
      </c>
      <c r="F98" s="183" t="s">
        <v>1041</v>
      </c>
      <c r="G98" s="184" t="s">
        <v>166</v>
      </c>
      <c r="H98" s="185">
        <v>5.25</v>
      </c>
      <c r="I98" s="186"/>
      <c r="J98" s="187">
        <f>ROUND(I98*H98,2)</f>
        <v>0</v>
      </c>
      <c r="K98" s="183" t="s">
        <v>19</v>
      </c>
      <c r="L98" s="41"/>
      <c r="M98" s="188" t="s">
        <v>19</v>
      </c>
      <c r="N98" s="189" t="s">
        <v>43</v>
      </c>
      <c r="O98" s="66"/>
      <c r="P98" s="190">
        <f>O98*H98</f>
        <v>0</v>
      </c>
      <c r="Q98" s="190">
        <v>0</v>
      </c>
      <c r="R98" s="190">
        <f>Q98*H98</f>
        <v>0</v>
      </c>
      <c r="S98" s="190">
        <v>0</v>
      </c>
      <c r="T98" s="191">
        <f>S98*H98</f>
        <v>0</v>
      </c>
      <c r="U98" s="36"/>
      <c r="V98" s="36"/>
      <c r="W98" s="36"/>
      <c r="X98" s="36"/>
      <c r="Y98" s="36"/>
      <c r="Z98" s="36"/>
      <c r="AA98" s="36"/>
      <c r="AB98" s="36"/>
      <c r="AC98" s="36"/>
      <c r="AD98" s="36"/>
      <c r="AE98" s="36"/>
      <c r="AR98" s="192" t="s">
        <v>168</v>
      </c>
      <c r="AT98" s="192" t="s">
        <v>163</v>
      </c>
      <c r="AU98" s="192" t="s">
        <v>79</v>
      </c>
      <c r="AY98" s="19" t="s">
        <v>160</v>
      </c>
      <c r="BE98" s="193">
        <f>IF(N98="základní",J98,0)</f>
        <v>0</v>
      </c>
      <c r="BF98" s="193">
        <f>IF(N98="snížená",J98,0)</f>
        <v>0</v>
      </c>
      <c r="BG98" s="193">
        <f>IF(N98="zákl. přenesená",J98,0)</f>
        <v>0</v>
      </c>
      <c r="BH98" s="193">
        <f>IF(N98="sníž. přenesená",J98,0)</f>
        <v>0</v>
      </c>
      <c r="BI98" s="193">
        <f>IF(N98="nulová",J98,0)</f>
        <v>0</v>
      </c>
      <c r="BJ98" s="19" t="s">
        <v>79</v>
      </c>
      <c r="BK98" s="193">
        <f>ROUND(I98*H98,2)</f>
        <v>0</v>
      </c>
      <c r="BL98" s="19" t="s">
        <v>168</v>
      </c>
      <c r="BM98" s="192" t="s">
        <v>311</v>
      </c>
    </row>
    <row r="99" spans="1:47" s="2" customFormat="1" ht="19.5">
      <c r="A99" s="36"/>
      <c r="B99" s="37"/>
      <c r="C99" s="38"/>
      <c r="D99" s="201" t="s">
        <v>298</v>
      </c>
      <c r="E99" s="38"/>
      <c r="F99" s="243" t="s">
        <v>1042</v>
      </c>
      <c r="G99" s="38"/>
      <c r="H99" s="38"/>
      <c r="I99" s="196"/>
      <c r="J99" s="38"/>
      <c r="K99" s="38"/>
      <c r="L99" s="41"/>
      <c r="M99" s="197"/>
      <c r="N99" s="198"/>
      <c r="O99" s="66"/>
      <c r="P99" s="66"/>
      <c r="Q99" s="66"/>
      <c r="R99" s="66"/>
      <c r="S99" s="66"/>
      <c r="T99" s="67"/>
      <c r="U99" s="36"/>
      <c r="V99" s="36"/>
      <c r="W99" s="36"/>
      <c r="X99" s="36"/>
      <c r="Y99" s="36"/>
      <c r="Z99" s="36"/>
      <c r="AA99" s="36"/>
      <c r="AB99" s="36"/>
      <c r="AC99" s="36"/>
      <c r="AD99" s="36"/>
      <c r="AE99" s="36"/>
      <c r="AT99" s="19" t="s">
        <v>298</v>
      </c>
      <c r="AU99" s="19" t="s">
        <v>79</v>
      </c>
    </row>
    <row r="100" spans="1:65" s="2" customFormat="1" ht="16.5" customHeight="1">
      <c r="A100" s="36"/>
      <c r="B100" s="37"/>
      <c r="C100" s="181" t="s">
        <v>234</v>
      </c>
      <c r="D100" s="181" t="s">
        <v>163</v>
      </c>
      <c r="E100" s="182" t="s">
        <v>1043</v>
      </c>
      <c r="F100" s="183" t="s">
        <v>1044</v>
      </c>
      <c r="G100" s="184" t="s">
        <v>166</v>
      </c>
      <c r="H100" s="185">
        <v>73.5</v>
      </c>
      <c r="I100" s="186"/>
      <c r="J100" s="187">
        <f>ROUND(I100*H100,2)</f>
        <v>0</v>
      </c>
      <c r="K100" s="183" t="s">
        <v>19</v>
      </c>
      <c r="L100" s="41"/>
      <c r="M100" s="188" t="s">
        <v>19</v>
      </c>
      <c r="N100" s="189" t="s">
        <v>43</v>
      </c>
      <c r="O100" s="66"/>
      <c r="P100" s="190">
        <f>O100*H100</f>
        <v>0</v>
      </c>
      <c r="Q100" s="190">
        <v>0</v>
      </c>
      <c r="R100" s="190">
        <f>Q100*H100</f>
        <v>0</v>
      </c>
      <c r="S100" s="190">
        <v>0</v>
      </c>
      <c r="T100" s="191">
        <f>S100*H100</f>
        <v>0</v>
      </c>
      <c r="U100" s="36"/>
      <c r="V100" s="36"/>
      <c r="W100" s="36"/>
      <c r="X100" s="36"/>
      <c r="Y100" s="36"/>
      <c r="Z100" s="36"/>
      <c r="AA100" s="36"/>
      <c r="AB100" s="36"/>
      <c r="AC100" s="36"/>
      <c r="AD100" s="36"/>
      <c r="AE100" s="36"/>
      <c r="AR100" s="192" t="s">
        <v>168</v>
      </c>
      <c r="AT100" s="192" t="s">
        <v>163</v>
      </c>
      <c r="AU100" s="192" t="s">
        <v>79</v>
      </c>
      <c r="AY100" s="19" t="s">
        <v>160</v>
      </c>
      <c r="BE100" s="193">
        <f>IF(N100="základní",J100,0)</f>
        <v>0</v>
      </c>
      <c r="BF100" s="193">
        <f>IF(N100="snížená",J100,0)</f>
        <v>0</v>
      </c>
      <c r="BG100" s="193">
        <f>IF(N100="zákl. přenesená",J100,0)</f>
        <v>0</v>
      </c>
      <c r="BH100" s="193">
        <f>IF(N100="sníž. přenesená",J100,0)</f>
        <v>0</v>
      </c>
      <c r="BI100" s="193">
        <f>IF(N100="nulová",J100,0)</f>
        <v>0</v>
      </c>
      <c r="BJ100" s="19" t="s">
        <v>79</v>
      </c>
      <c r="BK100" s="193">
        <f>ROUND(I100*H100,2)</f>
        <v>0</v>
      </c>
      <c r="BL100" s="19" t="s">
        <v>168</v>
      </c>
      <c r="BM100" s="192" t="s">
        <v>329</v>
      </c>
    </row>
    <row r="101" spans="1:47" s="2" customFormat="1" ht="19.5">
      <c r="A101" s="36"/>
      <c r="B101" s="37"/>
      <c r="C101" s="38"/>
      <c r="D101" s="201" t="s">
        <v>298</v>
      </c>
      <c r="E101" s="38"/>
      <c r="F101" s="243" t="s">
        <v>1045</v>
      </c>
      <c r="G101" s="38"/>
      <c r="H101" s="38"/>
      <c r="I101" s="196"/>
      <c r="J101" s="38"/>
      <c r="K101" s="38"/>
      <c r="L101" s="41"/>
      <c r="M101" s="197"/>
      <c r="N101" s="198"/>
      <c r="O101" s="66"/>
      <c r="P101" s="66"/>
      <c r="Q101" s="66"/>
      <c r="R101" s="66"/>
      <c r="S101" s="66"/>
      <c r="T101" s="67"/>
      <c r="U101" s="36"/>
      <c r="V101" s="36"/>
      <c r="W101" s="36"/>
      <c r="X101" s="36"/>
      <c r="Y101" s="36"/>
      <c r="Z101" s="36"/>
      <c r="AA101" s="36"/>
      <c r="AB101" s="36"/>
      <c r="AC101" s="36"/>
      <c r="AD101" s="36"/>
      <c r="AE101" s="36"/>
      <c r="AT101" s="19" t="s">
        <v>298</v>
      </c>
      <c r="AU101" s="19" t="s">
        <v>79</v>
      </c>
    </row>
    <row r="102" spans="1:65" s="2" customFormat="1" ht="16.5" customHeight="1">
      <c r="A102" s="36"/>
      <c r="B102" s="37"/>
      <c r="C102" s="181" t="s">
        <v>259</v>
      </c>
      <c r="D102" s="181" t="s">
        <v>163</v>
      </c>
      <c r="E102" s="182" t="s">
        <v>1046</v>
      </c>
      <c r="F102" s="183" t="s">
        <v>1047</v>
      </c>
      <c r="G102" s="184" t="s">
        <v>552</v>
      </c>
      <c r="H102" s="185">
        <v>1</v>
      </c>
      <c r="I102" s="186"/>
      <c r="J102" s="187">
        <f>ROUND(I102*H102,2)</f>
        <v>0</v>
      </c>
      <c r="K102" s="183" t="s">
        <v>19</v>
      </c>
      <c r="L102" s="41"/>
      <c r="M102" s="188" t="s">
        <v>19</v>
      </c>
      <c r="N102" s="189" t="s">
        <v>43</v>
      </c>
      <c r="O102" s="66"/>
      <c r="P102" s="190">
        <f>O102*H102</f>
        <v>0</v>
      </c>
      <c r="Q102" s="190">
        <v>0</v>
      </c>
      <c r="R102" s="190">
        <f>Q102*H102</f>
        <v>0</v>
      </c>
      <c r="S102" s="190">
        <v>0</v>
      </c>
      <c r="T102" s="191">
        <f>S102*H102</f>
        <v>0</v>
      </c>
      <c r="U102" s="36"/>
      <c r="V102" s="36"/>
      <c r="W102" s="36"/>
      <c r="X102" s="36"/>
      <c r="Y102" s="36"/>
      <c r="Z102" s="36"/>
      <c r="AA102" s="36"/>
      <c r="AB102" s="36"/>
      <c r="AC102" s="36"/>
      <c r="AD102" s="36"/>
      <c r="AE102" s="36"/>
      <c r="AR102" s="192" t="s">
        <v>168</v>
      </c>
      <c r="AT102" s="192" t="s">
        <v>163</v>
      </c>
      <c r="AU102" s="192" t="s">
        <v>79</v>
      </c>
      <c r="AY102" s="19" t="s">
        <v>160</v>
      </c>
      <c r="BE102" s="193">
        <f>IF(N102="základní",J102,0)</f>
        <v>0</v>
      </c>
      <c r="BF102" s="193">
        <f>IF(N102="snížená",J102,0)</f>
        <v>0</v>
      </c>
      <c r="BG102" s="193">
        <f>IF(N102="zákl. přenesená",J102,0)</f>
        <v>0</v>
      </c>
      <c r="BH102" s="193">
        <f>IF(N102="sníž. přenesená",J102,0)</f>
        <v>0</v>
      </c>
      <c r="BI102" s="193">
        <f>IF(N102="nulová",J102,0)</f>
        <v>0</v>
      </c>
      <c r="BJ102" s="19" t="s">
        <v>79</v>
      </c>
      <c r="BK102" s="193">
        <f>ROUND(I102*H102,2)</f>
        <v>0</v>
      </c>
      <c r="BL102" s="19" t="s">
        <v>168</v>
      </c>
      <c r="BM102" s="192" t="s">
        <v>336</v>
      </c>
    </row>
    <row r="103" spans="1:65" s="2" customFormat="1" ht="16.5" customHeight="1">
      <c r="A103" s="36"/>
      <c r="B103" s="37"/>
      <c r="C103" s="181" t="s">
        <v>264</v>
      </c>
      <c r="D103" s="181" t="s">
        <v>163</v>
      </c>
      <c r="E103" s="182" t="s">
        <v>1048</v>
      </c>
      <c r="F103" s="183" t="s">
        <v>1049</v>
      </c>
      <c r="G103" s="184" t="s">
        <v>166</v>
      </c>
      <c r="H103" s="185">
        <v>21</v>
      </c>
      <c r="I103" s="186"/>
      <c r="J103" s="187">
        <f>ROUND(I103*H103,2)</f>
        <v>0</v>
      </c>
      <c r="K103" s="183" t="s">
        <v>19</v>
      </c>
      <c r="L103" s="41"/>
      <c r="M103" s="188" t="s">
        <v>19</v>
      </c>
      <c r="N103" s="189" t="s">
        <v>43</v>
      </c>
      <c r="O103" s="66"/>
      <c r="P103" s="190">
        <f>O103*H103</f>
        <v>0</v>
      </c>
      <c r="Q103" s="190">
        <v>0</v>
      </c>
      <c r="R103" s="190">
        <f>Q103*H103</f>
        <v>0</v>
      </c>
      <c r="S103" s="190">
        <v>0</v>
      </c>
      <c r="T103" s="191">
        <f>S103*H103</f>
        <v>0</v>
      </c>
      <c r="U103" s="36"/>
      <c r="V103" s="36"/>
      <c r="W103" s="36"/>
      <c r="X103" s="36"/>
      <c r="Y103" s="36"/>
      <c r="Z103" s="36"/>
      <c r="AA103" s="36"/>
      <c r="AB103" s="36"/>
      <c r="AC103" s="36"/>
      <c r="AD103" s="36"/>
      <c r="AE103" s="36"/>
      <c r="AR103" s="192" t="s">
        <v>168</v>
      </c>
      <c r="AT103" s="192" t="s">
        <v>163</v>
      </c>
      <c r="AU103" s="192" t="s">
        <v>79</v>
      </c>
      <c r="AY103" s="19" t="s">
        <v>160</v>
      </c>
      <c r="BE103" s="193">
        <f>IF(N103="základní",J103,0)</f>
        <v>0</v>
      </c>
      <c r="BF103" s="193">
        <f>IF(N103="snížená",J103,0)</f>
        <v>0</v>
      </c>
      <c r="BG103" s="193">
        <f>IF(N103="zákl. přenesená",J103,0)</f>
        <v>0</v>
      </c>
      <c r="BH103" s="193">
        <f>IF(N103="sníž. přenesená",J103,0)</f>
        <v>0</v>
      </c>
      <c r="BI103" s="193">
        <f>IF(N103="nulová",J103,0)</f>
        <v>0</v>
      </c>
      <c r="BJ103" s="19" t="s">
        <v>79</v>
      </c>
      <c r="BK103" s="193">
        <f>ROUND(I103*H103,2)</f>
        <v>0</v>
      </c>
      <c r="BL103" s="19" t="s">
        <v>168</v>
      </c>
      <c r="BM103" s="192" t="s">
        <v>347</v>
      </c>
    </row>
    <row r="104" spans="1:47" s="2" customFormat="1" ht="19.5">
      <c r="A104" s="36"/>
      <c r="B104" s="37"/>
      <c r="C104" s="38"/>
      <c r="D104" s="201" t="s">
        <v>298</v>
      </c>
      <c r="E104" s="38"/>
      <c r="F104" s="243" t="s">
        <v>1050</v>
      </c>
      <c r="G104" s="38"/>
      <c r="H104" s="38"/>
      <c r="I104" s="196"/>
      <c r="J104" s="38"/>
      <c r="K104" s="38"/>
      <c r="L104" s="41"/>
      <c r="M104" s="197"/>
      <c r="N104" s="198"/>
      <c r="O104" s="66"/>
      <c r="P104" s="66"/>
      <c r="Q104" s="66"/>
      <c r="R104" s="66"/>
      <c r="S104" s="66"/>
      <c r="T104" s="67"/>
      <c r="U104" s="36"/>
      <c r="V104" s="36"/>
      <c r="W104" s="36"/>
      <c r="X104" s="36"/>
      <c r="Y104" s="36"/>
      <c r="Z104" s="36"/>
      <c r="AA104" s="36"/>
      <c r="AB104" s="36"/>
      <c r="AC104" s="36"/>
      <c r="AD104" s="36"/>
      <c r="AE104" s="36"/>
      <c r="AT104" s="19" t="s">
        <v>298</v>
      </c>
      <c r="AU104" s="19" t="s">
        <v>79</v>
      </c>
    </row>
    <row r="105" spans="1:65" s="2" customFormat="1" ht="16.5" customHeight="1">
      <c r="A105" s="36"/>
      <c r="B105" s="37"/>
      <c r="C105" s="181" t="s">
        <v>270</v>
      </c>
      <c r="D105" s="181" t="s">
        <v>163</v>
      </c>
      <c r="E105" s="182" t="s">
        <v>1051</v>
      </c>
      <c r="F105" s="183" t="s">
        <v>1052</v>
      </c>
      <c r="G105" s="184" t="s">
        <v>1053</v>
      </c>
      <c r="H105" s="185">
        <v>8</v>
      </c>
      <c r="I105" s="186"/>
      <c r="J105" s="187">
        <f>ROUND(I105*H105,2)</f>
        <v>0</v>
      </c>
      <c r="K105" s="183" t="s">
        <v>19</v>
      </c>
      <c r="L105" s="41"/>
      <c r="M105" s="188" t="s">
        <v>19</v>
      </c>
      <c r="N105" s="189" t="s">
        <v>43</v>
      </c>
      <c r="O105" s="66"/>
      <c r="P105" s="190">
        <f>O105*H105</f>
        <v>0</v>
      </c>
      <c r="Q105" s="190">
        <v>0</v>
      </c>
      <c r="R105" s="190">
        <f>Q105*H105</f>
        <v>0</v>
      </c>
      <c r="S105" s="190">
        <v>0</v>
      </c>
      <c r="T105" s="191">
        <f>S105*H105</f>
        <v>0</v>
      </c>
      <c r="U105" s="36"/>
      <c r="V105" s="36"/>
      <c r="W105" s="36"/>
      <c r="X105" s="36"/>
      <c r="Y105" s="36"/>
      <c r="Z105" s="36"/>
      <c r="AA105" s="36"/>
      <c r="AB105" s="36"/>
      <c r="AC105" s="36"/>
      <c r="AD105" s="36"/>
      <c r="AE105" s="36"/>
      <c r="AR105" s="192" t="s">
        <v>168</v>
      </c>
      <c r="AT105" s="192" t="s">
        <v>163</v>
      </c>
      <c r="AU105" s="192" t="s">
        <v>79</v>
      </c>
      <c r="AY105" s="19" t="s">
        <v>160</v>
      </c>
      <c r="BE105" s="193">
        <f>IF(N105="základní",J105,0)</f>
        <v>0</v>
      </c>
      <c r="BF105" s="193">
        <f>IF(N105="snížená",J105,0)</f>
        <v>0</v>
      </c>
      <c r="BG105" s="193">
        <f>IF(N105="zákl. přenesená",J105,0)</f>
        <v>0</v>
      </c>
      <c r="BH105" s="193">
        <f>IF(N105="sníž. přenesená",J105,0)</f>
        <v>0</v>
      </c>
      <c r="BI105" s="193">
        <f>IF(N105="nulová",J105,0)</f>
        <v>0</v>
      </c>
      <c r="BJ105" s="19" t="s">
        <v>79</v>
      </c>
      <c r="BK105" s="193">
        <f>ROUND(I105*H105,2)</f>
        <v>0</v>
      </c>
      <c r="BL105" s="19" t="s">
        <v>168</v>
      </c>
      <c r="BM105" s="192" t="s">
        <v>363</v>
      </c>
    </row>
    <row r="106" spans="1:47" s="2" customFormat="1" ht="19.5">
      <c r="A106" s="36"/>
      <c r="B106" s="37"/>
      <c r="C106" s="38"/>
      <c r="D106" s="201" t="s">
        <v>298</v>
      </c>
      <c r="E106" s="38"/>
      <c r="F106" s="243" t="s">
        <v>1054</v>
      </c>
      <c r="G106" s="38"/>
      <c r="H106" s="38"/>
      <c r="I106" s="196"/>
      <c r="J106" s="38"/>
      <c r="K106" s="38"/>
      <c r="L106" s="41"/>
      <c r="M106" s="197"/>
      <c r="N106" s="198"/>
      <c r="O106" s="66"/>
      <c r="P106" s="66"/>
      <c r="Q106" s="66"/>
      <c r="R106" s="66"/>
      <c r="S106" s="66"/>
      <c r="T106" s="67"/>
      <c r="U106" s="36"/>
      <c r="V106" s="36"/>
      <c r="W106" s="36"/>
      <c r="X106" s="36"/>
      <c r="Y106" s="36"/>
      <c r="Z106" s="36"/>
      <c r="AA106" s="36"/>
      <c r="AB106" s="36"/>
      <c r="AC106" s="36"/>
      <c r="AD106" s="36"/>
      <c r="AE106" s="36"/>
      <c r="AT106" s="19" t="s">
        <v>298</v>
      </c>
      <c r="AU106" s="19" t="s">
        <v>79</v>
      </c>
    </row>
    <row r="107" spans="1:65" s="2" customFormat="1" ht="16.5" customHeight="1">
      <c r="A107" s="36"/>
      <c r="B107" s="37"/>
      <c r="C107" s="181" t="s">
        <v>276</v>
      </c>
      <c r="D107" s="181" t="s">
        <v>163</v>
      </c>
      <c r="E107" s="182" t="s">
        <v>1055</v>
      </c>
      <c r="F107" s="183" t="s">
        <v>1056</v>
      </c>
      <c r="G107" s="184" t="s">
        <v>1053</v>
      </c>
      <c r="H107" s="185">
        <v>8</v>
      </c>
      <c r="I107" s="186"/>
      <c r="J107" s="187">
        <f>ROUND(I107*H107,2)</f>
        <v>0</v>
      </c>
      <c r="K107" s="183" t="s">
        <v>19</v>
      </c>
      <c r="L107" s="41"/>
      <c r="M107" s="257" t="s">
        <v>19</v>
      </c>
      <c r="N107" s="258" t="s">
        <v>43</v>
      </c>
      <c r="O107" s="259"/>
      <c r="P107" s="260">
        <f>O107*H107</f>
        <v>0</v>
      </c>
      <c r="Q107" s="260">
        <v>0</v>
      </c>
      <c r="R107" s="260">
        <f>Q107*H107</f>
        <v>0</v>
      </c>
      <c r="S107" s="260">
        <v>0</v>
      </c>
      <c r="T107" s="261">
        <f>S107*H107</f>
        <v>0</v>
      </c>
      <c r="U107" s="36"/>
      <c r="V107" s="36"/>
      <c r="W107" s="36"/>
      <c r="X107" s="36"/>
      <c r="Y107" s="36"/>
      <c r="Z107" s="36"/>
      <c r="AA107" s="36"/>
      <c r="AB107" s="36"/>
      <c r="AC107" s="36"/>
      <c r="AD107" s="36"/>
      <c r="AE107" s="36"/>
      <c r="AR107" s="192" t="s">
        <v>168</v>
      </c>
      <c r="AT107" s="192" t="s">
        <v>163</v>
      </c>
      <c r="AU107" s="192" t="s">
        <v>79</v>
      </c>
      <c r="AY107" s="19" t="s">
        <v>160</v>
      </c>
      <c r="BE107" s="193">
        <f>IF(N107="základní",J107,0)</f>
        <v>0</v>
      </c>
      <c r="BF107" s="193">
        <f>IF(N107="snížená",J107,0)</f>
        <v>0</v>
      </c>
      <c r="BG107" s="193">
        <f>IF(N107="zákl. přenesená",J107,0)</f>
        <v>0</v>
      </c>
      <c r="BH107" s="193">
        <f>IF(N107="sníž. přenesená",J107,0)</f>
        <v>0</v>
      </c>
      <c r="BI107" s="193">
        <f>IF(N107="nulová",J107,0)</f>
        <v>0</v>
      </c>
      <c r="BJ107" s="19" t="s">
        <v>79</v>
      </c>
      <c r="BK107" s="193">
        <f>ROUND(I107*H107,2)</f>
        <v>0</v>
      </c>
      <c r="BL107" s="19" t="s">
        <v>168</v>
      </c>
      <c r="BM107" s="192" t="s">
        <v>376</v>
      </c>
    </row>
    <row r="108" spans="1:31" s="2" customFormat="1" ht="6.95" customHeight="1">
      <c r="A108" s="36"/>
      <c r="B108" s="49"/>
      <c r="C108" s="50"/>
      <c r="D108" s="50"/>
      <c r="E108" s="50"/>
      <c r="F108" s="50"/>
      <c r="G108" s="50"/>
      <c r="H108" s="50"/>
      <c r="I108" s="50"/>
      <c r="J108" s="50"/>
      <c r="K108" s="50"/>
      <c r="L108" s="41"/>
      <c r="M108" s="36"/>
      <c r="O108" s="36"/>
      <c r="P108" s="36"/>
      <c r="Q108" s="36"/>
      <c r="R108" s="36"/>
      <c r="S108" s="36"/>
      <c r="T108" s="36"/>
      <c r="U108" s="36"/>
      <c r="V108" s="36"/>
      <c r="W108" s="36"/>
      <c r="X108" s="36"/>
      <c r="Y108" s="36"/>
      <c r="Z108" s="36"/>
      <c r="AA108" s="36"/>
      <c r="AB108" s="36"/>
      <c r="AC108" s="36"/>
      <c r="AD108" s="36"/>
      <c r="AE108" s="36"/>
    </row>
  </sheetData>
  <sheetProtection algorithmName="SHA-512" hashValue="mQpQRX9fvVqoejgTuFrO/o9/x11H+cs9IfgMApFA0OSyiS+hpG5vLx8/UvMeWVs0ECUOHuALH0m+IWCCDKJI3A==" saltValue="lWxdXxkyXU4q7YGn1KgpWfNJNwyjZTR9sKGKttOL2bmBdBNe70/+EBpts90ZqcXeyPGmgWT2bnXyhd+cdHquZA==" spinCount="100000" sheet="1" objects="1" scenarios="1" formatColumns="0" formatRows="0" autoFilter="0"/>
  <autoFilter ref="C85:K107"/>
  <mergeCells count="12">
    <mergeCell ref="E78:H78"/>
    <mergeCell ref="L2:V2"/>
    <mergeCell ref="E50:H50"/>
    <mergeCell ref="E52:H52"/>
    <mergeCell ref="E54:H54"/>
    <mergeCell ref="E74:H74"/>
    <mergeCell ref="E76:H7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1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406"/>
      <c r="M2" s="406"/>
      <c r="N2" s="406"/>
      <c r="O2" s="406"/>
      <c r="P2" s="406"/>
      <c r="Q2" s="406"/>
      <c r="R2" s="406"/>
      <c r="S2" s="406"/>
      <c r="T2" s="406"/>
      <c r="U2" s="406"/>
      <c r="V2" s="406"/>
      <c r="AT2" s="19" t="s">
        <v>92</v>
      </c>
    </row>
    <row r="3" spans="2:46" s="1" customFormat="1" ht="6.95" customHeight="1">
      <c r="B3" s="111"/>
      <c r="C3" s="112"/>
      <c r="D3" s="112"/>
      <c r="E3" s="112"/>
      <c r="F3" s="112"/>
      <c r="G3" s="112"/>
      <c r="H3" s="112"/>
      <c r="I3" s="112"/>
      <c r="J3" s="112"/>
      <c r="K3" s="112"/>
      <c r="L3" s="22"/>
      <c r="AT3" s="19" t="s">
        <v>81</v>
      </c>
    </row>
    <row r="4" spans="2:46" s="1" customFormat="1" ht="24.95" customHeight="1">
      <c r="B4" s="22"/>
      <c r="D4" s="113" t="s">
        <v>115</v>
      </c>
      <c r="L4" s="22"/>
      <c r="M4" s="114" t="s">
        <v>10</v>
      </c>
      <c r="AT4" s="19" t="s">
        <v>4</v>
      </c>
    </row>
    <row r="5" spans="2:12" s="1" customFormat="1" ht="6.95" customHeight="1">
      <c r="B5" s="22"/>
      <c r="L5" s="22"/>
    </row>
    <row r="6" spans="2:12" s="1" customFormat="1" ht="12" customHeight="1">
      <c r="B6" s="22"/>
      <c r="D6" s="115" t="s">
        <v>16</v>
      </c>
      <c r="L6" s="22"/>
    </row>
    <row r="7" spans="2:12" s="1" customFormat="1" ht="16.5" customHeight="1">
      <c r="B7" s="22"/>
      <c r="E7" s="407" t="str">
        <f>'Rekapitulace stavby'!K6</f>
        <v>Hala na sůl CM Lanškroun</v>
      </c>
      <c r="F7" s="408"/>
      <c r="G7" s="408"/>
      <c r="H7" s="408"/>
      <c r="L7" s="22"/>
    </row>
    <row r="8" spans="2:12" s="1" customFormat="1" ht="12" customHeight="1">
      <c r="B8" s="22"/>
      <c r="D8" s="115" t="s">
        <v>116</v>
      </c>
      <c r="L8" s="22"/>
    </row>
    <row r="9" spans="1:31" s="2" customFormat="1" ht="16.5" customHeight="1">
      <c r="A9" s="36"/>
      <c r="B9" s="41"/>
      <c r="C9" s="36"/>
      <c r="D9" s="36"/>
      <c r="E9" s="407" t="s">
        <v>117</v>
      </c>
      <c r="F9" s="409"/>
      <c r="G9" s="409"/>
      <c r="H9" s="409"/>
      <c r="I9" s="36"/>
      <c r="J9" s="36"/>
      <c r="K9" s="36"/>
      <c r="L9" s="116"/>
      <c r="S9" s="36"/>
      <c r="T9" s="36"/>
      <c r="U9" s="36"/>
      <c r="V9" s="36"/>
      <c r="W9" s="36"/>
      <c r="X9" s="36"/>
      <c r="Y9" s="36"/>
      <c r="Z9" s="36"/>
      <c r="AA9" s="36"/>
      <c r="AB9" s="36"/>
      <c r="AC9" s="36"/>
      <c r="AD9" s="36"/>
      <c r="AE9" s="36"/>
    </row>
    <row r="10" spans="1:31" s="2" customFormat="1" ht="12" customHeight="1">
      <c r="A10" s="36"/>
      <c r="B10" s="41"/>
      <c r="C10" s="36"/>
      <c r="D10" s="115" t="s">
        <v>118</v>
      </c>
      <c r="E10" s="36"/>
      <c r="F10" s="36"/>
      <c r="G10" s="36"/>
      <c r="H10" s="36"/>
      <c r="I10" s="36"/>
      <c r="J10" s="36"/>
      <c r="K10" s="36"/>
      <c r="L10" s="116"/>
      <c r="S10" s="36"/>
      <c r="T10" s="36"/>
      <c r="U10" s="36"/>
      <c r="V10" s="36"/>
      <c r="W10" s="36"/>
      <c r="X10" s="36"/>
      <c r="Y10" s="36"/>
      <c r="Z10" s="36"/>
      <c r="AA10" s="36"/>
      <c r="AB10" s="36"/>
      <c r="AC10" s="36"/>
      <c r="AD10" s="36"/>
      <c r="AE10" s="36"/>
    </row>
    <row r="11" spans="1:31" s="2" customFormat="1" ht="16.5" customHeight="1">
      <c r="A11" s="36"/>
      <c r="B11" s="41"/>
      <c r="C11" s="36"/>
      <c r="D11" s="36"/>
      <c r="E11" s="410" t="s">
        <v>1057</v>
      </c>
      <c r="F11" s="409"/>
      <c r="G11" s="409"/>
      <c r="H11" s="409"/>
      <c r="I11" s="36"/>
      <c r="J11" s="36"/>
      <c r="K11" s="36"/>
      <c r="L11" s="116"/>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6"/>
      <c r="S12" s="36"/>
      <c r="T12" s="36"/>
      <c r="U12" s="36"/>
      <c r="V12" s="36"/>
      <c r="W12" s="36"/>
      <c r="X12" s="36"/>
      <c r="Y12" s="36"/>
      <c r="Z12" s="36"/>
      <c r="AA12" s="36"/>
      <c r="AB12" s="36"/>
      <c r="AC12" s="36"/>
      <c r="AD12" s="36"/>
      <c r="AE12" s="36"/>
    </row>
    <row r="13" spans="1:31" s="2" customFormat="1" ht="12" customHeight="1">
      <c r="A13" s="36"/>
      <c r="B13" s="41"/>
      <c r="C13" s="36"/>
      <c r="D13" s="115" t="s">
        <v>18</v>
      </c>
      <c r="E13" s="36"/>
      <c r="F13" s="105" t="s">
        <v>19</v>
      </c>
      <c r="G13" s="36"/>
      <c r="H13" s="36"/>
      <c r="I13" s="115" t="s">
        <v>20</v>
      </c>
      <c r="J13" s="105" t="s">
        <v>19</v>
      </c>
      <c r="K13" s="36"/>
      <c r="L13" s="116"/>
      <c r="S13" s="36"/>
      <c r="T13" s="36"/>
      <c r="U13" s="36"/>
      <c r="V13" s="36"/>
      <c r="W13" s="36"/>
      <c r="X13" s="36"/>
      <c r="Y13" s="36"/>
      <c r="Z13" s="36"/>
      <c r="AA13" s="36"/>
      <c r="AB13" s="36"/>
      <c r="AC13" s="36"/>
      <c r="AD13" s="36"/>
      <c r="AE13" s="36"/>
    </row>
    <row r="14" spans="1:31" s="2" customFormat="1" ht="12" customHeight="1">
      <c r="A14" s="36"/>
      <c r="B14" s="41"/>
      <c r="C14" s="36"/>
      <c r="D14" s="115" t="s">
        <v>21</v>
      </c>
      <c r="E14" s="36"/>
      <c r="F14" s="105" t="s">
        <v>22</v>
      </c>
      <c r="G14" s="36"/>
      <c r="H14" s="36"/>
      <c r="I14" s="115" t="s">
        <v>23</v>
      </c>
      <c r="J14" s="117">
        <f>'Rekapitulace stavby'!AN8</f>
        <v>0</v>
      </c>
      <c r="K14" s="36"/>
      <c r="L14" s="116"/>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6"/>
      <c r="S15" s="36"/>
      <c r="T15" s="36"/>
      <c r="U15" s="36"/>
      <c r="V15" s="36"/>
      <c r="W15" s="36"/>
      <c r="X15" s="36"/>
      <c r="Y15" s="36"/>
      <c r="Z15" s="36"/>
      <c r="AA15" s="36"/>
      <c r="AB15" s="36"/>
      <c r="AC15" s="36"/>
      <c r="AD15" s="36"/>
      <c r="AE15" s="36"/>
    </row>
    <row r="16" spans="1:31" s="2" customFormat="1" ht="12" customHeight="1">
      <c r="A16" s="36"/>
      <c r="B16" s="41"/>
      <c r="C16" s="36"/>
      <c r="D16" s="115" t="s">
        <v>24</v>
      </c>
      <c r="E16" s="36"/>
      <c r="F16" s="36"/>
      <c r="G16" s="36"/>
      <c r="H16" s="36"/>
      <c r="I16" s="115" t="s">
        <v>25</v>
      </c>
      <c r="J16" s="105" t="str">
        <f>IF('Rekapitulace stavby'!AN10="","",'Rekapitulace stavby'!AN10)</f>
        <v/>
      </c>
      <c r="K16" s="36"/>
      <c r="L16" s="116"/>
      <c r="S16" s="36"/>
      <c r="T16" s="36"/>
      <c r="U16" s="36"/>
      <c r="V16" s="36"/>
      <c r="W16" s="36"/>
      <c r="X16" s="36"/>
      <c r="Y16" s="36"/>
      <c r="Z16" s="36"/>
      <c r="AA16" s="36"/>
      <c r="AB16" s="36"/>
      <c r="AC16" s="36"/>
      <c r="AD16" s="36"/>
      <c r="AE16" s="36"/>
    </row>
    <row r="17" spans="1:31" s="2" customFormat="1" ht="18" customHeight="1">
      <c r="A17" s="36"/>
      <c r="B17" s="41"/>
      <c r="C17" s="36"/>
      <c r="D17" s="36"/>
      <c r="E17" s="105" t="str">
        <f>IF('Rekapitulace stavby'!E11="","",'Rekapitulace stavby'!E11)</f>
        <v>SÚS Pardubického kraje</v>
      </c>
      <c r="F17" s="36"/>
      <c r="G17" s="36"/>
      <c r="H17" s="36"/>
      <c r="I17" s="115" t="s">
        <v>27</v>
      </c>
      <c r="J17" s="105" t="str">
        <f>IF('Rekapitulace stavby'!AN11="","",'Rekapitulace stavby'!AN11)</f>
        <v/>
      </c>
      <c r="K17" s="36"/>
      <c r="L17" s="116"/>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6"/>
      <c r="S18" s="36"/>
      <c r="T18" s="36"/>
      <c r="U18" s="36"/>
      <c r="V18" s="36"/>
      <c r="W18" s="36"/>
      <c r="X18" s="36"/>
      <c r="Y18" s="36"/>
      <c r="Z18" s="36"/>
      <c r="AA18" s="36"/>
      <c r="AB18" s="36"/>
      <c r="AC18" s="36"/>
      <c r="AD18" s="36"/>
      <c r="AE18" s="36"/>
    </row>
    <row r="19" spans="1:31" s="2" customFormat="1" ht="12" customHeight="1">
      <c r="A19" s="36"/>
      <c r="B19" s="41"/>
      <c r="C19" s="36"/>
      <c r="D19" s="115" t="s">
        <v>28</v>
      </c>
      <c r="E19" s="36"/>
      <c r="F19" s="36"/>
      <c r="G19" s="36"/>
      <c r="H19" s="36"/>
      <c r="I19" s="115" t="s">
        <v>25</v>
      </c>
      <c r="J19" s="32" t="str">
        <f>'Rekapitulace stavby'!AN13</f>
        <v>Vyplň údaj</v>
      </c>
      <c r="K19" s="36"/>
      <c r="L19" s="116"/>
      <c r="S19" s="36"/>
      <c r="T19" s="36"/>
      <c r="U19" s="36"/>
      <c r="V19" s="36"/>
      <c r="W19" s="36"/>
      <c r="X19" s="36"/>
      <c r="Y19" s="36"/>
      <c r="Z19" s="36"/>
      <c r="AA19" s="36"/>
      <c r="AB19" s="36"/>
      <c r="AC19" s="36"/>
      <c r="AD19" s="36"/>
      <c r="AE19" s="36"/>
    </row>
    <row r="20" spans="1:31" s="2" customFormat="1" ht="18" customHeight="1">
      <c r="A20" s="36"/>
      <c r="B20" s="41"/>
      <c r="C20" s="36"/>
      <c r="D20" s="36"/>
      <c r="E20" s="411" t="str">
        <f>'Rekapitulace stavby'!E14</f>
        <v>Vyplň údaj</v>
      </c>
      <c r="F20" s="412"/>
      <c r="G20" s="412"/>
      <c r="H20" s="412"/>
      <c r="I20" s="115" t="s">
        <v>27</v>
      </c>
      <c r="J20" s="32" t="str">
        <f>'Rekapitulace stavby'!AN14</f>
        <v>Vyplň údaj</v>
      </c>
      <c r="K20" s="36"/>
      <c r="L20" s="116"/>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6"/>
      <c r="S21" s="36"/>
      <c r="T21" s="36"/>
      <c r="U21" s="36"/>
      <c r="V21" s="36"/>
      <c r="W21" s="36"/>
      <c r="X21" s="36"/>
      <c r="Y21" s="36"/>
      <c r="Z21" s="36"/>
      <c r="AA21" s="36"/>
      <c r="AB21" s="36"/>
      <c r="AC21" s="36"/>
      <c r="AD21" s="36"/>
      <c r="AE21" s="36"/>
    </row>
    <row r="22" spans="1:31" s="2" customFormat="1" ht="12" customHeight="1">
      <c r="A22" s="36"/>
      <c r="B22" s="41"/>
      <c r="C22" s="36"/>
      <c r="D22" s="115" t="s">
        <v>30</v>
      </c>
      <c r="E22" s="36"/>
      <c r="F22" s="36"/>
      <c r="G22" s="36"/>
      <c r="H22" s="36"/>
      <c r="I22" s="115" t="s">
        <v>25</v>
      </c>
      <c r="J22" s="105" t="s">
        <v>31</v>
      </c>
      <c r="K22" s="36"/>
      <c r="L22" s="116"/>
      <c r="S22" s="36"/>
      <c r="T22" s="36"/>
      <c r="U22" s="36"/>
      <c r="V22" s="36"/>
      <c r="W22" s="36"/>
      <c r="X22" s="36"/>
      <c r="Y22" s="36"/>
      <c r="Z22" s="36"/>
      <c r="AA22" s="36"/>
      <c r="AB22" s="36"/>
      <c r="AC22" s="36"/>
      <c r="AD22" s="36"/>
      <c r="AE22" s="36"/>
    </row>
    <row r="23" spans="1:31" s="2" customFormat="1" ht="18" customHeight="1">
      <c r="A23" s="36"/>
      <c r="B23" s="41"/>
      <c r="C23" s="36"/>
      <c r="D23" s="36"/>
      <c r="E23" s="105" t="s">
        <v>19</v>
      </c>
      <c r="F23" s="36"/>
      <c r="G23" s="36"/>
      <c r="H23" s="36"/>
      <c r="I23" s="115" t="s">
        <v>27</v>
      </c>
      <c r="J23" s="105" t="s">
        <v>19</v>
      </c>
      <c r="K23" s="36"/>
      <c r="L23" s="116"/>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6"/>
      <c r="S24" s="36"/>
      <c r="T24" s="36"/>
      <c r="U24" s="36"/>
      <c r="V24" s="36"/>
      <c r="W24" s="36"/>
      <c r="X24" s="36"/>
      <c r="Y24" s="36"/>
      <c r="Z24" s="36"/>
      <c r="AA24" s="36"/>
      <c r="AB24" s="36"/>
      <c r="AC24" s="36"/>
      <c r="AD24" s="36"/>
      <c r="AE24" s="36"/>
    </row>
    <row r="25" spans="1:31" s="2" customFormat="1" ht="12" customHeight="1">
      <c r="A25" s="36"/>
      <c r="B25" s="41"/>
      <c r="C25" s="36"/>
      <c r="D25" s="115" t="s">
        <v>34</v>
      </c>
      <c r="E25" s="36"/>
      <c r="F25" s="36"/>
      <c r="G25" s="36"/>
      <c r="H25" s="36"/>
      <c r="I25" s="115" t="s">
        <v>25</v>
      </c>
      <c r="J25" s="105" t="str">
        <f>IF('Rekapitulace stavby'!AN19="","",'Rekapitulace stavby'!AN19)</f>
        <v/>
      </c>
      <c r="K25" s="36"/>
      <c r="L25" s="116"/>
      <c r="S25" s="36"/>
      <c r="T25" s="36"/>
      <c r="U25" s="36"/>
      <c r="V25" s="36"/>
      <c r="W25" s="36"/>
      <c r="X25" s="36"/>
      <c r="Y25" s="36"/>
      <c r="Z25" s="36"/>
      <c r="AA25" s="36"/>
      <c r="AB25" s="36"/>
      <c r="AC25" s="36"/>
      <c r="AD25" s="36"/>
      <c r="AE25" s="36"/>
    </row>
    <row r="26" spans="1:31" s="2" customFormat="1" ht="18" customHeight="1">
      <c r="A26" s="36"/>
      <c r="B26" s="41"/>
      <c r="C26" s="36"/>
      <c r="D26" s="36"/>
      <c r="E26" s="105" t="str">
        <f>IF('Rekapitulace stavby'!E20="","",'Rekapitulace stavby'!E20)</f>
        <v>Ing.Jiří Pitra</v>
      </c>
      <c r="F26" s="36"/>
      <c r="G26" s="36"/>
      <c r="H26" s="36"/>
      <c r="I26" s="115" t="s">
        <v>27</v>
      </c>
      <c r="J26" s="105" t="str">
        <f>IF('Rekapitulace stavby'!AN20="","",'Rekapitulace stavby'!AN20)</f>
        <v/>
      </c>
      <c r="K26" s="36"/>
      <c r="L26" s="116"/>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6"/>
      <c r="S27" s="36"/>
      <c r="T27" s="36"/>
      <c r="U27" s="36"/>
      <c r="V27" s="36"/>
      <c r="W27" s="36"/>
      <c r="X27" s="36"/>
      <c r="Y27" s="36"/>
      <c r="Z27" s="36"/>
      <c r="AA27" s="36"/>
      <c r="AB27" s="36"/>
      <c r="AC27" s="36"/>
      <c r="AD27" s="36"/>
      <c r="AE27" s="36"/>
    </row>
    <row r="28" spans="1:31" s="2" customFormat="1" ht="12" customHeight="1">
      <c r="A28" s="36"/>
      <c r="B28" s="41"/>
      <c r="C28" s="36"/>
      <c r="D28" s="115" t="s">
        <v>36</v>
      </c>
      <c r="E28" s="36"/>
      <c r="F28" s="36"/>
      <c r="G28" s="36"/>
      <c r="H28" s="36"/>
      <c r="I28" s="36"/>
      <c r="J28" s="36"/>
      <c r="K28" s="36"/>
      <c r="L28" s="116"/>
      <c r="S28" s="36"/>
      <c r="T28" s="36"/>
      <c r="U28" s="36"/>
      <c r="V28" s="36"/>
      <c r="W28" s="36"/>
      <c r="X28" s="36"/>
      <c r="Y28" s="36"/>
      <c r="Z28" s="36"/>
      <c r="AA28" s="36"/>
      <c r="AB28" s="36"/>
      <c r="AC28" s="36"/>
      <c r="AD28" s="36"/>
      <c r="AE28" s="36"/>
    </row>
    <row r="29" spans="1:31" s="8" customFormat="1" ht="16.5" customHeight="1">
      <c r="A29" s="118"/>
      <c r="B29" s="119"/>
      <c r="C29" s="118"/>
      <c r="D29" s="118"/>
      <c r="E29" s="413" t="s">
        <v>19</v>
      </c>
      <c r="F29" s="413"/>
      <c r="G29" s="413"/>
      <c r="H29" s="413"/>
      <c r="I29" s="118"/>
      <c r="J29" s="118"/>
      <c r="K29" s="118"/>
      <c r="L29" s="120"/>
      <c r="S29" s="118"/>
      <c r="T29" s="118"/>
      <c r="U29" s="118"/>
      <c r="V29" s="118"/>
      <c r="W29" s="118"/>
      <c r="X29" s="118"/>
      <c r="Y29" s="118"/>
      <c r="Z29" s="118"/>
      <c r="AA29" s="118"/>
      <c r="AB29" s="118"/>
      <c r="AC29" s="118"/>
      <c r="AD29" s="118"/>
      <c r="AE29" s="118"/>
    </row>
    <row r="30" spans="1:31" s="2" customFormat="1" ht="6.95" customHeight="1">
      <c r="A30" s="36"/>
      <c r="B30" s="41"/>
      <c r="C30" s="36"/>
      <c r="D30" s="36"/>
      <c r="E30" s="36"/>
      <c r="F30" s="36"/>
      <c r="G30" s="36"/>
      <c r="H30" s="36"/>
      <c r="I30" s="36"/>
      <c r="J30" s="36"/>
      <c r="K30" s="36"/>
      <c r="L30" s="116"/>
      <c r="S30" s="36"/>
      <c r="T30" s="36"/>
      <c r="U30" s="36"/>
      <c r="V30" s="36"/>
      <c r="W30" s="36"/>
      <c r="X30" s="36"/>
      <c r="Y30" s="36"/>
      <c r="Z30" s="36"/>
      <c r="AA30" s="36"/>
      <c r="AB30" s="36"/>
      <c r="AC30" s="36"/>
      <c r="AD30" s="36"/>
      <c r="AE30" s="36"/>
    </row>
    <row r="31" spans="1:31" s="2" customFormat="1" ht="6.95" customHeight="1">
      <c r="A31" s="36"/>
      <c r="B31" s="41"/>
      <c r="C31" s="36"/>
      <c r="D31" s="121"/>
      <c r="E31" s="121"/>
      <c r="F31" s="121"/>
      <c r="G31" s="121"/>
      <c r="H31" s="121"/>
      <c r="I31" s="121"/>
      <c r="J31" s="121"/>
      <c r="K31" s="121"/>
      <c r="L31" s="116"/>
      <c r="S31" s="36"/>
      <c r="T31" s="36"/>
      <c r="U31" s="36"/>
      <c r="V31" s="36"/>
      <c r="W31" s="36"/>
      <c r="X31" s="36"/>
      <c r="Y31" s="36"/>
      <c r="Z31" s="36"/>
      <c r="AA31" s="36"/>
      <c r="AB31" s="36"/>
      <c r="AC31" s="36"/>
      <c r="AD31" s="36"/>
      <c r="AE31" s="36"/>
    </row>
    <row r="32" spans="1:31" s="2" customFormat="1" ht="25.35" customHeight="1">
      <c r="A32" s="36"/>
      <c r="B32" s="41"/>
      <c r="C32" s="36"/>
      <c r="D32" s="122" t="s">
        <v>38</v>
      </c>
      <c r="E32" s="36"/>
      <c r="F32" s="36"/>
      <c r="G32" s="36"/>
      <c r="H32" s="36"/>
      <c r="I32" s="36"/>
      <c r="J32" s="123">
        <f>ROUND(J86,2)</f>
        <v>0</v>
      </c>
      <c r="K32" s="36"/>
      <c r="L32" s="116"/>
      <c r="S32" s="36"/>
      <c r="T32" s="36"/>
      <c r="U32" s="36"/>
      <c r="V32" s="36"/>
      <c r="W32" s="36"/>
      <c r="X32" s="36"/>
      <c r="Y32" s="36"/>
      <c r="Z32" s="36"/>
      <c r="AA32" s="36"/>
      <c r="AB32" s="36"/>
      <c r="AC32" s="36"/>
      <c r="AD32" s="36"/>
      <c r="AE32" s="36"/>
    </row>
    <row r="33" spans="1:31" s="2" customFormat="1" ht="6.95" customHeight="1">
      <c r="A33" s="36"/>
      <c r="B33" s="41"/>
      <c r="C33" s="36"/>
      <c r="D33" s="121"/>
      <c r="E33" s="121"/>
      <c r="F33" s="121"/>
      <c r="G33" s="121"/>
      <c r="H33" s="121"/>
      <c r="I33" s="121"/>
      <c r="J33" s="121"/>
      <c r="K33" s="121"/>
      <c r="L33" s="116"/>
      <c r="S33" s="36"/>
      <c r="T33" s="36"/>
      <c r="U33" s="36"/>
      <c r="V33" s="36"/>
      <c r="W33" s="36"/>
      <c r="X33" s="36"/>
      <c r="Y33" s="36"/>
      <c r="Z33" s="36"/>
      <c r="AA33" s="36"/>
      <c r="AB33" s="36"/>
      <c r="AC33" s="36"/>
      <c r="AD33" s="36"/>
      <c r="AE33" s="36"/>
    </row>
    <row r="34" spans="1:31" s="2" customFormat="1" ht="14.45" customHeight="1">
      <c r="A34" s="36"/>
      <c r="B34" s="41"/>
      <c r="C34" s="36"/>
      <c r="D34" s="36"/>
      <c r="E34" s="36"/>
      <c r="F34" s="124" t="s">
        <v>40</v>
      </c>
      <c r="G34" s="36"/>
      <c r="H34" s="36"/>
      <c r="I34" s="124" t="s">
        <v>39</v>
      </c>
      <c r="J34" s="124" t="s">
        <v>41</v>
      </c>
      <c r="K34" s="36"/>
      <c r="L34" s="116"/>
      <c r="S34" s="36"/>
      <c r="T34" s="36"/>
      <c r="U34" s="36"/>
      <c r="V34" s="36"/>
      <c r="W34" s="36"/>
      <c r="X34" s="36"/>
      <c r="Y34" s="36"/>
      <c r="Z34" s="36"/>
      <c r="AA34" s="36"/>
      <c r="AB34" s="36"/>
      <c r="AC34" s="36"/>
      <c r="AD34" s="36"/>
      <c r="AE34" s="36"/>
    </row>
    <row r="35" spans="1:31" s="2" customFormat="1" ht="14.45" customHeight="1">
      <c r="A35" s="36"/>
      <c r="B35" s="41"/>
      <c r="C35" s="36"/>
      <c r="D35" s="125" t="s">
        <v>42</v>
      </c>
      <c r="E35" s="115" t="s">
        <v>43</v>
      </c>
      <c r="F35" s="126">
        <f>ROUND((SUM(BE86:BE112)),2)</f>
        <v>0</v>
      </c>
      <c r="G35" s="36"/>
      <c r="H35" s="36"/>
      <c r="I35" s="127">
        <v>0.21</v>
      </c>
      <c r="J35" s="126">
        <f>ROUND(((SUM(BE86:BE112))*I35),2)</f>
        <v>0</v>
      </c>
      <c r="K35" s="36"/>
      <c r="L35" s="116"/>
      <c r="S35" s="36"/>
      <c r="T35" s="36"/>
      <c r="U35" s="36"/>
      <c r="V35" s="36"/>
      <c r="W35" s="36"/>
      <c r="X35" s="36"/>
      <c r="Y35" s="36"/>
      <c r="Z35" s="36"/>
      <c r="AA35" s="36"/>
      <c r="AB35" s="36"/>
      <c r="AC35" s="36"/>
      <c r="AD35" s="36"/>
      <c r="AE35" s="36"/>
    </row>
    <row r="36" spans="1:31" s="2" customFormat="1" ht="14.45" customHeight="1">
      <c r="A36" s="36"/>
      <c r="B36" s="41"/>
      <c r="C36" s="36"/>
      <c r="D36" s="36"/>
      <c r="E36" s="115" t="s">
        <v>44</v>
      </c>
      <c r="F36" s="126">
        <f>ROUND((SUM(BF86:BF112)),2)</f>
        <v>0</v>
      </c>
      <c r="G36" s="36"/>
      <c r="H36" s="36"/>
      <c r="I36" s="127">
        <v>0.15</v>
      </c>
      <c r="J36" s="126">
        <f>ROUND(((SUM(BF86:BF112))*I36),2)</f>
        <v>0</v>
      </c>
      <c r="K36" s="36"/>
      <c r="L36" s="116"/>
      <c r="S36" s="36"/>
      <c r="T36" s="36"/>
      <c r="U36" s="36"/>
      <c r="V36" s="36"/>
      <c r="W36" s="36"/>
      <c r="X36" s="36"/>
      <c r="Y36" s="36"/>
      <c r="Z36" s="36"/>
      <c r="AA36" s="36"/>
      <c r="AB36" s="36"/>
      <c r="AC36" s="36"/>
      <c r="AD36" s="36"/>
      <c r="AE36" s="36"/>
    </row>
    <row r="37" spans="1:31" s="2" customFormat="1" ht="14.45" customHeight="1" hidden="1">
      <c r="A37" s="36"/>
      <c r="B37" s="41"/>
      <c r="C37" s="36"/>
      <c r="D37" s="36"/>
      <c r="E37" s="115" t="s">
        <v>45</v>
      </c>
      <c r="F37" s="126">
        <f>ROUND((SUM(BG86:BG112)),2)</f>
        <v>0</v>
      </c>
      <c r="G37" s="36"/>
      <c r="H37" s="36"/>
      <c r="I37" s="127">
        <v>0.21</v>
      </c>
      <c r="J37" s="126">
        <f>0</f>
        <v>0</v>
      </c>
      <c r="K37" s="36"/>
      <c r="L37" s="116"/>
      <c r="S37" s="36"/>
      <c r="T37" s="36"/>
      <c r="U37" s="36"/>
      <c r="V37" s="36"/>
      <c r="W37" s="36"/>
      <c r="X37" s="36"/>
      <c r="Y37" s="36"/>
      <c r="Z37" s="36"/>
      <c r="AA37" s="36"/>
      <c r="AB37" s="36"/>
      <c r="AC37" s="36"/>
      <c r="AD37" s="36"/>
      <c r="AE37" s="36"/>
    </row>
    <row r="38" spans="1:31" s="2" customFormat="1" ht="14.45" customHeight="1" hidden="1">
      <c r="A38" s="36"/>
      <c r="B38" s="41"/>
      <c r="C38" s="36"/>
      <c r="D38" s="36"/>
      <c r="E38" s="115" t="s">
        <v>46</v>
      </c>
      <c r="F38" s="126">
        <f>ROUND((SUM(BH86:BH112)),2)</f>
        <v>0</v>
      </c>
      <c r="G38" s="36"/>
      <c r="H38" s="36"/>
      <c r="I38" s="127">
        <v>0.15</v>
      </c>
      <c r="J38" s="126">
        <f>0</f>
        <v>0</v>
      </c>
      <c r="K38" s="36"/>
      <c r="L38" s="116"/>
      <c r="S38" s="36"/>
      <c r="T38" s="36"/>
      <c r="U38" s="36"/>
      <c r="V38" s="36"/>
      <c r="W38" s="36"/>
      <c r="X38" s="36"/>
      <c r="Y38" s="36"/>
      <c r="Z38" s="36"/>
      <c r="AA38" s="36"/>
      <c r="AB38" s="36"/>
      <c r="AC38" s="36"/>
      <c r="AD38" s="36"/>
      <c r="AE38" s="36"/>
    </row>
    <row r="39" spans="1:31" s="2" customFormat="1" ht="14.45" customHeight="1" hidden="1">
      <c r="A39" s="36"/>
      <c r="B39" s="41"/>
      <c r="C39" s="36"/>
      <c r="D39" s="36"/>
      <c r="E39" s="115" t="s">
        <v>47</v>
      </c>
      <c r="F39" s="126">
        <f>ROUND((SUM(BI86:BI112)),2)</f>
        <v>0</v>
      </c>
      <c r="G39" s="36"/>
      <c r="H39" s="36"/>
      <c r="I39" s="127">
        <v>0</v>
      </c>
      <c r="J39" s="126">
        <f>0</f>
        <v>0</v>
      </c>
      <c r="K39" s="36"/>
      <c r="L39" s="116"/>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6"/>
      <c r="S40" s="36"/>
      <c r="T40" s="36"/>
      <c r="U40" s="36"/>
      <c r="V40" s="36"/>
      <c r="W40" s="36"/>
      <c r="X40" s="36"/>
      <c r="Y40" s="36"/>
      <c r="Z40" s="36"/>
      <c r="AA40" s="36"/>
      <c r="AB40" s="36"/>
      <c r="AC40" s="36"/>
      <c r="AD40" s="36"/>
      <c r="AE40" s="36"/>
    </row>
    <row r="41" spans="1:31" s="2" customFormat="1" ht="25.35" customHeight="1">
      <c r="A41" s="36"/>
      <c r="B41" s="41"/>
      <c r="C41" s="128"/>
      <c r="D41" s="129" t="s">
        <v>48</v>
      </c>
      <c r="E41" s="130"/>
      <c r="F41" s="130"/>
      <c r="G41" s="131" t="s">
        <v>49</v>
      </c>
      <c r="H41" s="132" t="s">
        <v>50</v>
      </c>
      <c r="I41" s="130"/>
      <c r="J41" s="133">
        <f>SUM(J32:J39)</f>
        <v>0</v>
      </c>
      <c r="K41" s="134"/>
      <c r="L41" s="116"/>
      <c r="S41" s="36"/>
      <c r="T41" s="36"/>
      <c r="U41" s="36"/>
      <c r="V41" s="36"/>
      <c r="W41" s="36"/>
      <c r="X41" s="36"/>
      <c r="Y41" s="36"/>
      <c r="Z41" s="36"/>
      <c r="AA41" s="36"/>
      <c r="AB41" s="36"/>
      <c r="AC41" s="36"/>
      <c r="AD41" s="36"/>
      <c r="AE41" s="36"/>
    </row>
    <row r="42" spans="1:31" s="2" customFormat="1" ht="14.45" customHeight="1">
      <c r="A42" s="36"/>
      <c r="B42" s="135"/>
      <c r="C42" s="136"/>
      <c r="D42" s="136"/>
      <c r="E42" s="136"/>
      <c r="F42" s="136"/>
      <c r="G42" s="136"/>
      <c r="H42" s="136"/>
      <c r="I42" s="136"/>
      <c r="J42" s="136"/>
      <c r="K42" s="136"/>
      <c r="L42" s="116"/>
      <c r="S42" s="36"/>
      <c r="T42" s="36"/>
      <c r="U42" s="36"/>
      <c r="V42" s="36"/>
      <c r="W42" s="36"/>
      <c r="X42" s="36"/>
      <c r="Y42" s="36"/>
      <c r="Z42" s="36"/>
      <c r="AA42" s="36"/>
      <c r="AB42" s="36"/>
      <c r="AC42" s="36"/>
      <c r="AD42" s="36"/>
      <c r="AE42" s="36"/>
    </row>
    <row r="46" spans="1:31" s="2" customFormat="1" ht="6.95" customHeight="1">
      <c r="A46" s="36"/>
      <c r="B46" s="137"/>
      <c r="C46" s="138"/>
      <c r="D46" s="138"/>
      <c r="E46" s="138"/>
      <c r="F46" s="138"/>
      <c r="G46" s="138"/>
      <c r="H46" s="138"/>
      <c r="I46" s="138"/>
      <c r="J46" s="138"/>
      <c r="K46" s="138"/>
      <c r="L46" s="116"/>
      <c r="S46" s="36"/>
      <c r="T46" s="36"/>
      <c r="U46" s="36"/>
      <c r="V46" s="36"/>
      <c r="W46" s="36"/>
      <c r="X46" s="36"/>
      <c r="Y46" s="36"/>
      <c r="Z46" s="36"/>
      <c r="AA46" s="36"/>
      <c r="AB46" s="36"/>
      <c r="AC46" s="36"/>
      <c r="AD46" s="36"/>
      <c r="AE46" s="36"/>
    </row>
    <row r="47" spans="1:31" s="2" customFormat="1" ht="24.95" customHeight="1">
      <c r="A47" s="36"/>
      <c r="B47" s="37"/>
      <c r="C47" s="25" t="s">
        <v>120</v>
      </c>
      <c r="D47" s="38"/>
      <c r="E47" s="38"/>
      <c r="F47" s="38"/>
      <c r="G47" s="38"/>
      <c r="H47" s="38"/>
      <c r="I47" s="38"/>
      <c r="J47" s="38"/>
      <c r="K47" s="38"/>
      <c r="L47" s="116"/>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6"/>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6"/>
      <c r="S49" s="36"/>
      <c r="T49" s="36"/>
      <c r="U49" s="36"/>
      <c r="V49" s="36"/>
      <c r="W49" s="36"/>
      <c r="X49" s="36"/>
      <c r="Y49" s="36"/>
      <c r="Z49" s="36"/>
      <c r="AA49" s="36"/>
      <c r="AB49" s="36"/>
      <c r="AC49" s="36"/>
      <c r="AD49" s="36"/>
      <c r="AE49" s="36"/>
    </row>
    <row r="50" spans="1:31" s="2" customFormat="1" ht="16.5" customHeight="1">
      <c r="A50" s="36"/>
      <c r="B50" s="37"/>
      <c r="C50" s="38"/>
      <c r="D50" s="38"/>
      <c r="E50" s="414" t="str">
        <f>E7</f>
        <v>Hala na sůl CM Lanškroun</v>
      </c>
      <c r="F50" s="415"/>
      <c r="G50" s="415"/>
      <c r="H50" s="415"/>
      <c r="I50" s="38"/>
      <c r="J50" s="38"/>
      <c r="K50" s="38"/>
      <c r="L50" s="116"/>
      <c r="S50" s="36"/>
      <c r="T50" s="36"/>
      <c r="U50" s="36"/>
      <c r="V50" s="36"/>
      <c r="W50" s="36"/>
      <c r="X50" s="36"/>
      <c r="Y50" s="36"/>
      <c r="Z50" s="36"/>
      <c r="AA50" s="36"/>
      <c r="AB50" s="36"/>
      <c r="AC50" s="36"/>
      <c r="AD50" s="36"/>
      <c r="AE50" s="36"/>
    </row>
    <row r="51" spans="2:12" s="1" customFormat="1" ht="12" customHeight="1">
      <c r="B51" s="23"/>
      <c r="C51" s="31" t="s">
        <v>116</v>
      </c>
      <c r="D51" s="24"/>
      <c r="E51" s="24"/>
      <c r="F51" s="24"/>
      <c r="G51" s="24"/>
      <c r="H51" s="24"/>
      <c r="I51" s="24"/>
      <c r="J51" s="24"/>
      <c r="K51" s="24"/>
      <c r="L51" s="22"/>
    </row>
    <row r="52" spans="1:31" s="2" customFormat="1" ht="16.5" customHeight="1">
      <c r="A52" s="36"/>
      <c r="B52" s="37"/>
      <c r="C52" s="38"/>
      <c r="D52" s="38"/>
      <c r="E52" s="414" t="s">
        <v>117</v>
      </c>
      <c r="F52" s="416"/>
      <c r="G52" s="416"/>
      <c r="H52" s="416"/>
      <c r="I52" s="38"/>
      <c r="J52" s="38"/>
      <c r="K52" s="38"/>
      <c r="L52" s="116"/>
      <c r="S52" s="36"/>
      <c r="T52" s="36"/>
      <c r="U52" s="36"/>
      <c r="V52" s="36"/>
      <c r="W52" s="36"/>
      <c r="X52" s="36"/>
      <c r="Y52" s="36"/>
      <c r="Z52" s="36"/>
      <c r="AA52" s="36"/>
      <c r="AB52" s="36"/>
      <c r="AC52" s="36"/>
      <c r="AD52" s="36"/>
      <c r="AE52" s="36"/>
    </row>
    <row r="53" spans="1:31" s="2" customFormat="1" ht="12" customHeight="1">
      <c r="A53" s="36"/>
      <c r="B53" s="37"/>
      <c r="C53" s="31" t="s">
        <v>118</v>
      </c>
      <c r="D53" s="38"/>
      <c r="E53" s="38"/>
      <c r="F53" s="38"/>
      <c r="G53" s="38"/>
      <c r="H53" s="38"/>
      <c r="I53" s="38"/>
      <c r="J53" s="38"/>
      <c r="K53" s="38"/>
      <c r="L53" s="116"/>
      <c r="S53" s="36"/>
      <c r="T53" s="36"/>
      <c r="U53" s="36"/>
      <c r="V53" s="36"/>
      <c r="W53" s="36"/>
      <c r="X53" s="36"/>
      <c r="Y53" s="36"/>
      <c r="Z53" s="36"/>
      <c r="AA53" s="36"/>
      <c r="AB53" s="36"/>
      <c r="AC53" s="36"/>
      <c r="AD53" s="36"/>
      <c r="AE53" s="36"/>
    </row>
    <row r="54" spans="1:31" s="2" customFormat="1" ht="16.5" customHeight="1">
      <c r="A54" s="36"/>
      <c r="B54" s="37"/>
      <c r="C54" s="38"/>
      <c r="D54" s="38"/>
      <c r="E54" s="363" t="str">
        <f>E11</f>
        <v>03 - Bleskosvod</v>
      </c>
      <c r="F54" s="416"/>
      <c r="G54" s="416"/>
      <c r="H54" s="416"/>
      <c r="I54" s="38"/>
      <c r="J54" s="38"/>
      <c r="K54" s="38"/>
      <c r="L54" s="116"/>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6"/>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 xml:space="preserve"> </v>
      </c>
      <c r="G56" s="38"/>
      <c r="H56" s="38"/>
      <c r="I56" s="31" t="s">
        <v>23</v>
      </c>
      <c r="J56" s="61">
        <f>IF(J14="","",J14)</f>
        <v>0</v>
      </c>
      <c r="K56" s="38"/>
      <c r="L56" s="116"/>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6"/>
      <c r="S57" s="36"/>
      <c r="T57" s="36"/>
      <c r="U57" s="36"/>
      <c r="V57" s="36"/>
      <c r="W57" s="36"/>
      <c r="X57" s="36"/>
      <c r="Y57" s="36"/>
      <c r="Z57" s="36"/>
      <c r="AA57" s="36"/>
      <c r="AB57" s="36"/>
      <c r="AC57" s="36"/>
      <c r="AD57" s="36"/>
      <c r="AE57" s="36"/>
    </row>
    <row r="58" spans="1:31" s="2" customFormat="1" ht="15.2" customHeight="1">
      <c r="A58" s="36"/>
      <c r="B58" s="37"/>
      <c r="C58" s="31" t="s">
        <v>24</v>
      </c>
      <c r="D58" s="38"/>
      <c r="E58" s="38"/>
      <c r="F58" s="29" t="str">
        <f>E17</f>
        <v>SÚS Pardubického kraje</v>
      </c>
      <c r="G58" s="38"/>
      <c r="H58" s="38"/>
      <c r="I58" s="31" t="s">
        <v>30</v>
      </c>
      <c r="J58" s="34" t="str">
        <f>E23</f>
        <v/>
      </c>
      <c r="K58" s="38"/>
      <c r="L58" s="116"/>
      <c r="S58" s="36"/>
      <c r="T58" s="36"/>
      <c r="U58" s="36"/>
      <c r="V58" s="36"/>
      <c r="W58" s="36"/>
      <c r="X58" s="36"/>
      <c r="Y58" s="36"/>
      <c r="Z58" s="36"/>
      <c r="AA58" s="36"/>
      <c r="AB58" s="36"/>
      <c r="AC58" s="36"/>
      <c r="AD58" s="36"/>
      <c r="AE58" s="36"/>
    </row>
    <row r="59" spans="1:31" s="2" customFormat="1" ht="15.2" customHeight="1">
      <c r="A59" s="36"/>
      <c r="B59" s="37"/>
      <c r="C59" s="31" t="s">
        <v>28</v>
      </c>
      <c r="D59" s="38"/>
      <c r="E59" s="38"/>
      <c r="F59" s="29" t="str">
        <f>IF(E20="","",E20)</f>
        <v>Vyplň údaj</v>
      </c>
      <c r="G59" s="38"/>
      <c r="H59" s="38"/>
      <c r="I59" s="31" t="s">
        <v>34</v>
      </c>
      <c r="J59" s="34" t="str">
        <f>E26</f>
        <v>Ing.Jiří Pitra</v>
      </c>
      <c r="K59" s="38"/>
      <c r="L59" s="116"/>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6"/>
      <c r="S60" s="36"/>
      <c r="T60" s="36"/>
      <c r="U60" s="36"/>
      <c r="V60" s="36"/>
      <c r="W60" s="36"/>
      <c r="X60" s="36"/>
      <c r="Y60" s="36"/>
      <c r="Z60" s="36"/>
      <c r="AA60" s="36"/>
      <c r="AB60" s="36"/>
      <c r="AC60" s="36"/>
      <c r="AD60" s="36"/>
      <c r="AE60" s="36"/>
    </row>
    <row r="61" spans="1:31" s="2" customFormat="1" ht="29.25" customHeight="1">
      <c r="A61" s="36"/>
      <c r="B61" s="37"/>
      <c r="C61" s="139" t="s">
        <v>121</v>
      </c>
      <c r="D61" s="140"/>
      <c r="E61" s="140"/>
      <c r="F61" s="140"/>
      <c r="G61" s="140"/>
      <c r="H61" s="140"/>
      <c r="I61" s="140"/>
      <c r="J61" s="141" t="s">
        <v>122</v>
      </c>
      <c r="K61" s="140"/>
      <c r="L61" s="116"/>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6"/>
      <c r="S62" s="36"/>
      <c r="T62" s="36"/>
      <c r="U62" s="36"/>
      <c r="V62" s="36"/>
      <c r="W62" s="36"/>
      <c r="X62" s="36"/>
      <c r="Y62" s="36"/>
      <c r="Z62" s="36"/>
      <c r="AA62" s="36"/>
      <c r="AB62" s="36"/>
      <c r="AC62" s="36"/>
      <c r="AD62" s="36"/>
      <c r="AE62" s="36"/>
    </row>
    <row r="63" spans="1:47" s="2" customFormat="1" ht="22.9" customHeight="1">
      <c r="A63" s="36"/>
      <c r="B63" s="37"/>
      <c r="C63" s="142" t="s">
        <v>70</v>
      </c>
      <c r="D63" s="38"/>
      <c r="E63" s="38"/>
      <c r="F63" s="38"/>
      <c r="G63" s="38"/>
      <c r="H63" s="38"/>
      <c r="I63" s="38"/>
      <c r="J63" s="79">
        <f>J86</f>
        <v>0</v>
      </c>
      <c r="K63" s="38"/>
      <c r="L63" s="116"/>
      <c r="S63" s="36"/>
      <c r="T63" s="36"/>
      <c r="U63" s="36"/>
      <c r="V63" s="36"/>
      <c r="W63" s="36"/>
      <c r="X63" s="36"/>
      <c r="Y63" s="36"/>
      <c r="Z63" s="36"/>
      <c r="AA63" s="36"/>
      <c r="AB63" s="36"/>
      <c r="AC63" s="36"/>
      <c r="AD63" s="36"/>
      <c r="AE63" s="36"/>
      <c r="AU63" s="19" t="s">
        <v>123</v>
      </c>
    </row>
    <row r="64" spans="2:12" s="9" customFormat="1" ht="24.95" customHeight="1">
      <c r="B64" s="143"/>
      <c r="C64" s="144"/>
      <c r="D64" s="145" t="s">
        <v>1019</v>
      </c>
      <c r="E64" s="146"/>
      <c r="F64" s="146"/>
      <c r="G64" s="146"/>
      <c r="H64" s="146"/>
      <c r="I64" s="146"/>
      <c r="J64" s="147">
        <f>J87</f>
        <v>0</v>
      </c>
      <c r="K64" s="144"/>
      <c r="L64" s="148"/>
    </row>
    <row r="65" spans="1:31" s="2" customFormat="1" ht="21.75" customHeight="1">
      <c r="A65" s="36"/>
      <c r="B65" s="37"/>
      <c r="C65" s="38"/>
      <c r="D65" s="38"/>
      <c r="E65" s="38"/>
      <c r="F65" s="38"/>
      <c r="G65" s="38"/>
      <c r="H65" s="38"/>
      <c r="I65" s="38"/>
      <c r="J65" s="38"/>
      <c r="K65" s="38"/>
      <c r="L65" s="116"/>
      <c r="S65" s="36"/>
      <c r="T65" s="36"/>
      <c r="U65" s="36"/>
      <c r="V65" s="36"/>
      <c r="W65" s="36"/>
      <c r="X65" s="36"/>
      <c r="Y65" s="36"/>
      <c r="Z65" s="36"/>
      <c r="AA65" s="36"/>
      <c r="AB65" s="36"/>
      <c r="AC65" s="36"/>
      <c r="AD65" s="36"/>
      <c r="AE65" s="36"/>
    </row>
    <row r="66" spans="1:31" s="2" customFormat="1" ht="6.95" customHeight="1">
      <c r="A66" s="36"/>
      <c r="B66" s="49"/>
      <c r="C66" s="50"/>
      <c r="D66" s="50"/>
      <c r="E66" s="50"/>
      <c r="F66" s="50"/>
      <c r="G66" s="50"/>
      <c r="H66" s="50"/>
      <c r="I66" s="50"/>
      <c r="J66" s="50"/>
      <c r="K66" s="50"/>
      <c r="L66" s="116"/>
      <c r="S66" s="36"/>
      <c r="T66" s="36"/>
      <c r="U66" s="36"/>
      <c r="V66" s="36"/>
      <c r="W66" s="36"/>
      <c r="X66" s="36"/>
      <c r="Y66" s="36"/>
      <c r="Z66" s="36"/>
      <c r="AA66" s="36"/>
      <c r="AB66" s="36"/>
      <c r="AC66" s="36"/>
      <c r="AD66" s="36"/>
      <c r="AE66" s="36"/>
    </row>
    <row r="70" spans="1:31" s="2" customFormat="1" ht="6.95" customHeight="1">
      <c r="A70" s="36"/>
      <c r="B70" s="51"/>
      <c r="C70" s="52"/>
      <c r="D70" s="52"/>
      <c r="E70" s="52"/>
      <c r="F70" s="52"/>
      <c r="G70" s="52"/>
      <c r="H70" s="52"/>
      <c r="I70" s="52"/>
      <c r="J70" s="52"/>
      <c r="K70" s="52"/>
      <c r="L70" s="116"/>
      <c r="S70" s="36"/>
      <c r="T70" s="36"/>
      <c r="U70" s="36"/>
      <c r="V70" s="36"/>
      <c r="W70" s="36"/>
      <c r="X70" s="36"/>
      <c r="Y70" s="36"/>
      <c r="Z70" s="36"/>
      <c r="AA70" s="36"/>
      <c r="AB70" s="36"/>
      <c r="AC70" s="36"/>
      <c r="AD70" s="36"/>
      <c r="AE70" s="36"/>
    </row>
    <row r="71" spans="1:31" s="2" customFormat="1" ht="24.95" customHeight="1">
      <c r="A71" s="36"/>
      <c r="B71" s="37"/>
      <c r="C71" s="25" t="s">
        <v>145</v>
      </c>
      <c r="D71" s="38"/>
      <c r="E71" s="38"/>
      <c r="F71" s="38"/>
      <c r="G71" s="38"/>
      <c r="H71" s="38"/>
      <c r="I71" s="38"/>
      <c r="J71" s="38"/>
      <c r="K71" s="38"/>
      <c r="L71" s="116"/>
      <c r="S71" s="36"/>
      <c r="T71" s="36"/>
      <c r="U71" s="36"/>
      <c r="V71" s="36"/>
      <c r="W71" s="36"/>
      <c r="X71" s="36"/>
      <c r="Y71" s="36"/>
      <c r="Z71" s="36"/>
      <c r="AA71" s="36"/>
      <c r="AB71" s="36"/>
      <c r="AC71" s="36"/>
      <c r="AD71" s="36"/>
      <c r="AE71" s="36"/>
    </row>
    <row r="72" spans="1:31" s="2" customFormat="1" ht="6.95" customHeight="1">
      <c r="A72" s="36"/>
      <c r="B72" s="37"/>
      <c r="C72" s="38"/>
      <c r="D72" s="38"/>
      <c r="E72" s="38"/>
      <c r="F72" s="38"/>
      <c r="G72" s="38"/>
      <c r="H72" s="38"/>
      <c r="I72" s="38"/>
      <c r="J72" s="38"/>
      <c r="K72" s="38"/>
      <c r="L72" s="116"/>
      <c r="S72" s="36"/>
      <c r="T72" s="36"/>
      <c r="U72" s="36"/>
      <c r="V72" s="36"/>
      <c r="W72" s="36"/>
      <c r="X72" s="36"/>
      <c r="Y72" s="36"/>
      <c r="Z72" s="36"/>
      <c r="AA72" s="36"/>
      <c r="AB72" s="36"/>
      <c r="AC72" s="36"/>
      <c r="AD72" s="36"/>
      <c r="AE72" s="36"/>
    </row>
    <row r="73" spans="1:31" s="2" customFormat="1" ht="12" customHeight="1">
      <c r="A73" s="36"/>
      <c r="B73" s="37"/>
      <c r="C73" s="31" t="s">
        <v>16</v>
      </c>
      <c r="D73" s="38"/>
      <c r="E73" s="38"/>
      <c r="F73" s="38"/>
      <c r="G73" s="38"/>
      <c r="H73" s="38"/>
      <c r="I73" s="38"/>
      <c r="J73" s="38"/>
      <c r="K73" s="38"/>
      <c r="L73" s="116"/>
      <c r="S73" s="36"/>
      <c r="T73" s="36"/>
      <c r="U73" s="36"/>
      <c r="V73" s="36"/>
      <c r="W73" s="36"/>
      <c r="X73" s="36"/>
      <c r="Y73" s="36"/>
      <c r="Z73" s="36"/>
      <c r="AA73" s="36"/>
      <c r="AB73" s="36"/>
      <c r="AC73" s="36"/>
      <c r="AD73" s="36"/>
      <c r="AE73" s="36"/>
    </row>
    <row r="74" spans="1:31" s="2" customFormat="1" ht="16.5" customHeight="1">
      <c r="A74" s="36"/>
      <c r="B74" s="37"/>
      <c r="C74" s="38"/>
      <c r="D74" s="38"/>
      <c r="E74" s="414" t="str">
        <f>E7</f>
        <v>Hala na sůl CM Lanškroun</v>
      </c>
      <c r="F74" s="415"/>
      <c r="G74" s="415"/>
      <c r="H74" s="415"/>
      <c r="I74" s="38"/>
      <c r="J74" s="38"/>
      <c r="K74" s="38"/>
      <c r="L74" s="116"/>
      <c r="S74" s="36"/>
      <c r="T74" s="36"/>
      <c r="U74" s="36"/>
      <c r="V74" s="36"/>
      <c r="W74" s="36"/>
      <c r="X74" s="36"/>
      <c r="Y74" s="36"/>
      <c r="Z74" s="36"/>
      <c r="AA74" s="36"/>
      <c r="AB74" s="36"/>
      <c r="AC74" s="36"/>
      <c r="AD74" s="36"/>
      <c r="AE74" s="36"/>
    </row>
    <row r="75" spans="2:12" s="1" customFormat="1" ht="12" customHeight="1">
      <c r="B75" s="23"/>
      <c r="C75" s="31" t="s">
        <v>116</v>
      </c>
      <c r="D75" s="24"/>
      <c r="E75" s="24"/>
      <c r="F75" s="24"/>
      <c r="G75" s="24"/>
      <c r="H75" s="24"/>
      <c r="I75" s="24"/>
      <c r="J75" s="24"/>
      <c r="K75" s="24"/>
      <c r="L75" s="22"/>
    </row>
    <row r="76" spans="1:31" s="2" customFormat="1" ht="16.5" customHeight="1">
      <c r="A76" s="36"/>
      <c r="B76" s="37"/>
      <c r="C76" s="38"/>
      <c r="D76" s="38"/>
      <c r="E76" s="414" t="s">
        <v>117</v>
      </c>
      <c r="F76" s="416"/>
      <c r="G76" s="416"/>
      <c r="H76" s="416"/>
      <c r="I76" s="38"/>
      <c r="J76" s="38"/>
      <c r="K76" s="38"/>
      <c r="L76" s="116"/>
      <c r="S76" s="36"/>
      <c r="T76" s="36"/>
      <c r="U76" s="36"/>
      <c r="V76" s="36"/>
      <c r="W76" s="36"/>
      <c r="X76" s="36"/>
      <c r="Y76" s="36"/>
      <c r="Z76" s="36"/>
      <c r="AA76" s="36"/>
      <c r="AB76" s="36"/>
      <c r="AC76" s="36"/>
      <c r="AD76" s="36"/>
      <c r="AE76" s="36"/>
    </row>
    <row r="77" spans="1:31" s="2" customFormat="1" ht="12" customHeight="1">
      <c r="A77" s="36"/>
      <c r="B77" s="37"/>
      <c r="C77" s="31" t="s">
        <v>118</v>
      </c>
      <c r="D77" s="38"/>
      <c r="E77" s="38"/>
      <c r="F77" s="38"/>
      <c r="G77" s="38"/>
      <c r="H77" s="38"/>
      <c r="I77" s="38"/>
      <c r="J77" s="38"/>
      <c r="K77" s="38"/>
      <c r="L77" s="116"/>
      <c r="S77" s="36"/>
      <c r="T77" s="36"/>
      <c r="U77" s="36"/>
      <c r="V77" s="36"/>
      <c r="W77" s="36"/>
      <c r="X77" s="36"/>
      <c r="Y77" s="36"/>
      <c r="Z77" s="36"/>
      <c r="AA77" s="36"/>
      <c r="AB77" s="36"/>
      <c r="AC77" s="36"/>
      <c r="AD77" s="36"/>
      <c r="AE77" s="36"/>
    </row>
    <row r="78" spans="1:31" s="2" customFormat="1" ht="16.5" customHeight="1">
      <c r="A78" s="36"/>
      <c r="B78" s="37"/>
      <c r="C78" s="38"/>
      <c r="D78" s="38"/>
      <c r="E78" s="363" t="str">
        <f>E11</f>
        <v>03 - Bleskosvod</v>
      </c>
      <c r="F78" s="416"/>
      <c r="G78" s="416"/>
      <c r="H78" s="416"/>
      <c r="I78" s="38"/>
      <c r="J78" s="38"/>
      <c r="K78" s="38"/>
      <c r="L78" s="116"/>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16"/>
      <c r="S79" s="36"/>
      <c r="T79" s="36"/>
      <c r="U79" s="36"/>
      <c r="V79" s="36"/>
      <c r="W79" s="36"/>
      <c r="X79" s="36"/>
      <c r="Y79" s="36"/>
      <c r="Z79" s="36"/>
      <c r="AA79" s="36"/>
      <c r="AB79" s="36"/>
      <c r="AC79" s="36"/>
      <c r="AD79" s="36"/>
      <c r="AE79" s="36"/>
    </row>
    <row r="80" spans="1:31" s="2" customFormat="1" ht="12" customHeight="1">
      <c r="A80" s="36"/>
      <c r="B80" s="37"/>
      <c r="C80" s="31" t="s">
        <v>21</v>
      </c>
      <c r="D80" s="38"/>
      <c r="E80" s="38"/>
      <c r="F80" s="29" t="str">
        <f>F14</f>
        <v xml:space="preserve"> </v>
      </c>
      <c r="G80" s="38"/>
      <c r="H80" s="38"/>
      <c r="I80" s="31" t="s">
        <v>23</v>
      </c>
      <c r="J80" s="61">
        <f>IF(J14="","",J14)</f>
        <v>0</v>
      </c>
      <c r="K80" s="38"/>
      <c r="L80" s="116"/>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38"/>
      <c r="J81" s="38"/>
      <c r="K81" s="38"/>
      <c r="L81" s="116"/>
      <c r="S81" s="36"/>
      <c r="T81" s="36"/>
      <c r="U81" s="36"/>
      <c r="V81" s="36"/>
      <c r="W81" s="36"/>
      <c r="X81" s="36"/>
      <c r="Y81" s="36"/>
      <c r="Z81" s="36"/>
      <c r="AA81" s="36"/>
      <c r="AB81" s="36"/>
      <c r="AC81" s="36"/>
      <c r="AD81" s="36"/>
      <c r="AE81" s="36"/>
    </row>
    <row r="82" spans="1:31" s="2" customFormat="1" ht="15.2" customHeight="1">
      <c r="A82" s="36"/>
      <c r="B82" s="37"/>
      <c r="C82" s="31" t="s">
        <v>24</v>
      </c>
      <c r="D82" s="38"/>
      <c r="E82" s="38"/>
      <c r="F82" s="29" t="str">
        <f>E17</f>
        <v>SÚS Pardubického kraje</v>
      </c>
      <c r="G82" s="38"/>
      <c r="H82" s="38"/>
      <c r="I82" s="31" t="s">
        <v>30</v>
      </c>
      <c r="J82" s="34" t="str">
        <f>E23</f>
        <v/>
      </c>
      <c r="K82" s="38"/>
      <c r="L82" s="116"/>
      <c r="S82" s="36"/>
      <c r="T82" s="36"/>
      <c r="U82" s="36"/>
      <c r="V82" s="36"/>
      <c r="W82" s="36"/>
      <c r="X82" s="36"/>
      <c r="Y82" s="36"/>
      <c r="Z82" s="36"/>
      <c r="AA82" s="36"/>
      <c r="AB82" s="36"/>
      <c r="AC82" s="36"/>
      <c r="AD82" s="36"/>
      <c r="AE82" s="36"/>
    </row>
    <row r="83" spans="1:31" s="2" customFormat="1" ht="15.2" customHeight="1">
      <c r="A83" s="36"/>
      <c r="B83" s="37"/>
      <c r="C83" s="31" t="s">
        <v>28</v>
      </c>
      <c r="D83" s="38"/>
      <c r="E83" s="38"/>
      <c r="F83" s="29" t="str">
        <f>IF(E20="","",E20)</f>
        <v>Vyplň údaj</v>
      </c>
      <c r="G83" s="38"/>
      <c r="H83" s="38"/>
      <c r="I83" s="31" t="s">
        <v>34</v>
      </c>
      <c r="J83" s="34" t="str">
        <f>E26</f>
        <v>Ing.Jiří Pitra</v>
      </c>
      <c r="K83" s="38"/>
      <c r="L83" s="116"/>
      <c r="S83" s="36"/>
      <c r="T83" s="36"/>
      <c r="U83" s="36"/>
      <c r="V83" s="36"/>
      <c r="W83" s="36"/>
      <c r="X83" s="36"/>
      <c r="Y83" s="36"/>
      <c r="Z83" s="36"/>
      <c r="AA83" s="36"/>
      <c r="AB83" s="36"/>
      <c r="AC83" s="36"/>
      <c r="AD83" s="36"/>
      <c r="AE83" s="36"/>
    </row>
    <row r="84" spans="1:31" s="2" customFormat="1" ht="10.35" customHeight="1">
      <c r="A84" s="36"/>
      <c r="B84" s="37"/>
      <c r="C84" s="38"/>
      <c r="D84" s="38"/>
      <c r="E84" s="38"/>
      <c r="F84" s="38"/>
      <c r="G84" s="38"/>
      <c r="H84" s="38"/>
      <c r="I84" s="38"/>
      <c r="J84" s="38"/>
      <c r="K84" s="38"/>
      <c r="L84" s="116"/>
      <c r="S84" s="36"/>
      <c r="T84" s="36"/>
      <c r="U84" s="36"/>
      <c r="V84" s="36"/>
      <c r="W84" s="36"/>
      <c r="X84" s="36"/>
      <c r="Y84" s="36"/>
      <c r="Z84" s="36"/>
      <c r="AA84" s="36"/>
      <c r="AB84" s="36"/>
      <c r="AC84" s="36"/>
      <c r="AD84" s="36"/>
      <c r="AE84" s="36"/>
    </row>
    <row r="85" spans="1:31" s="11" customFormat="1" ht="29.25" customHeight="1">
      <c r="A85" s="154"/>
      <c r="B85" s="155"/>
      <c r="C85" s="156" t="s">
        <v>146</v>
      </c>
      <c r="D85" s="157" t="s">
        <v>57</v>
      </c>
      <c r="E85" s="157" t="s">
        <v>53</v>
      </c>
      <c r="F85" s="157" t="s">
        <v>54</v>
      </c>
      <c r="G85" s="157" t="s">
        <v>147</v>
      </c>
      <c r="H85" s="157" t="s">
        <v>148</v>
      </c>
      <c r="I85" s="157" t="s">
        <v>149</v>
      </c>
      <c r="J85" s="157" t="s">
        <v>122</v>
      </c>
      <c r="K85" s="158" t="s">
        <v>150</v>
      </c>
      <c r="L85" s="159"/>
      <c r="M85" s="70" t="s">
        <v>19</v>
      </c>
      <c r="N85" s="71" t="s">
        <v>42</v>
      </c>
      <c r="O85" s="71" t="s">
        <v>151</v>
      </c>
      <c r="P85" s="71" t="s">
        <v>152</v>
      </c>
      <c r="Q85" s="71" t="s">
        <v>153</v>
      </c>
      <c r="R85" s="71" t="s">
        <v>154</v>
      </c>
      <c r="S85" s="71" t="s">
        <v>155</v>
      </c>
      <c r="T85" s="72" t="s">
        <v>156</v>
      </c>
      <c r="U85" s="154"/>
      <c r="V85" s="154"/>
      <c r="W85" s="154"/>
      <c r="X85" s="154"/>
      <c r="Y85" s="154"/>
      <c r="Z85" s="154"/>
      <c r="AA85" s="154"/>
      <c r="AB85" s="154"/>
      <c r="AC85" s="154"/>
      <c r="AD85" s="154"/>
      <c r="AE85" s="154"/>
    </row>
    <row r="86" spans="1:63" s="2" customFormat="1" ht="22.9" customHeight="1">
      <c r="A86" s="36"/>
      <c r="B86" s="37"/>
      <c r="C86" s="77" t="s">
        <v>157</v>
      </c>
      <c r="D86" s="38"/>
      <c r="E86" s="38"/>
      <c r="F86" s="38"/>
      <c r="G86" s="38"/>
      <c r="H86" s="38"/>
      <c r="I86" s="38"/>
      <c r="J86" s="160">
        <f>BK86</f>
        <v>0</v>
      </c>
      <c r="K86" s="38"/>
      <c r="L86" s="41"/>
      <c r="M86" s="73"/>
      <c r="N86" s="161"/>
      <c r="O86" s="74"/>
      <c r="P86" s="162">
        <f>P87</f>
        <v>0</v>
      </c>
      <c r="Q86" s="74"/>
      <c r="R86" s="162">
        <f>R87</f>
        <v>0</v>
      </c>
      <c r="S86" s="74"/>
      <c r="T86" s="163">
        <f>T87</f>
        <v>0</v>
      </c>
      <c r="U86" s="36"/>
      <c r="V86" s="36"/>
      <c r="W86" s="36"/>
      <c r="X86" s="36"/>
      <c r="Y86" s="36"/>
      <c r="Z86" s="36"/>
      <c r="AA86" s="36"/>
      <c r="AB86" s="36"/>
      <c r="AC86" s="36"/>
      <c r="AD86" s="36"/>
      <c r="AE86" s="36"/>
      <c r="AT86" s="19" t="s">
        <v>71</v>
      </c>
      <c r="AU86" s="19" t="s">
        <v>123</v>
      </c>
      <c r="BK86" s="164">
        <f>BK87</f>
        <v>0</v>
      </c>
    </row>
    <row r="87" spans="2:63" s="12" customFormat="1" ht="25.9" customHeight="1">
      <c r="B87" s="165"/>
      <c r="C87" s="166"/>
      <c r="D87" s="167" t="s">
        <v>71</v>
      </c>
      <c r="E87" s="168" t="s">
        <v>1020</v>
      </c>
      <c r="F87" s="168" t="s">
        <v>1021</v>
      </c>
      <c r="G87" s="166"/>
      <c r="H87" s="166"/>
      <c r="I87" s="169"/>
      <c r="J87" s="170">
        <f>BK87</f>
        <v>0</v>
      </c>
      <c r="K87" s="166"/>
      <c r="L87" s="171"/>
      <c r="M87" s="172"/>
      <c r="N87" s="173"/>
      <c r="O87" s="173"/>
      <c r="P87" s="174">
        <f>SUM(P88:P112)</f>
        <v>0</v>
      </c>
      <c r="Q87" s="173"/>
      <c r="R87" s="174">
        <f>SUM(R88:R112)</f>
        <v>0</v>
      </c>
      <c r="S87" s="173"/>
      <c r="T87" s="175">
        <f>SUM(T88:T112)</f>
        <v>0</v>
      </c>
      <c r="AR87" s="176" t="s">
        <v>79</v>
      </c>
      <c r="AT87" s="177" t="s">
        <v>71</v>
      </c>
      <c r="AU87" s="177" t="s">
        <v>72</v>
      </c>
      <c r="AY87" s="176" t="s">
        <v>160</v>
      </c>
      <c r="BK87" s="178">
        <f>SUM(BK88:BK112)</f>
        <v>0</v>
      </c>
    </row>
    <row r="88" spans="1:65" s="2" customFormat="1" ht="16.5" customHeight="1">
      <c r="A88" s="36"/>
      <c r="B88" s="37"/>
      <c r="C88" s="181" t="s">
        <v>79</v>
      </c>
      <c r="D88" s="181" t="s">
        <v>163</v>
      </c>
      <c r="E88" s="182" t="s">
        <v>1058</v>
      </c>
      <c r="F88" s="183" t="s">
        <v>1059</v>
      </c>
      <c r="G88" s="184" t="s">
        <v>166</v>
      </c>
      <c r="H88" s="185">
        <v>90</v>
      </c>
      <c r="I88" s="186"/>
      <c r="J88" s="187">
        <f aca="true" t="shared" si="0" ref="J88:J96">ROUND(I88*H88,2)</f>
        <v>0</v>
      </c>
      <c r="K88" s="183" t="s">
        <v>19</v>
      </c>
      <c r="L88" s="41"/>
      <c r="M88" s="188" t="s">
        <v>19</v>
      </c>
      <c r="N88" s="189" t="s">
        <v>43</v>
      </c>
      <c r="O88" s="66"/>
      <c r="P88" s="190">
        <f aca="true" t="shared" si="1" ref="P88:P96">O88*H88</f>
        <v>0</v>
      </c>
      <c r="Q88" s="190">
        <v>0</v>
      </c>
      <c r="R88" s="190">
        <f aca="true" t="shared" si="2" ref="R88:R96">Q88*H88</f>
        <v>0</v>
      </c>
      <c r="S88" s="190">
        <v>0</v>
      </c>
      <c r="T88" s="191">
        <f aca="true" t="shared" si="3" ref="T88:T96">S88*H88</f>
        <v>0</v>
      </c>
      <c r="U88" s="36"/>
      <c r="V88" s="36"/>
      <c r="W88" s="36"/>
      <c r="X88" s="36"/>
      <c r="Y88" s="36"/>
      <c r="Z88" s="36"/>
      <c r="AA88" s="36"/>
      <c r="AB88" s="36"/>
      <c r="AC88" s="36"/>
      <c r="AD88" s="36"/>
      <c r="AE88" s="36"/>
      <c r="AR88" s="192" t="s">
        <v>168</v>
      </c>
      <c r="AT88" s="192" t="s">
        <v>163</v>
      </c>
      <c r="AU88" s="192" t="s">
        <v>79</v>
      </c>
      <c r="AY88" s="19" t="s">
        <v>160</v>
      </c>
      <c r="BE88" s="193">
        <f aca="true" t="shared" si="4" ref="BE88:BE96">IF(N88="základní",J88,0)</f>
        <v>0</v>
      </c>
      <c r="BF88" s="193">
        <f aca="true" t="shared" si="5" ref="BF88:BF96">IF(N88="snížená",J88,0)</f>
        <v>0</v>
      </c>
      <c r="BG88" s="193">
        <f aca="true" t="shared" si="6" ref="BG88:BG96">IF(N88="zákl. přenesená",J88,0)</f>
        <v>0</v>
      </c>
      <c r="BH88" s="193">
        <f aca="true" t="shared" si="7" ref="BH88:BH96">IF(N88="sníž. přenesená",J88,0)</f>
        <v>0</v>
      </c>
      <c r="BI88" s="193">
        <f aca="true" t="shared" si="8" ref="BI88:BI96">IF(N88="nulová",J88,0)</f>
        <v>0</v>
      </c>
      <c r="BJ88" s="19" t="s">
        <v>79</v>
      </c>
      <c r="BK88" s="193">
        <f aca="true" t="shared" si="9" ref="BK88:BK96">ROUND(I88*H88,2)</f>
        <v>0</v>
      </c>
      <c r="BL88" s="19" t="s">
        <v>168</v>
      </c>
      <c r="BM88" s="192" t="s">
        <v>81</v>
      </c>
    </row>
    <row r="89" spans="1:65" s="2" customFormat="1" ht="16.5" customHeight="1">
      <c r="A89" s="36"/>
      <c r="B89" s="37"/>
      <c r="C89" s="181" t="s">
        <v>81</v>
      </c>
      <c r="D89" s="181" t="s">
        <v>163</v>
      </c>
      <c r="E89" s="182" t="s">
        <v>1060</v>
      </c>
      <c r="F89" s="183" t="s">
        <v>1061</v>
      </c>
      <c r="G89" s="184" t="s">
        <v>166</v>
      </c>
      <c r="H89" s="185">
        <v>30</v>
      </c>
      <c r="I89" s="186"/>
      <c r="J89" s="187">
        <f t="shared" si="0"/>
        <v>0</v>
      </c>
      <c r="K89" s="183" t="s">
        <v>19</v>
      </c>
      <c r="L89" s="41"/>
      <c r="M89" s="188" t="s">
        <v>19</v>
      </c>
      <c r="N89" s="189" t="s">
        <v>43</v>
      </c>
      <c r="O89" s="66"/>
      <c r="P89" s="190">
        <f t="shared" si="1"/>
        <v>0</v>
      </c>
      <c r="Q89" s="190">
        <v>0</v>
      </c>
      <c r="R89" s="190">
        <f t="shared" si="2"/>
        <v>0</v>
      </c>
      <c r="S89" s="190">
        <v>0</v>
      </c>
      <c r="T89" s="191">
        <f t="shared" si="3"/>
        <v>0</v>
      </c>
      <c r="U89" s="36"/>
      <c r="V89" s="36"/>
      <c r="W89" s="36"/>
      <c r="X89" s="36"/>
      <c r="Y89" s="36"/>
      <c r="Z89" s="36"/>
      <c r="AA89" s="36"/>
      <c r="AB89" s="36"/>
      <c r="AC89" s="36"/>
      <c r="AD89" s="36"/>
      <c r="AE89" s="36"/>
      <c r="AR89" s="192" t="s">
        <v>168</v>
      </c>
      <c r="AT89" s="192" t="s">
        <v>163</v>
      </c>
      <c r="AU89" s="192" t="s">
        <v>79</v>
      </c>
      <c r="AY89" s="19" t="s">
        <v>160</v>
      </c>
      <c r="BE89" s="193">
        <f t="shared" si="4"/>
        <v>0</v>
      </c>
      <c r="BF89" s="193">
        <f t="shared" si="5"/>
        <v>0</v>
      </c>
      <c r="BG89" s="193">
        <f t="shared" si="6"/>
        <v>0</v>
      </c>
      <c r="BH89" s="193">
        <f t="shared" si="7"/>
        <v>0</v>
      </c>
      <c r="BI89" s="193">
        <f t="shared" si="8"/>
        <v>0</v>
      </c>
      <c r="BJ89" s="19" t="s">
        <v>79</v>
      </c>
      <c r="BK89" s="193">
        <f t="shared" si="9"/>
        <v>0</v>
      </c>
      <c r="BL89" s="19" t="s">
        <v>168</v>
      </c>
      <c r="BM89" s="192" t="s">
        <v>168</v>
      </c>
    </row>
    <row r="90" spans="1:65" s="2" customFormat="1" ht="16.5" customHeight="1">
      <c r="A90" s="36"/>
      <c r="B90" s="37"/>
      <c r="C90" s="181" t="s">
        <v>189</v>
      </c>
      <c r="D90" s="181" t="s">
        <v>163</v>
      </c>
      <c r="E90" s="182" t="s">
        <v>1062</v>
      </c>
      <c r="F90" s="183" t="s">
        <v>1063</v>
      </c>
      <c r="G90" s="184" t="s">
        <v>166</v>
      </c>
      <c r="H90" s="185">
        <v>180</v>
      </c>
      <c r="I90" s="186"/>
      <c r="J90" s="187">
        <f t="shared" si="0"/>
        <v>0</v>
      </c>
      <c r="K90" s="183" t="s">
        <v>19</v>
      </c>
      <c r="L90" s="41"/>
      <c r="M90" s="188" t="s">
        <v>19</v>
      </c>
      <c r="N90" s="189" t="s">
        <v>43</v>
      </c>
      <c r="O90" s="66"/>
      <c r="P90" s="190">
        <f t="shared" si="1"/>
        <v>0</v>
      </c>
      <c r="Q90" s="190">
        <v>0</v>
      </c>
      <c r="R90" s="190">
        <f t="shared" si="2"/>
        <v>0</v>
      </c>
      <c r="S90" s="190">
        <v>0</v>
      </c>
      <c r="T90" s="191">
        <f t="shared" si="3"/>
        <v>0</v>
      </c>
      <c r="U90" s="36"/>
      <c r="V90" s="36"/>
      <c r="W90" s="36"/>
      <c r="X90" s="36"/>
      <c r="Y90" s="36"/>
      <c r="Z90" s="36"/>
      <c r="AA90" s="36"/>
      <c r="AB90" s="36"/>
      <c r="AC90" s="36"/>
      <c r="AD90" s="36"/>
      <c r="AE90" s="36"/>
      <c r="AR90" s="192" t="s">
        <v>168</v>
      </c>
      <c r="AT90" s="192" t="s">
        <v>163</v>
      </c>
      <c r="AU90" s="192" t="s">
        <v>79</v>
      </c>
      <c r="AY90" s="19" t="s">
        <v>160</v>
      </c>
      <c r="BE90" s="193">
        <f t="shared" si="4"/>
        <v>0</v>
      </c>
      <c r="BF90" s="193">
        <f t="shared" si="5"/>
        <v>0</v>
      </c>
      <c r="BG90" s="193">
        <f t="shared" si="6"/>
        <v>0</v>
      </c>
      <c r="BH90" s="193">
        <f t="shared" si="7"/>
        <v>0</v>
      </c>
      <c r="BI90" s="193">
        <f t="shared" si="8"/>
        <v>0</v>
      </c>
      <c r="BJ90" s="19" t="s">
        <v>79</v>
      </c>
      <c r="BK90" s="193">
        <f t="shared" si="9"/>
        <v>0</v>
      </c>
      <c r="BL90" s="19" t="s">
        <v>168</v>
      </c>
      <c r="BM90" s="192" t="s">
        <v>205</v>
      </c>
    </row>
    <row r="91" spans="1:65" s="2" customFormat="1" ht="16.5" customHeight="1">
      <c r="A91" s="36"/>
      <c r="B91" s="37"/>
      <c r="C91" s="181" t="s">
        <v>168</v>
      </c>
      <c r="D91" s="181" t="s">
        <v>163</v>
      </c>
      <c r="E91" s="182" t="s">
        <v>1064</v>
      </c>
      <c r="F91" s="183" t="s">
        <v>1065</v>
      </c>
      <c r="G91" s="184" t="s">
        <v>552</v>
      </c>
      <c r="H91" s="185">
        <v>66</v>
      </c>
      <c r="I91" s="186"/>
      <c r="J91" s="187">
        <f t="shared" si="0"/>
        <v>0</v>
      </c>
      <c r="K91" s="183" t="s">
        <v>19</v>
      </c>
      <c r="L91" s="41"/>
      <c r="M91" s="188" t="s">
        <v>19</v>
      </c>
      <c r="N91" s="189" t="s">
        <v>43</v>
      </c>
      <c r="O91" s="66"/>
      <c r="P91" s="190">
        <f t="shared" si="1"/>
        <v>0</v>
      </c>
      <c r="Q91" s="190">
        <v>0</v>
      </c>
      <c r="R91" s="190">
        <f t="shared" si="2"/>
        <v>0</v>
      </c>
      <c r="S91" s="190">
        <v>0</v>
      </c>
      <c r="T91" s="191">
        <f t="shared" si="3"/>
        <v>0</v>
      </c>
      <c r="U91" s="36"/>
      <c r="V91" s="36"/>
      <c r="W91" s="36"/>
      <c r="X91" s="36"/>
      <c r="Y91" s="36"/>
      <c r="Z91" s="36"/>
      <c r="AA91" s="36"/>
      <c r="AB91" s="36"/>
      <c r="AC91" s="36"/>
      <c r="AD91" s="36"/>
      <c r="AE91" s="36"/>
      <c r="AR91" s="192" t="s">
        <v>168</v>
      </c>
      <c r="AT91" s="192" t="s">
        <v>163</v>
      </c>
      <c r="AU91" s="192" t="s">
        <v>79</v>
      </c>
      <c r="AY91" s="19" t="s">
        <v>160</v>
      </c>
      <c r="BE91" s="193">
        <f t="shared" si="4"/>
        <v>0</v>
      </c>
      <c r="BF91" s="193">
        <f t="shared" si="5"/>
        <v>0</v>
      </c>
      <c r="BG91" s="193">
        <f t="shared" si="6"/>
        <v>0</v>
      </c>
      <c r="BH91" s="193">
        <f t="shared" si="7"/>
        <v>0</v>
      </c>
      <c r="BI91" s="193">
        <f t="shared" si="8"/>
        <v>0</v>
      </c>
      <c r="BJ91" s="19" t="s">
        <v>79</v>
      </c>
      <c r="BK91" s="193">
        <f t="shared" si="9"/>
        <v>0</v>
      </c>
      <c r="BL91" s="19" t="s">
        <v>168</v>
      </c>
      <c r="BM91" s="192" t="s">
        <v>223</v>
      </c>
    </row>
    <row r="92" spans="1:65" s="2" customFormat="1" ht="16.5" customHeight="1">
      <c r="A92" s="36"/>
      <c r="B92" s="37"/>
      <c r="C92" s="181" t="s">
        <v>200</v>
      </c>
      <c r="D92" s="181" t="s">
        <v>163</v>
      </c>
      <c r="E92" s="182" t="s">
        <v>1066</v>
      </c>
      <c r="F92" s="183" t="s">
        <v>1067</v>
      </c>
      <c r="G92" s="184" t="s">
        <v>552</v>
      </c>
      <c r="H92" s="185">
        <v>9</v>
      </c>
      <c r="I92" s="186"/>
      <c r="J92" s="187">
        <f t="shared" si="0"/>
        <v>0</v>
      </c>
      <c r="K92" s="183" t="s">
        <v>19</v>
      </c>
      <c r="L92" s="41"/>
      <c r="M92" s="188" t="s">
        <v>19</v>
      </c>
      <c r="N92" s="189" t="s">
        <v>43</v>
      </c>
      <c r="O92" s="66"/>
      <c r="P92" s="190">
        <f t="shared" si="1"/>
        <v>0</v>
      </c>
      <c r="Q92" s="190">
        <v>0</v>
      </c>
      <c r="R92" s="190">
        <f t="shared" si="2"/>
        <v>0</v>
      </c>
      <c r="S92" s="190">
        <v>0</v>
      </c>
      <c r="T92" s="191">
        <f t="shared" si="3"/>
        <v>0</v>
      </c>
      <c r="U92" s="36"/>
      <c r="V92" s="36"/>
      <c r="W92" s="36"/>
      <c r="X92" s="36"/>
      <c r="Y92" s="36"/>
      <c r="Z92" s="36"/>
      <c r="AA92" s="36"/>
      <c r="AB92" s="36"/>
      <c r="AC92" s="36"/>
      <c r="AD92" s="36"/>
      <c r="AE92" s="36"/>
      <c r="AR92" s="192" t="s">
        <v>168</v>
      </c>
      <c r="AT92" s="192" t="s">
        <v>163</v>
      </c>
      <c r="AU92" s="192" t="s">
        <v>79</v>
      </c>
      <c r="AY92" s="19" t="s">
        <v>160</v>
      </c>
      <c r="BE92" s="193">
        <f t="shared" si="4"/>
        <v>0</v>
      </c>
      <c r="BF92" s="193">
        <f t="shared" si="5"/>
        <v>0</v>
      </c>
      <c r="BG92" s="193">
        <f t="shared" si="6"/>
        <v>0</v>
      </c>
      <c r="BH92" s="193">
        <f t="shared" si="7"/>
        <v>0</v>
      </c>
      <c r="BI92" s="193">
        <f t="shared" si="8"/>
        <v>0</v>
      </c>
      <c r="BJ92" s="19" t="s">
        <v>79</v>
      </c>
      <c r="BK92" s="193">
        <f t="shared" si="9"/>
        <v>0</v>
      </c>
      <c r="BL92" s="19" t="s">
        <v>168</v>
      </c>
      <c r="BM92" s="192" t="s">
        <v>234</v>
      </c>
    </row>
    <row r="93" spans="1:65" s="2" customFormat="1" ht="16.5" customHeight="1">
      <c r="A93" s="36"/>
      <c r="B93" s="37"/>
      <c r="C93" s="181" t="s">
        <v>205</v>
      </c>
      <c r="D93" s="181" t="s">
        <v>163</v>
      </c>
      <c r="E93" s="182" t="s">
        <v>1068</v>
      </c>
      <c r="F93" s="183" t="s">
        <v>1069</v>
      </c>
      <c r="G93" s="184" t="s">
        <v>552</v>
      </c>
      <c r="H93" s="185">
        <v>6</v>
      </c>
      <c r="I93" s="186"/>
      <c r="J93" s="187">
        <f t="shared" si="0"/>
        <v>0</v>
      </c>
      <c r="K93" s="183" t="s">
        <v>19</v>
      </c>
      <c r="L93" s="41"/>
      <c r="M93" s="188" t="s">
        <v>19</v>
      </c>
      <c r="N93" s="189" t="s">
        <v>43</v>
      </c>
      <c r="O93" s="66"/>
      <c r="P93" s="190">
        <f t="shared" si="1"/>
        <v>0</v>
      </c>
      <c r="Q93" s="190">
        <v>0</v>
      </c>
      <c r="R93" s="190">
        <f t="shared" si="2"/>
        <v>0</v>
      </c>
      <c r="S93" s="190">
        <v>0</v>
      </c>
      <c r="T93" s="191">
        <f t="shared" si="3"/>
        <v>0</v>
      </c>
      <c r="U93" s="36"/>
      <c r="V93" s="36"/>
      <c r="W93" s="36"/>
      <c r="X93" s="36"/>
      <c r="Y93" s="36"/>
      <c r="Z93" s="36"/>
      <c r="AA93" s="36"/>
      <c r="AB93" s="36"/>
      <c r="AC93" s="36"/>
      <c r="AD93" s="36"/>
      <c r="AE93" s="36"/>
      <c r="AR93" s="192" t="s">
        <v>168</v>
      </c>
      <c r="AT93" s="192" t="s">
        <v>163</v>
      </c>
      <c r="AU93" s="192" t="s">
        <v>79</v>
      </c>
      <c r="AY93" s="19" t="s">
        <v>160</v>
      </c>
      <c r="BE93" s="193">
        <f t="shared" si="4"/>
        <v>0</v>
      </c>
      <c r="BF93" s="193">
        <f t="shared" si="5"/>
        <v>0</v>
      </c>
      <c r="BG93" s="193">
        <f t="shared" si="6"/>
        <v>0</v>
      </c>
      <c r="BH93" s="193">
        <f t="shared" si="7"/>
        <v>0</v>
      </c>
      <c r="BI93" s="193">
        <f t="shared" si="8"/>
        <v>0</v>
      </c>
      <c r="BJ93" s="19" t="s">
        <v>79</v>
      </c>
      <c r="BK93" s="193">
        <f t="shared" si="9"/>
        <v>0</v>
      </c>
      <c r="BL93" s="19" t="s">
        <v>168</v>
      </c>
      <c r="BM93" s="192" t="s">
        <v>264</v>
      </c>
    </row>
    <row r="94" spans="1:65" s="2" customFormat="1" ht="16.5" customHeight="1">
      <c r="A94" s="36"/>
      <c r="B94" s="37"/>
      <c r="C94" s="181" t="s">
        <v>218</v>
      </c>
      <c r="D94" s="181" t="s">
        <v>163</v>
      </c>
      <c r="E94" s="182" t="s">
        <v>1070</v>
      </c>
      <c r="F94" s="183" t="s">
        <v>1071</v>
      </c>
      <c r="G94" s="184" t="s">
        <v>552</v>
      </c>
      <c r="H94" s="185">
        <v>6</v>
      </c>
      <c r="I94" s="186"/>
      <c r="J94" s="187">
        <f t="shared" si="0"/>
        <v>0</v>
      </c>
      <c r="K94" s="183" t="s">
        <v>19</v>
      </c>
      <c r="L94" s="41"/>
      <c r="M94" s="188" t="s">
        <v>19</v>
      </c>
      <c r="N94" s="189" t="s">
        <v>43</v>
      </c>
      <c r="O94" s="66"/>
      <c r="P94" s="190">
        <f t="shared" si="1"/>
        <v>0</v>
      </c>
      <c r="Q94" s="190">
        <v>0</v>
      </c>
      <c r="R94" s="190">
        <f t="shared" si="2"/>
        <v>0</v>
      </c>
      <c r="S94" s="190">
        <v>0</v>
      </c>
      <c r="T94" s="191">
        <f t="shared" si="3"/>
        <v>0</v>
      </c>
      <c r="U94" s="36"/>
      <c r="V94" s="36"/>
      <c r="W94" s="36"/>
      <c r="X94" s="36"/>
      <c r="Y94" s="36"/>
      <c r="Z94" s="36"/>
      <c r="AA94" s="36"/>
      <c r="AB94" s="36"/>
      <c r="AC94" s="36"/>
      <c r="AD94" s="36"/>
      <c r="AE94" s="36"/>
      <c r="AR94" s="192" t="s">
        <v>168</v>
      </c>
      <c r="AT94" s="192" t="s">
        <v>163</v>
      </c>
      <c r="AU94" s="192" t="s">
        <v>79</v>
      </c>
      <c r="AY94" s="19" t="s">
        <v>160</v>
      </c>
      <c r="BE94" s="193">
        <f t="shared" si="4"/>
        <v>0</v>
      </c>
      <c r="BF94" s="193">
        <f t="shared" si="5"/>
        <v>0</v>
      </c>
      <c r="BG94" s="193">
        <f t="shared" si="6"/>
        <v>0</v>
      </c>
      <c r="BH94" s="193">
        <f t="shared" si="7"/>
        <v>0</v>
      </c>
      <c r="BI94" s="193">
        <f t="shared" si="8"/>
        <v>0</v>
      </c>
      <c r="BJ94" s="19" t="s">
        <v>79</v>
      </c>
      <c r="BK94" s="193">
        <f t="shared" si="9"/>
        <v>0</v>
      </c>
      <c r="BL94" s="19" t="s">
        <v>168</v>
      </c>
      <c r="BM94" s="192" t="s">
        <v>276</v>
      </c>
    </row>
    <row r="95" spans="1:65" s="2" customFormat="1" ht="16.5" customHeight="1">
      <c r="A95" s="36"/>
      <c r="B95" s="37"/>
      <c r="C95" s="181" t="s">
        <v>223</v>
      </c>
      <c r="D95" s="181" t="s">
        <v>163</v>
      </c>
      <c r="E95" s="182" t="s">
        <v>1072</v>
      </c>
      <c r="F95" s="183" t="s">
        <v>1073</v>
      </c>
      <c r="G95" s="184" t="s">
        <v>552</v>
      </c>
      <c r="H95" s="185">
        <v>12</v>
      </c>
      <c r="I95" s="186"/>
      <c r="J95" s="187">
        <f t="shared" si="0"/>
        <v>0</v>
      </c>
      <c r="K95" s="183" t="s">
        <v>19</v>
      </c>
      <c r="L95" s="41"/>
      <c r="M95" s="188" t="s">
        <v>19</v>
      </c>
      <c r="N95" s="189" t="s">
        <v>43</v>
      </c>
      <c r="O95" s="66"/>
      <c r="P95" s="190">
        <f t="shared" si="1"/>
        <v>0</v>
      </c>
      <c r="Q95" s="190">
        <v>0</v>
      </c>
      <c r="R95" s="190">
        <f t="shared" si="2"/>
        <v>0</v>
      </c>
      <c r="S95" s="190">
        <v>0</v>
      </c>
      <c r="T95" s="191">
        <f t="shared" si="3"/>
        <v>0</v>
      </c>
      <c r="U95" s="36"/>
      <c r="V95" s="36"/>
      <c r="W95" s="36"/>
      <c r="X95" s="36"/>
      <c r="Y95" s="36"/>
      <c r="Z95" s="36"/>
      <c r="AA95" s="36"/>
      <c r="AB95" s="36"/>
      <c r="AC95" s="36"/>
      <c r="AD95" s="36"/>
      <c r="AE95" s="36"/>
      <c r="AR95" s="192" t="s">
        <v>168</v>
      </c>
      <c r="AT95" s="192" t="s">
        <v>163</v>
      </c>
      <c r="AU95" s="192" t="s">
        <v>79</v>
      </c>
      <c r="AY95" s="19" t="s">
        <v>160</v>
      </c>
      <c r="BE95" s="193">
        <f t="shared" si="4"/>
        <v>0</v>
      </c>
      <c r="BF95" s="193">
        <f t="shared" si="5"/>
        <v>0</v>
      </c>
      <c r="BG95" s="193">
        <f t="shared" si="6"/>
        <v>0</v>
      </c>
      <c r="BH95" s="193">
        <f t="shared" si="7"/>
        <v>0</v>
      </c>
      <c r="BI95" s="193">
        <f t="shared" si="8"/>
        <v>0</v>
      </c>
      <c r="BJ95" s="19" t="s">
        <v>79</v>
      </c>
      <c r="BK95" s="193">
        <f t="shared" si="9"/>
        <v>0</v>
      </c>
      <c r="BL95" s="19" t="s">
        <v>168</v>
      </c>
      <c r="BM95" s="192" t="s">
        <v>300</v>
      </c>
    </row>
    <row r="96" spans="1:65" s="2" customFormat="1" ht="16.5" customHeight="1">
      <c r="A96" s="36"/>
      <c r="B96" s="37"/>
      <c r="C96" s="181" t="s">
        <v>229</v>
      </c>
      <c r="D96" s="181" t="s">
        <v>163</v>
      </c>
      <c r="E96" s="182" t="s">
        <v>1074</v>
      </c>
      <c r="F96" s="183" t="s">
        <v>1075</v>
      </c>
      <c r="G96" s="184" t="s">
        <v>450</v>
      </c>
      <c r="H96" s="185">
        <v>75.6</v>
      </c>
      <c r="I96" s="186"/>
      <c r="J96" s="187">
        <f t="shared" si="0"/>
        <v>0</v>
      </c>
      <c r="K96" s="183" t="s">
        <v>19</v>
      </c>
      <c r="L96" s="41"/>
      <c r="M96" s="188" t="s">
        <v>19</v>
      </c>
      <c r="N96" s="189" t="s">
        <v>43</v>
      </c>
      <c r="O96" s="66"/>
      <c r="P96" s="190">
        <f t="shared" si="1"/>
        <v>0</v>
      </c>
      <c r="Q96" s="190">
        <v>0</v>
      </c>
      <c r="R96" s="190">
        <f t="shared" si="2"/>
        <v>0</v>
      </c>
      <c r="S96" s="190">
        <v>0</v>
      </c>
      <c r="T96" s="191">
        <f t="shared" si="3"/>
        <v>0</v>
      </c>
      <c r="U96" s="36"/>
      <c r="V96" s="36"/>
      <c r="W96" s="36"/>
      <c r="X96" s="36"/>
      <c r="Y96" s="36"/>
      <c r="Z96" s="36"/>
      <c r="AA96" s="36"/>
      <c r="AB96" s="36"/>
      <c r="AC96" s="36"/>
      <c r="AD96" s="36"/>
      <c r="AE96" s="36"/>
      <c r="AR96" s="192" t="s">
        <v>168</v>
      </c>
      <c r="AT96" s="192" t="s">
        <v>163</v>
      </c>
      <c r="AU96" s="192" t="s">
        <v>79</v>
      </c>
      <c r="AY96" s="19" t="s">
        <v>160</v>
      </c>
      <c r="BE96" s="193">
        <f t="shared" si="4"/>
        <v>0</v>
      </c>
      <c r="BF96" s="193">
        <f t="shared" si="5"/>
        <v>0</v>
      </c>
      <c r="BG96" s="193">
        <f t="shared" si="6"/>
        <v>0</v>
      </c>
      <c r="BH96" s="193">
        <f t="shared" si="7"/>
        <v>0</v>
      </c>
      <c r="BI96" s="193">
        <f t="shared" si="8"/>
        <v>0</v>
      </c>
      <c r="BJ96" s="19" t="s">
        <v>79</v>
      </c>
      <c r="BK96" s="193">
        <f t="shared" si="9"/>
        <v>0</v>
      </c>
      <c r="BL96" s="19" t="s">
        <v>168</v>
      </c>
      <c r="BM96" s="192" t="s">
        <v>311</v>
      </c>
    </row>
    <row r="97" spans="1:47" s="2" customFormat="1" ht="19.5">
      <c r="A97" s="36"/>
      <c r="B97" s="37"/>
      <c r="C97" s="38"/>
      <c r="D97" s="201" t="s">
        <v>298</v>
      </c>
      <c r="E97" s="38"/>
      <c r="F97" s="243" t="s">
        <v>1076</v>
      </c>
      <c r="G97" s="38"/>
      <c r="H97" s="38"/>
      <c r="I97" s="196"/>
      <c r="J97" s="38"/>
      <c r="K97" s="38"/>
      <c r="L97" s="41"/>
      <c r="M97" s="197"/>
      <c r="N97" s="198"/>
      <c r="O97" s="66"/>
      <c r="P97" s="66"/>
      <c r="Q97" s="66"/>
      <c r="R97" s="66"/>
      <c r="S97" s="66"/>
      <c r="T97" s="67"/>
      <c r="U97" s="36"/>
      <c r="V97" s="36"/>
      <c r="W97" s="36"/>
      <c r="X97" s="36"/>
      <c r="Y97" s="36"/>
      <c r="Z97" s="36"/>
      <c r="AA97" s="36"/>
      <c r="AB97" s="36"/>
      <c r="AC97" s="36"/>
      <c r="AD97" s="36"/>
      <c r="AE97" s="36"/>
      <c r="AT97" s="19" t="s">
        <v>298</v>
      </c>
      <c r="AU97" s="19" t="s">
        <v>79</v>
      </c>
    </row>
    <row r="98" spans="1:65" s="2" customFormat="1" ht="16.5" customHeight="1">
      <c r="A98" s="36"/>
      <c r="B98" s="37"/>
      <c r="C98" s="181" t="s">
        <v>234</v>
      </c>
      <c r="D98" s="181" t="s">
        <v>163</v>
      </c>
      <c r="E98" s="182" t="s">
        <v>1077</v>
      </c>
      <c r="F98" s="183" t="s">
        <v>1078</v>
      </c>
      <c r="G98" s="184" t="s">
        <v>450</v>
      </c>
      <c r="H98" s="185">
        <v>18.9</v>
      </c>
      <c r="I98" s="186"/>
      <c r="J98" s="187">
        <f>ROUND(I98*H98,2)</f>
        <v>0</v>
      </c>
      <c r="K98" s="183" t="s">
        <v>19</v>
      </c>
      <c r="L98" s="41"/>
      <c r="M98" s="188" t="s">
        <v>19</v>
      </c>
      <c r="N98" s="189" t="s">
        <v>43</v>
      </c>
      <c r="O98" s="66"/>
      <c r="P98" s="190">
        <f>O98*H98</f>
        <v>0</v>
      </c>
      <c r="Q98" s="190">
        <v>0</v>
      </c>
      <c r="R98" s="190">
        <f>Q98*H98</f>
        <v>0</v>
      </c>
      <c r="S98" s="190">
        <v>0</v>
      </c>
      <c r="T98" s="191">
        <f>S98*H98</f>
        <v>0</v>
      </c>
      <c r="U98" s="36"/>
      <c r="V98" s="36"/>
      <c r="W98" s="36"/>
      <c r="X98" s="36"/>
      <c r="Y98" s="36"/>
      <c r="Z98" s="36"/>
      <c r="AA98" s="36"/>
      <c r="AB98" s="36"/>
      <c r="AC98" s="36"/>
      <c r="AD98" s="36"/>
      <c r="AE98" s="36"/>
      <c r="AR98" s="192" t="s">
        <v>168</v>
      </c>
      <c r="AT98" s="192" t="s">
        <v>163</v>
      </c>
      <c r="AU98" s="192" t="s">
        <v>79</v>
      </c>
      <c r="AY98" s="19" t="s">
        <v>160</v>
      </c>
      <c r="BE98" s="193">
        <f>IF(N98="základní",J98,0)</f>
        <v>0</v>
      </c>
      <c r="BF98" s="193">
        <f>IF(N98="snížená",J98,0)</f>
        <v>0</v>
      </c>
      <c r="BG98" s="193">
        <f>IF(N98="zákl. přenesená",J98,0)</f>
        <v>0</v>
      </c>
      <c r="BH98" s="193">
        <f>IF(N98="sníž. přenesená",J98,0)</f>
        <v>0</v>
      </c>
      <c r="BI98" s="193">
        <f>IF(N98="nulová",J98,0)</f>
        <v>0</v>
      </c>
      <c r="BJ98" s="19" t="s">
        <v>79</v>
      </c>
      <c r="BK98" s="193">
        <f>ROUND(I98*H98,2)</f>
        <v>0</v>
      </c>
      <c r="BL98" s="19" t="s">
        <v>168</v>
      </c>
      <c r="BM98" s="192" t="s">
        <v>329</v>
      </c>
    </row>
    <row r="99" spans="1:47" s="2" customFormat="1" ht="19.5">
      <c r="A99" s="36"/>
      <c r="B99" s="37"/>
      <c r="C99" s="38"/>
      <c r="D99" s="201" t="s">
        <v>298</v>
      </c>
      <c r="E99" s="38"/>
      <c r="F99" s="243" t="s">
        <v>1079</v>
      </c>
      <c r="G99" s="38"/>
      <c r="H99" s="38"/>
      <c r="I99" s="196"/>
      <c r="J99" s="38"/>
      <c r="K99" s="38"/>
      <c r="L99" s="41"/>
      <c r="M99" s="197"/>
      <c r="N99" s="198"/>
      <c r="O99" s="66"/>
      <c r="P99" s="66"/>
      <c r="Q99" s="66"/>
      <c r="R99" s="66"/>
      <c r="S99" s="66"/>
      <c r="T99" s="67"/>
      <c r="U99" s="36"/>
      <c r="V99" s="36"/>
      <c r="W99" s="36"/>
      <c r="X99" s="36"/>
      <c r="Y99" s="36"/>
      <c r="Z99" s="36"/>
      <c r="AA99" s="36"/>
      <c r="AB99" s="36"/>
      <c r="AC99" s="36"/>
      <c r="AD99" s="36"/>
      <c r="AE99" s="36"/>
      <c r="AT99" s="19" t="s">
        <v>298</v>
      </c>
      <c r="AU99" s="19" t="s">
        <v>79</v>
      </c>
    </row>
    <row r="100" spans="1:65" s="2" customFormat="1" ht="16.5" customHeight="1">
      <c r="A100" s="36"/>
      <c r="B100" s="37"/>
      <c r="C100" s="181" t="s">
        <v>259</v>
      </c>
      <c r="D100" s="181" t="s">
        <v>163</v>
      </c>
      <c r="E100" s="182" t="s">
        <v>1080</v>
      </c>
      <c r="F100" s="183" t="s">
        <v>1081</v>
      </c>
      <c r="G100" s="184" t="s">
        <v>450</v>
      </c>
      <c r="H100" s="185">
        <v>102.6</v>
      </c>
      <c r="I100" s="186"/>
      <c r="J100" s="187">
        <f>ROUND(I100*H100,2)</f>
        <v>0</v>
      </c>
      <c r="K100" s="183" t="s">
        <v>19</v>
      </c>
      <c r="L100" s="41"/>
      <c r="M100" s="188" t="s">
        <v>19</v>
      </c>
      <c r="N100" s="189" t="s">
        <v>43</v>
      </c>
      <c r="O100" s="66"/>
      <c r="P100" s="190">
        <f>O100*H100</f>
        <v>0</v>
      </c>
      <c r="Q100" s="190">
        <v>0</v>
      </c>
      <c r="R100" s="190">
        <f>Q100*H100</f>
        <v>0</v>
      </c>
      <c r="S100" s="190">
        <v>0</v>
      </c>
      <c r="T100" s="191">
        <f>S100*H100</f>
        <v>0</v>
      </c>
      <c r="U100" s="36"/>
      <c r="V100" s="36"/>
      <c r="W100" s="36"/>
      <c r="X100" s="36"/>
      <c r="Y100" s="36"/>
      <c r="Z100" s="36"/>
      <c r="AA100" s="36"/>
      <c r="AB100" s="36"/>
      <c r="AC100" s="36"/>
      <c r="AD100" s="36"/>
      <c r="AE100" s="36"/>
      <c r="AR100" s="192" t="s">
        <v>168</v>
      </c>
      <c r="AT100" s="192" t="s">
        <v>163</v>
      </c>
      <c r="AU100" s="192" t="s">
        <v>79</v>
      </c>
      <c r="AY100" s="19" t="s">
        <v>160</v>
      </c>
      <c r="BE100" s="193">
        <f>IF(N100="základní",J100,0)</f>
        <v>0</v>
      </c>
      <c r="BF100" s="193">
        <f>IF(N100="snížená",J100,0)</f>
        <v>0</v>
      </c>
      <c r="BG100" s="193">
        <f>IF(N100="zákl. přenesená",J100,0)</f>
        <v>0</v>
      </c>
      <c r="BH100" s="193">
        <f>IF(N100="sníž. přenesená",J100,0)</f>
        <v>0</v>
      </c>
      <c r="BI100" s="193">
        <f>IF(N100="nulová",J100,0)</f>
        <v>0</v>
      </c>
      <c r="BJ100" s="19" t="s">
        <v>79</v>
      </c>
      <c r="BK100" s="193">
        <f>ROUND(I100*H100,2)</f>
        <v>0</v>
      </c>
      <c r="BL100" s="19" t="s">
        <v>168</v>
      </c>
      <c r="BM100" s="192" t="s">
        <v>336</v>
      </c>
    </row>
    <row r="101" spans="1:47" s="2" customFormat="1" ht="19.5">
      <c r="A101" s="36"/>
      <c r="B101" s="37"/>
      <c r="C101" s="38"/>
      <c r="D101" s="201" t="s">
        <v>298</v>
      </c>
      <c r="E101" s="38"/>
      <c r="F101" s="243" t="s">
        <v>1082</v>
      </c>
      <c r="G101" s="38"/>
      <c r="H101" s="38"/>
      <c r="I101" s="196"/>
      <c r="J101" s="38"/>
      <c r="K101" s="38"/>
      <c r="L101" s="41"/>
      <c r="M101" s="197"/>
      <c r="N101" s="198"/>
      <c r="O101" s="66"/>
      <c r="P101" s="66"/>
      <c r="Q101" s="66"/>
      <c r="R101" s="66"/>
      <c r="S101" s="66"/>
      <c r="T101" s="67"/>
      <c r="U101" s="36"/>
      <c r="V101" s="36"/>
      <c r="W101" s="36"/>
      <c r="X101" s="36"/>
      <c r="Y101" s="36"/>
      <c r="Z101" s="36"/>
      <c r="AA101" s="36"/>
      <c r="AB101" s="36"/>
      <c r="AC101" s="36"/>
      <c r="AD101" s="36"/>
      <c r="AE101" s="36"/>
      <c r="AT101" s="19" t="s">
        <v>298</v>
      </c>
      <c r="AU101" s="19" t="s">
        <v>79</v>
      </c>
    </row>
    <row r="102" spans="1:65" s="2" customFormat="1" ht="16.5" customHeight="1">
      <c r="A102" s="36"/>
      <c r="B102" s="37"/>
      <c r="C102" s="181" t="s">
        <v>264</v>
      </c>
      <c r="D102" s="181" t="s">
        <v>163</v>
      </c>
      <c r="E102" s="182" t="s">
        <v>1083</v>
      </c>
      <c r="F102" s="183" t="s">
        <v>1084</v>
      </c>
      <c r="G102" s="184" t="s">
        <v>552</v>
      </c>
      <c r="H102" s="185">
        <v>56</v>
      </c>
      <c r="I102" s="186"/>
      <c r="J102" s="187">
        <f aca="true" t="shared" si="10" ref="J102:J112">ROUND(I102*H102,2)</f>
        <v>0</v>
      </c>
      <c r="K102" s="183" t="s">
        <v>19</v>
      </c>
      <c r="L102" s="41"/>
      <c r="M102" s="188" t="s">
        <v>19</v>
      </c>
      <c r="N102" s="189" t="s">
        <v>43</v>
      </c>
      <c r="O102" s="66"/>
      <c r="P102" s="190">
        <f aca="true" t="shared" si="11" ref="P102:P112">O102*H102</f>
        <v>0</v>
      </c>
      <c r="Q102" s="190">
        <v>0</v>
      </c>
      <c r="R102" s="190">
        <f aca="true" t="shared" si="12" ref="R102:R112">Q102*H102</f>
        <v>0</v>
      </c>
      <c r="S102" s="190">
        <v>0</v>
      </c>
      <c r="T102" s="191">
        <f aca="true" t="shared" si="13" ref="T102:T112">S102*H102</f>
        <v>0</v>
      </c>
      <c r="U102" s="36"/>
      <c r="V102" s="36"/>
      <c r="W102" s="36"/>
      <c r="X102" s="36"/>
      <c r="Y102" s="36"/>
      <c r="Z102" s="36"/>
      <c r="AA102" s="36"/>
      <c r="AB102" s="36"/>
      <c r="AC102" s="36"/>
      <c r="AD102" s="36"/>
      <c r="AE102" s="36"/>
      <c r="AR102" s="192" t="s">
        <v>168</v>
      </c>
      <c r="AT102" s="192" t="s">
        <v>163</v>
      </c>
      <c r="AU102" s="192" t="s">
        <v>79</v>
      </c>
      <c r="AY102" s="19" t="s">
        <v>160</v>
      </c>
      <c r="BE102" s="193">
        <f aca="true" t="shared" si="14" ref="BE102:BE112">IF(N102="základní",J102,0)</f>
        <v>0</v>
      </c>
      <c r="BF102" s="193">
        <f aca="true" t="shared" si="15" ref="BF102:BF112">IF(N102="snížená",J102,0)</f>
        <v>0</v>
      </c>
      <c r="BG102" s="193">
        <f aca="true" t="shared" si="16" ref="BG102:BG112">IF(N102="zákl. přenesená",J102,0)</f>
        <v>0</v>
      </c>
      <c r="BH102" s="193">
        <f aca="true" t="shared" si="17" ref="BH102:BH112">IF(N102="sníž. přenesená",J102,0)</f>
        <v>0</v>
      </c>
      <c r="BI102" s="193">
        <f aca="true" t="shared" si="18" ref="BI102:BI112">IF(N102="nulová",J102,0)</f>
        <v>0</v>
      </c>
      <c r="BJ102" s="19" t="s">
        <v>79</v>
      </c>
      <c r="BK102" s="193">
        <f aca="true" t="shared" si="19" ref="BK102:BK112">ROUND(I102*H102,2)</f>
        <v>0</v>
      </c>
      <c r="BL102" s="19" t="s">
        <v>168</v>
      </c>
      <c r="BM102" s="192" t="s">
        <v>347</v>
      </c>
    </row>
    <row r="103" spans="1:65" s="2" customFormat="1" ht="16.5" customHeight="1">
      <c r="A103" s="36"/>
      <c r="B103" s="37"/>
      <c r="C103" s="181" t="s">
        <v>270</v>
      </c>
      <c r="D103" s="181" t="s">
        <v>163</v>
      </c>
      <c r="E103" s="182" t="s">
        <v>1085</v>
      </c>
      <c r="F103" s="183" t="s">
        <v>1086</v>
      </c>
      <c r="G103" s="184" t="s">
        <v>552</v>
      </c>
      <c r="H103" s="185">
        <v>156</v>
      </c>
      <c r="I103" s="186"/>
      <c r="J103" s="187">
        <f t="shared" si="10"/>
        <v>0</v>
      </c>
      <c r="K103" s="183" t="s">
        <v>19</v>
      </c>
      <c r="L103" s="41"/>
      <c r="M103" s="188" t="s">
        <v>19</v>
      </c>
      <c r="N103" s="189" t="s">
        <v>43</v>
      </c>
      <c r="O103" s="66"/>
      <c r="P103" s="190">
        <f t="shared" si="11"/>
        <v>0</v>
      </c>
      <c r="Q103" s="190">
        <v>0</v>
      </c>
      <c r="R103" s="190">
        <f t="shared" si="12"/>
        <v>0</v>
      </c>
      <c r="S103" s="190">
        <v>0</v>
      </c>
      <c r="T103" s="191">
        <f t="shared" si="13"/>
        <v>0</v>
      </c>
      <c r="U103" s="36"/>
      <c r="V103" s="36"/>
      <c r="W103" s="36"/>
      <c r="X103" s="36"/>
      <c r="Y103" s="36"/>
      <c r="Z103" s="36"/>
      <c r="AA103" s="36"/>
      <c r="AB103" s="36"/>
      <c r="AC103" s="36"/>
      <c r="AD103" s="36"/>
      <c r="AE103" s="36"/>
      <c r="AR103" s="192" t="s">
        <v>168</v>
      </c>
      <c r="AT103" s="192" t="s">
        <v>163</v>
      </c>
      <c r="AU103" s="192" t="s">
        <v>79</v>
      </c>
      <c r="AY103" s="19" t="s">
        <v>160</v>
      </c>
      <c r="BE103" s="193">
        <f t="shared" si="14"/>
        <v>0</v>
      </c>
      <c r="BF103" s="193">
        <f t="shared" si="15"/>
        <v>0</v>
      </c>
      <c r="BG103" s="193">
        <f t="shared" si="16"/>
        <v>0</v>
      </c>
      <c r="BH103" s="193">
        <f t="shared" si="17"/>
        <v>0</v>
      </c>
      <c r="BI103" s="193">
        <f t="shared" si="18"/>
        <v>0</v>
      </c>
      <c r="BJ103" s="19" t="s">
        <v>79</v>
      </c>
      <c r="BK103" s="193">
        <f t="shared" si="19"/>
        <v>0</v>
      </c>
      <c r="BL103" s="19" t="s">
        <v>168</v>
      </c>
      <c r="BM103" s="192" t="s">
        <v>363</v>
      </c>
    </row>
    <row r="104" spans="1:65" s="2" customFormat="1" ht="16.5" customHeight="1">
      <c r="A104" s="36"/>
      <c r="B104" s="37"/>
      <c r="C104" s="181" t="s">
        <v>276</v>
      </c>
      <c r="D104" s="181" t="s">
        <v>163</v>
      </c>
      <c r="E104" s="182" t="s">
        <v>1087</v>
      </c>
      <c r="F104" s="183" t="s">
        <v>1088</v>
      </c>
      <c r="G104" s="184" t="s">
        <v>552</v>
      </c>
      <c r="H104" s="185">
        <v>6</v>
      </c>
      <c r="I104" s="186"/>
      <c r="J104" s="187">
        <f t="shared" si="10"/>
        <v>0</v>
      </c>
      <c r="K104" s="183" t="s">
        <v>19</v>
      </c>
      <c r="L104" s="41"/>
      <c r="M104" s="188" t="s">
        <v>19</v>
      </c>
      <c r="N104" s="189" t="s">
        <v>43</v>
      </c>
      <c r="O104" s="66"/>
      <c r="P104" s="190">
        <f t="shared" si="11"/>
        <v>0</v>
      </c>
      <c r="Q104" s="190">
        <v>0</v>
      </c>
      <c r="R104" s="190">
        <f t="shared" si="12"/>
        <v>0</v>
      </c>
      <c r="S104" s="190">
        <v>0</v>
      </c>
      <c r="T104" s="191">
        <f t="shared" si="13"/>
        <v>0</v>
      </c>
      <c r="U104" s="36"/>
      <c r="V104" s="36"/>
      <c r="W104" s="36"/>
      <c r="X104" s="36"/>
      <c r="Y104" s="36"/>
      <c r="Z104" s="36"/>
      <c r="AA104" s="36"/>
      <c r="AB104" s="36"/>
      <c r="AC104" s="36"/>
      <c r="AD104" s="36"/>
      <c r="AE104" s="36"/>
      <c r="AR104" s="192" t="s">
        <v>168</v>
      </c>
      <c r="AT104" s="192" t="s">
        <v>163</v>
      </c>
      <c r="AU104" s="192" t="s">
        <v>79</v>
      </c>
      <c r="AY104" s="19" t="s">
        <v>160</v>
      </c>
      <c r="BE104" s="193">
        <f t="shared" si="14"/>
        <v>0</v>
      </c>
      <c r="BF104" s="193">
        <f t="shared" si="15"/>
        <v>0</v>
      </c>
      <c r="BG104" s="193">
        <f t="shared" si="16"/>
        <v>0</v>
      </c>
      <c r="BH104" s="193">
        <f t="shared" si="17"/>
        <v>0</v>
      </c>
      <c r="BI104" s="193">
        <f t="shared" si="18"/>
        <v>0</v>
      </c>
      <c r="BJ104" s="19" t="s">
        <v>79</v>
      </c>
      <c r="BK104" s="193">
        <f t="shared" si="19"/>
        <v>0</v>
      </c>
      <c r="BL104" s="19" t="s">
        <v>168</v>
      </c>
      <c r="BM104" s="192" t="s">
        <v>376</v>
      </c>
    </row>
    <row r="105" spans="1:65" s="2" customFormat="1" ht="16.5" customHeight="1">
      <c r="A105" s="36"/>
      <c r="B105" s="37"/>
      <c r="C105" s="181" t="s">
        <v>8</v>
      </c>
      <c r="D105" s="181" t="s">
        <v>163</v>
      </c>
      <c r="E105" s="182" t="s">
        <v>1089</v>
      </c>
      <c r="F105" s="183" t="s">
        <v>1090</v>
      </c>
      <c r="G105" s="184" t="s">
        <v>552</v>
      </c>
      <c r="H105" s="185">
        <v>12</v>
      </c>
      <c r="I105" s="186"/>
      <c r="J105" s="187">
        <f t="shared" si="10"/>
        <v>0</v>
      </c>
      <c r="K105" s="183" t="s">
        <v>19</v>
      </c>
      <c r="L105" s="41"/>
      <c r="M105" s="188" t="s">
        <v>19</v>
      </c>
      <c r="N105" s="189" t="s">
        <v>43</v>
      </c>
      <c r="O105" s="66"/>
      <c r="P105" s="190">
        <f t="shared" si="11"/>
        <v>0</v>
      </c>
      <c r="Q105" s="190">
        <v>0</v>
      </c>
      <c r="R105" s="190">
        <f t="shared" si="12"/>
        <v>0</v>
      </c>
      <c r="S105" s="190">
        <v>0</v>
      </c>
      <c r="T105" s="191">
        <f t="shared" si="13"/>
        <v>0</v>
      </c>
      <c r="U105" s="36"/>
      <c r="V105" s="36"/>
      <c r="W105" s="36"/>
      <c r="X105" s="36"/>
      <c r="Y105" s="36"/>
      <c r="Z105" s="36"/>
      <c r="AA105" s="36"/>
      <c r="AB105" s="36"/>
      <c r="AC105" s="36"/>
      <c r="AD105" s="36"/>
      <c r="AE105" s="36"/>
      <c r="AR105" s="192" t="s">
        <v>168</v>
      </c>
      <c r="AT105" s="192" t="s">
        <v>163</v>
      </c>
      <c r="AU105" s="192" t="s">
        <v>79</v>
      </c>
      <c r="AY105" s="19" t="s">
        <v>160</v>
      </c>
      <c r="BE105" s="193">
        <f t="shared" si="14"/>
        <v>0</v>
      </c>
      <c r="BF105" s="193">
        <f t="shared" si="15"/>
        <v>0</v>
      </c>
      <c r="BG105" s="193">
        <f t="shared" si="16"/>
        <v>0</v>
      </c>
      <c r="BH105" s="193">
        <f t="shared" si="17"/>
        <v>0</v>
      </c>
      <c r="BI105" s="193">
        <f t="shared" si="18"/>
        <v>0</v>
      </c>
      <c r="BJ105" s="19" t="s">
        <v>79</v>
      </c>
      <c r="BK105" s="193">
        <f t="shared" si="19"/>
        <v>0</v>
      </c>
      <c r="BL105" s="19" t="s">
        <v>168</v>
      </c>
      <c r="BM105" s="192" t="s">
        <v>387</v>
      </c>
    </row>
    <row r="106" spans="1:65" s="2" customFormat="1" ht="16.5" customHeight="1">
      <c r="A106" s="36"/>
      <c r="B106" s="37"/>
      <c r="C106" s="181" t="s">
        <v>300</v>
      </c>
      <c r="D106" s="181" t="s">
        <v>163</v>
      </c>
      <c r="E106" s="182" t="s">
        <v>1091</v>
      </c>
      <c r="F106" s="183" t="s">
        <v>1092</v>
      </c>
      <c r="G106" s="184" t="s">
        <v>552</v>
      </c>
      <c r="H106" s="185">
        <v>6</v>
      </c>
      <c r="I106" s="186"/>
      <c r="J106" s="187">
        <f t="shared" si="10"/>
        <v>0</v>
      </c>
      <c r="K106" s="183" t="s">
        <v>19</v>
      </c>
      <c r="L106" s="41"/>
      <c r="M106" s="188" t="s">
        <v>19</v>
      </c>
      <c r="N106" s="189" t="s">
        <v>43</v>
      </c>
      <c r="O106" s="66"/>
      <c r="P106" s="190">
        <f t="shared" si="11"/>
        <v>0</v>
      </c>
      <c r="Q106" s="190">
        <v>0</v>
      </c>
      <c r="R106" s="190">
        <f t="shared" si="12"/>
        <v>0</v>
      </c>
      <c r="S106" s="190">
        <v>0</v>
      </c>
      <c r="T106" s="191">
        <f t="shared" si="13"/>
        <v>0</v>
      </c>
      <c r="U106" s="36"/>
      <c r="V106" s="36"/>
      <c r="W106" s="36"/>
      <c r="X106" s="36"/>
      <c r="Y106" s="36"/>
      <c r="Z106" s="36"/>
      <c r="AA106" s="36"/>
      <c r="AB106" s="36"/>
      <c r="AC106" s="36"/>
      <c r="AD106" s="36"/>
      <c r="AE106" s="36"/>
      <c r="AR106" s="192" t="s">
        <v>168</v>
      </c>
      <c r="AT106" s="192" t="s">
        <v>163</v>
      </c>
      <c r="AU106" s="192" t="s">
        <v>79</v>
      </c>
      <c r="AY106" s="19" t="s">
        <v>160</v>
      </c>
      <c r="BE106" s="193">
        <f t="shared" si="14"/>
        <v>0</v>
      </c>
      <c r="BF106" s="193">
        <f t="shared" si="15"/>
        <v>0</v>
      </c>
      <c r="BG106" s="193">
        <f t="shared" si="16"/>
        <v>0</v>
      </c>
      <c r="BH106" s="193">
        <f t="shared" si="17"/>
        <v>0</v>
      </c>
      <c r="BI106" s="193">
        <f t="shared" si="18"/>
        <v>0</v>
      </c>
      <c r="BJ106" s="19" t="s">
        <v>79</v>
      </c>
      <c r="BK106" s="193">
        <f t="shared" si="19"/>
        <v>0</v>
      </c>
      <c r="BL106" s="19" t="s">
        <v>168</v>
      </c>
      <c r="BM106" s="192" t="s">
        <v>399</v>
      </c>
    </row>
    <row r="107" spans="1:65" s="2" customFormat="1" ht="16.5" customHeight="1">
      <c r="A107" s="36"/>
      <c r="B107" s="37"/>
      <c r="C107" s="181" t="s">
        <v>305</v>
      </c>
      <c r="D107" s="181" t="s">
        <v>163</v>
      </c>
      <c r="E107" s="182" t="s">
        <v>1093</v>
      </c>
      <c r="F107" s="183" t="s">
        <v>1094</v>
      </c>
      <c r="G107" s="184" t="s">
        <v>552</v>
      </c>
      <c r="H107" s="185">
        <v>9</v>
      </c>
      <c r="I107" s="186"/>
      <c r="J107" s="187">
        <f t="shared" si="10"/>
        <v>0</v>
      </c>
      <c r="K107" s="183" t="s">
        <v>19</v>
      </c>
      <c r="L107" s="41"/>
      <c r="M107" s="188" t="s">
        <v>19</v>
      </c>
      <c r="N107" s="189" t="s">
        <v>43</v>
      </c>
      <c r="O107" s="66"/>
      <c r="P107" s="190">
        <f t="shared" si="11"/>
        <v>0</v>
      </c>
      <c r="Q107" s="190">
        <v>0</v>
      </c>
      <c r="R107" s="190">
        <f t="shared" si="12"/>
        <v>0</v>
      </c>
      <c r="S107" s="190">
        <v>0</v>
      </c>
      <c r="T107" s="191">
        <f t="shared" si="13"/>
        <v>0</v>
      </c>
      <c r="U107" s="36"/>
      <c r="V107" s="36"/>
      <c r="W107" s="36"/>
      <c r="X107" s="36"/>
      <c r="Y107" s="36"/>
      <c r="Z107" s="36"/>
      <c r="AA107" s="36"/>
      <c r="AB107" s="36"/>
      <c r="AC107" s="36"/>
      <c r="AD107" s="36"/>
      <c r="AE107" s="36"/>
      <c r="AR107" s="192" t="s">
        <v>168</v>
      </c>
      <c r="AT107" s="192" t="s">
        <v>163</v>
      </c>
      <c r="AU107" s="192" t="s">
        <v>79</v>
      </c>
      <c r="AY107" s="19" t="s">
        <v>160</v>
      </c>
      <c r="BE107" s="193">
        <f t="shared" si="14"/>
        <v>0</v>
      </c>
      <c r="BF107" s="193">
        <f t="shared" si="15"/>
        <v>0</v>
      </c>
      <c r="BG107" s="193">
        <f t="shared" si="16"/>
        <v>0</v>
      </c>
      <c r="BH107" s="193">
        <f t="shared" si="17"/>
        <v>0</v>
      </c>
      <c r="BI107" s="193">
        <f t="shared" si="18"/>
        <v>0</v>
      </c>
      <c r="BJ107" s="19" t="s">
        <v>79</v>
      </c>
      <c r="BK107" s="193">
        <f t="shared" si="19"/>
        <v>0</v>
      </c>
      <c r="BL107" s="19" t="s">
        <v>168</v>
      </c>
      <c r="BM107" s="192" t="s">
        <v>407</v>
      </c>
    </row>
    <row r="108" spans="1:65" s="2" customFormat="1" ht="16.5" customHeight="1">
      <c r="A108" s="36"/>
      <c r="B108" s="37"/>
      <c r="C108" s="181" t="s">
        <v>311</v>
      </c>
      <c r="D108" s="181" t="s">
        <v>163</v>
      </c>
      <c r="E108" s="182" t="s">
        <v>1095</v>
      </c>
      <c r="F108" s="183" t="s">
        <v>1096</v>
      </c>
      <c r="G108" s="184" t="s">
        <v>552</v>
      </c>
      <c r="H108" s="185">
        <v>54</v>
      </c>
      <c r="I108" s="186"/>
      <c r="J108" s="187">
        <f t="shared" si="10"/>
        <v>0</v>
      </c>
      <c r="K108" s="183" t="s">
        <v>19</v>
      </c>
      <c r="L108" s="41"/>
      <c r="M108" s="188" t="s">
        <v>19</v>
      </c>
      <c r="N108" s="189" t="s">
        <v>43</v>
      </c>
      <c r="O108" s="66"/>
      <c r="P108" s="190">
        <f t="shared" si="11"/>
        <v>0</v>
      </c>
      <c r="Q108" s="190">
        <v>0</v>
      </c>
      <c r="R108" s="190">
        <f t="shared" si="12"/>
        <v>0</v>
      </c>
      <c r="S108" s="190">
        <v>0</v>
      </c>
      <c r="T108" s="191">
        <f t="shared" si="13"/>
        <v>0</v>
      </c>
      <c r="U108" s="36"/>
      <c r="V108" s="36"/>
      <c r="W108" s="36"/>
      <c r="X108" s="36"/>
      <c r="Y108" s="36"/>
      <c r="Z108" s="36"/>
      <c r="AA108" s="36"/>
      <c r="AB108" s="36"/>
      <c r="AC108" s="36"/>
      <c r="AD108" s="36"/>
      <c r="AE108" s="36"/>
      <c r="AR108" s="192" t="s">
        <v>168</v>
      </c>
      <c r="AT108" s="192" t="s">
        <v>163</v>
      </c>
      <c r="AU108" s="192" t="s">
        <v>79</v>
      </c>
      <c r="AY108" s="19" t="s">
        <v>160</v>
      </c>
      <c r="BE108" s="193">
        <f t="shared" si="14"/>
        <v>0</v>
      </c>
      <c r="BF108" s="193">
        <f t="shared" si="15"/>
        <v>0</v>
      </c>
      <c r="BG108" s="193">
        <f t="shared" si="16"/>
        <v>0</v>
      </c>
      <c r="BH108" s="193">
        <f t="shared" si="17"/>
        <v>0</v>
      </c>
      <c r="BI108" s="193">
        <f t="shared" si="18"/>
        <v>0</v>
      </c>
      <c r="BJ108" s="19" t="s">
        <v>79</v>
      </c>
      <c r="BK108" s="193">
        <f t="shared" si="19"/>
        <v>0</v>
      </c>
      <c r="BL108" s="19" t="s">
        <v>168</v>
      </c>
      <c r="BM108" s="192" t="s">
        <v>425</v>
      </c>
    </row>
    <row r="109" spans="1:65" s="2" customFormat="1" ht="16.5" customHeight="1">
      <c r="A109" s="36"/>
      <c r="B109" s="37"/>
      <c r="C109" s="181" t="s">
        <v>319</v>
      </c>
      <c r="D109" s="181" t="s">
        <v>163</v>
      </c>
      <c r="E109" s="182" t="s">
        <v>1097</v>
      </c>
      <c r="F109" s="183" t="s">
        <v>1098</v>
      </c>
      <c r="G109" s="184" t="s">
        <v>552</v>
      </c>
      <c r="H109" s="185">
        <v>6</v>
      </c>
      <c r="I109" s="186"/>
      <c r="J109" s="187">
        <f t="shared" si="10"/>
        <v>0</v>
      </c>
      <c r="K109" s="183" t="s">
        <v>19</v>
      </c>
      <c r="L109" s="41"/>
      <c r="M109" s="188" t="s">
        <v>19</v>
      </c>
      <c r="N109" s="189" t="s">
        <v>43</v>
      </c>
      <c r="O109" s="66"/>
      <c r="P109" s="190">
        <f t="shared" si="11"/>
        <v>0</v>
      </c>
      <c r="Q109" s="190">
        <v>0</v>
      </c>
      <c r="R109" s="190">
        <f t="shared" si="12"/>
        <v>0</v>
      </c>
      <c r="S109" s="190">
        <v>0</v>
      </c>
      <c r="T109" s="191">
        <f t="shared" si="13"/>
        <v>0</v>
      </c>
      <c r="U109" s="36"/>
      <c r="V109" s="36"/>
      <c r="W109" s="36"/>
      <c r="X109" s="36"/>
      <c r="Y109" s="36"/>
      <c r="Z109" s="36"/>
      <c r="AA109" s="36"/>
      <c r="AB109" s="36"/>
      <c r="AC109" s="36"/>
      <c r="AD109" s="36"/>
      <c r="AE109" s="36"/>
      <c r="AR109" s="192" t="s">
        <v>168</v>
      </c>
      <c r="AT109" s="192" t="s">
        <v>163</v>
      </c>
      <c r="AU109" s="192" t="s">
        <v>79</v>
      </c>
      <c r="AY109" s="19" t="s">
        <v>160</v>
      </c>
      <c r="BE109" s="193">
        <f t="shared" si="14"/>
        <v>0</v>
      </c>
      <c r="BF109" s="193">
        <f t="shared" si="15"/>
        <v>0</v>
      </c>
      <c r="BG109" s="193">
        <f t="shared" si="16"/>
        <v>0</v>
      </c>
      <c r="BH109" s="193">
        <f t="shared" si="17"/>
        <v>0</v>
      </c>
      <c r="BI109" s="193">
        <f t="shared" si="18"/>
        <v>0</v>
      </c>
      <c r="BJ109" s="19" t="s">
        <v>79</v>
      </c>
      <c r="BK109" s="193">
        <f t="shared" si="19"/>
        <v>0</v>
      </c>
      <c r="BL109" s="19" t="s">
        <v>168</v>
      </c>
      <c r="BM109" s="192" t="s">
        <v>437</v>
      </c>
    </row>
    <row r="110" spans="1:65" s="2" customFormat="1" ht="16.5" customHeight="1">
      <c r="A110" s="36"/>
      <c r="B110" s="37"/>
      <c r="C110" s="181" t="s">
        <v>329</v>
      </c>
      <c r="D110" s="181" t="s">
        <v>163</v>
      </c>
      <c r="E110" s="182" t="s">
        <v>1099</v>
      </c>
      <c r="F110" s="183" t="s">
        <v>1100</v>
      </c>
      <c r="G110" s="184" t="s">
        <v>552</v>
      </c>
      <c r="H110" s="185">
        <v>6</v>
      </c>
      <c r="I110" s="186"/>
      <c r="J110" s="187">
        <f t="shared" si="10"/>
        <v>0</v>
      </c>
      <c r="K110" s="183" t="s">
        <v>19</v>
      </c>
      <c r="L110" s="41"/>
      <c r="M110" s="188" t="s">
        <v>19</v>
      </c>
      <c r="N110" s="189" t="s">
        <v>43</v>
      </c>
      <c r="O110" s="66"/>
      <c r="P110" s="190">
        <f t="shared" si="11"/>
        <v>0</v>
      </c>
      <c r="Q110" s="190">
        <v>0</v>
      </c>
      <c r="R110" s="190">
        <f t="shared" si="12"/>
        <v>0</v>
      </c>
      <c r="S110" s="190">
        <v>0</v>
      </c>
      <c r="T110" s="191">
        <f t="shared" si="13"/>
        <v>0</v>
      </c>
      <c r="U110" s="36"/>
      <c r="V110" s="36"/>
      <c r="W110" s="36"/>
      <c r="X110" s="36"/>
      <c r="Y110" s="36"/>
      <c r="Z110" s="36"/>
      <c r="AA110" s="36"/>
      <c r="AB110" s="36"/>
      <c r="AC110" s="36"/>
      <c r="AD110" s="36"/>
      <c r="AE110" s="36"/>
      <c r="AR110" s="192" t="s">
        <v>168</v>
      </c>
      <c r="AT110" s="192" t="s">
        <v>163</v>
      </c>
      <c r="AU110" s="192" t="s">
        <v>79</v>
      </c>
      <c r="AY110" s="19" t="s">
        <v>160</v>
      </c>
      <c r="BE110" s="193">
        <f t="shared" si="14"/>
        <v>0</v>
      </c>
      <c r="BF110" s="193">
        <f t="shared" si="15"/>
        <v>0</v>
      </c>
      <c r="BG110" s="193">
        <f t="shared" si="16"/>
        <v>0</v>
      </c>
      <c r="BH110" s="193">
        <f t="shared" si="17"/>
        <v>0</v>
      </c>
      <c r="BI110" s="193">
        <f t="shared" si="18"/>
        <v>0</v>
      </c>
      <c r="BJ110" s="19" t="s">
        <v>79</v>
      </c>
      <c r="BK110" s="193">
        <f t="shared" si="19"/>
        <v>0</v>
      </c>
      <c r="BL110" s="19" t="s">
        <v>168</v>
      </c>
      <c r="BM110" s="192" t="s">
        <v>447</v>
      </c>
    </row>
    <row r="111" spans="1:65" s="2" customFormat="1" ht="16.5" customHeight="1">
      <c r="A111" s="36"/>
      <c r="B111" s="37"/>
      <c r="C111" s="181" t="s">
        <v>7</v>
      </c>
      <c r="D111" s="181" t="s">
        <v>163</v>
      </c>
      <c r="E111" s="182" t="s">
        <v>1032</v>
      </c>
      <c r="F111" s="183" t="s">
        <v>1101</v>
      </c>
      <c r="G111" s="184" t="s">
        <v>552</v>
      </c>
      <c r="H111" s="185">
        <v>6</v>
      </c>
      <c r="I111" s="186"/>
      <c r="J111" s="187">
        <f t="shared" si="10"/>
        <v>0</v>
      </c>
      <c r="K111" s="183" t="s">
        <v>19</v>
      </c>
      <c r="L111" s="41"/>
      <c r="M111" s="188" t="s">
        <v>19</v>
      </c>
      <c r="N111" s="189" t="s">
        <v>43</v>
      </c>
      <c r="O111" s="66"/>
      <c r="P111" s="190">
        <f t="shared" si="11"/>
        <v>0</v>
      </c>
      <c r="Q111" s="190">
        <v>0</v>
      </c>
      <c r="R111" s="190">
        <f t="shared" si="12"/>
        <v>0</v>
      </c>
      <c r="S111" s="190">
        <v>0</v>
      </c>
      <c r="T111" s="191">
        <f t="shared" si="13"/>
        <v>0</v>
      </c>
      <c r="U111" s="36"/>
      <c r="V111" s="36"/>
      <c r="W111" s="36"/>
      <c r="X111" s="36"/>
      <c r="Y111" s="36"/>
      <c r="Z111" s="36"/>
      <c r="AA111" s="36"/>
      <c r="AB111" s="36"/>
      <c r="AC111" s="36"/>
      <c r="AD111" s="36"/>
      <c r="AE111" s="36"/>
      <c r="AR111" s="192" t="s">
        <v>168</v>
      </c>
      <c r="AT111" s="192" t="s">
        <v>163</v>
      </c>
      <c r="AU111" s="192" t="s">
        <v>79</v>
      </c>
      <c r="AY111" s="19" t="s">
        <v>160</v>
      </c>
      <c r="BE111" s="193">
        <f t="shared" si="14"/>
        <v>0</v>
      </c>
      <c r="BF111" s="193">
        <f t="shared" si="15"/>
        <v>0</v>
      </c>
      <c r="BG111" s="193">
        <f t="shared" si="16"/>
        <v>0</v>
      </c>
      <c r="BH111" s="193">
        <f t="shared" si="17"/>
        <v>0</v>
      </c>
      <c r="BI111" s="193">
        <f t="shared" si="18"/>
        <v>0</v>
      </c>
      <c r="BJ111" s="19" t="s">
        <v>79</v>
      </c>
      <c r="BK111" s="193">
        <f t="shared" si="19"/>
        <v>0</v>
      </c>
      <c r="BL111" s="19" t="s">
        <v>168</v>
      </c>
      <c r="BM111" s="192" t="s">
        <v>460</v>
      </c>
    </row>
    <row r="112" spans="1:65" s="2" customFormat="1" ht="16.5" customHeight="1">
      <c r="A112" s="36"/>
      <c r="B112" s="37"/>
      <c r="C112" s="181" t="s">
        <v>336</v>
      </c>
      <c r="D112" s="181" t="s">
        <v>163</v>
      </c>
      <c r="E112" s="182" t="s">
        <v>1055</v>
      </c>
      <c r="F112" s="183" t="s">
        <v>1056</v>
      </c>
      <c r="G112" s="184" t="s">
        <v>1053</v>
      </c>
      <c r="H112" s="185">
        <v>18</v>
      </c>
      <c r="I112" s="186"/>
      <c r="J112" s="187">
        <f t="shared" si="10"/>
        <v>0</v>
      </c>
      <c r="K112" s="183" t="s">
        <v>19</v>
      </c>
      <c r="L112" s="41"/>
      <c r="M112" s="257" t="s">
        <v>19</v>
      </c>
      <c r="N112" s="258" t="s">
        <v>43</v>
      </c>
      <c r="O112" s="259"/>
      <c r="P112" s="260">
        <f t="shared" si="11"/>
        <v>0</v>
      </c>
      <c r="Q112" s="260">
        <v>0</v>
      </c>
      <c r="R112" s="260">
        <f t="shared" si="12"/>
        <v>0</v>
      </c>
      <c r="S112" s="260">
        <v>0</v>
      </c>
      <c r="T112" s="261">
        <f t="shared" si="13"/>
        <v>0</v>
      </c>
      <c r="U112" s="36"/>
      <c r="V112" s="36"/>
      <c r="W112" s="36"/>
      <c r="X112" s="36"/>
      <c r="Y112" s="36"/>
      <c r="Z112" s="36"/>
      <c r="AA112" s="36"/>
      <c r="AB112" s="36"/>
      <c r="AC112" s="36"/>
      <c r="AD112" s="36"/>
      <c r="AE112" s="36"/>
      <c r="AR112" s="192" t="s">
        <v>168</v>
      </c>
      <c r="AT112" s="192" t="s">
        <v>163</v>
      </c>
      <c r="AU112" s="192" t="s">
        <v>79</v>
      </c>
      <c r="AY112" s="19" t="s">
        <v>160</v>
      </c>
      <c r="BE112" s="193">
        <f t="shared" si="14"/>
        <v>0</v>
      </c>
      <c r="BF112" s="193">
        <f t="shared" si="15"/>
        <v>0</v>
      </c>
      <c r="BG112" s="193">
        <f t="shared" si="16"/>
        <v>0</v>
      </c>
      <c r="BH112" s="193">
        <f t="shared" si="17"/>
        <v>0</v>
      </c>
      <c r="BI112" s="193">
        <f t="shared" si="18"/>
        <v>0</v>
      </c>
      <c r="BJ112" s="19" t="s">
        <v>79</v>
      </c>
      <c r="BK112" s="193">
        <f t="shared" si="19"/>
        <v>0</v>
      </c>
      <c r="BL112" s="19" t="s">
        <v>168</v>
      </c>
      <c r="BM112" s="192" t="s">
        <v>472</v>
      </c>
    </row>
    <row r="113" spans="1:31" s="2" customFormat="1" ht="6.95" customHeight="1">
      <c r="A113" s="36"/>
      <c r="B113" s="49"/>
      <c r="C113" s="50"/>
      <c r="D113" s="50"/>
      <c r="E113" s="50"/>
      <c r="F113" s="50"/>
      <c r="G113" s="50"/>
      <c r="H113" s="50"/>
      <c r="I113" s="50"/>
      <c r="J113" s="50"/>
      <c r="K113" s="50"/>
      <c r="L113" s="41"/>
      <c r="M113" s="36"/>
      <c r="O113" s="36"/>
      <c r="P113" s="36"/>
      <c r="Q113" s="36"/>
      <c r="R113" s="36"/>
      <c r="S113" s="36"/>
      <c r="T113" s="36"/>
      <c r="U113" s="36"/>
      <c r="V113" s="36"/>
      <c r="W113" s="36"/>
      <c r="X113" s="36"/>
      <c r="Y113" s="36"/>
      <c r="Z113" s="36"/>
      <c r="AA113" s="36"/>
      <c r="AB113" s="36"/>
      <c r="AC113" s="36"/>
      <c r="AD113" s="36"/>
      <c r="AE113" s="36"/>
    </row>
  </sheetData>
  <sheetProtection algorithmName="SHA-512" hashValue="ZdmAZomUOXupGHsz9Kw6fpfH5S3ONvSIxv9mqAAU6JjmhsRh+ckNdwTCDcxeKon85XCL32/qT8xcyFr6dVuAJQ==" saltValue="JEqw+NJhIRYWcwhFwgG8ej4NFsPrF7dbjYxd9FnPaDkC4h42y0OURSTey/c6GSOZoWFwNinA18hABra3b6IpIA==" spinCount="100000" sheet="1" objects="1" scenarios="1" formatColumns="0" formatRows="0" autoFilter="0"/>
  <autoFilter ref="C85:K112"/>
  <mergeCells count="12">
    <mergeCell ref="E78:H78"/>
    <mergeCell ref="L2:V2"/>
    <mergeCell ref="E50:H50"/>
    <mergeCell ref="E52:H52"/>
    <mergeCell ref="E54:H54"/>
    <mergeCell ref="E74:H74"/>
    <mergeCell ref="E76:H7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14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406"/>
      <c r="M2" s="406"/>
      <c r="N2" s="406"/>
      <c r="O2" s="406"/>
      <c r="P2" s="406"/>
      <c r="Q2" s="406"/>
      <c r="R2" s="406"/>
      <c r="S2" s="406"/>
      <c r="T2" s="406"/>
      <c r="U2" s="406"/>
      <c r="V2" s="406"/>
      <c r="AT2" s="19" t="s">
        <v>95</v>
      </c>
    </row>
    <row r="3" spans="2:46" s="1" customFormat="1" ht="6.95" customHeight="1">
      <c r="B3" s="111"/>
      <c r="C3" s="112"/>
      <c r="D3" s="112"/>
      <c r="E3" s="112"/>
      <c r="F3" s="112"/>
      <c r="G3" s="112"/>
      <c r="H3" s="112"/>
      <c r="I3" s="112"/>
      <c r="J3" s="112"/>
      <c r="K3" s="112"/>
      <c r="L3" s="22"/>
      <c r="AT3" s="19" t="s">
        <v>81</v>
      </c>
    </row>
    <row r="4" spans="2:46" s="1" customFormat="1" ht="24.95" customHeight="1">
      <c r="B4" s="22"/>
      <c r="D4" s="113" t="s">
        <v>115</v>
      </c>
      <c r="L4" s="22"/>
      <c r="M4" s="114" t="s">
        <v>10</v>
      </c>
      <c r="AT4" s="19" t="s">
        <v>4</v>
      </c>
    </row>
    <row r="5" spans="2:12" s="1" customFormat="1" ht="6.95" customHeight="1">
      <c r="B5" s="22"/>
      <c r="L5" s="22"/>
    </row>
    <row r="6" spans="2:12" s="1" customFormat="1" ht="12" customHeight="1">
      <c r="B6" s="22"/>
      <c r="D6" s="115" t="s">
        <v>16</v>
      </c>
      <c r="L6" s="22"/>
    </row>
    <row r="7" spans="2:12" s="1" customFormat="1" ht="16.5" customHeight="1">
      <c r="B7" s="22"/>
      <c r="E7" s="407" t="str">
        <f>'Rekapitulace stavby'!K6</f>
        <v>Hala na sůl CM Lanškroun</v>
      </c>
      <c r="F7" s="408"/>
      <c r="G7" s="408"/>
      <c r="H7" s="408"/>
      <c r="L7" s="22"/>
    </row>
    <row r="8" spans="2:12" s="1" customFormat="1" ht="12" customHeight="1">
      <c r="B8" s="22"/>
      <c r="D8" s="115" t="s">
        <v>116</v>
      </c>
      <c r="L8" s="22"/>
    </row>
    <row r="9" spans="1:31" s="2" customFormat="1" ht="16.5" customHeight="1">
      <c r="A9" s="36"/>
      <c r="B9" s="41"/>
      <c r="C9" s="36"/>
      <c r="D9" s="36"/>
      <c r="E9" s="407" t="s">
        <v>117</v>
      </c>
      <c r="F9" s="409"/>
      <c r="G9" s="409"/>
      <c r="H9" s="409"/>
      <c r="I9" s="36"/>
      <c r="J9" s="36"/>
      <c r="K9" s="36"/>
      <c r="L9" s="116"/>
      <c r="S9" s="36"/>
      <c r="T9" s="36"/>
      <c r="U9" s="36"/>
      <c r="V9" s="36"/>
      <c r="W9" s="36"/>
      <c r="X9" s="36"/>
      <c r="Y9" s="36"/>
      <c r="Z9" s="36"/>
      <c r="AA9" s="36"/>
      <c r="AB9" s="36"/>
      <c r="AC9" s="36"/>
      <c r="AD9" s="36"/>
      <c r="AE9" s="36"/>
    </row>
    <row r="10" spans="1:31" s="2" customFormat="1" ht="12" customHeight="1">
      <c r="A10" s="36"/>
      <c r="B10" s="41"/>
      <c r="C10" s="36"/>
      <c r="D10" s="115" t="s">
        <v>118</v>
      </c>
      <c r="E10" s="36"/>
      <c r="F10" s="36"/>
      <c r="G10" s="36"/>
      <c r="H10" s="36"/>
      <c r="I10" s="36"/>
      <c r="J10" s="36"/>
      <c r="K10" s="36"/>
      <c r="L10" s="116"/>
      <c r="S10" s="36"/>
      <c r="T10" s="36"/>
      <c r="U10" s="36"/>
      <c r="V10" s="36"/>
      <c r="W10" s="36"/>
      <c r="X10" s="36"/>
      <c r="Y10" s="36"/>
      <c r="Z10" s="36"/>
      <c r="AA10" s="36"/>
      <c r="AB10" s="36"/>
      <c r="AC10" s="36"/>
      <c r="AD10" s="36"/>
      <c r="AE10" s="36"/>
    </row>
    <row r="11" spans="1:31" s="2" customFormat="1" ht="16.5" customHeight="1">
      <c r="A11" s="36"/>
      <c r="B11" s="41"/>
      <c r="C11" s="36"/>
      <c r="D11" s="36"/>
      <c r="E11" s="410" t="s">
        <v>1102</v>
      </c>
      <c r="F11" s="409"/>
      <c r="G11" s="409"/>
      <c r="H11" s="409"/>
      <c r="I11" s="36"/>
      <c r="J11" s="36"/>
      <c r="K11" s="36"/>
      <c r="L11" s="116"/>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6"/>
      <c r="S12" s="36"/>
      <c r="T12" s="36"/>
      <c r="U12" s="36"/>
      <c r="V12" s="36"/>
      <c r="W12" s="36"/>
      <c r="X12" s="36"/>
      <c r="Y12" s="36"/>
      <c r="Z12" s="36"/>
      <c r="AA12" s="36"/>
      <c r="AB12" s="36"/>
      <c r="AC12" s="36"/>
      <c r="AD12" s="36"/>
      <c r="AE12" s="36"/>
    </row>
    <row r="13" spans="1:31" s="2" customFormat="1" ht="12" customHeight="1">
      <c r="A13" s="36"/>
      <c r="B13" s="41"/>
      <c r="C13" s="36"/>
      <c r="D13" s="115" t="s">
        <v>18</v>
      </c>
      <c r="E13" s="36"/>
      <c r="F13" s="105" t="s">
        <v>19</v>
      </c>
      <c r="G13" s="36"/>
      <c r="H13" s="36"/>
      <c r="I13" s="115" t="s">
        <v>20</v>
      </c>
      <c r="J13" s="105" t="s">
        <v>19</v>
      </c>
      <c r="K13" s="36"/>
      <c r="L13" s="116"/>
      <c r="S13" s="36"/>
      <c r="T13" s="36"/>
      <c r="U13" s="36"/>
      <c r="V13" s="36"/>
      <c r="W13" s="36"/>
      <c r="X13" s="36"/>
      <c r="Y13" s="36"/>
      <c r="Z13" s="36"/>
      <c r="AA13" s="36"/>
      <c r="AB13" s="36"/>
      <c r="AC13" s="36"/>
      <c r="AD13" s="36"/>
      <c r="AE13" s="36"/>
    </row>
    <row r="14" spans="1:31" s="2" customFormat="1" ht="12" customHeight="1">
      <c r="A14" s="36"/>
      <c r="B14" s="41"/>
      <c r="C14" s="36"/>
      <c r="D14" s="115" t="s">
        <v>21</v>
      </c>
      <c r="E14" s="36"/>
      <c r="F14" s="105" t="s">
        <v>22</v>
      </c>
      <c r="G14" s="36"/>
      <c r="H14" s="36"/>
      <c r="I14" s="115" t="s">
        <v>23</v>
      </c>
      <c r="J14" s="117">
        <f>'Rekapitulace stavby'!AN8</f>
        <v>0</v>
      </c>
      <c r="K14" s="36"/>
      <c r="L14" s="116"/>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6"/>
      <c r="S15" s="36"/>
      <c r="T15" s="36"/>
      <c r="U15" s="36"/>
      <c r="V15" s="36"/>
      <c r="W15" s="36"/>
      <c r="X15" s="36"/>
      <c r="Y15" s="36"/>
      <c r="Z15" s="36"/>
      <c r="AA15" s="36"/>
      <c r="AB15" s="36"/>
      <c r="AC15" s="36"/>
      <c r="AD15" s="36"/>
      <c r="AE15" s="36"/>
    </row>
    <row r="16" spans="1:31" s="2" customFormat="1" ht="12" customHeight="1">
      <c r="A16" s="36"/>
      <c r="B16" s="41"/>
      <c r="C16" s="36"/>
      <c r="D16" s="115" t="s">
        <v>24</v>
      </c>
      <c r="E16" s="36"/>
      <c r="F16" s="36"/>
      <c r="G16" s="36"/>
      <c r="H16" s="36"/>
      <c r="I16" s="115" t="s">
        <v>25</v>
      </c>
      <c r="J16" s="105" t="s">
        <v>19</v>
      </c>
      <c r="K16" s="36"/>
      <c r="L16" s="116"/>
      <c r="S16" s="36"/>
      <c r="T16" s="36"/>
      <c r="U16" s="36"/>
      <c r="V16" s="36"/>
      <c r="W16" s="36"/>
      <c r="X16" s="36"/>
      <c r="Y16" s="36"/>
      <c r="Z16" s="36"/>
      <c r="AA16" s="36"/>
      <c r="AB16" s="36"/>
      <c r="AC16" s="36"/>
      <c r="AD16" s="36"/>
      <c r="AE16" s="36"/>
    </row>
    <row r="17" spans="1:31" s="2" customFormat="1" ht="18" customHeight="1">
      <c r="A17" s="36"/>
      <c r="B17" s="41"/>
      <c r="C17" s="36"/>
      <c r="D17" s="36"/>
      <c r="E17" s="105" t="s">
        <v>26</v>
      </c>
      <c r="F17" s="36"/>
      <c r="G17" s="36"/>
      <c r="H17" s="36"/>
      <c r="I17" s="115" t="s">
        <v>27</v>
      </c>
      <c r="J17" s="105" t="s">
        <v>19</v>
      </c>
      <c r="K17" s="36"/>
      <c r="L17" s="116"/>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6"/>
      <c r="S18" s="36"/>
      <c r="T18" s="36"/>
      <c r="U18" s="36"/>
      <c r="V18" s="36"/>
      <c r="W18" s="36"/>
      <c r="X18" s="36"/>
      <c r="Y18" s="36"/>
      <c r="Z18" s="36"/>
      <c r="AA18" s="36"/>
      <c r="AB18" s="36"/>
      <c r="AC18" s="36"/>
      <c r="AD18" s="36"/>
      <c r="AE18" s="36"/>
    </row>
    <row r="19" spans="1:31" s="2" customFormat="1" ht="12" customHeight="1">
      <c r="A19" s="36"/>
      <c r="B19" s="41"/>
      <c r="C19" s="36"/>
      <c r="D19" s="115" t="s">
        <v>28</v>
      </c>
      <c r="E19" s="36"/>
      <c r="F19" s="36"/>
      <c r="G19" s="36"/>
      <c r="H19" s="36"/>
      <c r="I19" s="115" t="s">
        <v>25</v>
      </c>
      <c r="J19" s="32" t="str">
        <f>'Rekapitulace stavby'!AN13</f>
        <v>Vyplň údaj</v>
      </c>
      <c r="K19" s="36"/>
      <c r="L19" s="116"/>
      <c r="S19" s="36"/>
      <c r="T19" s="36"/>
      <c r="U19" s="36"/>
      <c r="V19" s="36"/>
      <c r="W19" s="36"/>
      <c r="X19" s="36"/>
      <c r="Y19" s="36"/>
      <c r="Z19" s="36"/>
      <c r="AA19" s="36"/>
      <c r="AB19" s="36"/>
      <c r="AC19" s="36"/>
      <c r="AD19" s="36"/>
      <c r="AE19" s="36"/>
    </row>
    <row r="20" spans="1:31" s="2" customFormat="1" ht="18" customHeight="1">
      <c r="A20" s="36"/>
      <c r="B20" s="41"/>
      <c r="C20" s="36"/>
      <c r="D20" s="36"/>
      <c r="E20" s="411" t="str">
        <f>'Rekapitulace stavby'!E14</f>
        <v>Vyplň údaj</v>
      </c>
      <c r="F20" s="412"/>
      <c r="G20" s="412"/>
      <c r="H20" s="412"/>
      <c r="I20" s="115" t="s">
        <v>27</v>
      </c>
      <c r="J20" s="32" t="str">
        <f>'Rekapitulace stavby'!AN14</f>
        <v>Vyplň údaj</v>
      </c>
      <c r="K20" s="36"/>
      <c r="L20" s="116"/>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6"/>
      <c r="S21" s="36"/>
      <c r="T21" s="36"/>
      <c r="U21" s="36"/>
      <c r="V21" s="36"/>
      <c r="W21" s="36"/>
      <c r="X21" s="36"/>
      <c r="Y21" s="36"/>
      <c r="Z21" s="36"/>
      <c r="AA21" s="36"/>
      <c r="AB21" s="36"/>
      <c r="AC21" s="36"/>
      <c r="AD21" s="36"/>
      <c r="AE21" s="36"/>
    </row>
    <row r="22" spans="1:31" s="2" customFormat="1" ht="12" customHeight="1">
      <c r="A22" s="36"/>
      <c r="B22" s="41"/>
      <c r="C22" s="36"/>
      <c r="D22" s="115" t="s">
        <v>30</v>
      </c>
      <c r="E22" s="36"/>
      <c r="F22" s="36"/>
      <c r="G22" s="36"/>
      <c r="H22" s="36"/>
      <c r="I22" s="115" t="s">
        <v>25</v>
      </c>
      <c r="J22" s="105" t="s">
        <v>31</v>
      </c>
      <c r="K22" s="36"/>
      <c r="L22" s="116"/>
      <c r="S22" s="36"/>
      <c r="T22" s="36"/>
      <c r="U22" s="36"/>
      <c r="V22" s="36"/>
      <c r="W22" s="36"/>
      <c r="X22" s="36"/>
      <c r="Y22" s="36"/>
      <c r="Z22" s="36"/>
      <c r="AA22" s="36"/>
      <c r="AB22" s="36"/>
      <c r="AC22" s="36"/>
      <c r="AD22" s="36"/>
      <c r="AE22" s="36"/>
    </row>
    <row r="23" spans="1:31" s="2" customFormat="1" ht="18" customHeight="1">
      <c r="A23" s="36"/>
      <c r="B23" s="41"/>
      <c r="C23" s="36"/>
      <c r="D23" s="36"/>
      <c r="E23" s="105" t="s">
        <v>32</v>
      </c>
      <c r="F23" s="36"/>
      <c r="G23" s="36"/>
      <c r="H23" s="36"/>
      <c r="I23" s="115" t="s">
        <v>27</v>
      </c>
      <c r="J23" s="105" t="s">
        <v>19</v>
      </c>
      <c r="K23" s="36"/>
      <c r="L23" s="116"/>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6"/>
      <c r="S24" s="36"/>
      <c r="T24" s="36"/>
      <c r="U24" s="36"/>
      <c r="V24" s="36"/>
      <c r="W24" s="36"/>
      <c r="X24" s="36"/>
      <c r="Y24" s="36"/>
      <c r="Z24" s="36"/>
      <c r="AA24" s="36"/>
      <c r="AB24" s="36"/>
      <c r="AC24" s="36"/>
      <c r="AD24" s="36"/>
      <c r="AE24" s="36"/>
    </row>
    <row r="25" spans="1:31" s="2" customFormat="1" ht="12" customHeight="1">
      <c r="A25" s="36"/>
      <c r="B25" s="41"/>
      <c r="C25" s="36"/>
      <c r="D25" s="115" t="s">
        <v>34</v>
      </c>
      <c r="E25" s="36"/>
      <c r="F25" s="36"/>
      <c r="G25" s="36"/>
      <c r="H25" s="36"/>
      <c r="I25" s="115" t="s">
        <v>25</v>
      </c>
      <c r="J25" s="105" t="s">
        <v>19</v>
      </c>
      <c r="K25" s="36"/>
      <c r="L25" s="116"/>
      <c r="S25" s="36"/>
      <c r="T25" s="36"/>
      <c r="U25" s="36"/>
      <c r="V25" s="36"/>
      <c r="W25" s="36"/>
      <c r="X25" s="36"/>
      <c r="Y25" s="36"/>
      <c r="Z25" s="36"/>
      <c r="AA25" s="36"/>
      <c r="AB25" s="36"/>
      <c r="AC25" s="36"/>
      <c r="AD25" s="36"/>
      <c r="AE25" s="36"/>
    </row>
    <row r="26" spans="1:31" s="2" customFormat="1" ht="18" customHeight="1">
      <c r="A26" s="36"/>
      <c r="B26" s="41"/>
      <c r="C26" s="36"/>
      <c r="D26" s="36"/>
      <c r="E26" s="105" t="s">
        <v>35</v>
      </c>
      <c r="F26" s="36"/>
      <c r="G26" s="36"/>
      <c r="H26" s="36"/>
      <c r="I26" s="115" t="s">
        <v>27</v>
      </c>
      <c r="J26" s="105" t="s">
        <v>19</v>
      </c>
      <c r="K26" s="36"/>
      <c r="L26" s="116"/>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6"/>
      <c r="S27" s="36"/>
      <c r="T27" s="36"/>
      <c r="U27" s="36"/>
      <c r="V27" s="36"/>
      <c r="W27" s="36"/>
      <c r="X27" s="36"/>
      <c r="Y27" s="36"/>
      <c r="Z27" s="36"/>
      <c r="AA27" s="36"/>
      <c r="AB27" s="36"/>
      <c r="AC27" s="36"/>
      <c r="AD27" s="36"/>
      <c r="AE27" s="36"/>
    </row>
    <row r="28" spans="1:31" s="2" customFormat="1" ht="12" customHeight="1">
      <c r="A28" s="36"/>
      <c r="B28" s="41"/>
      <c r="C28" s="36"/>
      <c r="D28" s="115" t="s">
        <v>36</v>
      </c>
      <c r="E28" s="36"/>
      <c r="F28" s="36"/>
      <c r="G28" s="36"/>
      <c r="H28" s="36"/>
      <c r="I28" s="36"/>
      <c r="J28" s="36"/>
      <c r="K28" s="36"/>
      <c r="L28" s="116"/>
      <c r="S28" s="36"/>
      <c r="T28" s="36"/>
      <c r="U28" s="36"/>
      <c r="V28" s="36"/>
      <c r="W28" s="36"/>
      <c r="X28" s="36"/>
      <c r="Y28" s="36"/>
      <c r="Z28" s="36"/>
      <c r="AA28" s="36"/>
      <c r="AB28" s="36"/>
      <c r="AC28" s="36"/>
      <c r="AD28" s="36"/>
      <c r="AE28" s="36"/>
    </row>
    <row r="29" spans="1:31" s="8" customFormat="1" ht="16.5" customHeight="1">
      <c r="A29" s="118"/>
      <c r="B29" s="119"/>
      <c r="C29" s="118"/>
      <c r="D29" s="118"/>
      <c r="E29" s="413" t="s">
        <v>19</v>
      </c>
      <c r="F29" s="413"/>
      <c r="G29" s="413"/>
      <c r="H29" s="413"/>
      <c r="I29" s="118"/>
      <c r="J29" s="118"/>
      <c r="K29" s="118"/>
      <c r="L29" s="120"/>
      <c r="S29" s="118"/>
      <c r="T29" s="118"/>
      <c r="U29" s="118"/>
      <c r="V29" s="118"/>
      <c r="W29" s="118"/>
      <c r="X29" s="118"/>
      <c r="Y29" s="118"/>
      <c r="Z29" s="118"/>
      <c r="AA29" s="118"/>
      <c r="AB29" s="118"/>
      <c r="AC29" s="118"/>
      <c r="AD29" s="118"/>
      <c r="AE29" s="118"/>
    </row>
    <row r="30" spans="1:31" s="2" customFormat="1" ht="6.95" customHeight="1">
      <c r="A30" s="36"/>
      <c r="B30" s="41"/>
      <c r="C30" s="36"/>
      <c r="D30" s="36"/>
      <c r="E30" s="36"/>
      <c r="F30" s="36"/>
      <c r="G30" s="36"/>
      <c r="H30" s="36"/>
      <c r="I30" s="36"/>
      <c r="J30" s="36"/>
      <c r="K30" s="36"/>
      <c r="L30" s="116"/>
      <c r="S30" s="36"/>
      <c r="T30" s="36"/>
      <c r="U30" s="36"/>
      <c r="V30" s="36"/>
      <c r="W30" s="36"/>
      <c r="X30" s="36"/>
      <c r="Y30" s="36"/>
      <c r="Z30" s="36"/>
      <c r="AA30" s="36"/>
      <c r="AB30" s="36"/>
      <c r="AC30" s="36"/>
      <c r="AD30" s="36"/>
      <c r="AE30" s="36"/>
    </row>
    <row r="31" spans="1:31" s="2" customFormat="1" ht="6.95" customHeight="1">
      <c r="A31" s="36"/>
      <c r="B31" s="41"/>
      <c r="C31" s="36"/>
      <c r="D31" s="121"/>
      <c r="E31" s="121"/>
      <c r="F31" s="121"/>
      <c r="G31" s="121"/>
      <c r="H31" s="121"/>
      <c r="I31" s="121"/>
      <c r="J31" s="121"/>
      <c r="K31" s="121"/>
      <c r="L31" s="116"/>
      <c r="S31" s="36"/>
      <c r="T31" s="36"/>
      <c r="U31" s="36"/>
      <c r="V31" s="36"/>
      <c r="W31" s="36"/>
      <c r="X31" s="36"/>
      <c r="Y31" s="36"/>
      <c r="Z31" s="36"/>
      <c r="AA31" s="36"/>
      <c r="AB31" s="36"/>
      <c r="AC31" s="36"/>
      <c r="AD31" s="36"/>
      <c r="AE31" s="36"/>
    </row>
    <row r="32" spans="1:31" s="2" customFormat="1" ht="25.35" customHeight="1">
      <c r="A32" s="36"/>
      <c r="B32" s="41"/>
      <c r="C32" s="36"/>
      <c r="D32" s="122" t="s">
        <v>38</v>
      </c>
      <c r="E32" s="36"/>
      <c r="F32" s="36"/>
      <c r="G32" s="36"/>
      <c r="H32" s="36"/>
      <c r="I32" s="36"/>
      <c r="J32" s="123">
        <f>ROUND(J89,2)</f>
        <v>0</v>
      </c>
      <c r="K32" s="36"/>
      <c r="L32" s="116"/>
      <c r="S32" s="36"/>
      <c r="T32" s="36"/>
      <c r="U32" s="36"/>
      <c r="V32" s="36"/>
      <c r="W32" s="36"/>
      <c r="X32" s="36"/>
      <c r="Y32" s="36"/>
      <c r="Z32" s="36"/>
      <c r="AA32" s="36"/>
      <c r="AB32" s="36"/>
      <c r="AC32" s="36"/>
      <c r="AD32" s="36"/>
      <c r="AE32" s="36"/>
    </row>
    <row r="33" spans="1:31" s="2" customFormat="1" ht="6.95" customHeight="1">
      <c r="A33" s="36"/>
      <c r="B33" s="41"/>
      <c r="C33" s="36"/>
      <c r="D33" s="121"/>
      <c r="E33" s="121"/>
      <c r="F33" s="121"/>
      <c r="G33" s="121"/>
      <c r="H33" s="121"/>
      <c r="I33" s="121"/>
      <c r="J33" s="121"/>
      <c r="K33" s="121"/>
      <c r="L33" s="116"/>
      <c r="S33" s="36"/>
      <c r="T33" s="36"/>
      <c r="U33" s="36"/>
      <c r="V33" s="36"/>
      <c r="W33" s="36"/>
      <c r="X33" s="36"/>
      <c r="Y33" s="36"/>
      <c r="Z33" s="36"/>
      <c r="AA33" s="36"/>
      <c r="AB33" s="36"/>
      <c r="AC33" s="36"/>
      <c r="AD33" s="36"/>
      <c r="AE33" s="36"/>
    </row>
    <row r="34" spans="1:31" s="2" customFormat="1" ht="14.45" customHeight="1">
      <c r="A34" s="36"/>
      <c r="B34" s="41"/>
      <c r="C34" s="36"/>
      <c r="D34" s="36"/>
      <c r="E34" s="36"/>
      <c r="F34" s="124" t="s">
        <v>40</v>
      </c>
      <c r="G34" s="36"/>
      <c r="H34" s="36"/>
      <c r="I34" s="124" t="s">
        <v>39</v>
      </c>
      <c r="J34" s="124" t="s">
        <v>41</v>
      </c>
      <c r="K34" s="36"/>
      <c r="L34" s="116"/>
      <c r="S34" s="36"/>
      <c r="T34" s="36"/>
      <c r="U34" s="36"/>
      <c r="V34" s="36"/>
      <c r="W34" s="36"/>
      <c r="X34" s="36"/>
      <c r="Y34" s="36"/>
      <c r="Z34" s="36"/>
      <c r="AA34" s="36"/>
      <c r="AB34" s="36"/>
      <c r="AC34" s="36"/>
      <c r="AD34" s="36"/>
      <c r="AE34" s="36"/>
    </row>
    <row r="35" spans="1:31" s="2" customFormat="1" ht="14.45" customHeight="1">
      <c r="A35" s="36"/>
      <c r="B35" s="41"/>
      <c r="C35" s="36"/>
      <c r="D35" s="125" t="s">
        <v>42</v>
      </c>
      <c r="E35" s="115" t="s">
        <v>43</v>
      </c>
      <c r="F35" s="126">
        <f>ROUND((SUM(BE89:BE144)),2)</f>
        <v>0</v>
      </c>
      <c r="G35" s="36"/>
      <c r="H35" s="36"/>
      <c r="I35" s="127">
        <v>0.21</v>
      </c>
      <c r="J35" s="126">
        <f>ROUND(((SUM(BE89:BE144))*I35),2)</f>
        <v>0</v>
      </c>
      <c r="K35" s="36"/>
      <c r="L35" s="116"/>
      <c r="S35" s="36"/>
      <c r="T35" s="36"/>
      <c r="U35" s="36"/>
      <c r="V35" s="36"/>
      <c r="W35" s="36"/>
      <c r="X35" s="36"/>
      <c r="Y35" s="36"/>
      <c r="Z35" s="36"/>
      <c r="AA35" s="36"/>
      <c r="AB35" s="36"/>
      <c r="AC35" s="36"/>
      <c r="AD35" s="36"/>
      <c r="AE35" s="36"/>
    </row>
    <row r="36" spans="1:31" s="2" customFormat="1" ht="14.45" customHeight="1">
      <c r="A36" s="36"/>
      <c r="B36" s="41"/>
      <c r="C36" s="36"/>
      <c r="D36" s="36"/>
      <c r="E36" s="115" t="s">
        <v>44</v>
      </c>
      <c r="F36" s="126">
        <f>ROUND((SUM(BF89:BF144)),2)</f>
        <v>0</v>
      </c>
      <c r="G36" s="36"/>
      <c r="H36" s="36"/>
      <c r="I36" s="127">
        <v>0.15</v>
      </c>
      <c r="J36" s="126">
        <f>ROUND(((SUM(BF89:BF144))*I36),2)</f>
        <v>0</v>
      </c>
      <c r="K36" s="36"/>
      <c r="L36" s="116"/>
      <c r="S36" s="36"/>
      <c r="T36" s="36"/>
      <c r="U36" s="36"/>
      <c r="V36" s="36"/>
      <c r="W36" s="36"/>
      <c r="X36" s="36"/>
      <c r="Y36" s="36"/>
      <c r="Z36" s="36"/>
      <c r="AA36" s="36"/>
      <c r="AB36" s="36"/>
      <c r="AC36" s="36"/>
      <c r="AD36" s="36"/>
      <c r="AE36" s="36"/>
    </row>
    <row r="37" spans="1:31" s="2" customFormat="1" ht="14.45" customHeight="1" hidden="1">
      <c r="A37" s="36"/>
      <c r="B37" s="41"/>
      <c r="C37" s="36"/>
      <c r="D37" s="36"/>
      <c r="E37" s="115" t="s">
        <v>45</v>
      </c>
      <c r="F37" s="126">
        <f>ROUND((SUM(BG89:BG144)),2)</f>
        <v>0</v>
      </c>
      <c r="G37" s="36"/>
      <c r="H37" s="36"/>
      <c r="I37" s="127">
        <v>0.21</v>
      </c>
      <c r="J37" s="126">
        <f>0</f>
        <v>0</v>
      </c>
      <c r="K37" s="36"/>
      <c r="L37" s="116"/>
      <c r="S37" s="36"/>
      <c r="T37" s="36"/>
      <c r="U37" s="36"/>
      <c r="V37" s="36"/>
      <c r="W37" s="36"/>
      <c r="X37" s="36"/>
      <c r="Y37" s="36"/>
      <c r="Z37" s="36"/>
      <c r="AA37" s="36"/>
      <c r="AB37" s="36"/>
      <c r="AC37" s="36"/>
      <c r="AD37" s="36"/>
      <c r="AE37" s="36"/>
    </row>
    <row r="38" spans="1:31" s="2" customFormat="1" ht="14.45" customHeight="1" hidden="1">
      <c r="A38" s="36"/>
      <c r="B38" s="41"/>
      <c r="C38" s="36"/>
      <c r="D38" s="36"/>
      <c r="E38" s="115" t="s">
        <v>46</v>
      </c>
      <c r="F38" s="126">
        <f>ROUND((SUM(BH89:BH144)),2)</f>
        <v>0</v>
      </c>
      <c r="G38" s="36"/>
      <c r="H38" s="36"/>
      <c r="I38" s="127">
        <v>0.15</v>
      </c>
      <c r="J38" s="126">
        <f>0</f>
        <v>0</v>
      </c>
      <c r="K38" s="36"/>
      <c r="L38" s="116"/>
      <c r="S38" s="36"/>
      <c r="T38" s="36"/>
      <c r="U38" s="36"/>
      <c r="V38" s="36"/>
      <c r="W38" s="36"/>
      <c r="X38" s="36"/>
      <c r="Y38" s="36"/>
      <c r="Z38" s="36"/>
      <c r="AA38" s="36"/>
      <c r="AB38" s="36"/>
      <c r="AC38" s="36"/>
      <c r="AD38" s="36"/>
      <c r="AE38" s="36"/>
    </row>
    <row r="39" spans="1:31" s="2" customFormat="1" ht="14.45" customHeight="1" hidden="1">
      <c r="A39" s="36"/>
      <c r="B39" s="41"/>
      <c r="C39" s="36"/>
      <c r="D39" s="36"/>
      <c r="E39" s="115" t="s">
        <v>47</v>
      </c>
      <c r="F39" s="126">
        <f>ROUND((SUM(BI89:BI144)),2)</f>
        <v>0</v>
      </c>
      <c r="G39" s="36"/>
      <c r="H39" s="36"/>
      <c r="I39" s="127">
        <v>0</v>
      </c>
      <c r="J39" s="126">
        <f>0</f>
        <v>0</v>
      </c>
      <c r="K39" s="36"/>
      <c r="L39" s="116"/>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6"/>
      <c r="S40" s="36"/>
      <c r="T40" s="36"/>
      <c r="U40" s="36"/>
      <c r="V40" s="36"/>
      <c r="W40" s="36"/>
      <c r="X40" s="36"/>
      <c r="Y40" s="36"/>
      <c r="Z40" s="36"/>
      <c r="AA40" s="36"/>
      <c r="AB40" s="36"/>
      <c r="AC40" s="36"/>
      <c r="AD40" s="36"/>
      <c r="AE40" s="36"/>
    </row>
    <row r="41" spans="1:31" s="2" customFormat="1" ht="25.35" customHeight="1">
      <c r="A41" s="36"/>
      <c r="B41" s="41"/>
      <c r="C41" s="128"/>
      <c r="D41" s="129" t="s">
        <v>48</v>
      </c>
      <c r="E41" s="130"/>
      <c r="F41" s="130"/>
      <c r="G41" s="131" t="s">
        <v>49</v>
      </c>
      <c r="H41" s="132" t="s">
        <v>50</v>
      </c>
      <c r="I41" s="130"/>
      <c r="J41" s="133">
        <f>SUM(J32:J39)</f>
        <v>0</v>
      </c>
      <c r="K41" s="134"/>
      <c r="L41" s="116"/>
      <c r="S41" s="36"/>
      <c r="T41" s="36"/>
      <c r="U41" s="36"/>
      <c r="V41" s="36"/>
      <c r="W41" s="36"/>
      <c r="X41" s="36"/>
      <c r="Y41" s="36"/>
      <c r="Z41" s="36"/>
      <c r="AA41" s="36"/>
      <c r="AB41" s="36"/>
      <c r="AC41" s="36"/>
      <c r="AD41" s="36"/>
      <c r="AE41" s="36"/>
    </row>
    <row r="42" spans="1:31" s="2" customFormat="1" ht="14.45" customHeight="1">
      <c r="A42" s="36"/>
      <c r="B42" s="135"/>
      <c r="C42" s="136"/>
      <c r="D42" s="136"/>
      <c r="E42" s="136"/>
      <c r="F42" s="136"/>
      <c r="G42" s="136"/>
      <c r="H42" s="136"/>
      <c r="I42" s="136"/>
      <c r="J42" s="136"/>
      <c r="K42" s="136"/>
      <c r="L42" s="116"/>
      <c r="S42" s="36"/>
      <c r="T42" s="36"/>
      <c r="U42" s="36"/>
      <c r="V42" s="36"/>
      <c r="W42" s="36"/>
      <c r="X42" s="36"/>
      <c r="Y42" s="36"/>
      <c r="Z42" s="36"/>
      <c r="AA42" s="36"/>
      <c r="AB42" s="36"/>
      <c r="AC42" s="36"/>
      <c r="AD42" s="36"/>
      <c r="AE42" s="36"/>
    </row>
    <row r="46" spans="1:31" s="2" customFormat="1" ht="6.95" customHeight="1">
      <c r="A46" s="36"/>
      <c r="B46" s="137"/>
      <c r="C46" s="138"/>
      <c r="D46" s="138"/>
      <c r="E46" s="138"/>
      <c r="F46" s="138"/>
      <c r="G46" s="138"/>
      <c r="H46" s="138"/>
      <c r="I46" s="138"/>
      <c r="J46" s="138"/>
      <c r="K46" s="138"/>
      <c r="L46" s="116"/>
      <c r="S46" s="36"/>
      <c r="T46" s="36"/>
      <c r="U46" s="36"/>
      <c r="V46" s="36"/>
      <c r="W46" s="36"/>
      <c r="X46" s="36"/>
      <c r="Y46" s="36"/>
      <c r="Z46" s="36"/>
      <c r="AA46" s="36"/>
      <c r="AB46" s="36"/>
      <c r="AC46" s="36"/>
      <c r="AD46" s="36"/>
      <c r="AE46" s="36"/>
    </row>
    <row r="47" spans="1:31" s="2" customFormat="1" ht="24.95" customHeight="1">
      <c r="A47" s="36"/>
      <c r="B47" s="37"/>
      <c r="C47" s="25" t="s">
        <v>120</v>
      </c>
      <c r="D47" s="38"/>
      <c r="E47" s="38"/>
      <c r="F47" s="38"/>
      <c r="G47" s="38"/>
      <c r="H47" s="38"/>
      <c r="I47" s="38"/>
      <c r="J47" s="38"/>
      <c r="K47" s="38"/>
      <c r="L47" s="116"/>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6"/>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6"/>
      <c r="S49" s="36"/>
      <c r="T49" s="36"/>
      <c r="U49" s="36"/>
      <c r="V49" s="36"/>
      <c r="W49" s="36"/>
      <c r="X49" s="36"/>
      <c r="Y49" s="36"/>
      <c r="Z49" s="36"/>
      <c r="AA49" s="36"/>
      <c r="AB49" s="36"/>
      <c r="AC49" s="36"/>
      <c r="AD49" s="36"/>
      <c r="AE49" s="36"/>
    </row>
    <row r="50" spans="1:31" s="2" customFormat="1" ht="16.5" customHeight="1">
      <c r="A50" s="36"/>
      <c r="B50" s="37"/>
      <c r="C50" s="38"/>
      <c r="D50" s="38"/>
      <c r="E50" s="414" t="str">
        <f>E7</f>
        <v>Hala na sůl CM Lanškroun</v>
      </c>
      <c r="F50" s="415"/>
      <c r="G50" s="415"/>
      <c r="H50" s="415"/>
      <c r="I50" s="38"/>
      <c r="J50" s="38"/>
      <c r="K50" s="38"/>
      <c r="L50" s="116"/>
      <c r="S50" s="36"/>
      <c r="T50" s="36"/>
      <c r="U50" s="36"/>
      <c r="V50" s="36"/>
      <c r="W50" s="36"/>
      <c r="X50" s="36"/>
      <c r="Y50" s="36"/>
      <c r="Z50" s="36"/>
      <c r="AA50" s="36"/>
      <c r="AB50" s="36"/>
      <c r="AC50" s="36"/>
      <c r="AD50" s="36"/>
      <c r="AE50" s="36"/>
    </row>
    <row r="51" spans="2:12" s="1" customFormat="1" ht="12" customHeight="1">
      <c r="B51" s="23"/>
      <c r="C51" s="31" t="s">
        <v>116</v>
      </c>
      <c r="D51" s="24"/>
      <c r="E51" s="24"/>
      <c r="F51" s="24"/>
      <c r="G51" s="24"/>
      <c r="H51" s="24"/>
      <c r="I51" s="24"/>
      <c r="J51" s="24"/>
      <c r="K51" s="24"/>
      <c r="L51" s="22"/>
    </row>
    <row r="52" spans="1:31" s="2" customFormat="1" ht="16.5" customHeight="1">
      <c r="A52" s="36"/>
      <c r="B52" s="37"/>
      <c r="C52" s="38"/>
      <c r="D52" s="38"/>
      <c r="E52" s="414" t="s">
        <v>117</v>
      </c>
      <c r="F52" s="416"/>
      <c r="G52" s="416"/>
      <c r="H52" s="416"/>
      <c r="I52" s="38"/>
      <c r="J52" s="38"/>
      <c r="K52" s="38"/>
      <c r="L52" s="116"/>
      <c r="S52" s="36"/>
      <c r="T52" s="36"/>
      <c r="U52" s="36"/>
      <c r="V52" s="36"/>
      <c r="W52" s="36"/>
      <c r="X52" s="36"/>
      <c r="Y52" s="36"/>
      <c r="Z52" s="36"/>
      <c r="AA52" s="36"/>
      <c r="AB52" s="36"/>
      <c r="AC52" s="36"/>
      <c r="AD52" s="36"/>
      <c r="AE52" s="36"/>
    </row>
    <row r="53" spans="1:31" s="2" customFormat="1" ht="12" customHeight="1">
      <c r="A53" s="36"/>
      <c r="B53" s="37"/>
      <c r="C53" s="31" t="s">
        <v>118</v>
      </c>
      <c r="D53" s="38"/>
      <c r="E53" s="38"/>
      <c r="F53" s="38"/>
      <c r="G53" s="38"/>
      <c r="H53" s="38"/>
      <c r="I53" s="38"/>
      <c r="J53" s="38"/>
      <c r="K53" s="38"/>
      <c r="L53" s="116"/>
      <c r="S53" s="36"/>
      <c r="T53" s="36"/>
      <c r="U53" s="36"/>
      <c r="V53" s="36"/>
      <c r="W53" s="36"/>
      <c r="X53" s="36"/>
      <c r="Y53" s="36"/>
      <c r="Z53" s="36"/>
      <c r="AA53" s="36"/>
      <c r="AB53" s="36"/>
      <c r="AC53" s="36"/>
      <c r="AD53" s="36"/>
      <c r="AE53" s="36"/>
    </row>
    <row r="54" spans="1:31" s="2" customFormat="1" ht="16.5" customHeight="1">
      <c r="A54" s="36"/>
      <c r="B54" s="37"/>
      <c r="C54" s="38"/>
      <c r="D54" s="38"/>
      <c r="E54" s="363" t="str">
        <f>E11</f>
        <v>04 - Oprava zpevněných ploch</v>
      </c>
      <c r="F54" s="416"/>
      <c r="G54" s="416"/>
      <c r="H54" s="416"/>
      <c r="I54" s="38"/>
      <c r="J54" s="38"/>
      <c r="K54" s="38"/>
      <c r="L54" s="116"/>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6"/>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 xml:space="preserve"> </v>
      </c>
      <c r="G56" s="38"/>
      <c r="H56" s="38"/>
      <c r="I56" s="31" t="s">
        <v>23</v>
      </c>
      <c r="J56" s="61">
        <f>IF(J14="","",J14)</f>
        <v>0</v>
      </c>
      <c r="K56" s="38"/>
      <c r="L56" s="116"/>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6"/>
      <c r="S57" s="36"/>
      <c r="T57" s="36"/>
      <c r="U57" s="36"/>
      <c r="V57" s="36"/>
      <c r="W57" s="36"/>
      <c r="X57" s="36"/>
      <c r="Y57" s="36"/>
      <c r="Z57" s="36"/>
      <c r="AA57" s="36"/>
      <c r="AB57" s="36"/>
      <c r="AC57" s="36"/>
      <c r="AD57" s="36"/>
      <c r="AE57" s="36"/>
    </row>
    <row r="58" spans="1:31" s="2" customFormat="1" ht="15.2" customHeight="1">
      <c r="A58" s="36"/>
      <c r="B58" s="37"/>
      <c r="C58" s="31" t="s">
        <v>24</v>
      </c>
      <c r="D58" s="38"/>
      <c r="E58" s="38"/>
      <c r="F58" s="29" t="str">
        <f>E17</f>
        <v>SÚS Pardubického kraje</v>
      </c>
      <c r="G58" s="38"/>
      <c r="H58" s="38"/>
      <c r="I58" s="31" t="s">
        <v>30</v>
      </c>
      <c r="J58" s="34" t="str">
        <f>E23</f>
        <v>APOLO CZ s.r.o.</v>
      </c>
      <c r="K58" s="38"/>
      <c r="L58" s="116"/>
      <c r="S58" s="36"/>
      <c r="T58" s="36"/>
      <c r="U58" s="36"/>
      <c r="V58" s="36"/>
      <c r="W58" s="36"/>
      <c r="X58" s="36"/>
      <c r="Y58" s="36"/>
      <c r="Z58" s="36"/>
      <c r="AA58" s="36"/>
      <c r="AB58" s="36"/>
      <c r="AC58" s="36"/>
      <c r="AD58" s="36"/>
      <c r="AE58" s="36"/>
    </row>
    <row r="59" spans="1:31" s="2" customFormat="1" ht="15.2" customHeight="1">
      <c r="A59" s="36"/>
      <c r="B59" s="37"/>
      <c r="C59" s="31" t="s">
        <v>28</v>
      </c>
      <c r="D59" s="38"/>
      <c r="E59" s="38"/>
      <c r="F59" s="29" t="str">
        <f>IF(E20="","",E20)</f>
        <v>Vyplň údaj</v>
      </c>
      <c r="G59" s="38"/>
      <c r="H59" s="38"/>
      <c r="I59" s="31" t="s">
        <v>34</v>
      </c>
      <c r="J59" s="34" t="str">
        <f>E26</f>
        <v>Ing.Jiří Pitra</v>
      </c>
      <c r="K59" s="38"/>
      <c r="L59" s="116"/>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6"/>
      <c r="S60" s="36"/>
      <c r="T60" s="36"/>
      <c r="U60" s="36"/>
      <c r="V60" s="36"/>
      <c r="W60" s="36"/>
      <c r="X60" s="36"/>
      <c r="Y60" s="36"/>
      <c r="Z60" s="36"/>
      <c r="AA60" s="36"/>
      <c r="AB60" s="36"/>
      <c r="AC60" s="36"/>
      <c r="AD60" s="36"/>
      <c r="AE60" s="36"/>
    </row>
    <row r="61" spans="1:31" s="2" customFormat="1" ht="29.25" customHeight="1">
      <c r="A61" s="36"/>
      <c r="B61" s="37"/>
      <c r="C61" s="139" t="s">
        <v>121</v>
      </c>
      <c r="D61" s="140"/>
      <c r="E61" s="140"/>
      <c r="F61" s="140"/>
      <c r="G61" s="140"/>
      <c r="H61" s="140"/>
      <c r="I61" s="140"/>
      <c r="J61" s="141" t="s">
        <v>122</v>
      </c>
      <c r="K61" s="140"/>
      <c r="L61" s="116"/>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6"/>
      <c r="S62" s="36"/>
      <c r="T62" s="36"/>
      <c r="U62" s="36"/>
      <c r="V62" s="36"/>
      <c r="W62" s="36"/>
      <c r="X62" s="36"/>
      <c r="Y62" s="36"/>
      <c r="Z62" s="36"/>
      <c r="AA62" s="36"/>
      <c r="AB62" s="36"/>
      <c r="AC62" s="36"/>
      <c r="AD62" s="36"/>
      <c r="AE62" s="36"/>
    </row>
    <row r="63" spans="1:47" s="2" customFormat="1" ht="22.9" customHeight="1">
      <c r="A63" s="36"/>
      <c r="B63" s="37"/>
      <c r="C63" s="142" t="s">
        <v>70</v>
      </c>
      <c r="D63" s="38"/>
      <c r="E63" s="38"/>
      <c r="F63" s="38"/>
      <c r="G63" s="38"/>
      <c r="H63" s="38"/>
      <c r="I63" s="38"/>
      <c r="J63" s="79">
        <f>J89</f>
        <v>0</v>
      </c>
      <c r="K63" s="38"/>
      <c r="L63" s="116"/>
      <c r="S63" s="36"/>
      <c r="T63" s="36"/>
      <c r="U63" s="36"/>
      <c r="V63" s="36"/>
      <c r="W63" s="36"/>
      <c r="X63" s="36"/>
      <c r="Y63" s="36"/>
      <c r="Z63" s="36"/>
      <c r="AA63" s="36"/>
      <c r="AB63" s="36"/>
      <c r="AC63" s="36"/>
      <c r="AD63" s="36"/>
      <c r="AE63" s="36"/>
      <c r="AU63" s="19" t="s">
        <v>123</v>
      </c>
    </row>
    <row r="64" spans="2:12" s="9" customFormat="1" ht="24.95" customHeight="1">
      <c r="B64" s="143"/>
      <c r="C64" s="144"/>
      <c r="D64" s="145" t="s">
        <v>124</v>
      </c>
      <c r="E64" s="146"/>
      <c r="F64" s="146"/>
      <c r="G64" s="146"/>
      <c r="H64" s="146"/>
      <c r="I64" s="146"/>
      <c r="J64" s="147">
        <f>J90</f>
        <v>0</v>
      </c>
      <c r="K64" s="144"/>
      <c r="L64" s="148"/>
    </row>
    <row r="65" spans="2:12" s="10" customFormat="1" ht="19.9" customHeight="1">
      <c r="B65" s="149"/>
      <c r="C65" s="99"/>
      <c r="D65" s="150" t="s">
        <v>1103</v>
      </c>
      <c r="E65" s="151"/>
      <c r="F65" s="151"/>
      <c r="G65" s="151"/>
      <c r="H65" s="151"/>
      <c r="I65" s="151"/>
      <c r="J65" s="152">
        <f>J91</f>
        <v>0</v>
      </c>
      <c r="K65" s="99"/>
      <c r="L65" s="153"/>
    </row>
    <row r="66" spans="2:12" s="10" customFormat="1" ht="19.9" customHeight="1">
      <c r="B66" s="149"/>
      <c r="C66" s="99"/>
      <c r="D66" s="150" t="s">
        <v>1104</v>
      </c>
      <c r="E66" s="151"/>
      <c r="F66" s="151"/>
      <c r="G66" s="151"/>
      <c r="H66" s="151"/>
      <c r="I66" s="151"/>
      <c r="J66" s="152">
        <f>J134</f>
        <v>0</v>
      </c>
      <c r="K66" s="99"/>
      <c r="L66" s="153"/>
    </row>
    <row r="67" spans="2:12" s="10" customFormat="1" ht="19.9" customHeight="1">
      <c r="B67" s="149"/>
      <c r="C67" s="99"/>
      <c r="D67" s="150" t="s">
        <v>136</v>
      </c>
      <c r="E67" s="151"/>
      <c r="F67" s="151"/>
      <c r="G67" s="151"/>
      <c r="H67" s="151"/>
      <c r="I67" s="151"/>
      <c r="J67" s="152">
        <f>J142</f>
        <v>0</v>
      </c>
      <c r="K67" s="99"/>
      <c r="L67" s="153"/>
    </row>
    <row r="68" spans="1:31" s="2" customFormat="1" ht="21.75" customHeight="1">
      <c r="A68" s="36"/>
      <c r="B68" s="37"/>
      <c r="C68" s="38"/>
      <c r="D68" s="38"/>
      <c r="E68" s="38"/>
      <c r="F68" s="38"/>
      <c r="G68" s="38"/>
      <c r="H68" s="38"/>
      <c r="I68" s="38"/>
      <c r="J68" s="38"/>
      <c r="K68" s="38"/>
      <c r="L68" s="116"/>
      <c r="S68" s="36"/>
      <c r="T68" s="36"/>
      <c r="U68" s="36"/>
      <c r="V68" s="36"/>
      <c r="W68" s="36"/>
      <c r="X68" s="36"/>
      <c r="Y68" s="36"/>
      <c r="Z68" s="36"/>
      <c r="AA68" s="36"/>
      <c r="AB68" s="36"/>
      <c r="AC68" s="36"/>
      <c r="AD68" s="36"/>
      <c r="AE68" s="36"/>
    </row>
    <row r="69" spans="1:31" s="2" customFormat="1" ht="6.95" customHeight="1">
      <c r="A69" s="36"/>
      <c r="B69" s="49"/>
      <c r="C69" s="50"/>
      <c r="D69" s="50"/>
      <c r="E69" s="50"/>
      <c r="F69" s="50"/>
      <c r="G69" s="50"/>
      <c r="H69" s="50"/>
      <c r="I69" s="50"/>
      <c r="J69" s="50"/>
      <c r="K69" s="50"/>
      <c r="L69" s="116"/>
      <c r="S69" s="36"/>
      <c r="T69" s="36"/>
      <c r="U69" s="36"/>
      <c r="V69" s="36"/>
      <c r="W69" s="36"/>
      <c r="X69" s="36"/>
      <c r="Y69" s="36"/>
      <c r="Z69" s="36"/>
      <c r="AA69" s="36"/>
      <c r="AB69" s="36"/>
      <c r="AC69" s="36"/>
      <c r="AD69" s="36"/>
      <c r="AE69" s="36"/>
    </row>
    <row r="73" spans="1:31" s="2" customFormat="1" ht="6.95" customHeight="1">
      <c r="A73" s="36"/>
      <c r="B73" s="51"/>
      <c r="C73" s="52"/>
      <c r="D73" s="52"/>
      <c r="E73" s="52"/>
      <c r="F73" s="52"/>
      <c r="G73" s="52"/>
      <c r="H73" s="52"/>
      <c r="I73" s="52"/>
      <c r="J73" s="52"/>
      <c r="K73" s="52"/>
      <c r="L73" s="116"/>
      <c r="S73" s="36"/>
      <c r="T73" s="36"/>
      <c r="U73" s="36"/>
      <c r="V73" s="36"/>
      <c r="W73" s="36"/>
      <c r="X73" s="36"/>
      <c r="Y73" s="36"/>
      <c r="Z73" s="36"/>
      <c r="AA73" s="36"/>
      <c r="AB73" s="36"/>
      <c r="AC73" s="36"/>
      <c r="AD73" s="36"/>
      <c r="AE73" s="36"/>
    </row>
    <row r="74" spans="1:31" s="2" customFormat="1" ht="24.95" customHeight="1">
      <c r="A74" s="36"/>
      <c r="B74" s="37"/>
      <c r="C74" s="25" t="s">
        <v>145</v>
      </c>
      <c r="D74" s="38"/>
      <c r="E74" s="38"/>
      <c r="F74" s="38"/>
      <c r="G74" s="38"/>
      <c r="H74" s="38"/>
      <c r="I74" s="38"/>
      <c r="J74" s="38"/>
      <c r="K74" s="38"/>
      <c r="L74" s="116"/>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38"/>
      <c r="J75" s="38"/>
      <c r="K75" s="38"/>
      <c r="L75" s="116"/>
      <c r="S75" s="36"/>
      <c r="T75" s="36"/>
      <c r="U75" s="36"/>
      <c r="V75" s="36"/>
      <c r="W75" s="36"/>
      <c r="X75" s="36"/>
      <c r="Y75" s="36"/>
      <c r="Z75" s="36"/>
      <c r="AA75" s="36"/>
      <c r="AB75" s="36"/>
      <c r="AC75" s="36"/>
      <c r="AD75" s="36"/>
      <c r="AE75" s="36"/>
    </row>
    <row r="76" spans="1:31" s="2" customFormat="1" ht="12" customHeight="1">
      <c r="A76" s="36"/>
      <c r="B76" s="37"/>
      <c r="C76" s="31" t="s">
        <v>16</v>
      </c>
      <c r="D76" s="38"/>
      <c r="E76" s="38"/>
      <c r="F76" s="38"/>
      <c r="G76" s="38"/>
      <c r="H76" s="38"/>
      <c r="I76" s="38"/>
      <c r="J76" s="38"/>
      <c r="K76" s="38"/>
      <c r="L76" s="116"/>
      <c r="S76" s="36"/>
      <c r="T76" s="36"/>
      <c r="U76" s="36"/>
      <c r="V76" s="36"/>
      <c r="W76" s="36"/>
      <c r="X76" s="36"/>
      <c r="Y76" s="36"/>
      <c r="Z76" s="36"/>
      <c r="AA76" s="36"/>
      <c r="AB76" s="36"/>
      <c r="AC76" s="36"/>
      <c r="AD76" s="36"/>
      <c r="AE76" s="36"/>
    </row>
    <row r="77" spans="1:31" s="2" customFormat="1" ht="16.5" customHeight="1">
      <c r="A77" s="36"/>
      <c r="B77" s="37"/>
      <c r="C77" s="38"/>
      <c r="D77" s="38"/>
      <c r="E77" s="414" t="str">
        <f>E7</f>
        <v>Hala na sůl CM Lanškroun</v>
      </c>
      <c r="F77" s="415"/>
      <c r="G77" s="415"/>
      <c r="H77" s="415"/>
      <c r="I77" s="38"/>
      <c r="J77" s="38"/>
      <c r="K77" s="38"/>
      <c r="L77" s="116"/>
      <c r="S77" s="36"/>
      <c r="T77" s="36"/>
      <c r="U77" s="36"/>
      <c r="V77" s="36"/>
      <c r="W77" s="36"/>
      <c r="X77" s="36"/>
      <c r="Y77" s="36"/>
      <c r="Z77" s="36"/>
      <c r="AA77" s="36"/>
      <c r="AB77" s="36"/>
      <c r="AC77" s="36"/>
      <c r="AD77" s="36"/>
      <c r="AE77" s="36"/>
    </row>
    <row r="78" spans="2:12" s="1" customFormat="1" ht="12" customHeight="1">
      <c r="B78" s="23"/>
      <c r="C78" s="31" t="s">
        <v>116</v>
      </c>
      <c r="D78" s="24"/>
      <c r="E78" s="24"/>
      <c r="F78" s="24"/>
      <c r="G78" s="24"/>
      <c r="H78" s="24"/>
      <c r="I78" s="24"/>
      <c r="J78" s="24"/>
      <c r="K78" s="24"/>
      <c r="L78" s="22"/>
    </row>
    <row r="79" spans="1:31" s="2" customFormat="1" ht="16.5" customHeight="1">
      <c r="A79" s="36"/>
      <c r="B79" s="37"/>
      <c r="C79" s="38"/>
      <c r="D79" s="38"/>
      <c r="E79" s="414" t="s">
        <v>117</v>
      </c>
      <c r="F79" s="416"/>
      <c r="G79" s="416"/>
      <c r="H79" s="416"/>
      <c r="I79" s="38"/>
      <c r="J79" s="38"/>
      <c r="K79" s="38"/>
      <c r="L79" s="116"/>
      <c r="S79" s="36"/>
      <c r="T79" s="36"/>
      <c r="U79" s="36"/>
      <c r="V79" s="36"/>
      <c r="W79" s="36"/>
      <c r="X79" s="36"/>
      <c r="Y79" s="36"/>
      <c r="Z79" s="36"/>
      <c r="AA79" s="36"/>
      <c r="AB79" s="36"/>
      <c r="AC79" s="36"/>
      <c r="AD79" s="36"/>
      <c r="AE79" s="36"/>
    </row>
    <row r="80" spans="1:31" s="2" customFormat="1" ht="12" customHeight="1">
      <c r="A80" s="36"/>
      <c r="B80" s="37"/>
      <c r="C80" s="31" t="s">
        <v>118</v>
      </c>
      <c r="D80" s="38"/>
      <c r="E80" s="38"/>
      <c r="F80" s="38"/>
      <c r="G80" s="38"/>
      <c r="H80" s="38"/>
      <c r="I80" s="38"/>
      <c r="J80" s="38"/>
      <c r="K80" s="38"/>
      <c r="L80" s="116"/>
      <c r="S80" s="36"/>
      <c r="T80" s="36"/>
      <c r="U80" s="36"/>
      <c r="V80" s="36"/>
      <c r="W80" s="36"/>
      <c r="X80" s="36"/>
      <c r="Y80" s="36"/>
      <c r="Z80" s="36"/>
      <c r="AA80" s="36"/>
      <c r="AB80" s="36"/>
      <c r="AC80" s="36"/>
      <c r="AD80" s="36"/>
      <c r="AE80" s="36"/>
    </row>
    <row r="81" spans="1:31" s="2" customFormat="1" ht="16.5" customHeight="1">
      <c r="A81" s="36"/>
      <c r="B81" s="37"/>
      <c r="C81" s="38"/>
      <c r="D81" s="38"/>
      <c r="E81" s="363" t="str">
        <f>E11</f>
        <v>04 - Oprava zpevněných ploch</v>
      </c>
      <c r="F81" s="416"/>
      <c r="G81" s="416"/>
      <c r="H81" s="416"/>
      <c r="I81" s="38"/>
      <c r="J81" s="38"/>
      <c r="K81" s="38"/>
      <c r="L81" s="116"/>
      <c r="S81" s="36"/>
      <c r="T81" s="36"/>
      <c r="U81" s="36"/>
      <c r="V81" s="36"/>
      <c r="W81" s="36"/>
      <c r="X81" s="36"/>
      <c r="Y81" s="36"/>
      <c r="Z81" s="36"/>
      <c r="AA81" s="36"/>
      <c r="AB81" s="36"/>
      <c r="AC81" s="36"/>
      <c r="AD81" s="36"/>
      <c r="AE81" s="36"/>
    </row>
    <row r="82" spans="1:31" s="2" customFormat="1" ht="6.95" customHeight="1">
      <c r="A82" s="36"/>
      <c r="B82" s="37"/>
      <c r="C82" s="38"/>
      <c r="D82" s="38"/>
      <c r="E82" s="38"/>
      <c r="F82" s="38"/>
      <c r="G82" s="38"/>
      <c r="H82" s="38"/>
      <c r="I82" s="38"/>
      <c r="J82" s="38"/>
      <c r="K82" s="38"/>
      <c r="L82" s="116"/>
      <c r="S82" s="36"/>
      <c r="T82" s="36"/>
      <c r="U82" s="36"/>
      <c r="V82" s="36"/>
      <c r="W82" s="36"/>
      <c r="X82" s="36"/>
      <c r="Y82" s="36"/>
      <c r="Z82" s="36"/>
      <c r="AA82" s="36"/>
      <c r="AB82" s="36"/>
      <c r="AC82" s="36"/>
      <c r="AD82" s="36"/>
      <c r="AE82" s="36"/>
    </row>
    <row r="83" spans="1:31" s="2" customFormat="1" ht="12" customHeight="1">
      <c r="A83" s="36"/>
      <c r="B83" s="37"/>
      <c r="C83" s="31" t="s">
        <v>21</v>
      </c>
      <c r="D83" s="38"/>
      <c r="E83" s="38"/>
      <c r="F83" s="29" t="str">
        <f>F14</f>
        <v xml:space="preserve"> </v>
      </c>
      <c r="G83" s="38"/>
      <c r="H83" s="38"/>
      <c r="I83" s="31" t="s">
        <v>23</v>
      </c>
      <c r="J83" s="61">
        <f>IF(J14="","",J14)</f>
        <v>0</v>
      </c>
      <c r="K83" s="38"/>
      <c r="L83" s="116"/>
      <c r="S83" s="36"/>
      <c r="T83" s="36"/>
      <c r="U83" s="36"/>
      <c r="V83" s="36"/>
      <c r="W83" s="36"/>
      <c r="X83" s="36"/>
      <c r="Y83" s="36"/>
      <c r="Z83" s="36"/>
      <c r="AA83" s="36"/>
      <c r="AB83" s="36"/>
      <c r="AC83" s="36"/>
      <c r="AD83" s="36"/>
      <c r="AE83" s="36"/>
    </row>
    <row r="84" spans="1:31" s="2" customFormat="1" ht="6.95" customHeight="1">
      <c r="A84" s="36"/>
      <c r="B84" s="37"/>
      <c r="C84" s="38"/>
      <c r="D84" s="38"/>
      <c r="E84" s="38"/>
      <c r="F84" s="38"/>
      <c r="G84" s="38"/>
      <c r="H84" s="38"/>
      <c r="I84" s="38"/>
      <c r="J84" s="38"/>
      <c r="K84" s="38"/>
      <c r="L84" s="116"/>
      <c r="S84" s="36"/>
      <c r="T84" s="36"/>
      <c r="U84" s="36"/>
      <c r="V84" s="36"/>
      <c r="W84" s="36"/>
      <c r="X84" s="36"/>
      <c r="Y84" s="36"/>
      <c r="Z84" s="36"/>
      <c r="AA84" s="36"/>
      <c r="AB84" s="36"/>
      <c r="AC84" s="36"/>
      <c r="AD84" s="36"/>
      <c r="AE84" s="36"/>
    </row>
    <row r="85" spans="1:31" s="2" customFormat="1" ht="15.2" customHeight="1">
      <c r="A85" s="36"/>
      <c r="B85" s="37"/>
      <c r="C85" s="31" t="s">
        <v>24</v>
      </c>
      <c r="D85" s="38"/>
      <c r="E85" s="38"/>
      <c r="F85" s="29" t="str">
        <f>E17</f>
        <v>SÚS Pardubického kraje</v>
      </c>
      <c r="G85" s="38"/>
      <c r="H85" s="38"/>
      <c r="I85" s="31" t="s">
        <v>30</v>
      </c>
      <c r="J85" s="34" t="str">
        <f>E23</f>
        <v>APOLO CZ s.r.o.</v>
      </c>
      <c r="K85" s="38"/>
      <c r="L85" s="116"/>
      <c r="S85" s="36"/>
      <c r="T85" s="36"/>
      <c r="U85" s="36"/>
      <c r="V85" s="36"/>
      <c r="W85" s="36"/>
      <c r="X85" s="36"/>
      <c r="Y85" s="36"/>
      <c r="Z85" s="36"/>
      <c r="AA85" s="36"/>
      <c r="AB85" s="36"/>
      <c r="AC85" s="36"/>
      <c r="AD85" s="36"/>
      <c r="AE85" s="36"/>
    </row>
    <row r="86" spans="1:31" s="2" customFormat="1" ht="15.2" customHeight="1">
      <c r="A86" s="36"/>
      <c r="B86" s="37"/>
      <c r="C86" s="31" t="s">
        <v>28</v>
      </c>
      <c r="D86" s="38"/>
      <c r="E86" s="38"/>
      <c r="F86" s="29" t="str">
        <f>IF(E20="","",E20)</f>
        <v>Vyplň údaj</v>
      </c>
      <c r="G86" s="38"/>
      <c r="H86" s="38"/>
      <c r="I86" s="31" t="s">
        <v>34</v>
      </c>
      <c r="J86" s="34" t="str">
        <f>E26</f>
        <v>Ing.Jiří Pitra</v>
      </c>
      <c r="K86" s="38"/>
      <c r="L86" s="116"/>
      <c r="S86" s="36"/>
      <c r="T86" s="36"/>
      <c r="U86" s="36"/>
      <c r="V86" s="36"/>
      <c r="W86" s="36"/>
      <c r="X86" s="36"/>
      <c r="Y86" s="36"/>
      <c r="Z86" s="36"/>
      <c r="AA86" s="36"/>
      <c r="AB86" s="36"/>
      <c r="AC86" s="36"/>
      <c r="AD86" s="36"/>
      <c r="AE86" s="36"/>
    </row>
    <row r="87" spans="1:31" s="2" customFormat="1" ht="10.35" customHeight="1">
      <c r="A87" s="36"/>
      <c r="B87" s="37"/>
      <c r="C87" s="38"/>
      <c r="D87" s="38"/>
      <c r="E87" s="38"/>
      <c r="F87" s="38"/>
      <c r="G87" s="38"/>
      <c r="H87" s="38"/>
      <c r="I87" s="38"/>
      <c r="J87" s="38"/>
      <c r="K87" s="38"/>
      <c r="L87" s="116"/>
      <c r="S87" s="36"/>
      <c r="T87" s="36"/>
      <c r="U87" s="36"/>
      <c r="V87" s="36"/>
      <c r="W87" s="36"/>
      <c r="X87" s="36"/>
      <c r="Y87" s="36"/>
      <c r="Z87" s="36"/>
      <c r="AA87" s="36"/>
      <c r="AB87" s="36"/>
      <c r="AC87" s="36"/>
      <c r="AD87" s="36"/>
      <c r="AE87" s="36"/>
    </row>
    <row r="88" spans="1:31" s="11" customFormat="1" ht="29.25" customHeight="1">
      <c r="A88" s="154"/>
      <c r="B88" s="155"/>
      <c r="C88" s="156" t="s">
        <v>146</v>
      </c>
      <c r="D88" s="157" t="s">
        <v>57</v>
      </c>
      <c r="E88" s="157" t="s">
        <v>53</v>
      </c>
      <c r="F88" s="157" t="s">
        <v>54</v>
      </c>
      <c r="G88" s="157" t="s">
        <v>147</v>
      </c>
      <c r="H88" s="157" t="s">
        <v>148</v>
      </c>
      <c r="I88" s="157" t="s">
        <v>149</v>
      </c>
      <c r="J88" s="157" t="s">
        <v>122</v>
      </c>
      <c r="K88" s="158" t="s">
        <v>150</v>
      </c>
      <c r="L88" s="159"/>
      <c r="M88" s="70" t="s">
        <v>19</v>
      </c>
      <c r="N88" s="71" t="s">
        <v>42</v>
      </c>
      <c r="O88" s="71" t="s">
        <v>151</v>
      </c>
      <c r="P88" s="71" t="s">
        <v>152</v>
      </c>
      <c r="Q88" s="71" t="s">
        <v>153</v>
      </c>
      <c r="R88" s="71" t="s">
        <v>154</v>
      </c>
      <c r="S88" s="71" t="s">
        <v>155</v>
      </c>
      <c r="T88" s="72" t="s">
        <v>156</v>
      </c>
      <c r="U88" s="154"/>
      <c r="V88" s="154"/>
      <c r="W88" s="154"/>
      <c r="X88" s="154"/>
      <c r="Y88" s="154"/>
      <c r="Z88" s="154"/>
      <c r="AA88" s="154"/>
      <c r="AB88" s="154"/>
      <c r="AC88" s="154"/>
      <c r="AD88" s="154"/>
      <c r="AE88" s="154"/>
    </row>
    <row r="89" spans="1:63" s="2" customFormat="1" ht="22.9" customHeight="1">
      <c r="A89" s="36"/>
      <c r="B89" s="37"/>
      <c r="C89" s="77" t="s">
        <v>157</v>
      </c>
      <c r="D89" s="38"/>
      <c r="E89" s="38"/>
      <c r="F89" s="38"/>
      <c r="G89" s="38"/>
      <c r="H89" s="38"/>
      <c r="I89" s="38"/>
      <c r="J89" s="160">
        <f>BK89</f>
        <v>0</v>
      </c>
      <c r="K89" s="38"/>
      <c r="L89" s="41"/>
      <c r="M89" s="73"/>
      <c r="N89" s="161"/>
      <c r="O89" s="74"/>
      <c r="P89" s="162">
        <f>P90</f>
        <v>0</v>
      </c>
      <c r="Q89" s="74"/>
      <c r="R89" s="162">
        <f>R90</f>
        <v>2.37</v>
      </c>
      <c r="S89" s="74"/>
      <c r="T89" s="163">
        <f>T90</f>
        <v>0</v>
      </c>
      <c r="U89" s="36"/>
      <c r="V89" s="36"/>
      <c r="W89" s="36"/>
      <c r="X89" s="36"/>
      <c r="Y89" s="36"/>
      <c r="Z89" s="36"/>
      <c r="AA89" s="36"/>
      <c r="AB89" s="36"/>
      <c r="AC89" s="36"/>
      <c r="AD89" s="36"/>
      <c r="AE89" s="36"/>
      <c r="AT89" s="19" t="s">
        <v>71</v>
      </c>
      <c r="AU89" s="19" t="s">
        <v>123</v>
      </c>
      <c r="BK89" s="164">
        <f>BK90</f>
        <v>0</v>
      </c>
    </row>
    <row r="90" spans="2:63" s="12" customFormat="1" ht="25.9" customHeight="1">
      <c r="B90" s="165"/>
      <c r="C90" s="166"/>
      <c r="D90" s="167" t="s">
        <v>71</v>
      </c>
      <c r="E90" s="168" t="s">
        <v>158</v>
      </c>
      <c r="F90" s="168" t="s">
        <v>159</v>
      </c>
      <c r="G90" s="166"/>
      <c r="H90" s="166"/>
      <c r="I90" s="169"/>
      <c r="J90" s="170">
        <f>BK90</f>
        <v>0</v>
      </c>
      <c r="K90" s="166"/>
      <c r="L90" s="171"/>
      <c r="M90" s="172"/>
      <c r="N90" s="173"/>
      <c r="O90" s="173"/>
      <c r="P90" s="174">
        <f>P91+P134+P142</f>
        <v>0</v>
      </c>
      <c r="Q90" s="173"/>
      <c r="R90" s="174">
        <f>R91+R134+R142</f>
        <v>2.37</v>
      </c>
      <c r="S90" s="173"/>
      <c r="T90" s="175">
        <f>T91+T134+T142</f>
        <v>0</v>
      </c>
      <c r="AR90" s="176" t="s">
        <v>79</v>
      </c>
      <c r="AT90" s="177" t="s">
        <v>71</v>
      </c>
      <c r="AU90" s="177" t="s">
        <v>72</v>
      </c>
      <c r="AY90" s="176" t="s">
        <v>160</v>
      </c>
      <c r="BK90" s="178">
        <f>BK91+BK134+BK142</f>
        <v>0</v>
      </c>
    </row>
    <row r="91" spans="2:63" s="12" customFormat="1" ht="22.9" customHeight="1">
      <c r="B91" s="165"/>
      <c r="C91" s="166"/>
      <c r="D91" s="167" t="s">
        <v>71</v>
      </c>
      <c r="E91" s="179" t="s">
        <v>549</v>
      </c>
      <c r="F91" s="179" t="s">
        <v>1105</v>
      </c>
      <c r="G91" s="166"/>
      <c r="H91" s="166"/>
      <c r="I91" s="169"/>
      <c r="J91" s="180">
        <f>BK91</f>
        <v>0</v>
      </c>
      <c r="K91" s="166"/>
      <c r="L91" s="171"/>
      <c r="M91" s="172"/>
      <c r="N91" s="173"/>
      <c r="O91" s="173"/>
      <c r="P91" s="174">
        <f>SUM(P92:P133)</f>
        <v>0</v>
      </c>
      <c r="Q91" s="173"/>
      <c r="R91" s="174">
        <f>SUM(R92:R133)</f>
        <v>0</v>
      </c>
      <c r="S91" s="173"/>
      <c r="T91" s="175">
        <f>SUM(T92:T133)</f>
        <v>0</v>
      </c>
      <c r="AR91" s="176" t="s">
        <v>79</v>
      </c>
      <c r="AT91" s="177" t="s">
        <v>71</v>
      </c>
      <c r="AU91" s="177" t="s">
        <v>79</v>
      </c>
      <c r="AY91" s="176" t="s">
        <v>160</v>
      </c>
      <c r="BK91" s="178">
        <f>SUM(BK92:BK133)</f>
        <v>0</v>
      </c>
    </row>
    <row r="92" spans="1:65" s="2" customFormat="1" ht="21.75" customHeight="1">
      <c r="A92" s="36"/>
      <c r="B92" s="37"/>
      <c r="C92" s="181" t="s">
        <v>79</v>
      </c>
      <c r="D92" s="181" t="s">
        <v>163</v>
      </c>
      <c r="E92" s="182" t="s">
        <v>1106</v>
      </c>
      <c r="F92" s="183" t="s">
        <v>1107</v>
      </c>
      <c r="G92" s="184" t="s">
        <v>110</v>
      </c>
      <c r="H92" s="185">
        <v>347.937</v>
      </c>
      <c r="I92" s="186"/>
      <c r="J92" s="187">
        <f>ROUND(I92*H92,2)</f>
        <v>0</v>
      </c>
      <c r="K92" s="183" t="s">
        <v>167</v>
      </c>
      <c r="L92" s="41"/>
      <c r="M92" s="188" t="s">
        <v>19</v>
      </c>
      <c r="N92" s="189" t="s">
        <v>43</v>
      </c>
      <c r="O92" s="66"/>
      <c r="P92" s="190">
        <f>O92*H92</f>
        <v>0</v>
      </c>
      <c r="Q92" s="190">
        <v>0</v>
      </c>
      <c r="R92" s="190">
        <f>Q92*H92</f>
        <v>0</v>
      </c>
      <c r="S92" s="190">
        <v>0</v>
      </c>
      <c r="T92" s="191">
        <f>S92*H92</f>
        <v>0</v>
      </c>
      <c r="U92" s="36"/>
      <c r="V92" s="36"/>
      <c r="W92" s="36"/>
      <c r="X92" s="36"/>
      <c r="Y92" s="36"/>
      <c r="Z92" s="36"/>
      <c r="AA92" s="36"/>
      <c r="AB92" s="36"/>
      <c r="AC92" s="36"/>
      <c r="AD92" s="36"/>
      <c r="AE92" s="36"/>
      <c r="AR92" s="192" t="s">
        <v>168</v>
      </c>
      <c r="AT92" s="192" t="s">
        <v>163</v>
      </c>
      <c r="AU92" s="192" t="s">
        <v>81</v>
      </c>
      <c r="AY92" s="19" t="s">
        <v>160</v>
      </c>
      <c r="BE92" s="193">
        <f>IF(N92="základní",J92,0)</f>
        <v>0</v>
      </c>
      <c r="BF92" s="193">
        <f>IF(N92="snížená",J92,0)</f>
        <v>0</v>
      </c>
      <c r="BG92" s="193">
        <f>IF(N92="zákl. přenesená",J92,0)</f>
        <v>0</v>
      </c>
      <c r="BH92" s="193">
        <f>IF(N92="sníž. přenesená",J92,0)</f>
        <v>0</v>
      </c>
      <c r="BI92" s="193">
        <f>IF(N92="nulová",J92,0)</f>
        <v>0</v>
      </c>
      <c r="BJ92" s="19" t="s">
        <v>79</v>
      </c>
      <c r="BK92" s="193">
        <f>ROUND(I92*H92,2)</f>
        <v>0</v>
      </c>
      <c r="BL92" s="19" t="s">
        <v>168</v>
      </c>
      <c r="BM92" s="192" t="s">
        <v>1108</v>
      </c>
    </row>
    <row r="93" spans="1:47" s="2" customFormat="1" ht="11.25">
      <c r="A93" s="36"/>
      <c r="B93" s="37"/>
      <c r="C93" s="38"/>
      <c r="D93" s="194" t="s">
        <v>170</v>
      </c>
      <c r="E93" s="38"/>
      <c r="F93" s="195" t="s">
        <v>1109</v>
      </c>
      <c r="G93" s="38"/>
      <c r="H93" s="38"/>
      <c r="I93" s="196"/>
      <c r="J93" s="38"/>
      <c r="K93" s="38"/>
      <c r="L93" s="41"/>
      <c r="M93" s="197"/>
      <c r="N93" s="198"/>
      <c r="O93" s="66"/>
      <c r="P93" s="66"/>
      <c r="Q93" s="66"/>
      <c r="R93" s="66"/>
      <c r="S93" s="66"/>
      <c r="T93" s="67"/>
      <c r="U93" s="36"/>
      <c r="V93" s="36"/>
      <c r="W93" s="36"/>
      <c r="X93" s="36"/>
      <c r="Y93" s="36"/>
      <c r="Z93" s="36"/>
      <c r="AA93" s="36"/>
      <c r="AB93" s="36"/>
      <c r="AC93" s="36"/>
      <c r="AD93" s="36"/>
      <c r="AE93" s="36"/>
      <c r="AT93" s="19" t="s">
        <v>170</v>
      </c>
      <c r="AU93" s="19" t="s">
        <v>81</v>
      </c>
    </row>
    <row r="94" spans="1:47" s="2" customFormat="1" ht="78">
      <c r="A94" s="36"/>
      <c r="B94" s="37"/>
      <c r="C94" s="38"/>
      <c r="D94" s="201" t="s">
        <v>298</v>
      </c>
      <c r="E94" s="38"/>
      <c r="F94" s="243" t="s">
        <v>1110</v>
      </c>
      <c r="G94" s="38"/>
      <c r="H94" s="38"/>
      <c r="I94" s="196"/>
      <c r="J94" s="38"/>
      <c r="K94" s="38"/>
      <c r="L94" s="41"/>
      <c r="M94" s="197"/>
      <c r="N94" s="198"/>
      <c r="O94" s="66"/>
      <c r="P94" s="66"/>
      <c r="Q94" s="66"/>
      <c r="R94" s="66"/>
      <c r="S94" s="66"/>
      <c r="T94" s="67"/>
      <c r="U94" s="36"/>
      <c r="V94" s="36"/>
      <c r="W94" s="36"/>
      <c r="X94" s="36"/>
      <c r="Y94" s="36"/>
      <c r="Z94" s="36"/>
      <c r="AA94" s="36"/>
      <c r="AB94" s="36"/>
      <c r="AC94" s="36"/>
      <c r="AD94" s="36"/>
      <c r="AE94" s="36"/>
      <c r="AT94" s="19" t="s">
        <v>298</v>
      </c>
      <c r="AU94" s="19" t="s">
        <v>81</v>
      </c>
    </row>
    <row r="95" spans="1:65" s="2" customFormat="1" ht="24.2" customHeight="1">
      <c r="A95" s="36"/>
      <c r="B95" s="37"/>
      <c r="C95" s="181" t="s">
        <v>81</v>
      </c>
      <c r="D95" s="181" t="s">
        <v>163</v>
      </c>
      <c r="E95" s="182" t="s">
        <v>1111</v>
      </c>
      <c r="F95" s="183" t="s">
        <v>1112</v>
      </c>
      <c r="G95" s="184" t="s">
        <v>110</v>
      </c>
      <c r="H95" s="185">
        <v>249.203</v>
      </c>
      <c r="I95" s="186"/>
      <c r="J95" s="187">
        <f>ROUND(I95*H95,2)</f>
        <v>0</v>
      </c>
      <c r="K95" s="183" t="s">
        <v>167</v>
      </c>
      <c r="L95" s="41"/>
      <c r="M95" s="188" t="s">
        <v>19</v>
      </c>
      <c r="N95" s="189" t="s">
        <v>43</v>
      </c>
      <c r="O95" s="66"/>
      <c r="P95" s="190">
        <f>O95*H95</f>
        <v>0</v>
      </c>
      <c r="Q95" s="190">
        <v>0</v>
      </c>
      <c r="R95" s="190">
        <f>Q95*H95</f>
        <v>0</v>
      </c>
      <c r="S95" s="190">
        <v>0</v>
      </c>
      <c r="T95" s="191">
        <f>S95*H95</f>
        <v>0</v>
      </c>
      <c r="U95" s="36"/>
      <c r="V95" s="36"/>
      <c r="W95" s="36"/>
      <c r="X95" s="36"/>
      <c r="Y95" s="36"/>
      <c r="Z95" s="36"/>
      <c r="AA95" s="36"/>
      <c r="AB95" s="36"/>
      <c r="AC95" s="36"/>
      <c r="AD95" s="36"/>
      <c r="AE95" s="36"/>
      <c r="AR95" s="192" t="s">
        <v>168</v>
      </c>
      <c r="AT95" s="192" t="s">
        <v>163</v>
      </c>
      <c r="AU95" s="192" t="s">
        <v>81</v>
      </c>
      <c r="AY95" s="19" t="s">
        <v>160</v>
      </c>
      <c r="BE95" s="193">
        <f>IF(N95="základní",J95,0)</f>
        <v>0</v>
      </c>
      <c r="BF95" s="193">
        <f>IF(N95="snížená",J95,0)</f>
        <v>0</v>
      </c>
      <c r="BG95" s="193">
        <f>IF(N95="zákl. přenesená",J95,0)</f>
        <v>0</v>
      </c>
      <c r="BH95" s="193">
        <f>IF(N95="sníž. přenesená",J95,0)</f>
        <v>0</v>
      </c>
      <c r="BI95" s="193">
        <f>IF(N95="nulová",J95,0)</f>
        <v>0</v>
      </c>
      <c r="BJ95" s="19" t="s">
        <v>79</v>
      </c>
      <c r="BK95" s="193">
        <f>ROUND(I95*H95,2)</f>
        <v>0</v>
      </c>
      <c r="BL95" s="19" t="s">
        <v>168</v>
      </c>
      <c r="BM95" s="192" t="s">
        <v>1113</v>
      </c>
    </row>
    <row r="96" spans="1:47" s="2" customFormat="1" ht="11.25">
      <c r="A96" s="36"/>
      <c r="B96" s="37"/>
      <c r="C96" s="38"/>
      <c r="D96" s="194" t="s">
        <v>170</v>
      </c>
      <c r="E96" s="38"/>
      <c r="F96" s="195" t="s">
        <v>1114</v>
      </c>
      <c r="G96" s="38"/>
      <c r="H96" s="38"/>
      <c r="I96" s="196"/>
      <c r="J96" s="38"/>
      <c r="K96" s="38"/>
      <c r="L96" s="41"/>
      <c r="M96" s="197"/>
      <c r="N96" s="198"/>
      <c r="O96" s="66"/>
      <c r="P96" s="66"/>
      <c r="Q96" s="66"/>
      <c r="R96" s="66"/>
      <c r="S96" s="66"/>
      <c r="T96" s="67"/>
      <c r="U96" s="36"/>
      <c r="V96" s="36"/>
      <c r="W96" s="36"/>
      <c r="X96" s="36"/>
      <c r="Y96" s="36"/>
      <c r="Z96" s="36"/>
      <c r="AA96" s="36"/>
      <c r="AB96" s="36"/>
      <c r="AC96" s="36"/>
      <c r="AD96" s="36"/>
      <c r="AE96" s="36"/>
      <c r="AT96" s="19" t="s">
        <v>170</v>
      </c>
      <c r="AU96" s="19" t="s">
        <v>81</v>
      </c>
    </row>
    <row r="97" spans="1:47" s="2" customFormat="1" ht="29.25">
      <c r="A97" s="36"/>
      <c r="B97" s="37"/>
      <c r="C97" s="38"/>
      <c r="D97" s="201" t="s">
        <v>298</v>
      </c>
      <c r="E97" s="38"/>
      <c r="F97" s="243" t="s">
        <v>1115</v>
      </c>
      <c r="G97" s="38"/>
      <c r="H97" s="38"/>
      <c r="I97" s="196"/>
      <c r="J97" s="38"/>
      <c r="K97" s="38"/>
      <c r="L97" s="41"/>
      <c r="M97" s="197"/>
      <c r="N97" s="198"/>
      <c r="O97" s="66"/>
      <c r="P97" s="66"/>
      <c r="Q97" s="66"/>
      <c r="R97" s="66"/>
      <c r="S97" s="66"/>
      <c r="T97" s="67"/>
      <c r="U97" s="36"/>
      <c r="V97" s="36"/>
      <c r="W97" s="36"/>
      <c r="X97" s="36"/>
      <c r="Y97" s="36"/>
      <c r="Z97" s="36"/>
      <c r="AA97" s="36"/>
      <c r="AB97" s="36"/>
      <c r="AC97" s="36"/>
      <c r="AD97" s="36"/>
      <c r="AE97" s="36"/>
      <c r="AT97" s="19" t="s">
        <v>298</v>
      </c>
      <c r="AU97" s="19" t="s">
        <v>81</v>
      </c>
    </row>
    <row r="98" spans="1:65" s="2" customFormat="1" ht="21.75" customHeight="1">
      <c r="A98" s="36"/>
      <c r="B98" s="37"/>
      <c r="C98" s="181" t="s">
        <v>189</v>
      </c>
      <c r="D98" s="181" t="s">
        <v>163</v>
      </c>
      <c r="E98" s="182" t="s">
        <v>1116</v>
      </c>
      <c r="F98" s="183" t="s">
        <v>1117</v>
      </c>
      <c r="G98" s="184" t="s">
        <v>110</v>
      </c>
      <c r="H98" s="185">
        <v>249.203</v>
      </c>
      <c r="I98" s="186"/>
      <c r="J98" s="187">
        <f>ROUND(I98*H98,2)</f>
        <v>0</v>
      </c>
      <c r="K98" s="183" t="s">
        <v>167</v>
      </c>
      <c r="L98" s="41"/>
      <c r="M98" s="188" t="s">
        <v>19</v>
      </c>
      <c r="N98" s="189" t="s">
        <v>43</v>
      </c>
      <c r="O98" s="66"/>
      <c r="P98" s="190">
        <f>O98*H98</f>
        <v>0</v>
      </c>
      <c r="Q98" s="190">
        <v>0</v>
      </c>
      <c r="R98" s="190">
        <f>Q98*H98</f>
        <v>0</v>
      </c>
      <c r="S98" s="190">
        <v>0</v>
      </c>
      <c r="T98" s="191">
        <f>S98*H98</f>
        <v>0</v>
      </c>
      <c r="U98" s="36"/>
      <c r="V98" s="36"/>
      <c r="W98" s="36"/>
      <c r="X98" s="36"/>
      <c r="Y98" s="36"/>
      <c r="Z98" s="36"/>
      <c r="AA98" s="36"/>
      <c r="AB98" s="36"/>
      <c r="AC98" s="36"/>
      <c r="AD98" s="36"/>
      <c r="AE98" s="36"/>
      <c r="AR98" s="192" t="s">
        <v>168</v>
      </c>
      <c r="AT98" s="192" t="s">
        <v>163</v>
      </c>
      <c r="AU98" s="192" t="s">
        <v>81</v>
      </c>
      <c r="AY98" s="19" t="s">
        <v>160</v>
      </c>
      <c r="BE98" s="193">
        <f>IF(N98="základní",J98,0)</f>
        <v>0</v>
      </c>
      <c r="BF98" s="193">
        <f>IF(N98="snížená",J98,0)</f>
        <v>0</v>
      </c>
      <c r="BG98" s="193">
        <f>IF(N98="zákl. přenesená",J98,0)</f>
        <v>0</v>
      </c>
      <c r="BH98" s="193">
        <f>IF(N98="sníž. přenesená",J98,0)</f>
        <v>0</v>
      </c>
      <c r="BI98" s="193">
        <f>IF(N98="nulová",J98,0)</f>
        <v>0</v>
      </c>
      <c r="BJ98" s="19" t="s">
        <v>79</v>
      </c>
      <c r="BK98" s="193">
        <f>ROUND(I98*H98,2)</f>
        <v>0</v>
      </c>
      <c r="BL98" s="19" t="s">
        <v>168</v>
      </c>
      <c r="BM98" s="192" t="s">
        <v>1118</v>
      </c>
    </row>
    <row r="99" spans="1:47" s="2" customFormat="1" ht="11.25">
      <c r="A99" s="36"/>
      <c r="B99" s="37"/>
      <c r="C99" s="38"/>
      <c r="D99" s="194" t="s">
        <v>170</v>
      </c>
      <c r="E99" s="38"/>
      <c r="F99" s="195" t="s">
        <v>1119</v>
      </c>
      <c r="G99" s="38"/>
      <c r="H99" s="38"/>
      <c r="I99" s="196"/>
      <c r="J99" s="38"/>
      <c r="K99" s="38"/>
      <c r="L99" s="41"/>
      <c r="M99" s="197"/>
      <c r="N99" s="198"/>
      <c r="O99" s="66"/>
      <c r="P99" s="66"/>
      <c r="Q99" s="66"/>
      <c r="R99" s="66"/>
      <c r="S99" s="66"/>
      <c r="T99" s="67"/>
      <c r="U99" s="36"/>
      <c r="V99" s="36"/>
      <c r="W99" s="36"/>
      <c r="X99" s="36"/>
      <c r="Y99" s="36"/>
      <c r="Z99" s="36"/>
      <c r="AA99" s="36"/>
      <c r="AB99" s="36"/>
      <c r="AC99" s="36"/>
      <c r="AD99" s="36"/>
      <c r="AE99" s="36"/>
      <c r="AT99" s="19" t="s">
        <v>170</v>
      </c>
      <c r="AU99" s="19" t="s">
        <v>81</v>
      </c>
    </row>
    <row r="100" spans="1:47" s="2" customFormat="1" ht="19.5">
      <c r="A100" s="36"/>
      <c r="B100" s="37"/>
      <c r="C100" s="38"/>
      <c r="D100" s="201" t="s">
        <v>298</v>
      </c>
      <c r="E100" s="38"/>
      <c r="F100" s="243" t="s">
        <v>367</v>
      </c>
      <c r="G100" s="38"/>
      <c r="H100" s="38"/>
      <c r="I100" s="196"/>
      <c r="J100" s="38"/>
      <c r="K100" s="38"/>
      <c r="L100" s="41"/>
      <c r="M100" s="197"/>
      <c r="N100" s="198"/>
      <c r="O100" s="66"/>
      <c r="P100" s="66"/>
      <c r="Q100" s="66"/>
      <c r="R100" s="66"/>
      <c r="S100" s="66"/>
      <c r="T100" s="67"/>
      <c r="U100" s="36"/>
      <c r="V100" s="36"/>
      <c r="W100" s="36"/>
      <c r="X100" s="36"/>
      <c r="Y100" s="36"/>
      <c r="Z100" s="36"/>
      <c r="AA100" s="36"/>
      <c r="AB100" s="36"/>
      <c r="AC100" s="36"/>
      <c r="AD100" s="36"/>
      <c r="AE100" s="36"/>
      <c r="AT100" s="19" t="s">
        <v>298</v>
      </c>
      <c r="AU100" s="19" t="s">
        <v>81</v>
      </c>
    </row>
    <row r="101" spans="2:51" s="13" customFormat="1" ht="11.25">
      <c r="B101" s="199"/>
      <c r="C101" s="200"/>
      <c r="D101" s="201" t="s">
        <v>172</v>
      </c>
      <c r="E101" s="202" t="s">
        <v>19</v>
      </c>
      <c r="F101" s="203" t="s">
        <v>1120</v>
      </c>
      <c r="G101" s="200"/>
      <c r="H101" s="202" t="s">
        <v>19</v>
      </c>
      <c r="I101" s="204"/>
      <c r="J101" s="200"/>
      <c r="K101" s="200"/>
      <c r="L101" s="205"/>
      <c r="M101" s="206"/>
      <c r="N101" s="207"/>
      <c r="O101" s="207"/>
      <c r="P101" s="207"/>
      <c r="Q101" s="207"/>
      <c r="R101" s="207"/>
      <c r="S101" s="207"/>
      <c r="T101" s="208"/>
      <c r="AT101" s="209" t="s">
        <v>172</v>
      </c>
      <c r="AU101" s="209" t="s">
        <v>81</v>
      </c>
      <c r="AV101" s="13" t="s">
        <v>79</v>
      </c>
      <c r="AW101" s="13" t="s">
        <v>33</v>
      </c>
      <c r="AX101" s="13" t="s">
        <v>72</v>
      </c>
      <c r="AY101" s="209" t="s">
        <v>160</v>
      </c>
    </row>
    <row r="102" spans="2:51" s="13" customFormat="1" ht="11.25">
      <c r="B102" s="199"/>
      <c r="C102" s="200"/>
      <c r="D102" s="201" t="s">
        <v>172</v>
      </c>
      <c r="E102" s="202" t="s">
        <v>19</v>
      </c>
      <c r="F102" s="203" t="s">
        <v>173</v>
      </c>
      <c r="G102" s="200"/>
      <c r="H102" s="202" t="s">
        <v>19</v>
      </c>
      <c r="I102" s="204"/>
      <c r="J102" s="200"/>
      <c r="K102" s="200"/>
      <c r="L102" s="205"/>
      <c r="M102" s="206"/>
      <c r="N102" s="207"/>
      <c r="O102" s="207"/>
      <c r="P102" s="207"/>
      <c r="Q102" s="207"/>
      <c r="R102" s="207"/>
      <c r="S102" s="207"/>
      <c r="T102" s="208"/>
      <c r="AT102" s="209" t="s">
        <v>172</v>
      </c>
      <c r="AU102" s="209" t="s">
        <v>81</v>
      </c>
      <c r="AV102" s="13" t="s">
        <v>79</v>
      </c>
      <c r="AW102" s="13" t="s">
        <v>33</v>
      </c>
      <c r="AX102" s="13" t="s">
        <v>72</v>
      </c>
      <c r="AY102" s="209" t="s">
        <v>160</v>
      </c>
    </row>
    <row r="103" spans="2:51" s="13" customFormat="1" ht="11.25">
      <c r="B103" s="199"/>
      <c r="C103" s="200"/>
      <c r="D103" s="201" t="s">
        <v>172</v>
      </c>
      <c r="E103" s="202" t="s">
        <v>19</v>
      </c>
      <c r="F103" s="203" t="s">
        <v>1121</v>
      </c>
      <c r="G103" s="200"/>
      <c r="H103" s="202" t="s">
        <v>19</v>
      </c>
      <c r="I103" s="204"/>
      <c r="J103" s="200"/>
      <c r="K103" s="200"/>
      <c r="L103" s="205"/>
      <c r="M103" s="206"/>
      <c r="N103" s="207"/>
      <c r="O103" s="207"/>
      <c r="P103" s="207"/>
      <c r="Q103" s="207"/>
      <c r="R103" s="207"/>
      <c r="S103" s="207"/>
      <c r="T103" s="208"/>
      <c r="AT103" s="209" t="s">
        <v>172</v>
      </c>
      <c r="AU103" s="209" t="s">
        <v>81</v>
      </c>
      <c r="AV103" s="13" t="s">
        <v>79</v>
      </c>
      <c r="AW103" s="13" t="s">
        <v>33</v>
      </c>
      <c r="AX103" s="13" t="s">
        <v>72</v>
      </c>
      <c r="AY103" s="209" t="s">
        <v>160</v>
      </c>
    </row>
    <row r="104" spans="2:51" s="14" customFormat="1" ht="11.25">
      <c r="B104" s="210"/>
      <c r="C104" s="211"/>
      <c r="D104" s="201" t="s">
        <v>172</v>
      </c>
      <c r="E104" s="212" t="s">
        <v>19</v>
      </c>
      <c r="F104" s="213" t="s">
        <v>1122</v>
      </c>
      <c r="G104" s="211"/>
      <c r="H104" s="214">
        <v>139.125</v>
      </c>
      <c r="I104" s="215"/>
      <c r="J104" s="211"/>
      <c r="K104" s="211"/>
      <c r="L104" s="216"/>
      <c r="M104" s="217"/>
      <c r="N104" s="218"/>
      <c r="O104" s="218"/>
      <c r="P104" s="218"/>
      <c r="Q104" s="218"/>
      <c r="R104" s="218"/>
      <c r="S104" s="218"/>
      <c r="T104" s="219"/>
      <c r="AT104" s="220" t="s">
        <v>172</v>
      </c>
      <c r="AU104" s="220" t="s">
        <v>81</v>
      </c>
      <c r="AV104" s="14" t="s">
        <v>81</v>
      </c>
      <c r="AW104" s="14" t="s">
        <v>33</v>
      </c>
      <c r="AX104" s="14" t="s">
        <v>72</v>
      </c>
      <c r="AY104" s="220" t="s">
        <v>160</v>
      </c>
    </row>
    <row r="105" spans="2:51" s="14" customFormat="1" ht="11.25">
      <c r="B105" s="210"/>
      <c r="C105" s="211"/>
      <c r="D105" s="201" t="s">
        <v>172</v>
      </c>
      <c r="E105" s="212" t="s">
        <v>19</v>
      </c>
      <c r="F105" s="213" t="s">
        <v>1123</v>
      </c>
      <c r="G105" s="211"/>
      <c r="H105" s="214">
        <v>40.648</v>
      </c>
      <c r="I105" s="215"/>
      <c r="J105" s="211"/>
      <c r="K105" s="211"/>
      <c r="L105" s="216"/>
      <c r="M105" s="217"/>
      <c r="N105" s="218"/>
      <c r="O105" s="218"/>
      <c r="P105" s="218"/>
      <c r="Q105" s="218"/>
      <c r="R105" s="218"/>
      <c r="S105" s="218"/>
      <c r="T105" s="219"/>
      <c r="AT105" s="220" t="s">
        <v>172</v>
      </c>
      <c r="AU105" s="220" t="s">
        <v>81</v>
      </c>
      <c r="AV105" s="14" t="s">
        <v>81</v>
      </c>
      <c r="AW105" s="14" t="s">
        <v>33</v>
      </c>
      <c r="AX105" s="14" t="s">
        <v>72</v>
      </c>
      <c r="AY105" s="220" t="s">
        <v>160</v>
      </c>
    </row>
    <row r="106" spans="2:51" s="14" customFormat="1" ht="11.25">
      <c r="B106" s="210"/>
      <c r="C106" s="211"/>
      <c r="D106" s="201" t="s">
        <v>172</v>
      </c>
      <c r="E106" s="212" t="s">
        <v>19</v>
      </c>
      <c r="F106" s="213" t="s">
        <v>1124</v>
      </c>
      <c r="G106" s="211"/>
      <c r="H106" s="214">
        <v>69.43</v>
      </c>
      <c r="I106" s="215"/>
      <c r="J106" s="211"/>
      <c r="K106" s="211"/>
      <c r="L106" s="216"/>
      <c r="M106" s="217"/>
      <c r="N106" s="218"/>
      <c r="O106" s="218"/>
      <c r="P106" s="218"/>
      <c r="Q106" s="218"/>
      <c r="R106" s="218"/>
      <c r="S106" s="218"/>
      <c r="T106" s="219"/>
      <c r="AT106" s="220" t="s">
        <v>172</v>
      </c>
      <c r="AU106" s="220" t="s">
        <v>81</v>
      </c>
      <c r="AV106" s="14" t="s">
        <v>81</v>
      </c>
      <c r="AW106" s="14" t="s">
        <v>33</v>
      </c>
      <c r="AX106" s="14" t="s">
        <v>72</v>
      </c>
      <c r="AY106" s="220" t="s">
        <v>160</v>
      </c>
    </row>
    <row r="107" spans="2:51" s="16" customFormat="1" ht="11.25">
      <c r="B107" s="232"/>
      <c r="C107" s="233"/>
      <c r="D107" s="201" t="s">
        <v>172</v>
      </c>
      <c r="E107" s="234" t="s">
        <v>19</v>
      </c>
      <c r="F107" s="235" t="s">
        <v>188</v>
      </c>
      <c r="G107" s="233"/>
      <c r="H107" s="236">
        <v>249.203</v>
      </c>
      <c r="I107" s="237"/>
      <c r="J107" s="233"/>
      <c r="K107" s="233"/>
      <c r="L107" s="238"/>
      <c r="M107" s="239"/>
      <c r="N107" s="240"/>
      <c r="O107" s="240"/>
      <c r="P107" s="240"/>
      <c r="Q107" s="240"/>
      <c r="R107" s="240"/>
      <c r="S107" s="240"/>
      <c r="T107" s="241"/>
      <c r="AT107" s="242" t="s">
        <v>172</v>
      </c>
      <c r="AU107" s="242" t="s">
        <v>81</v>
      </c>
      <c r="AV107" s="16" t="s">
        <v>189</v>
      </c>
      <c r="AW107" s="16" t="s">
        <v>33</v>
      </c>
      <c r="AX107" s="16" t="s">
        <v>72</v>
      </c>
      <c r="AY107" s="242" t="s">
        <v>160</v>
      </c>
    </row>
    <row r="108" spans="2:51" s="13" customFormat="1" ht="11.25">
      <c r="B108" s="199"/>
      <c r="C108" s="200"/>
      <c r="D108" s="201" t="s">
        <v>172</v>
      </c>
      <c r="E108" s="202" t="s">
        <v>19</v>
      </c>
      <c r="F108" s="203" t="s">
        <v>1125</v>
      </c>
      <c r="G108" s="200"/>
      <c r="H108" s="202" t="s">
        <v>19</v>
      </c>
      <c r="I108" s="204"/>
      <c r="J108" s="200"/>
      <c r="K108" s="200"/>
      <c r="L108" s="205"/>
      <c r="M108" s="206"/>
      <c r="N108" s="207"/>
      <c r="O108" s="207"/>
      <c r="P108" s="207"/>
      <c r="Q108" s="207"/>
      <c r="R108" s="207"/>
      <c r="S108" s="207"/>
      <c r="T108" s="208"/>
      <c r="AT108" s="209" t="s">
        <v>172</v>
      </c>
      <c r="AU108" s="209" t="s">
        <v>81</v>
      </c>
      <c r="AV108" s="13" t="s">
        <v>79</v>
      </c>
      <c r="AW108" s="13" t="s">
        <v>33</v>
      </c>
      <c r="AX108" s="13" t="s">
        <v>72</v>
      </c>
      <c r="AY108" s="209" t="s">
        <v>160</v>
      </c>
    </row>
    <row r="109" spans="2:51" s="14" customFormat="1" ht="11.25">
      <c r="B109" s="210"/>
      <c r="C109" s="211"/>
      <c r="D109" s="201" t="s">
        <v>172</v>
      </c>
      <c r="E109" s="212" t="s">
        <v>19</v>
      </c>
      <c r="F109" s="213" t="s">
        <v>72</v>
      </c>
      <c r="G109" s="211"/>
      <c r="H109" s="214">
        <v>0</v>
      </c>
      <c r="I109" s="215"/>
      <c r="J109" s="211"/>
      <c r="K109" s="211"/>
      <c r="L109" s="216"/>
      <c r="M109" s="217"/>
      <c r="N109" s="218"/>
      <c r="O109" s="218"/>
      <c r="P109" s="218"/>
      <c r="Q109" s="218"/>
      <c r="R109" s="218"/>
      <c r="S109" s="218"/>
      <c r="T109" s="219"/>
      <c r="AT109" s="220" t="s">
        <v>172</v>
      </c>
      <c r="AU109" s="220" t="s">
        <v>81</v>
      </c>
      <c r="AV109" s="14" t="s">
        <v>81</v>
      </c>
      <c r="AW109" s="14" t="s">
        <v>33</v>
      </c>
      <c r="AX109" s="14" t="s">
        <v>72</v>
      </c>
      <c r="AY109" s="220" t="s">
        <v>160</v>
      </c>
    </row>
    <row r="110" spans="2:51" s="16" customFormat="1" ht="11.25">
      <c r="B110" s="232"/>
      <c r="C110" s="233"/>
      <c r="D110" s="201" t="s">
        <v>172</v>
      </c>
      <c r="E110" s="234" t="s">
        <v>19</v>
      </c>
      <c r="F110" s="235" t="s">
        <v>188</v>
      </c>
      <c r="G110" s="233"/>
      <c r="H110" s="236">
        <v>0</v>
      </c>
      <c r="I110" s="237"/>
      <c r="J110" s="233"/>
      <c r="K110" s="233"/>
      <c r="L110" s="238"/>
      <c r="M110" s="239"/>
      <c r="N110" s="240"/>
      <c r="O110" s="240"/>
      <c r="P110" s="240"/>
      <c r="Q110" s="240"/>
      <c r="R110" s="240"/>
      <c r="S110" s="240"/>
      <c r="T110" s="241"/>
      <c r="AT110" s="242" t="s">
        <v>172</v>
      </c>
      <c r="AU110" s="242" t="s">
        <v>81</v>
      </c>
      <c r="AV110" s="16" t="s">
        <v>189</v>
      </c>
      <c r="AW110" s="16" t="s">
        <v>33</v>
      </c>
      <c r="AX110" s="16" t="s">
        <v>72</v>
      </c>
      <c r="AY110" s="242" t="s">
        <v>160</v>
      </c>
    </row>
    <row r="111" spans="2:51" s="15" customFormat="1" ht="11.25">
      <c r="B111" s="221"/>
      <c r="C111" s="222"/>
      <c r="D111" s="201" t="s">
        <v>172</v>
      </c>
      <c r="E111" s="223" t="s">
        <v>19</v>
      </c>
      <c r="F111" s="224" t="s">
        <v>178</v>
      </c>
      <c r="G111" s="222"/>
      <c r="H111" s="225">
        <v>249.203</v>
      </c>
      <c r="I111" s="226"/>
      <c r="J111" s="222"/>
      <c r="K111" s="222"/>
      <c r="L111" s="227"/>
      <c r="M111" s="228"/>
      <c r="N111" s="229"/>
      <c r="O111" s="229"/>
      <c r="P111" s="229"/>
      <c r="Q111" s="229"/>
      <c r="R111" s="229"/>
      <c r="S111" s="229"/>
      <c r="T111" s="230"/>
      <c r="AT111" s="231" t="s">
        <v>172</v>
      </c>
      <c r="AU111" s="231" t="s">
        <v>81</v>
      </c>
      <c r="AV111" s="15" t="s">
        <v>168</v>
      </c>
      <c r="AW111" s="15" t="s">
        <v>33</v>
      </c>
      <c r="AX111" s="15" t="s">
        <v>79</v>
      </c>
      <c r="AY111" s="231" t="s">
        <v>160</v>
      </c>
    </row>
    <row r="112" spans="1:65" s="2" customFormat="1" ht="24.2" customHeight="1">
      <c r="A112" s="36"/>
      <c r="B112" s="37"/>
      <c r="C112" s="181" t="s">
        <v>168</v>
      </c>
      <c r="D112" s="181" t="s">
        <v>163</v>
      </c>
      <c r="E112" s="182" t="s">
        <v>383</v>
      </c>
      <c r="F112" s="183" t="s">
        <v>384</v>
      </c>
      <c r="G112" s="184" t="s">
        <v>110</v>
      </c>
      <c r="H112" s="185">
        <v>347.937</v>
      </c>
      <c r="I112" s="186"/>
      <c r="J112" s="187">
        <f>ROUND(I112*H112,2)</f>
        <v>0</v>
      </c>
      <c r="K112" s="183" t="s">
        <v>167</v>
      </c>
      <c r="L112" s="41"/>
      <c r="M112" s="188" t="s">
        <v>19</v>
      </c>
      <c r="N112" s="189" t="s">
        <v>43</v>
      </c>
      <c r="O112" s="66"/>
      <c r="P112" s="190">
        <f>O112*H112</f>
        <v>0</v>
      </c>
      <c r="Q112" s="190">
        <v>0</v>
      </c>
      <c r="R112" s="190">
        <f>Q112*H112</f>
        <v>0</v>
      </c>
      <c r="S112" s="190">
        <v>0</v>
      </c>
      <c r="T112" s="191">
        <f>S112*H112</f>
        <v>0</v>
      </c>
      <c r="U112" s="36"/>
      <c r="V112" s="36"/>
      <c r="W112" s="36"/>
      <c r="X112" s="36"/>
      <c r="Y112" s="36"/>
      <c r="Z112" s="36"/>
      <c r="AA112" s="36"/>
      <c r="AB112" s="36"/>
      <c r="AC112" s="36"/>
      <c r="AD112" s="36"/>
      <c r="AE112" s="36"/>
      <c r="AR112" s="192" t="s">
        <v>168</v>
      </c>
      <c r="AT112" s="192" t="s">
        <v>163</v>
      </c>
      <c r="AU112" s="192" t="s">
        <v>81</v>
      </c>
      <c r="AY112" s="19" t="s">
        <v>160</v>
      </c>
      <c r="BE112" s="193">
        <f>IF(N112="základní",J112,0)</f>
        <v>0</v>
      </c>
      <c r="BF112" s="193">
        <f>IF(N112="snížená",J112,0)</f>
        <v>0</v>
      </c>
      <c r="BG112" s="193">
        <f>IF(N112="zákl. přenesená",J112,0)</f>
        <v>0</v>
      </c>
      <c r="BH112" s="193">
        <f>IF(N112="sníž. přenesená",J112,0)</f>
        <v>0</v>
      </c>
      <c r="BI112" s="193">
        <f>IF(N112="nulová",J112,0)</f>
        <v>0</v>
      </c>
      <c r="BJ112" s="19" t="s">
        <v>79</v>
      </c>
      <c r="BK112" s="193">
        <f>ROUND(I112*H112,2)</f>
        <v>0</v>
      </c>
      <c r="BL112" s="19" t="s">
        <v>168</v>
      </c>
      <c r="BM112" s="192" t="s">
        <v>1126</v>
      </c>
    </row>
    <row r="113" spans="1:47" s="2" customFormat="1" ht="11.25">
      <c r="A113" s="36"/>
      <c r="B113" s="37"/>
      <c r="C113" s="38"/>
      <c r="D113" s="194" t="s">
        <v>170</v>
      </c>
      <c r="E113" s="38"/>
      <c r="F113" s="195" t="s">
        <v>386</v>
      </c>
      <c r="G113" s="38"/>
      <c r="H113" s="38"/>
      <c r="I113" s="196"/>
      <c r="J113" s="38"/>
      <c r="K113" s="38"/>
      <c r="L113" s="41"/>
      <c r="M113" s="197"/>
      <c r="N113" s="198"/>
      <c r="O113" s="66"/>
      <c r="P113" s="66"/>
      <c r="Q113" s="66"/>
      <c r="R113" s="66"/>
      <c r="S113" s="66"/>
      <c r="T113" s="67"/>
      <c r="U113" s="36"/>
      <c r="V113" s="36"/>
      <c r="W113" s="36"/>
      <c r="X113" s="36"/>
      <c r="Y113" s="36"/>
      <c r="Z113" s="36"/>
      <c r="AA113" s="36"/>
      <c r="AB113" s="36"/>
      <c r="AC113" s="36"/>
      <c r="AD113" s="36"/>
      <c r="AE113" s="36"/>
      <c r="AT113" s="19" t="s">
        <v>170</v>
      </c>
      <c r="AU113" s="19" t="s">
        <v>81</v>
      </c>
    </row>
    <row r="114" spans="1:47" s="2" customFormat="1" ht="19.5">
      <c r="A114" s="36"/>
      <c r="B114" s="37"/>
      <c r="C114" s="38"/>
      <c r="D114" s="201" t="s">
        <v>298</v>
      </c>
      <c r="E114" s="38"/>
      <c r="F114" s="243" t="s">
        <v>367</v>
      </c>
      <c r="G114" s="38"/>
      <c r="H114" s="38"/>
      <c r="I114" s="196"/>
      <c r="J114" s="38"/>
      <c r="K114" s="38"/>
      <c r="L114" s="41"/>
      <c r="M114" s="197"/>
      <c r="N114" s="198"/>
      <c r="O114" s="66"/>
      <c r="P114" s="66"/>
      <c r="Q114" s="66"/>
      <c r="R114" s="66"/>
      <c r="S114" s="66"/>
      <c r="T114" s="67"/>
      <c r="U114" s="36"/>
      <c r="V114" s="36"/>
      <c r="W114" s="36"/>
      <c r="X114" s="36"/>
      <c r="Y114" s="36"/>
      <c r="Z114" s="36"/>
      <c r="AA114" s="36"/>
      <c r="AB114" s="36"/>
      <c r="AC114" s="36"/>
      <c r="AD114" s="36"/>
      <c r="AE114" s="36"/>
      <c r="AT114" s="19" t="s">
        <v>298</v>
      </c>
      <c r="AU114" s="19" t="s">
        <v>81</v>
      </c>
    </row>
    <row r="115" spans="1:65" s="2" customFormat="1" ht="16.5" customHeight="1">
      <c r="A115" s="36"/>
      <c r="B115" s="37"/>
      <c r="C115" s="181" t="s">
        <v>200</v>
      </c>
      <c r="D115" s="181" t="s">
        <v>163</v>
      </c>
      <c r="E115" s="182" t="s">
        <v>388</v>
      </c>
      <c r="F115" s="183" t="s">
        <v>389</v>
      </c>
      <c r="G115" s="184" t="s">
        <v>110</v>
      </c>
      <c r="H115" s="185">
        <v>347.937</v>
      </c>
      <c r="I115" s="186"/>
      <c r="J115" s="187">
        <f>ROUND(I115*H115,2)</f>
        <v>0</v>
      </c>
      <c r="K115" s="183" t="s">
        <v>167</v>
      </c>
      <c r="L115" s="41"/>
      <c r="M115" s="188" t="s">
        <v>19</v>
      </c>
      <c r="N115" s="189" t="s">
        <v>43</v>
      </c>
      <c r="O115" s="66"/>
      <c r="P115" s="190">
        <f>O115*H115</f>
        <v>0</v>
      </c>
      <c r="Q115" s="190">
        <v>0</v>
      </c>
      <c r="R115" s="190">
        <f>Q115*H115</f>
        <v>0</v>
      </c>
      <c r="S115" s="190">
        <v>0</v>
      </c>
      <c r="T115" s="191">
        <f>S115*H115</f>
        <v>0</v>
      </c>
      <c r="U115" s="36"/>
      <c r="V115" s="36"/>
      <c r="W115" s="36"/>
      <c r="X115" s="36"/>
      <c r="Y115" s="36"/>
      <c r="Z115" s="36"/>
      <c r="AA115" s="36"/>
      <c r="AB115" s="36"/>
      <c r="AC115" s="36"/>
      <c r="AD115" s="36"/>
      <c r="AE115" s="36"/>
      <c r="AR115" s="192" t="s">
        <v>168</v>
      </c>
      <c r="AT115" s="192" t="s">
        <v>163</v>
      </c>
      <c r="AU115" s="192" t="s">
        <v>81</v>
      </c>
      <c r="AY115" s="19" t="s">
        <v>160</v>
      </c>
      <c r="BE115" s="193">
        <f>IF(N115="základní",J115,0)</f>
        <v>0</v>
      </c>
      <c r="BF115" s="193">
        <f>IF(N115="snížená",J115,0)</f>
        <v>0</v>
      </c>
      <c r="BG115" s="193">
        <f>IF(N115="zákl. přenesená",J115,0)</f>
        <v>0</v>
      </c>
      <c r="BH115" s="193">
        <f>IF(N115="sníž. přenesená",J115,0)</f>
        <v>0</v>
      </c>
      <c r="BI115" s="193">
        <f>IF(N115="nulová",J115,0)</f>
        <v>0</v>
      </c>
      <c r="BJ115" s="19" t="s">
        <v>79</v>
      </c>
      <c r="BK115" s="193">
        <f>ROUND(I115*H115,2)</f>
        <v>0</v>
      </c>
      <c r="BL115" s="19" t="s">
        <v>168</v>
      </c>
      <c r="BM115" s="192" t="s">
        <v>1127</v>
      </c>
    </row>
    <row r="116" spans="1:47" s="2" customFormat="1" ht="11.25">
      <c r="A116" s="36"/>
      <c r="B116" s="37"/>
      <c r="C116" s="38"/>
      <c r="D116" s="194" t="s">
        <v>170</v>
      </c>
      <c r="E116" s="38"/>
      <c r="F116" s="195" t="s">
        <v>391</v>
      </c>
      <c r="G116" s="38"/>
      <c r="H116" s="38"/>
      <c r="I116" s="196"/>
      <c r="J116" s="38"/>
      <c r="K116" s="38"/>
      <c r="L116" s="41"/>
      <c r="M116" s="197"/>
      <c r="N116" s="198"/>
      <c r="O116" s="66"/>
      <c r="P116" s="66"/>
      <c r="Q116" s="66"/>
      <c r="R116" s="66"/>
      <c r="S116" s="66"/>
      <c r="T116" s="67"/>
      <c r="U116" s="36"/>
      <c r="V116" s="36"/>
      <c r="W116" s="36"/>
      <c r="X116" s="36"/>
      <c r="Y116" s="36"/>
      <c r="Z116" s="36"/>
      <c r="AA116" s="36"/>
      <c r="AB116" s="36"/>
      <c r="AC116" s="36"/>
      <c r="AD116" s="36"/>
      <c r="AE116" s="36"/>
      <c r="AT116" s="19" t="s">
        <v>170</v>
      </c>
      <c r="AU116" s="19" t="s">
        <v>81</v>
      </c>
    </row>
    <row r="117" spans="1:47" s="2" customFormat="1" ht="19.5">
      <c r="A117" s="36"/>
      <c r="B117" s="37"/>
      <c r="C117" s="38"/>
      <c r="D117" s="201" t="s">
        <v>298</v>
      </c>
      <c r="E117" s="38"/>
      <c r="F117" s="243" t="s">
        <v>367</v>
      </c>
      <c r="G117" s="38"/>
      <c r="H117" s="38"/>
      <c r="I117" s="196"/>
      <c r="J117" s="38"/>
      <c r="K117" s="38"/>
      <c r="L117" s="41"/>
      <c r="M117" s="197"/>
      <c r="N117" s="198"/>
      <c r="O117" s="66"/>
      <c r="P117" s="66"/>
      <c r="Q117" s="66"/>
      <c r="R117" s="66"/>
      <c r="S117" s="66"/>
      <c r="T117" s="67"/>
      <c r="U117" s="36"/>
      <c r="V117" s="36"/>
      <c r="W117" s="36"/>
      <c r="X117" s="36"/>
      <c r="Y117" s="36"/>
      <c r="Z117" s="36"/>
      <c r="AA117" s="36"/>
      <c r="AB117" s="36"/>
      <c r="AC117" s="36"/>
      <c r="AD117" s="36"/>
      <c r="AE117" s="36"/>
      <c r="AT117" s="19" t="s">
        <v>298</v>
      </c>
      <c r="AU117" s="19" t="s">
        <v>81</v>
      </c>
    </row>
    <row r="118" spans="1:65" s="2" customFormat="1" ht="24.2" customHeight="1">
      <c r="A118" s="36"/>
      <c r="B118" s="37"/>
      <c r="C118" s="181" t="s">
        <v>205</v>
      </c>
      <c r="D118" s="181" t="s">
        <v>163</v>
      </c>
      <c r="E118" s="182" t="s">
        <v>393</v>
      </c>
      <c r="F118" s="183" t="s">
        <v>394</v>
      </c>
      <c r="G118" s="184" t="s">
        <v>110</v>
      </c>
      <c r="H118" s="185">
        <v>347.937</v>
      </c>
      <c r="I118" s="186"/>
      <c r="J118" s="187">
        <f>ROUND(I118*H118,2)</f>
        <v>0</v>
      </c>
      <c r="K118" s="183" t="s">
        <v>167</v>
      </c>
      <c r="L118" s="41"/>
      <c r="M118" s="188" t="s">
        <v>19</v>
      </c>
      <c r="N118" s="189" t="s">
        <v>43</v>
      </c>
      <c r="O118" s="66"/>
      <c r="P118" s="190">
        <f>O118*H118</f>
        <v>0</v>
      </c>
      <c r="Q118" s="190">
        <v>0</v>
      </c>
      <c r="R118" s="190">
        <f>Q118*H118</f>
        <v>0</v>
      </c>
      <c r="S118" s="190">
        <v>0</v>
      </c>
      <c r="T118" s="191">
        <f>S118*H118</f>
        <v>0</v>
      </c>
      <c r="U118" s="36"/>
      <c r="V118" s="36"/>
      <c r="W118" s="36"/>
      <c r="X118" s="36"/>
      <c r="Y118" s="36"/>
      <c r="Z118" s="36"/>
      <c r="AA118" s="36"/>
      <c r="AB118" s="36"/>
      <c r="AC118" s="36"/>
      <c r="AD118" s="36"/>
      <c r="AE118" s="36"/>
      <c r="AR118" s="192" t="s">
        <v>168</v>
      </c>
      <c r="AT118" s="192" t="s">
        <v>163</v>
      </c>
      <c r="AU118" s="192" t="s">
        <v>81</v>
      </c>
      <c r="AY118" s="19" t="s">
        <v>160</v>
      </c>
      <c r="BE118" s="193">
        <f>IF(N118="základní",J118,0)</f>
        <v>0</v>
      </c>
      <c r="BF118" s="193">
        <f>IF(N118="snížená",J118,0)</f>
        <v>0</v>
      </c>
      <c r="BG118" s="193">
        <f>IF(N118="zákl. přenesená",J118,0)</f>
        <v>0</v>
      </c>
      <c r="BH118" s="193">
        <f>IF(N118="sníž. přenesená",J118,0)</f>
        <v>0</v>
      </c>
      <c r="BI118" s="193">
        <f>IF(N118="nulová",J118,0)</f>
        <v>0</v>
      </c>
      <c r="BJ118" s="19" t="s">
        <v>79</v>
      </c>
      <c r="BK118" s="193">
        <f>ROUND(I118*H118,2)</f>
        <v>0</v>
      </c>
      <c r="BL118" s="19" t="s">
        <v>168</v>
      </c>
      <c r="BM118" s="192" t="s">
        <v>1128</v>
      </c>
    </row>
    <row r="119" spans="1:47" s="2" customFormat="1" ht="11.25">
      <c r="A119" s="36"/>
      <c r="B119" s="37"/>
      <c r="C119" s="38"/>
      <c r="D119" s="194" t="s">
        <v>170</v>
      </c>
      <c r="E119" s="38"/>
      <c r="F119" s="195" t="s">
        <v>396</v>
      </c>
      <c r="G119" s="38"/>
      <c r="H119" s="38"/>
      <c r="I119" s="196"/>
      <c r="J119" s="38"/>
      <c r="K119" s="38"/>
      <c r="L119" s="41"/>
      <c r="M119" s="197"/>
      <c r="N119" s="198"/>
      <c r="O119" s="66"/>
      <c r="P119" s="66"/>
      <c r="Q119" s="66"/>
      <c r="R119" s="66"/>
      <c r="S119" s="66"/>
      <c r="T119" s="67"/>
      <c r="U119" s="36"/>
      <c r="V119" s="36"/>
      <c r="W119" s="36"/>
      <c r="X119" s="36"/>
      <c r="Y119" s="36"/>
      <c r="Z119" s="36"/>
      <c r="AA119" s="36"/>
      <c r="AB119" s="36"/>
      <c r="AC119" s="36"/>
      <c r="AD119" s="36"/>
      <c r="AE119" s="36"/>
      <c r="AT119" s="19" t="s">
        <v>170</v>
      </c>
      <c r="AU119" s="19" t="s">
        <v>81</v>
      </c>
    </row>
    <row r="120" spans="1:47" s="2" customFormat="1" ht="19.5">
      <c r="A120" s="36"/>
      <c r="B120" s="37"/>
      <c r="C120" s="38"/>
      <c r="D120" s="201" t="s">
        <v>298</v>
      </c>
      <c r="E120" s="38"/>
      <c r="F120" s="243" t="s">
        <v>367</v>
      </c>
      <c r="G120" s="38"/>
      <c r="H120" s="38"/>
      <c r="I120" s="196"/>
      <c r="J120" s="38"/>
      <c r="K120" s="38"/>
      <c r="L120" s="41"/>
      <c r="M120" s="197"/>
      <c r="N120" s="198"/>
      <c r="O120" s="66"/>
      <c r="P120" s="66"/>
      <c r="Q120" s="66"/>
      <c r="R120" s="66"/>
      <c r="S120" s="66"/>
      <c r="T120" s="67"/>
      <c r="U120" s="36"/>
      <c r="V120" s="36"/>
      <c r="W120" s="36"/>
      <c r="X120" s="36"/>
      <c r="Y120" s="36"/>
      <c r="Z120" s="36"/>
      <c r="AA120" s="36"/>
      <c r="AB120" s="36"/>
      <c r="AC120" s="36"/>
      <c r="AD120" s="36"/>
      <c r="AE120" s="36"/>
      <c r="AT120" s="19" t="s">
        <v>298</v>
      </c>
      <c r="AU120" s="19" t="s">
        <v>81</v>
      </c>
    </row>
    <row r="121" spans="2:51" s="13" customFormat="1" ht="11.25">
      <c r="B121" s="199"/>
      <c r="C121" s="200"/>
      <c r="D121" s="201" t="s">
        <v>172</v>
      </c>
      <c r="E121" s="202" t="s">
        <v>19</v>
      </c>
      <c r="F121" s="203" t="s">
        <v>1120</v>
      </c>
      <c r="G121" s="200"/>
      <c r="H121" s="202" t="s">
        <v>19</v>
      </c>
      <c r="I121" s="204"/>
      <c r="J121" s="200"/>
      <c r="K121" s="200"/>
      <c r="L121" s="205"/>
      <c r="M121" s="206"/>
      <c r="N121" s="207"/>
      <c r="O121" s="207"/>
      <c r="P121" s="207"/>
      <c r="Q121" s="207"/>
      <c r="R121" s="207"/>
      <c r="S121" s="207"/>
      <c r="T121" s="208"/>
      <c r="AT121" s="209" t="s">
        <v>172</v>
      </c>
      <c r="AU121" s="209" t="s">
        <v>81</v>
      </c>
      <c r="AV121" s="13" t="s">
        <v>79</v>
      </c>
      <c r="AW121" s="13" t="s">
        <v>33</v>
      </c>
      <c r="AX121" s="13" t="s">
        <v>72</v>
      </c>
      <c r="AY121" s="209" t="s">
        <v>160</v>
      </c>
    </row>
    <row r="122" spans="2:51" s="13" customFormat="1" ht="11.25">
      <c r="B122" s="199"/>
      <c r="C122" s="200"/>
      <c r="D122" s="201" t="s">
        <v>172</v>
      </c>
      <c r="E122" s="202" t="s">
        <v>19</v>
      </c>
      <c r="F122" s="203" t="s">
        <v>173</v>
      </c>
      <c r="G122" s="200"/>
      <c r="H122" s="202" t="s">
        <v>19</v>
      </c>
      <c r="I122" s="204"/>
      <c r="J122" s="200"/>
      <c r="K122" s="200"/>
      <c r="L122" s="205"/>
      <c r="M122" s="206"/>
      <c r="N122" s="207"/>
      <c r="O122" s="207"/>
      <c r="P122" s="207"/>
      <c r="Q122" s="207"/>
      <c r="R122" s="207"/>
      <c r="S122" s="207"/>
      <c r="T122" s="208"/>
      <c r="AT122" s="209" t="s">
        <v>172</v>
      </c>
      <c r="AU122" s="209" t="s">
        <v>81</v>
      </c>
      <c r="AV122" s="13" t="s">
        <v>79</v>
      </c>
      <c r="AW122" s="13" t="s">
        <v>33</v>
      </c>
      <c r="AX122" s="13" t="s">
        <v>72</v>
      </c>
      <c r="AY122" s="209" t="s">
        <v>160</v>
      </c>
    </row>
    <row r="123" spans="2:51" s="13" customFormat="1" ht="11.25">
      <c r="B123" s="199"/>
      <c r="C123" s="200"/>
      <c r="D123" s="201" t="s">
        <v>172</v>
      </c>
      <c r="E123" s="202" t="s">
        <v>19</v>
      </c>
      <c r="F123" s="203" t="s">
        <v>1121</v>
      </c>
      <c r="G123" s="200"/>
      <c r="H123" s="202" t="s">
        <v>19</v>
      </c>
      <c r="I123" s="204"/>
      <c r="J123" s="200"/>
      <c r="K123" s="200"/>
      <c r="L123" s="205"/>
      <c r="M123" s="206"/>
      <c r="N123" s="207"/>
      <c r="O123" s="207"/>
      <c r="P123" s="207"/>
      <c r="Q123" s="207"/>
      <c r="R123" s="207"/>
      <c r="S123" s="207"/>
      <c r="T123" s="208"/>
      <c r="AT123" s="209" t="s">
        <v>172</v>
      </c>
      <c r="AU123" s="209" t="s">
        <v>81</v>
      </c>
      <c r="AV123" s="13" t="s">
        <v>79</v>
      </c>
      <c r="AW123" s="13" t="s">
        <v>33</v>
      </c>
      <c r="AX123" s="13" t="s">
        <v>72</v>
      </c>
      <c r="AY123" s="209" t="s">
        <v>160</v>
      </c>
    </row>
    <row r="124" spans="2:51" s="14" customFormat="1" ht="11.25">
      <c r="B124" s="210"/>
      <c r="C124" s="211"/>
      <c r="D124" s="201" t="s">
        <v>172</v>
      </c>
      <c r="E124" s="212" t="s">
        <v>19</v>
      </c>
      <c r="F124" s="213" t="s">
        <v>1122</v>
      </c>
      <c r="G124" s="211"/>
      <c r="H124" s="214">
        <v>139.125</v>
      </c>
      <c r="I124" s="215"/>
      <c r="J124" s="211"/>
      <c r="K124" s="211"/>
      <c r="L124" s="216"/>
      <c r="M124" s="217"/>
      <c r="N124" s="218"/>
      <c r="O124" s="218"/>
      <c r="P124" s="218"/>
      <c r="Q124" s="218"/>
      <c r="R124" s="218"/>
      <c r="S124" s="218"/>
      <c r="T124" s="219"/>
      <c r="AT124" s="220" t="s">
        <v>172</v>
      </c>
      <c r="AU124" s="220" t="s">
        <v>81</v>
      </c>
      <c r="AV124" s="14" t="s">
        <v>81</v>
      </c>
      <c r="AW124" s="14" t="s">
        <v>33</v>
      </c>
      <c r="AX124" s="14" t="s">
        <v>72</v>
      </c>
      <c r="AY124" s="220" t="s">
        <v>160</v>
      </c>
    </row>
    <row r="125" spans="2:51" s="14" customFormat="1" ht="11.25">
      <c r="B125" s="210"/>
      <c r="C125" s="211"/>
      <c r="D125" s="201" t="s">
        <v>172</v>
      </c>
      <c r="E125" s="212" t="s">
        <v>19</v>
      </c>
      <c r="F125" s="213" t="s">
        <v>1123</v>
      </c>
      <c r="G125" s="211"/>
      <c r="H125" s="214">
        <v>40.648</v>
      </c>
      <c r="I125" s="215"/>
      <c r="J125" s="211"/>
      <c r="K125" s="211"/>
      <c r="L125" s="216"/>
      <c r="M125" s="217"/>
      <c r="N125" s="218"/>
      <c r="O125" s="218"/>
      <c r="P125" s="218"/>
      <c r="Q125" s="218"/>
      <c r="R125" s="218"/>
      <c r="S125" s="218"/>
      <c r="T125" s="219"/>
      <c r="AT125" s="220" t="s">
        <v>172</v>
      </c>
      <c r="AU125" s="220" t="s">
        <v>81</v>
      </c>
      <c r="AV125" s="14" t="s">
        <v>81</v>
      </c>
      <c r="AW125" s="14" t="s">
        <v>33</v>
      </c>
      <c r="AX125" s="14" t="s">
        <v>72</v>
      </c>
      <c r="AY125" s="220" t="s">
        <v>160</v>
      </c>
    </row>
    <row r="126" spans="2:51" s="14" customFormat="1" ht="11.25">
      <c r="B126" s="210"/>
      <c r="C126" s="211"/>
      <c r="D126" s="201" t="s">
        <v>172</v>
      </c>
      <c r="E126" s="212" t="s">
        <v>19</v>
      </c>
      <c r="F126" s="213" t="s">
        <v>1124</v>
      </c>
      <c r="G126" s="211"/>
      <c r="H126" s="214">
        <v>69.43</v>
      </c>
      <c r="I126" s="215"/>
      <c r="J126" s="211"/>
      <c r="K126" s="211"/>
      <c r="L126" s="216"/>
      <c r="M126" s="217"/>
      <c r="N126" s="218"/>
      <c r="O126" s="218"/>
      <c r="P126" s="218"/>
      <c r="Q126" s="218"/>
      <c r="R126" s="218"/>
      <c r="S126" s="218"/>
      <c r="T126" s="219"/>
      <c r="AT126" s="220" t="s">
        <v>172</v>
      </c>
      <c r="AU126" s="220" t="s">
        <v>81</v>
      </c>
      <c r="AV126" s="14" t="s">
        <v>81</v>
      </c>
      <c r="AW126" s="14" t="s">
        <v>33</v>
      </c>
      <c r="AX126" s="14" t="s">
        <v>72</v>
      </c>
      <c r="AY126" s="220" t="s">
        <v>160</v>
      </c>
    </row>
    <row r="127" spans="2:51" s="16" customFormat="1" ht="11.25">
      <c r="B127" s="232"/>
      <c r="C127" s="233"/>
      <c r="D127" s="201" t="s">
        <v>172</v>
      </c>
      <c r="E127" s="234" t="s">
        <v>19</v>
      </c>
      <c r="F127" s="235" t="s">
        <v>188</v>
      </c>
      <c r="G127" s="233"/>
      <c r="H127" s="236">
        <v>249.203</v>
      </c>
      <c r="I127" s="237"/>
      <c r="J127" s="233"/>
      <c r="K127" s="233"/>
      <c r="L127" s="238"/>
      <c r="M127" s="239"/>
      <c r="N127" s="240"/>
      <c r="O127" s="240"/>
      <c r="P127" s="240"/>
      <c r="Q127" s="240"/>
      <c r="R127" s="240"/>
      <c r="S127" s="240"/>
      <c r="T127" s="241"/>
      <c r="AT127" s="242" t="s">
        <v>172</v>
      </c>
      <c r="AU127" s="242" t="s">
        <v>81</v>
      </c>
      <c r="AV127" s="16" t="s">
        <v>189</v>
      </c>
      <c r="AW127" s="16" t="s">
        <v>33</v>
      </c>
      <c r="AX127" s="16" t="s">
        <v>72</v>
      </c>
      <c r="AY127" s="242" t="s">
        <v>160</v>
      </c>
    </row>
    <row r="128" spans="2:51" s="13" customFormat="1" ht="11.25">
      <c r="B128" s="199"/>
      <c r="C128" s="200"/>
      <c r="D128" s="201" t="s">
        <v>172</v>
      </c>
      <c r="E128" s="202" t="s">
        <v>19</v>
      </c>
      <c r="F128" s="203" t="s">
        <v>1125</v>
      </c>
      <c r="G128" s="200"/>
      <c r="H128" s="202" t="s">
        <v>19</v>
      </c>
      <c r="I128" s="204"/>
      <c r="J128" s="200"/>
      <c r="K128" s="200"/>
      <c r="L128" s="205"/>
      <c r="M128" s="206"/>
      <c r="N128" s="207"/>
      <c r="O128" s="207"/>
      <c r="P128" s="207"/>
      <c r="Q128" s="207"/>
      <c r="R128" s="207"/>
      <c r="S128" s="207"/>
      <c r="T128" s="208"/>
      <c r="AT128" s="209" t="s">
        <v>172</v>
      </c>
      <c r="AU128" s="209" t="s">
        <v>81</v>
      </c>
      <c r="AV128" s="13" t="s">
        <v>79</v>
      </c>
      <c r="AW128" s="13" t="s">
        <v>33</v>
      </c>
      <c r="AX128" s="13" t="s">
        <v>72</v>
      </c>
      <c r="AY128" s="209" t="s">
        <v>160</v>
      </c>
    </row>
    <row r="129" spans="2:51" s="14" customFormat="1" ht="11.25">
      <c r="B129" s="210"/>
      <c r="C129" s="211"/>
      <c r="D129" s="201" t="s">
        <v>172</v>
      </c>
      <c r="E129" s="212" t="s">
        <v>19</v>
      </c>
      <c r="F129" s="213" t="s">
        <v>1129</v>
      </c>
      <c r="G129" s="211"/>
      <c r="H129" s="214">
        <v>10.81</v>
      </c>
      <c r="I129" s="215"/>
      <c r="J129" s="211"/>
      <c r="K129" s="211"/>
      <c r="L129" s="216"/>
      <c r="M129" s="217"/>
      <c r="N129" s="218"/>
      <c r="O129" s="218"/>
      <c r="P129" s="218"/>
      <c r="Q129" s="218"/>
      <c r="R129" s="218"/>
      <c r="S129" s="218"/>
      <c r="T129" s="219"/>
      <c r="AT129" s="220" t="s">
        <v>172</v>
      </c>
      <c r="AU129" s="220" t="s">
        <v>81</v>
      </c>
      <c r="AV129" s="14" t="s">
        <v>81</v>
      </c>
      <c r="AW129" s="14" t="s">
        <v>33</v>
      </c>
      <c r="AX129" s="14" t="s">
        <v>72</v>
      </c>
      <c r="AY129" s="220" t="s">
        <v>160</v>
      </c>
    </row>
    <row r="130" spans="2:51" s="14" customFormat="1" ht="11.25">
      <c r="B130" s="210"/>
      <c r="C130" s="211"/>
      <c r="D130" s="201" t="s">
        <v>172</v>
      </c>
      <c r="E130" s="212" t="s">
        <v>19</v>
      </c>
      <c r="F130" s="213" t="s">
        <v>1130</v>
      </c>
      <c r="G130" s="211"/>
      <c r="H130" s="214">
        <v>77.964</v>
      </c>
      <c r="I130" s="215"/>
      <c r="J130" s="211"/>
      <c r="K130" s="211"/>
      <c r="L130" s="216"/>
      <c r="M130" s="217"/>
      <c r="N130" s="218"/>
      <c r="O130" s="218"/>
      <c r="P130" s="218"/>
      <c r="Q130" s="218"/>
      <c r="R130" s="218"/>
      <c r="S130" s="218"/>
      <c r="T130" s="219"/>
      <c r="AT130" s="220" t="s">
        <v>172</v>
      </c>
      <c r="AU130" s="220" t="s">
        <v>81</v>
      </c>
      <c r="AV130" s="14" t="s">
        <v>81</v>
      </c>
      <c r="AW130" s="14" t="s">
        <v>33</v>
      </c>
      <c r="AX130" s="14" t="s">
        <v>72</v>
      </c>
      <c r="AY130" s="220" t="s">
        <v>160</v>
      </c>
    </row>
    <row r="131" spans="2:51" s="14" customFormat="1" ht="11.25">
      <c r="B131" s="210"/>
      <c r="C131" s="211"/>
      <c r="D131" s="201" t="s">
        <v>172</v>
      </c>
      <c r="E131" s="212" t="s">
        <v>19</v>
      </c>
      <c r="F131" s="213" t="s">
        <v>1131</v>
      </c>
      <c r="G131" s="211"/>
      <c r="H131" s="214">
        <v>9.96</v>
      </c>
      <c r="I131" s="215"/>
      <c r="J131" s="211"/>
      <c r="K131" s="211"/>
      <c r="L131" s="216"/>
      <c r="M131" s="217"/>
      <c r="N131" s="218"/>
      <c r="O131" s="218"/>
      <c r="P131" s="218"/>
      <c r="Q131" s="218"/>
      <c r="R131" s="218"/>
      <c r="S131" s="218"/>
      <c r="T131" s="219"/>
      <c r="AT131" s="220" t="s">
        <v>172</v>
      </c>
      <c r="AU131" s="220" t="s">
        <v>81</v>
      </c>
      <c r="AV131" s="14" t="s">
        <v>81</v>
      </c>
      <c r="AW131" s="14" t="s">
        <v>33</v>
      </c>
      <c r="AX131" s="14" t="s">
        <v>72</v>
      </c>
      <c r="AY131" s="220" t="s">
        <v>160</v>
      </c>
    </row>
    <row r="132" spans="2:51" s="16" customFormat="1" ht="11.25">
      <c r="B132" s="232"/>
      <c r="C132" s="233"/>
      <c r="D132" s="201" t="s">
        <v>172</v>
      </c>
      <c r="E132" s="234" t="s">
        <v>19</v>
      </c>
      <c r="F132" s="235" t="s">
        <v>188</v>
      </c>
      <c r="G132" s="233"/>
      <c r="H132" s="236">
        <v>98.73400000000001</v>
      </c>
      <c r="I132" s="237"/>
      <c r="J132" s="233"/>
      <c r="K132" s="233"/>
      <c r="L132" s="238"/>
      <c r="M132" s="239"/>
      <c r="N132" s="240"/>
      <c r="O132" s="240"/>
      <c r="P132" s="240"/>
      <c r="Q132" s="240"/>
      <c r="R132" s="240"/>
      <c r="S132" s="240"/>
      <c r="T132" s="241"/>
      <c r="AT132" s="242" t="s">
        <v>172</v>
      </c>
      <c r="AU132" s="242" t="s">
        <v>81</v>
      </c>
      <c r="AV132" s="16" t="s">
        <v>189</v>
      </c>
      <c r="AW132" s="16" t="s">
        <v>33</v>
      </c>
      <c r="AX132" s="16" t="s">
        <v>72</v>
      </c>
      <c r="AY132" s="242" t="s">
        <v>160</v>
      </c>
    </row>
    <row r="133" spans="2:51" s="15" customFormat="1" ht="11.25">
      <c r="B133" s="221"/>
      <c r="C133" s="222"/>
      <c r="D133" s="201" t="s">
        <v>172</v>
      </c>
      <c r="E133" s="223" t="s">
        <v>19</v>
      </c>
      <c r="F133" s="224" t="s">
        <v>178</v>
      </c>
      <c r="G133" s="222"/>
      <c r="H133" s="225">
        <v>347.93699999999995</v>
      </c>
      <c r="I133" s="226"/>
      <c r="J133" s="222"/>
      <c r="K133" s="222"/>
      <c r="L133" s="227"/>
      <c r="M133" s="228"/>
      <c r="N133" s="229"/>
      <c r="O133" s="229"/>
      <c r="P133" s="229"/>
      <c r="Q133" s="229"/>
      <c r="R133" s="229"/>
      <c r="S133" s="229"/>
      <c r="T133" s="230"/>
      <c r="AT133" s="231" t="s">
        <v>172</v>
      </c>
      <c r="AU133" s="231" t="s">
        <v>81</v>
      </c>
      <c r="AV133" s="15" t="s">
        <v>168</v>
      </c>
      <c r="AW133" s="15" t="s">
        <v>33</v>
      </c>
      <c r="AX133" s="15" t="s">
        <v>79</v>
      </c>
      <c r="AY133" s="231" t="s">
        <v>160</v>
      </c>
    </row>
    <row r="134" spans="2:63" s="12" customFormat="1" ht="22.9" customHeight="1">
      <c r="B134" s="165"/>
      <c r="C134" s="166"/>
      <c r="D134" s="167" t="s">
        <v>71</v>
      </c>
      <c r="E134" s="179" t="s">
        <v>771</v>
      </c>
      <c r="F134" s="179" t="s">
        <v>1132</v>
      </c>
      <c r="G134" s="166"/>
      <c r="H134" s="166"/>
      <c r="I134" s="169"/>
      <c r="J134" s="180">
        <f>BK134</f>
        <v>0</v>
      </c>
      <c r="K134" s="166"/>
      <c r="L134" s="171"/>
      <c r="M134" s="172"/>
      <c r="N134" s="173"/>
      <c r="O134" s="173"/>
      <c r="P134" s="174">
        <f>SUM(P135:P141)</f>
        <v>0</v>
      </c>
      <c r="Q134" s="173"/>
      <c r="R134" s="174">
        <f>SUM(R135:R141)</f>
        <v>2.37</v>
      </c>
      <c r="S134" s="173"/>
      <c r="T134" s="175">
        <f>SUM(T135:T141)</f>
        <v>0</v>
      </c>
      <c r="AR134" s="176" t="s">
        <v>79</v>
      </c>
      <c r="AT134" s="177" t="s">
        <v>71</v>
      </c>
      <c r="AU134" s="177" t="s">
        <v>79</v>
      </c>
      <c r="AY134" s="176" t="s">
        <v>160</v>
      </c>
      <c r="BK134" s="178">
        <f>SUM(BK135:BK141)</f>
        <v>0</v>
      </c>
    </row>
    <row r="135" spans="1:65" s="2" customFormat="1" ht="24.2" customHeight="1">
      <c r="A135" s="36"/>
      <c r="B135" s="37"/>
      <c r="C135" s="181" t="s">
        <v>218</v>
      </c>
      <c r="D135" s="181" t="s">
        <v>163</v>
      </c>
      <c r="E135" s="182" t="s">
        <v>1133</v>
      </c>
      <c r="F135" s="183" t="s">
        <v>1134</v>
      </c>
      <c r="G135" s="184" t="s">
        <v>166</v>
      </c>
      <c r="H135" s="185">
        <v>10</v>
      </c>
      <c r="I135" s="186"/>
      <c r="J135" s="187">
        <f>ROUND(I135*H135,2)</f>
        <v>0</v>
      </c>
      <c r="K135" s="183" t="s">
        <v>167</v>
      </c>
      <c r="L135" s="41"/>
      <c r="M135" s="188" t="s">
        <v>19</v>
      </c>
      <c r="N135" s="189" t="s">
        <v>43</v>
      </c>
      <c r="O135" s="66"/>
      <c r="P135" s="190">
        <f>O135*H135</f>
        <v>0</v>
      </c>
      <c r="Q135" s="190">
        <v>0.1554</v>
      </c>
      <c r="R135" s="190">
        <f>Q135*H135</f>
        <v>1.554</v>
      </c>
      <c r="S135" s="190">
        <v>0</v>
      </c>
      <c r="T135" s="191">
        <f>S135*H135</f>
        <v>0</v>
      </c>
      <c r="U135" s="36"/>
      <c r="V135" s="36"/>
      <c r="W135" s="36"/>
      <c r="X135" s="36"/>
      <c r="Y135" s="36"/>
      <c r="Z135" s="36"/>
      <c r="AA135" s="36"/>
      <c r="AB135" s="36"/>
      <c r="AC135" s="36"/>
      <c r="AD135" s="36"/>
      <c r="AE135" s="36"/>
      <c r="AR135" s="192" t="s">
        <v>168</v>
      </c>
      <c r="AT135" s="192" t="s">
        <v>163</v>
      </c>
      <c r="AU135" s="192" t="s">
        <v>81</v>
      </c>
      <c r="AY135" s="19" t="s">
        <v>160</v>
      </c>
      <c r="BE135" s="193">
        <f>IF(N135="základní",J135,0)</f>
        <v>0</v>
      </c>
      <c r="BF135" s="193">
        <f>IF(N135="snížená",J135,0)</f>
        <v>0</v>
      </c>
      <c r="BG135" s="193">
        <f>IF(N135="zákl. přenesená",J135,0)</f>
        <v>0</v>
      </c>
      <c r="BH135" s="193">
        <f>IF(N135="sníž. přenesená",J135,0)</f>
        <v>0</v>
      </c>
      <c r="BI135" s="193">
        <f>IF(N135="nulová",J135,0)</f>
        <v>0</v>
      </c>
      <c r="BJ135" s="19" t="s">
        <v>79</v>
      </c>
      <c r="BK135" s="193">
        <f>ROUND(I135*H135,2)</f>
        <v>0</v>
      </c>
      <c r="BL135" s="19" t="s">
        <v>168</v>
      </c>
      <c r="BM135" s="192" t="s">
        <v>1135</v>
      </c>
    </row>
    <row r="136" spans="1:47" s="2" customFormat="1" ht="11.25">
      <c r="A136" s="36"/>
      <c r="B136" s="37"/>
      <c r="C136" s="38"/>
      <c r="D136" s="194" t="s">
        <v>170</v>
      </c>
      <c r="E136" s="38"/>
      <c r="F136" s="195" t="s">
        <v>1136</v>
      </c>
      <c r="G136" s="38"/>
      <c r="H136" s="38"/>
      <c r="I136" s="196"/>
      <c r="J136" s="38"/>
      <c r="K136" s="38"/>
      <c r="L136" s="41"/>
      <c r="M136" s="197"/>
      <c r="N136" s="198"/>
      <c r="O136" s="66"/>
      <c r="P136" s="66"/>
      <c r="Q136" s="66"/>
      <c r="R136" s="66"/>
      <c r="S136" s="66"/>
      <c r="T136" s="67"/>
      <c r="U136" s="36"/>
      <c r="V136" s="36"/>
      <c r="W136" s="36"/>
      <c r="X136" s="36"/>
      <c r="Y136" s="36"/>
      <c r="Z136" s="36"/>
      <c r="AA136" s="36"/>
      <c r="AB136" s="36"/>
      <c r="AC136" s="36"/>
      <c r="AD136" s="36"/>
      <c r="AE136" s="36"/>
      <c r="AT136" s="19" t="s">
        <v>170</v>
      </c>
      <c r="AU136" s="19" t="s">
        <v>81</v>
      </c>
    </row>
    <row r="137" spans="2:51" s="13" customFormat="1" ht="11.25">
      <c r="B137" s="199"/>
      <c r="C137" s="200"/>
      <c r="D137" s="201" t="s">
        <v>172</v>
      </c>
      <c r="E137" s="202" t="s">
        <v>19</v>
      </c>
      <c r="F137" s="203" t="s">
        <v>1137</v>
      </c>
      <c r="G137" s="200"/>
      <c r="H137" s="202" t="s">
        <v>19</v>
      </c>
      <c r="I137" s="204"/>
      <c r="J137" s="200"/>
      <c r="K137" s="200"/>
      <c r="L137" s="205"/>
      <c r="M137" s="206"/>
      <c r="N137" s="207"/>
      <c r="O137" s="207"/>
      <c r="P137" s="207"/>
      <c r="Q137" s="207"/>
      <c r="R137" s="207"/>
      <c r="S137" s="207"/>
      <c r="T137" s="208"/>
      <c r="AT137" s="209" t="s">
        <v>172</v>
      </c>
      <c r="AU137" s="209" t="s">
        <v>81</v>
      </c>
      <c r="AV137" s="13" t="s">
        <v>79</v>
      </c>
      <c r="AW137" s="13" t="s">
        <v>33</v>
      </c>
      <c r="AX137" s="13" t="s">
        <v>72</v>
      </c>
      <c r="AY137" s="209" t="s">
        <v>160</v>
      </c>
    </row>
    <row r="138" spans="2:51" s="13" customFormat="1" ht="11.25">
      <c r="B138" s="199"/>
      <c r="C138" s="200"/>
      <c r="D138" s="201" t="s">
        <v>172</v>
      </c>
      <c r="E138" s="202" t="s">
        <v>19</v>
      </c>
      <c r="F138" s="203" t="s">
        <v>1138</v>
      </c>
      <c r="G138" s="200"/>
      <c r="H138" s="202" t="s">
        <v>19</v>
      </c>
      <c r="I138" s="204"/>
      <c r="J138" s="200"/>
      <c r="K138" s="200"/>
      <c r="L138" s="205"/>
      <c r="M138" s="206"/>
      <c r="N138" s="207"/>
      <c r="O138" s="207"/>
      <c r="P138" s="207"/>
      <c r="Q138" s="207"/>
      <c r="R138" s="207"/>
      <c r="S138" s="207"/>
      <c r="T138" s="208"/>
      <c r="AT138" s="209" t="s">
        <v>172</v>
      </c>
      <c r="AU138" s="209" t="s">
        <v>81</v>
      </c>
      <c r="AV138" s="13" t="s">
        <v>79</v>
      </c>
      <c r="AW138" s="13" t="s">
        <v>33</v>
      </c>
      <c r="AX138" s="13" t="s">
        <v>72</v>
      </c>
      <c r="AY138" s="209" t="s">
        <v>160</v>
      </c>
    </row>
    <row r="139" spans="2:51" s="14" customFormat="1" ht="11.25">
      <c r="B139" s="210"/>
      <c r="C139" s="211"/>
      <c r="D139" s="201" t="s">
        <v>172</v>
      </c>
      <c r="E139" s="212" t="s">
        <v>19</v>
      </c>
      <c r="F139" s="213" t="s">
        <v>234</v>
      </c>
      <c r="G139" s="211"/>
      <c r="H139" s="214">
        <v>10</v>
      </c>
      <c r="I139" s="215"/>
      <c r="J139" s="211"/>
      <c r="K139" s="211"/>
      <c r="L139" s="216"/>
      <c r="M139" s="217"/>
      <c r="N139" s="218"/>
      <c r="O139" s="218"/>
      <c r="P139" s="218"/>
      <c r="Q139" s="218"/>
      <c r="R139" s="218"/>
      <c r="S139" s="218"/>
      <c r="T139" s="219"/>
      <c r="AT139" s="220" t="s">
        <v>172</v>
      </c>
      <c r="AU139" s="220" t="s">
        <v>81</v>
      </c>
      <c r="AV139" s="14" t="s">
        <v>81</v>
      </c>
      <c r="AW139" s="14" t="s">
        <v>33</v>
      </c>
      <c r="AX139" s="14" t="s">
        <v>79</v>
      </c>
      <c r="AY139" s="220" t="s">
        <v>160</v>
      </c>
    </row>
    <row r="140" spans="1:65" s="2" customFormat="1" ht="16.5" customHeight="1">
      <c r="A140" s="36"/>
      <c r="B140" s="37"/>
      <c r="C140" s="244" t="s">
        <v>223</v>
      </c>
      <c r="D140" s="244" t="s">
        <v>320</v>
      </c>
      <c r="E140" s="245" t="s">
        <v>1139</v>
      </c>
      <c r="F140" s="246" t="s">
        <v>1140</v>
      </c>
      <c r="G140" s="247" t="s">
        <v>166</v>
      </c>
      <c r="H140" s="248">
        <v>10.2</v>
      </c>
      <c r="I140" s="249"/>
      <c r="J140" s="250">
        <f>ROUND(I140*H140,2)</f>
        <v>0</v>
      </c>
      <c r="K140" s="246" t="s">
        <v>167</v>
      </c>
      <c r="L140" s="251"/>
      <c r="M140" s="252" t="s">
        <v>19</v>
      </c>
      <c r="N140" s="253" t="s">
        <v>43</v>
      </c>
      <c r="O140" s="66"/>
      <c r="P140" s="190">
        <f>O140*H140</f>
        <v>0</v>
      </c>
      <c r="Q140" s="190">
        <v>0.08</v>
      </c>
      <c r="R140" s="190">
        <f>Q140*H140</f>
        <v>0.816</v>
      </c>
      <c r="S140" s="190">
        <v>0</v>
      </c>
      <c r="T140" s="191">
        <f>S140*H140</f>
        <v>0</v>
      </c>
      <c r="U140" s="36"/>
      <c r="V140" s="36"/>
      <c r="W140" s="36"/>
      <c r="X140" s="36"/>
      <c r="Y140" s="36"/>
      <c r="Z140" s="36"/>
      <c r="AA140" s="36"/>
      <c r="AB140" s="36"/>
      <c r="AC140" s="36"/>
      <c r="AD140" s="36"/>
      <c r="AE140" s="36"/>
      <c r="AR140" s="192" t="s">
        <v>223</v>
      </c>
      <c r="AT140" s="192" t="s">
        <v>320</v>
      </c>
      <c r="AU140" s="192" t="s">
        <v>81</v>
      </c>
      <c r="AY140" s="19" t="s">
        <v>160</v>
      </c>
      <c r="BE140" s="193">
        <f>IF(N140="základní",J140,0)</f>
        <v>0</v>
      </c>
      <c r="BF140" s="193">
        <f>IF(N140="snížená",J140,0)</f>
        <v>0</v>
      </c>
      <c r="BG140" s="193">
        <f>IF(N140="zákl. přenesená",J140,0)</f>
        <v>0</v>
      </c>
      <c r="BH140" s="193">
        <f>IF(N140="sníž. přenesená",J140,0)</f>
        <v>0</v>
      </c>
      <c r="BI140" s="193">
        <f>IF(N140="nulová",J140,0)</f>
        <v>0</v>
      </c>
      <c r="BJ140" s="19" t="s">
        <v>79</v>
      </c>
      <c r="BK140" s="193">
        <f>ROUND(I140*H140,2)</f>
        <v>0</v>
      </c>
      <c r="BL140" s="19" t="s">
        <v>168</v>
      </c>
      <c r="BM140" s="192" t="s">
        <v>1141</v>
      </c>
    </row>
    <row r="141" spans="2:51" s="14" customFormat="1" ht="11.25">
      <c r="B141" s="210"/>
      <c r="C141" s="211"/>
      <c r="D141" s="201" t="s">
        <v>172</v>
      </c>
      <c r="E141" s="211"/>
      <c r="F141" s="213" t="s">
        <v>1142</v>
      </c>
      <c r="G141" s="211"/>
      <c r="H141" s="214">
        <v>10.2</v>
      </c>
      <c r="I141" s="215"/>
      <c r="J141" s="211"/>
      <c r="K141" s="211"/>
      <c r="L141" s="216"/>
      <c r="M141" s="217"/>
      <c r="N141" s="218"/>
      <c r="O141" s="218"/>
      <c r="P141" s="218"/>
      <c r="Q141" s="218"/>
      <c r="R141" s="218"/>
      <c r="S141" s="218"/>
      <c r="T141" s="219"/>
      <c r="AT141" s="220" t="s">
        <v>172</v>
      </c>
      <c r="AU141" s="220" t="s">
        <v>81</v>
      </c>
      <c r="AV141" s="14" t="s">
        <v>81</v>
      </c>
      <c r="AW141" s="14" t="s">
        <v>4</v>
      </c>
      <c r="AX141" s="14" t="s">
        <v>79</v>
      </c>
      <c r="AY141" s="220" t="s">
        <v>160</v>
      </c>
    </row>
    <row r="142" spans="2:63" s="12" customFormat="1" ht="22.9" customHeight="1">
      <c r="B142" s="165"/>
      <c r="C142" s="166"/>
      <c r="D142" s="167" t="s">
        <v>71</v>
      </c>
      <c r="E142" s="179" t="s">
        <v>675</v>
      </c>
      <c r="F142" s="179" t="s">
        <v>676</v>
      </c>
      <c r="G142" s="166"/>
      <c r="H142" s="166"/>
      <c r="I142" s="169"/>
      <c r="J142" s="180">
        <f>BK142</f>
        <v>0</v>
      </c>
      <c r="K142" s="166"/>
      <c r="L142" s="171"/>
      <c r="M142" s="172"/>
      <c r="N142" s="173"/>
      <c r="O142" s="173"/>
      <c r="P142" s="174">
        <f>SUM(P143:P144)</f>
        <v>0</v>
      </c>
      <c r="Q142" s="173"/>
      <c r="R142" s="174">
        <f>SUM(R143:R144)</f>
        <v>0</v>
      </c>
      <c r="S142" s="173"/>
      <c r="T142" s="175">
        <f>SUM(T143:T144)</f>
        <v>0</v>
      </c>
      <c r="AR142" s="176" t="s">
        <v>79</v>
      </c>
      <c r="AT142" s="177" t="s">
        <v>71</v>
      </c>
      <c r="AU142" s="177" t="s">
        <v>79</v>
      </c>
      <c r="AY142" s="176" t="s">
        <v>160</v>
      </c>
      <c r="BK142" s="178">
        <f>SUM(BK143:BK144)</f>
        <v>0</v>
      </c>
    </row>
    <row r="143" spans="1:65" s="2" customFormat="1" ht="24.2" customHeight="1">
      <c r="A143" s="36"/>
      <c r="B143" s="37"/>
      <c r="C143" s="181" t="s">
        <v>229</v>
      </c>
      <c r="D143" s="181" t="s">
        <v>163</v>
      </c>
      <c r="E143" s="182" t="s">
        <v>1143</v>
      </c>
      <c r="F143" s="183" t="s">
        <v>1144</v>
      </c>
      <c r="G143" s="184" t="s">
        <v>192</v>
      </c>
      <c r="H143" s="185">
        <v>2.37</v>
      </c>
      <c r="I143" s="186"/>
      <c r="J143" s="187">
        <f>ROUND(I143*H143,2)</f>
        <v>0</v>
      </c>
      <c r="K143" s="183" t="s">
        <v>167</v>
      </c>
      <c r="L143" s="41"/>
      <c r="M143" s="188" t="s">
        <v>19</v>
      </c>
      <c r="N143" s="189" t="s">
        <v>43</v>
      </c>
      <c r="O143" s="66"/>
      <c r="P143" s="190">
        <f>O143*H143</f>
        <v>0</v>
      </c>
      <c r="Q143" s="190">
        <v>0</v>
      </c>
      <c r="R143" s="190">
        <f>Q143*H143</f>
        <v>0</v>
      </c>
      <c r="S143" s="190">
        <v>0</v>
      </c>
      <c r="T143" s="191">
        <f>S143*H143</f>
        <v>0</v>
      </c>
      <c r="U143" s="36"/>
      <c r="V143" s="36"/>
      <c r="W143" s="36"/>
      <c r="X143" s="36"/>
      <c r="Y143" s="36"/>
      <c r="Z143" s="36"/>
      <c r="AA143" s="36"/>
      <c r="AB143" s="36"/>
      <c r="AC143" s="36"/>
      <c r="AD143" s="36"/>
      <c r="AE143" s="36"/>
      <c r="AR143" s="192" t="s">
        <v>168</v>
      </c>
      <c r="AT143" s="192" t="s">
        <v>163</v>
      </c>
      <c r="AU143" s="192" t="s">
        <v>81</v>
      </c>
      <c r="AY143" s="19" t="s">
        <v>160</v>
      </c>
      <c r="BE143" s="193">
        <f>IF(N143="základní",J143,0)</f>
        <v>0</v>
      </c>
      <c r="BF143" s="193">
        <f>IF(N143="snížená",J143,0)</f>
        <v>0</v>
      </c>
      <c r="BG143" s="193">
        <f>IF(N143="zákl. přenesená",J143,0)</f>
        <v>0</v>
      </c>
      <c r="BH143" s="193">
        <f>IF(N143="sníž. přenesená",J143,0)</f>
        <v>0</v>
      </c>
      <c r="BI143" s="193">
        <f>IF(N143="nulová",J143,0)</f>
        <v>0</v>
      </c>
      <c r="BJ143" s="19" t="s">
        <v>79</v>
      </c>
      <c r="BK143" s="193">
        <f>ROUND(I143*H143,2)</f>
        <v>0</v>
      </c>
      <c r="BL143" s="19" t="s">
        <v>168</v>
      </c>
      <c r="BM143" s="192" t="s">
        <v>1145</v>
      </c>
    </row>
    <row r="144" spans="1:47" s="2" customFormat="1" ht="11.25">
      <c r="A144" s="36"/>
      <c r="B144" s="37"/>
      <c r="C144" s="38"/>
      <c r="D144" s="194" t="s">
        <v>170</v>
      </c>
      <c r="E144" s="38"/>
      <c r="F144" s="195" t="s">
        <v>1146</v>
      </c>
      <c r="G144" s="38"/>
      <c r="H144" s="38"/>
      <c r="I144" s="196"/>
      <c r="J144" s="38"/>
      <c r="K144" s="38"/>
      <c r="L144" s="41"/>
      <c r="M144" s="262"/>
      <c r="N144" s="263"/>
      <c r="O144" s="259"/>
      <c r="P144" s="259"/>
      <c r="Q144" s="259"/>
      <c r="R144" s="259"/>
      <c r="S144" s="259"/>
      <c r="T144" s="264"/>
      <c r="U144" s="36"/>
      <c r="V144" s="36"/>
      <c r="W144" s="36"/>
      <c r="X144" s="36"/>
      <c r="Y144" s="36"/>
      <c r="Z144" s="36"/>
      <c r="AA144" s="36"/>
      <c r="AB144" s="36"/>
      <c r="AC144" s="36"/>
      <c r="AD144" s="36"/>
      <c r="AE144" s="36"/>
      <c r="AT144" s="19" t="s">
        <v>170</v>
      </c>
      <c r="AU144" s="19" t="s">
        <v>81</v>
      </c>
    </row>
    <row r="145" spans="1:31" s="2" customFormat="1" ht="6.95" customHeight="1">
      <c r="A145" s="36"/>
      <c r="B145" s="49"/>
      <c r="C145" s="50"/>
      <c r="D145" s="50"/>
      <c r="E145" s="50"/>
      <c r="F145" s="50"/>
      <c r="G145" s="50"/>
      <c r="H145" s="50"/>
      <c r="I145" s="50"/>
      <c r="J145" s="50"/>
      <c r="K145" s="50"/>
      <c r="L145" s="41"/>
      <c r="M145" s="36"/>
      <c r="O145" s="36"/>
      <c r="P145" s="36"/>
      <c r="Q145" s="36"/>
      <c r="R145" s="36"/>
      <c r="S145" s="36"/>
      <c r="T145" s="36"/>
      <c r="U145" s="36"/>
      <c r="V145" s="36"/>
      <c r="W145" s="36"/>
      <c r="X145" s="36"/>
      <c r="Y145" s="36"/>
      <c r="Z145" s="36"/>
      <c r="AA145" s="36"/>
      <c r="AB145" s="36"/>
      <c r="AC145" s="36"/>
      <c r="AD145" s="36"/>
      <c r="AE145" s="36"/>
    </row>
  </sheetData>
  <sheetProtection algorithmName="SHA-512" hashValue="CfHiz97tpAwaD9AcPMuWPc1EL+f/9HNOyNvYaF1aBTZGDbm2eUJNiSkoZ16Jq94BQFacYcLTfyJNwdiG1ce4AA==" saltValue="5lEV+hUy3O2cX6xklWh2bqXZMn6TwbwFGezE+pn3624iNsE85XkfKoRbjxTfcn/Cg3jcCMJK51SsvLDwRCl0jQ==" spinCount="100000" sheet="1" objects="1" scenarios="1" formatColumns="0" formatRows="0" autoFilter="0"/>
  <autoFilter ref="C88:K144"/>
  <mergeCells count="12">
    <mergeCell ref="E81:H81"/>
    <mergeCell ref="L2:V2"/>
    <mergeCell ref="E50:H50"/>
    <mergeCell ref="E52:H52"/>
    <mergeCell ref="E54:H54"/>
    <mergeCell ref="E77:H77"/>
    <mergeCell ref="E79:H79"/>
    <mergeCell ref="E7:H7"/>
    <mergeCell ref="E9:H9"/>
    <mergeCell ref="E11:H11"/>
    <mergeCell ref="E20:H20"/>
    <mergeCell ref="E29:H29"/>
  </mergeCells>
  <hyperlinks>
    <hyperlink ref="F93" r:id="rId1" display="https://podminky.urs.cz/item/CS_URS_2022_01/181912112"/>
    <hyperlink ref="F96" r:id="rId2" display="https://podminky.urs.cz/item/CS_URS_2022_01/564761111"/>
    <hyperlink ref="F99" r:id="rId3" display="https://podminky.urs.cz/item/CS_URS_2022_01/564772111"/>
    <hyperlink ref="F113" r:id="rId4" display="https://podminky.urs.cz/item/CS_URS_2022_01/565155111"/>
    <hyperlink ref="F116" r:id="rId5" display="https://podminky.urs.cz/item/CS_URS_2022_01/573231112"/>
    <hyperlink ref="F119" r:id="rId6" display="https://podminky.urs.cz/item/CS_URS_2022_01/577144111"/>
    <hyperlink ref="F136" r:id="rId7" display="https://podminky.urs.cz/item/CS_URS_2022_01/916131213"/>
    <hyperlink ref="F144" r:id="rId8" display="https://podminky.urs.cz/item/CS_URS_2022_01/9982251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21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406"/>
      <c r="M2" s="406"/>
      <c r="N2" s="406"/>
      <c r="O2" s="406"/>
      <c r="P2" s="406"/>
      <c r="Q2" s="406"/>
      <c r="R2" s="406"/>
      <c r="S2" s="406"/>
      <c r="T2" s="406"/>
      <c r="U2" s="406"/>
      <c r="V2" s="406"/>
      <c r="AT2" s="19" t="s">
        <v>98</v>
      </c>
    </row>
    <row r="3" spans="2:46" s="1" customFormat="1" ht="6.95" customHeight="1">
      <c r="B3" s="111"/>
      <c r="C3" s="112"/>
      <c r="D3" s="112"/>
      <c r="E3" s="112"/>
      <c r="F3" s="112"/>
      <c r="G3" s="112"/>
      <c r="H3" s="112"/>
      <c r="I3" s="112"/>
      <c r="J3" s="112"/>
      <c r="K3" s="112"/>
      <c r="L3" s="22"/>
      <c r="AT3" s="19" t="s">
        <v>81</v>
      </c>
    </row>
    <row r="4" spans="2:46" s="1" customFormat="1" ht="24.95" customHeight="1">
      <c r="B4" s="22"/>
      <c r="D4" s="113" t="s">
        <v>115</v>
      </c>
      <c r="L4" s="22"/>
      <c r="M4" s="114" t="s">
        <v>10</v>
      </c>
      <c r="AT4" s="19" t="s">
        <v>4</v>
      </c>
    </row>
    <row r="5" spans="2:12" s="1" customFormat="1" ht="6.95" customHeight="1">
      <c r="B5" s="22"/>
      <c r="L5" s="22"/>
    </row>
    <row r="6" spans="2:12" s="1" customFormat="1" ht="12" customHeight="1">
      <c r="B6" s="22"/>
      <c r="D6" s="115" t="s">
        <v>16</v>
      </c>
      <c r="L6" s="22"/>
    </row>
    <row r="7" spans="2:12" s="1" customFormat="1" ht="16.5" customHeight="1">
      <c r="B7" s="22"/>
      <c r="E7" s="407" t="str">
        <f>'Rekapitulace stavby'!K6</f>
        <v>Hala na sůl CM Lanškroun</v>
      </c>
      <c r="F7" s="408"/>
      <c r="G7" s="408"/>
      <c r="H7" s="408"/>
      <c r="L7" s="22"/>
    </row>
    <row r="8" spans="1:31" s="2" customFormat="1" ht="12" customHeight="1">
      <c r="A8" s="36"/>
      <c r="B8" s="41"/>
      <c r="C8" s="36"/>
      <c r="D8" s="115" t="s">
        <v>116</v>
      </c>
      <c r="E8" s="36"/>
      <c r="F8" s="36"/>
      <c r="G8" s="36"/>
      <c r="H8" s="36"/>
      <c r="I8" s="36"/>
      <c r="J8" s="36"/>
      <c r="K8" s="36"/>
      <c r="L8" s="116"/>
      <c r="S8" s="36"/>
      <c r="T8" s="36"/>
      <c r="U8" s="36"/>
      <c r="V8" s="36"/>
      <c r="W8" s="36"/>
      <c r="X8" s="36"/>
      <c r="Y8" s="36"/>
      <c r="Z8" s="36"/>
      <c r="AA8" s="36"/>
      <c r="AB8" s="36"/>
      <c r="AC8" s="36"/>
      <c r="AD8" s="36"/>
      <c r="AE8" s="36"/>
    </row>
    <row r="9" spans="1:31" s="2" customFormat="1" ht="16.5" customHeight="1">
      <c r="A9" s="36"/>
      <c r="B9" s="41"/>
      <c r="C9" s="36"/>
      <c r="D9" s="36"/>
      <c r="E9" s="410" t="s">
        <v>1147</v>
      </c>
      <c r="F9" s="409"/>
      <c r="G9" s="409"/>
      <c r="H9" s="409"/>
      <c r="I9" s="36"/>
      <c r="J9" s="36"/>
      <c r="K9" s="36"/>
      <c r="L9" s="116"/>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16"/>
      <c r="S10" s="36"/>
      <c r="T10" s="36"/>
      <c r="U10" s="36"/>
      <c r="V10" s="36"/>
      <c r="W10" s="36"/>
      <c r="X10" s="36"/>
      <c r="Y10" s="36"/>
      <c r="Z10" s="36"/>
      <c r="AA10" s="36"/>
      <c r="AB10" s="36"/>
      <c r="AC10" s="36"/>
      <c r="AD10" s="36"/>
      <c r="AE10" s="36"/>
    </row>
    <row r="11" spans="1:31" s="2" customFormat="1" ht="12" customHeight="1">
      <c r="A11" s="36"/>
      <c r="B11" s="41"/>
      <c r="C11" s="36"/>
      <c r="D11" s="115" t="s">
        <v>18</v>
      </c>
      <c r="E11" s="36"/>
      <c r="F11" s="105" t="s">
        <v>19</v>
      </c>
      <c r="G11" s="36"/>
      <c r="H11" s="36"/>
      <c r="I11" s="115" t="s">
        <v>20</v>
      </c>
      <c r="J11" s="105" t="s">
        <v>19</v>
      </c>
      <c r="K11" s="36"/>
      <c r="L11" s="116"/>
      <c r="S11" s="36"/>
      <c r="T11" s="36"/>
      <c r="U11" s="36"/>
      <c r="V11" s="36"/>
      <c r="W11" s="36"/>
      <c r="X11" s="36"/>
      <c r="Y11" s="36"/>
      <c r="Z11" s="36"/>
      <c r="AA11" s="36"/>
      <c r="AB11" s="36"/>
      <c r="AC11" s="36"/>
      <c r="AD11" s="36"/>
      <c r="AE11" s="36"/>
    </row>
    <row r="12" spans="1:31" s="2" customFormat="1" ht="12" customHeight="1">
      <c r="A12" s="36"/>
      <c r="B12" s="41"/>
      <c r="C12" s="36"/>
      <c r="D12" s="115" t="s">
        <v>21</v>
      </c>
      <c r="E12" s="36"/>
      <c r="F12" s="105" t="s">
        <v>22</v>
      </c>
      <c r="G12" s="36"/>
      <c r="H12" s="36"/>
      <c r="I12" s="115" t="s">
        <v>23</v>
      </c>
      <c r="J12" s="117">
        <f>'Rekapitulace stavby'!AN8</f>
        <v>0</v>
      </c>
      <c r="K12" s="36"/>
      <c r="L12" s="116"/>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16"/>
      <c r="S13" s="36"/>
      <c r="T13" s="36"/>
      <c r="U13" s="36"/>
      <c r="V13" s="36"/>
      <c r="W13" s="36"/>
      <c r="X13" s="36"/>
      <c r="Y13" s="36"/>
      <c r="Z13" s="36"/>
      <c r="AA13" s="36"/>
      <c r="AB13" s="36"/>
      <c r="AC13" s="36"/>
      <c r="AD13" s="36"/>
      <c r="AE13" s="36"/>
    </row>
    <row r="14" spans="1:31" s="2" customFormat="1" ht="12" customHeight="1">
      <c r="A14" s="36"/>
      <c r="B14" s="41"/>
      <c r="C14" s="36"/>
      <c r="D14" s="115" t="s">
        <v>24</v>
      </c>
      <c r="E14" s="36"/>
      <c r="F14" s="36"/>
      <c r="G14" s="36"/>
      <c r="H14" s="36"/>
      <c r="I14" s="115" t="s">
        <v>25</v>
      </c>
      <c r="J14" s="105" t="str">
        <f>IF('Rekapitulace stavby'!AN10="","",'Rekapitulace stavby'!AN10)</f>
        <v/>
      </c>
      <c r="K14" s="36"/>
      <c r="L14" s="116"/>
      <c r="S14" s="36"/>
      <c r="T14" s="36"/>
      <c r="U14" s="36"/>
      <c r="V14" s="36"/>
      <c r="W14" s="36"/>
      <c r="X14" s="36"/>
      <c r="Y14" s="36"/>
      <c r="Z14" s="36"/>
      <c r="AA14" s="36"/>
      <c r="AB14" s="36"/>
      <c r="AC14" s="36"/>
      <c r="AD14" s="36"/>
      <c r="AE14" s="36"/>
    </row>
    <row r="15" spans="1:31" s="2" customFormat="1" ht="18" customHeight="1">
      <c r="A15" s="36"/>
      <c r="B15" s="41"/>
      <c r="C15" s="36"/>
      <c r="D15" s="36"/>
      <c r="E15" s="105" t="str">
        <f>IF('Rekapitulace stavby'!E11="","",'Rekapitulace stavby'!E11)</f>
        <v>SÚS Pardubického kraje</v>
      </c>
      <c r="F15" s="36"/>
      <c r="G15" s="36"/>
      <c r="H15" s="36"/>
      <c r="I15" s="115" t="s">
        <v>27</v>
      </c>
      <c r="J15" s="105" t="str">
        <f>IF('Rekapitulace stavby'!AN11="","",'Rekapitulace stavby'!AN11)</f>
        <v/>
      </c>
      <c r="K15" s="36"/>
      <c r="L15" s="116"/>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16"/>
      <c r="S16" s="36"/>
      <c r="T16" s="36"/>
      <c r="U16" s="36"/>
      <c r="V16" s="36"/>
      <c r="W16" s="36"/>
      <c r="X16" s="36"/>
      <c r="Y16" s="36"/>
      <c r="Z16" s="36"/>
      <c r="AA16" s="36"/>
      <c r="AB16" s="36"/>
      <c r="AC16" s="36"/>
      <c r="AD16" s="36"/>
      <c r="AE16" s="36"/>
    </row>
    <row r="17" spans="1:31" s="2" customFormat="1" ht="12" customHeight="1">
      <c r="A17" s="36"/>
      <c r="B17" s="41"/>
      <c r="C17" s="36"/>
      <c r="D17" s="115" t="s">
        <v>28</v>
      </c>
      <c r="E17" s="36"/>
      <c r="F17" s="36"/>
      <c r="G17" s="36"/>
      <c r="H17" s="36"/>
      <c r="I17" s="115" t="s">
        <v>25</v>
      </c>
      <c r="J17" s="32" t="str">
        <f>'Rekapitulace stavby'!AN13</f>
        <v>Vyplň údaj</v>
      </c>
      <c r="K17" s="36"/>
      <c r="L17" s="116"/>
      <c r="S17" s="36"/>
      <c r="T17" s="36"/>
      <c r="U17" s="36"/>
      <c r="V17" s="36"/>
      <c r="W17" s="36"/>
      <c r="X17" s="36"/>
      <c r="Y17" s="36"/>
      <c r="Z17" s="36"/>
      <c r="AA17" s="36"/>
      <c r="AB17" s="36"/>
      <c r="AC17" s="36"/>
      <c r="AD17" s="36"/>
      <c r="AE17" s="36"/>
    </row>
    <row r="18" spans="1:31" s="2" customFormat="1" ht="18" customHeight="1">
      <c r="A18" s="36"/>
      <c r="B18" s="41"/>
      <c r="C18" s="36"/>
      <c r="D18" s="36"/>
      <c r="E18" s="411" t="str">
        <f>'Rekapitulace stavby'!E14</f>
        <v>Vyplň údaj</v>
      </c>
      <c r="F18" s="412"/>
      <c r="G18" s="412"/>
      <c r="H18" s="412"/>
      <c r="I18" s="115" t="s">
        <v>27</v>
      </c>
      <c r="J18" s="32" t="str">
        <f>'Rekapitulace stavby'!AN14</f>
        <v>Vyplň údaj</v>
      </c>
      <c r="K18" s="36"/>
      <c r="L18" s="116"/>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6"/>
      <c r="S19" s="36"/>
      <c r="T19" s="36"/>
      <c r="U19" s="36"/>
      <c r="V19" s="36"/>
      <c r="W19" s="36"/>
      <c r="X19" s="36"/>
      <c r="Y19" s="36"/>
      <c r="Z19" s="36"/>
      <c r="AA19" s="36"/>
      <c r="AB19" s="36"/>
      <c r="AC19" s="36"/>
      <c r="AD19" s="36"/>
      <c r="AE19" s="36"/>
    </row>
    <row r="20" spans="1:31" s="2" customFormat="1" ht="12" customHeight="1">
      <c r="A20" s="36"/>
      <c r="B20" s="41"/>
      <c r="C20" s="36"/>
      <c r="D20" s="115" t="s">
        <v>30</v>
      </c>
      <c r="E20" s="36"/>
      <c r="F20" s="36"/>
      <c r="G20" s="36"/>
      <c r="H20" s="36"/>
      <c r="I20" s="115" t="s">
        <v>25</v>
      </c>
      <c r="J20" s="105" t="s">
        <v>31</v>
      </c>
      <c r="K20" s="36"/>
      <c r="L20" s="116"/>
      <c r="S20" s="36"/>
      <c r="T20" s="36"/>
      <c r="U20" s="36"/>
      <c r="V20" s="36"/>
      <c r="W20" s="36"/>
      <c r="X20" s="36"/>
      <c r="Y20" s="36"/>
      <c r="Z20" s="36"/>
      <c r="AA20" s="36"/>
      <c r="AB20" s="36"/>
      <c r="AC20" s="36"/>
      <c r="AD20" s="36"/>
      <c r="AE20" s="36"/>
    </row>
    <row r="21" spans="1:31" s="2" customFormat="1" ht="18" customHeight="1">
      <c r="A21" s="36"/>
      <c r="B21" s="41"/>
      <c r="C21" s="36"/>
      <c r="D21" s="36"/>
      <c r="E21" s="105" t="s">
        <v>19</v>
      </c>
      <c r="F21" s="36"/>
      <c r="G21" s="36"/>
      <c r="H21" s="36"/>
      <c r="I21" s="115" t="s">
        <v>27</v>
      </c>
      <c r="J21" s="105" t="s">
        <v>19</v>
      </c>
      <c r="K21" s="36"/>
      <c r="L21" s="116"/>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6"/>
      <c r="S22" s="36"/>
      <c r="T22" s="36"/>
      <c r="U22" s="36"/>
      <c r="V22" s="36"/>
      <c r="W22" s="36"/>
      <c r="X22" s="36"/>
      <c r="Y22" s="36"/>
      <c r="Z22" s="36"/>
      <c r="AA22" s="36"/>
      <c r="AB22" s="36"/>
      <c r="AC22" s="36"/>
      <c r="AD22" s="36"/>
      <c r="AE22" s="36"/>
    </row>
    <row r="23" spans="1:31" s="2" customFormat="1" ht="12" customHeight="1">
      <c r="A23" s="36"/>
      <c r="B23" s="41"/>
      <c r="C23" s="36"/>
      <c r="D23" s="115" t="s">
        <v>34</v>
      </c>
      <c r="E23" s="36"/>
      <c r="F23" s="36"/>
      <c r="G23" s="36"/>
      <c r="H23" s="36"/>
      <c r="I23" s="115" t="s">
        <v>25</v>
      </c>
      <c r="J23" s="105" t="str">
        <f>IF('Rekapitulace stavby'!AN19="","",'Rekapitulace stavby'!AN19)</f>
        <v/>
      </c>
      <c r="K23" s="36"/>
      <c r="L23" s="116"/>
      <c r="S23" s="36"/>
      <c r="T23" s="36"/>
      <c r="U23" s="36"/>
      <c r="V23" s="36"/>
      <c r="W23" s="36"/>
      <c r="X23" s="36"/>
      <c r="Y23" s="36"/>
      <c r="Z23" s="36"/>
      <c r="AA23" s="36"/>
      <c r="AB23" s="36"/>
      <c r="AC23" s="36"/>
      <c r="AD23" s="36"/>
      <c r="AE23" s="36"/>
    </row>
    <row r="24" spans="1:31" s="2" customFormat="1" ht="18" customHeight="1">
      <c r="A24" s="36"/>
      <c r="B24" s="41"/>
      <c r="C24" s="36"/>
      <c r="D24" s="36"/>
      <c r="E24" s="105" t="str">
        <f>IF('Rekapitulace stavby'!E20="","",'Rekapitulace stavby'!E20)</f>
        <v>Ing.Jiří Pitra</v>
      </c>
      <c r="F24" s="36"/>
      <c r="G24" s="36"/>
      <c r="H24" s="36"/>
      <c r="I24" s="115" t="s">
        <v>27</v>
      </c>
      <c r="J24" s="105" t="str">
        <f>IF('Rekapitulace stavby'!AN20="","",'Rekapitulace stavby'!AN20)</f>
        <v/>
      </c>
      <c r="K24" s="36"/>
      <c r="L24" s="116"/>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6"/>
      <c r="S25" s="36"/>
      <c r="T25" s="36"/>
      <c r="U25" s="36"/>
      <c r="V25" s="36"/>
      <c r="W25" s="36"/>
      <c r="X25" s="36"/>
      <c r="Y25" s="36"/>
      <c r="Z25" s="36"/>
      <c r="AA25" s="36"/>
      <c r="AB25" s="36"/>
      <c r="AC25" s="36"/>
      <c r="AD25" s="36"/>
      <c r="AE25" s="36"/>
    </row>
    <row r="26" spans="1:31" s="2" customFormat="1" ht="12" customHeight="1">
      <c r="A26" s="36"/>
      <c r="B26" s="41"/>
      <c r="C26" s="36"/>
      <c r="D26" s="115" t="s">
        <v>36</v>
      </c>
      <c r="E26" s="36"/>
      <c r="F26" s="36"/>
      <c r="G26" s="36"/>
      <c r="H26" s="36"/>
      <c r="I26" s="36"/>
      <c r="J26" s="36"/>
      <c r="K26" s="36"/>
      <c r="L26" s="116"/>
      <c r="S26" s="36"/>
      <c r="T26" s="36"/>
      <c r="U26" s="36"/>
      <c r="V26" s="36"/>
      <c r="W26" s="36"/>
      <c r="X26" s="36"/>
      <c r="Y26" s="36"/>
      <c r="Z26" s="36"/>
      <c r="AA26" s="36"/>
      <c r="AB26" s="36"/>
      <c r="AC26" s="36"/>
      <c r="AD26" s="36"/>
      <c r="AE26" s="36"/>
    </row>
    <row r="27" spans="1:31" s="8" customFormat="1" ht="16.5" customHeight="1">
      <c r="A27" s="118"/>
      <c r="B27" s="119"/>
      <c r="C27" s="118"/>
      <c r="D27" s="118"/>
      <c r="E27" s="413" t="s">
        <v>19</v>
      </c>
      <c r="F27" s="413"/>
      <c r="G27" s="413"/>
      <c r="H27" s="413"/>
      <c r="I27" s="118"/>
      <c r="J27" s="118"/>
      <c r="K27" s="118"/>
      <c r="L27" s="120"/>
      <c r="S27" s="118"/>
      <c r="T27" s="118"/>
      <c r="U27" s="118"/>
      <c r="V27" s="118"/>
      <c r="W27" s="118"/>
      <c r="X27" s="118"/>
      <c r="Y27" s="118"/>
      <c r="Z27" s="118"/>
      <c r="AA27" s="118"/>
      <c r="AB27" s="118"/>
      <c r="AC27" s="118"/>
      <c r="AD27" s="118"/>
      <c r="AE27" s="118"/>
    </row>
    <row r="28" spans="1:31" s="2" customFormat="1" ht="6.95" customHeight="1">
      <c r="A28" s="36"/>
      <c r="B28" s="41"/>
      <c r="C28" s="36"/>
      <c r="D28" s="36"/>
      <c r="E28" s="36"/>
      <c r="F28" s="36"/>
      <c r="G28" s="36"/>
      <c r="H28" s="36"/>
      <c r="I28" s="36"/>
      <c r="J28" s="36"/>
      <c r="K28" s="36"/>
      <c r="L28" s="116"/>
      <c r="S28" s="36"/>
      <c r="T28" s="36"/>
      <c r="U28" s="36"/>
      <c r="V28" s="36"/>
      <c r="W28" s="36"/>
      <c r="X28" s="36"/>
      <c r="Y28" s="36"/>
      <c r="Z28" s="36"/>
      <c r="AA28" s="36"/>
      <c r="AB28" s="36"/>
      <c r="AC28" s="36"/>
      <c r="AD28" s="36"/>
      <c r="AE28" s="36"/>
    </row>
    <row r="29" spans="1:31" s="2" customFormat="1" ht="6.95" customHeight="1">
      <c r="A29" s="36"/>
      <c r="B29" s="41"/>
      <c r="C29" s="36"/>
      <c r="D29" s="121"/>
      <c r="E29" s="121"/>
      <c r="F29" s="121"/>
      <c r="G29" s="121"/>
      <c r="H29" s="121"/>
      <c r="I29" s="121"/>
      <c r="J29" s="121"/>
      <c r="K29" s="121"/>
      <c r="L29" s="116"/>
      <c r="S29" s="36"/>
      <c r="T29" s="36"/>
      <c r="U29" s="36"/>
      <c r="V29" s="36"/>
      <c r="W29" s="36"/>
      <c r="X29" s="36"/>
      <c r="Y29" s="36"/>
      <c r="Z29" s="36"/>
      <c r="AA29" s="36"/>
      <c r="AB29" s="36"/>
      <c r="AC29" s="36"/>
      <c r="AD29" s="36"/>
      <c r="AE29" s="36"/>
    </row>
    <row r="30" spans="1:31" s="2" customFormat="1" ht="25.35" customHeight="1">
      <c r="A30" s="36"/>
      <c r="B30" s="41"/>
      <c r="C30" s="36"/>
      <c r="D30" s="122" t="s">
        <v>38</v>
      </c>
      <c r="E30" s="36"/>
      <c r="F30" s="36"/>
      <c r="G30" s="36"/>
      <c r="H30" s="36"/>
      <c r="I30" s="36"/>
      <c r="J30" s="123">
        <f>ROUND(J95,2)</f>
        <v>0</v>
      </c>
      <c r="K30" s="36"/>
      <c r="L30" s="116"/>
      <c r="S30" s="36"/>
      <c r="T30" s="36"/>
      <c r="U30" s="36"/>
      <c r="V30" s="36"/>
      <c r="W30" s="36"/>
      <c r="X30" s="36"/>
      <c r="Y30" s="36"/>
      <c r="Z30" s="36"/>
      <c r="AA30" s="36"/>
      <c r="AB30" s="36"/>
      <c r="AC30" s="36"/>
      <c r="AD30" s="36"/>
      <c r="AE30" s="36"/>
    </row>
    <row r="31" spans="1:31" s="2" customFormat="1" ht="6.95" customHeight="1">
      <c r="A31" s="36"/>
      <c r="B31" s="41"/>
      <c r="C31" s="36"/>
      <c r="D31" s="121"/>
      <c r="E31" s="121"/>
      <c r="F31" s="121"/>
      <c r="G31" s="121"/>
      <c r="H31" s="121"/>
      <c r="I31" s="121"/>
      <c r="J31" s="121"/>
      <c r="K31" s="121"/>
      <c r="L31" s="116"/>
      <c r="S31" s="36"/>
      <c r="T31" s="36"/>
      <c r="U31" s="36"/>
      <c r="V31" s="36"/>
      <c r="W31" s="36"/>
      <c r="X31" s="36"/>
      <c r="Y31" s="36"/>
      <c r="Z31" s="36"/>
      <c r="AA31" s="36"/>
      <c r="AB31" s="36"/>
      <c r="AC31" s="36"/>
      <c r="AD31" s="36"/>
      <c r="AE31" s="36"/>
    </row>
    <row r="32" spans="1:31" s="2" customFormat="1" ht="14.45" customHeight="1">
      <c r="A32" s="36"/>
      <c r="B32" s="41"/>
      <c r="C32" s="36"/>
      <c r="D32" s="36"/>
      <c r="E32" s="36"/>
      <c r="F32" s="124" t="s">
        <v>40</v>
      </c>
      <c r="G32" s="36"/>
      <c r="H32" s="36"/>
      <c r="I32" s="124" t="s">
        <v>39</v>
      </c>
      <c r="J32" s="124" t="s">
        <v>41</v>
      </c>
      <c r="K32" s="36"/>
      <c r="L32" s="116"/>
      <c r="S32" s="36"/>
      <c r="T32" s="36"/>
      <c r="U32" s="36"/>
      <c r="V32" s="36"/>
      <c r="W32" s="36"/>
      <c r="X32" s="36"/>
      <c r="Y32" s="36"/>
      <c r="Z32" s="36"/>
      <c r="AA32" s="36"/>
      <c r="AB32" s="36"/>
      <c r="AC32" s="36"/>
      <c r="AD32" s="36"/>
      <c r="AE32" s="36"/>
    </row>
    <row r="33" spans="1:31" s="2" customFormat="1" ht="14.45" customHeight="1">
      <c r="A33" s="36"/>
      <c r="B33" s="41"/>
      <c r="C33" s="36"/>
      <c r="D33" s="125" t="s">
        <v>42</v>
      </c>
      <c r="E33" s="115" t="s">
        <v>43</v>
      </c>
      <c r="F33" s="126">
        <f>ROUND((SUM(BE95:BE216)),2)</f>
        <v>0</v>
      </c>
      <c r="G33" s="36"/>
      <c r="H33" s="36"/>
      <c r="I33" s="127">
        <v>0.21</v>
      </c>
      <c r="J33" s="126">
        <f>ROUND(((SUM(BE95:BE216))*I33),2)</f>
        <v>0</v>
      </c>
      <c r="K33" s="36"/>
      <c r="L33" s="116"/>
      <c r="S33" s="36"/>
      <c r="T33" s="36"/>
      <c r="U33" s="36"/>
      <c r="V33" s="36"/>
      <c r="W33" s="36"/>
      <c r="X33" s="36"/>
      <c r="Y33" s="36"/>
      <c r="Z33" s="36"/>
      <c r="AA33" s="36"/>
      <c r="AB33" s="36"/>
      <c r="AC33" s="36"/>
      <c r="AD33" s="36"/>
      <c r="AE33" s="36"/>
    </row>
    <row r="34" spans="1:31" s="2" customFormat="1" ht="14.45" customHeight="1">
      <c r="A34" s="36"/>
      <c r="B34" s="41"/>
      <c r="C34" s="36"/>
      <c r="D34" s="36"/>
      <c r="E34" s="115" t="s">
        <v>44</v>
      </c>
      <c r="F34" s="126">
        <f>ROUND((SUM(BF95:BF216)),2)</f>
        <v>0</v>
      </c>
      <c r="G34" s="36"/>
      <c r="H34" s="36"/>
      <c r="I34" s="127">
        <v>0.15</v>
      </c>
      <c r="J34" s="126">
        <f>ROUND(((SUM(BF95:BF216))*I34),2)</f>
        <v>0</v>
      </c>
      <c r="K34" s="36"/>
      <c r="L34" s="116"/>
      <c r="S34" s="36"/>
      <c r="T34" s="36"/>
      <c r="U34" s="36"/>
      <c r="V34" s="36"/>
      <c r="W34" s="36"/>
      <c r="X34" s="36"/>
      <c r="Y34" s="36"/>
      <c r="Z34" s="36"/>
      <c r="AA34" s="36"/>
      <c r="AB34" s="36"/>
      <c r="AC34" s="36"/>
      <c r="AD34" s="36"/>
      <c r="AE34" s="36"/>
    </row>
    <row r="35" spans="1:31" s="2" customFormat="1" ht="14.45" customHeight="1" hidden="1">
      <c r="A35" s="36"/>
      <c r="B35" s="41"/>
      <c r="C35" s="36"/>
      <c r="D35" s="36"/>
      <c r="E35" s="115" t="s">
        <v>45</v>
      </c>
      <c r="F35" s="126">
        <f>ROUND((SUM(BG95:BG216)),2)</f>
        <v>0</v>
      </c>
      <c r="G35" s="36"/>
      <c r="H35" s="36"/>
      <c r="I35" s="127">
        <v>0.21</v>
      </c>
      <c r="J35" s="126">
        <f>0</f>
        <v>0</v>
      </c>
      <c r="K35" s="36"/>
      <c r="L35" s="116"/>
      <c r="S35" s="36"/>
      <c r="T35" s="36"/>
      <c r="U35" s="36"/>
      <c r="V35" s="36"/>
      <c r="W35" s="36"/>
      <c r="X35" s="36"/>
      <c r="Y35" s="36"/>
      <c r="Z35" s="36"/>
      <c r="AA35" s="36"/>
      <c r="AB35" s="36"/>
      <c r="AC35" s="36"/>
      <c r="AD35" s="36"/>
      <c r="AE35" s="36"/>
    </row>
    <row r="36" spans="1:31" s="2" customFormat="1" ht="14.45" customHeight="1" hidden="1">
      <c r="A36" s="36"/>
      <c r="B36" s="41"/>
      <c r="C36" s="36"/>
      <c r="D36" s="36"/>
      <c r="E36" s="115" t="s">
        <v>46</v>
      </c>
      <c r="F36" s="126">
        <f>ROUND((SUM(BH95:BH216)),2)</f>
        <v>0</v>
      </c>
      <c r="G36" s="36"/>
      <c r="H36" s="36"/>
      <c r="I36" s="127">
        <v>0.15</v>
      </c>
      <c r="J36" s="126">
        <f>0</f>
        <v>0</v>
      </c>
      <c r="K36" s="36"/>
      <c r="L36" s="116"/>
      <c r="S36" s="36"/>
      <c r="T36" s="36"/>
      <c r="U36" s="36"/>
      <c r="V36" s="36"/>
      <c r="W36" s="36"/>
      <c r="X36" s="36"/>
      <c r="Y36" s="36"/>
      <c r="Z36" s="36"/>
      <c r="AA36" s="36"/>
      <c r="AB36" s="36"/>
      <c r="AC36" s="36"/>
      <c r="AD36" s="36"/>
      <c r="AE36" s="36"/>
    </row>
    <row r="37" spans="1:31" s="2" customFormat="1" ht="14.45" customHeight="1" hidden="1">
      <c r="A37" s="36"/>
      <c r="B37" s="41"/>
      <c r="C37" s="36"/>
      <c r="D37" s="36"/>
      <c r="E37" s="115" t="s">
        <v>47</v>
      </c>
      <c r="F37" s="126">
        <f>ROUND((SUM(BI95:BI216)),2)</f>
        <v>0</v>
      </c>
      <c r="G37" s="36"/>
      <c r="H37" s="36"/>
      <c r="I37" s="127">
        <v>0</v>
      </c>
      <c r="J37" s="126">
        <f>0</f>
        <v>0</v>
      </c>
      <c r="K37" s="36"/>
      <c r="L37" s="116"/>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6"/>
      <c r="S38" s="36"/>
      <c r="T38" s="36"/>
      <c r="U38" s="36"/>
      <c r="V38" s="36"/>
      <c r="W38" s="36"/>
      <c r="X38" s="36"/>
      <c r="Y38" s="36"/>
      <c r="Z38" s="36"/>
      <c r="AA38" s="36"/>
      <c r="AB38" s="36"/>
      <c r="AC38" s="36"/>
      <c r="AD38" s="36"/>
      <c r="AE38" s="36"/>
    </row>
    <row r="39" spans="1:31" s="2" customFormat="1" ht="25.35" customHeight="1">
      <c r="A39" s="36"/>
      <c r="B39" s="41"/>
      <c r="C39" s="128"/>
      <c r="D39" s="129" t="s">
        <v>48</v>
      </c>
      <c r="E39" s="130"/>
      <c r="F39" s="130"/>
      <c r="G39" s="131" t="s">
        <v>49</v>
      </c>
      <c r="H39" s="132" t="s">
        <v>50</v>
      </c>
      <c r="I39" s="130"/>
      <c r="J39" s="133">
        <f>SUM(J30:J37)</f>
        <v>0</v>
      </c>
      <c r="K39" s="134"/>
      <c r="L39" s="116"/>
      <c r="S39" s="36"/>
      <c r="T39" s="36"/>
      <c r="U39" s="36"/>
      <c r="V39" s="36"/>
      <c r="W39" s="36"/>
      <c r="X39" s="36"/>
      <c r="Y39" s="36"/>
      <c r="Z39" s="36"/>
      <c r="AA39" s="36"/>
      <c r="AB39" s="36"/>
      <c r="AC39" s="36"/>
      <c r="AD39" s="36"/>
      <c r="AE39" s="36"/>
    </row>
    <row r="40" spans="1:31" s="2" customFormat="1" ht="14.45" customHeight="1">
      <c r="A40" s="36"/>
      <c r="B40" s="135"/>
      <c r="C40" s="136"/>
      <c r="D40" s="136"/>
      <c r="E40" s="136"/>
      <c r="F40" s="136"/>
      <c r="G40" s="136"/>
      <c r="H40" s="136"/>
      <c r="I40" s="136"/>
      <c r="J40" s="136"/>
      <c r="K40" s="136"/>
      <c r="L40" s="116"/>
      <c r="S40" s="36"/>
      <c r="T40" s="36"/>
      <c r="U40" s="36"/>
      <c r="V40" s="36"/>
      <c r="W40" s="36"/>
      <c r="X40" s="36"/>
      <c r="Y40" s="36"/>
      <c r="Z40" s="36"/>
      <c r="AA40" s="36"/>
      <c r="AB40" s="36"/>
      <c r="AC40" s="36"/>
      <c r="AD40" s="36"/>
      <c r="AE40" s="36"/>
    </row>
    <row r="44" spans="1:31" s="2" customFormat="1" ht="6.95" customHeight="1">
      <c r="A44" s="36"/>
      <c r="B44" s="137"/>
      <c r="C44" s="138"/>
      <c r="D44" s="138"/>
      <c r="E44" s="138"/>
      <c r="F44" s="138"/>
      <c r="G44" s="138"/>
      <c r="H44" s="138"/>
      <c r="I44" s="138"/>
      <c r="J44" s="138"/>
      <c r="K44" s="138"/>
      <c r="L44" s="116"/>
      <c r="S44" s="36"/>
      <c r="T44" s="36"/>
      <c r="U44" s="36"/>
      <c r="V44" s="36"/>
      <c r="W44" s="36"/>
      <c r="X44" s="36"/>
      <c r="Y44" s="36"/>
      <c r="Z44" s="36"/>
      <c r="AA44" s="36"/>
      <c r="AB44" s="36"/>
      <c r="AC44" s="36"/>
      <c r="AD44" s="36"/>
      <c r="AE44" s="36"/>
    </row>
    <row r="45" spans="1:31" s="2" customFormat="1" ht="24.95" customHeight="1">
      <c r="A45" s="36"/>
      <c r="B45" s="37"/>
      <c r="C45" s="25" t="s">
        <v>120</v>
      </c>
      <c r="D45" s="38"/>
      <c r="E45" s="38"/>
      <c r="F45" s="38"/>
      <c r="G45" s="38"/>
      <c r="H45" s="38"/>
      <c r="I45" s="38"/>
      <c r="J45" s="38"/>
      <c r="K45" s="38"/>
      <c r="L45" s="116"/>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6"/>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6"/>
      <c r="S47" s="36"/>
      <c r="T47" s="36"/>
      <c r="U47" s="36"/>
      <c r="V47" s="36"/>
      <c r="W47" s="36"/>
      <c r="X47" s="36"/>
      <c r="Y47" s="36"/>
      <c r="Z47" s="36"/>
      <c r="AA47" s="36"/>
      <c r="AB47" s="36"/>
      <c r="AC47" s="36"/>
      <c r="AD47" s="36"/>
      <c r="AE47" s="36"/>
    </row>
    <row r="48" spans="1:31" s="2" customFormat="1" ht="16.5" customHeight="1">
      <c r="A48" s="36"/>
      <c r="B48" s="37"/>
      <c r="C48" s="38"/>
      <c r="D48" s="38"/>
      <c r="E48" s="414" t="str">
        <f>E7</f>
        <v>Hala na sůl CM Lanškroun</v>
      </c>
      <c r="F48" s="415"/>
      <c r="G48" s="415"/>
      <c r="H48" s="415"/>
      <c r="I48" s="38"/>
      <c r="J48" s="38"/>
      <c r="K48" s="38"/>
      <c r="L48" s="116"/>
      <c r="S48" s="36"/>
      <c r="T48" s="36"/>
      <c r="U48" s="36"/>
      <c r="V48" s="36"/>
      <c r="W48" s="36"/>
      <c r="X48" s="36"/>
      <c r="Y48" s="36"/>
      <c r="Z48" s="36"/>
      <c r="AA48" s="36"/>
      <c r="AB48" s="36"/>
      <c r="AC48" s="36"/>
      <c r="AD48" s="36"/>
      <c r="AE48" s="36"/>
    </row>
    <row r="49" spans="1:31" s="2" customFormat="1" ht="12" customHeight="1">
      <c r="A49" s="36"/>
      <c r="B49" s="37"/>
      <c r="C49" s="31" t="s">
        <v>116</v>
      </c>
      <c r="D49" s="38"/>
      <c r="E49" s="38"/>
      <c r="F49" s="38"/>
      <c r="G49" s="38"/>
      <c r="H49" s="38"/>
      <c r="I49" s="38"/>
      <c r="J49" s="38"/>
      <c r="K49" s="38"/>
      <c r="L49" s="116"/>
      <c r="S49" s="36"/>
      <c r="T49" s="36"/>
      <c r="U49" s="36"/>
      <c r="V49" s="36"/>
      <c r="W49" s="36"/>
      <c r="X49" s="36"/>
      <c r="Y49" s="36"/>
      <c r="Z49" s="36"/>
      <c r="AA49" s="36"/>
      <c r="AB49" s="36"/>
      <c r="AC49" s="36"/>
      <c r="AD49" s="36"/>
      <c r="AE49" s="36"/>
    </row>
    <row r="50" spans="1:31" s="2" customFormat="1" ht="16.5" customHeight="1">
      <c r="A50" s="36"/>
      <c r="B50" s="37"/>
      <c r="C50" s="38"/>
      <c r="D50" s="38"/>
      <c r="E50" s="363" t="str">
        <f>E9</f>
        <v>D1-02 - Venkovní kanalizace</v>
      </c>
      <c r="F50" s="416"/>
      <c r="G50" s="416"/>
      <c r="H50" s="416"/>
      <c r="I50" s="38"/>
      <c r="J50" s="38"/>
      <c r="K50" s="38"/>
      <c r="L50" s="116"/>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16"/>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31" t="s">
        <v>23</v>
      </c>
      <c r="J52" s="61">
        <f>IF(J12="","",J12)</f>
        <v>0</v>
      </c>
      <c r="K52" s="38"/>
      <c r="L52" s="116"/>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16"/>
      <c r="S53" s="36"/>
      <c r="T53" s="36"/>
      <c r="U53" s="36"/>
      <c r="V53" s="36"/>
      <c r="W53" s="36"/>
      <c r="X53" s="36"/>
      <c r="Y53" s="36"/>
      <c r="Z53" s="36"/>
      <c r="AA53" s="36"/>
      <c r="AB53" s="36"/>
      <c r="AC53" s="36"/>
      <c r="AD53" s="36"/>
      <c r="AE53" s="36"/>
    </row>
    <row r="54" spans="1:31" s="2" customFormat="1" ht="15.2" customHeight="1">
      <c r="A54" s="36"/>
      <c r="B54" s="37"/>
      <c r="C54" s="31" t="s">
        <v>24</v>
      </c>
      <c r="D54" s="38"/>
      <c r="E54" s="38"/>
      <c r="F54" s="29" t="str">
        <f>E15</f>
        <v>SÚS Pardubického kraje</v>
      </c>
      <c r="G54" s="38"/>
      <c r="H54" s="38"/>
      <c r="I54" s="31" t="s">
        <v>30</v>
      </c>
      <c r="J54" s="34" t="str">
        <f>E21</f>
        <v/>
      </c>
      <c r="K54" s="38"/>
      <c r="L54" s="116"/>
      <c r="S54" s="36"/>
      <c r="T54" s="36"/>
      <c r="U54" s="36"/>
      <c r="V54" s="36"/>
      <c r="W54" s="36"/>
      <c r="X54" s="36"/>
      <c r="Y54" s="36"/>
      <c r="Z54" s="36"/>
      <c r="AA54" s="36"/>
      <c r="AB54" s="36"/>
      <c r="AC54" s="36"/>
      <c r="AD54" s="36"/>
      <c r="AE54" s="36"/>
    </row>
    <row r="55" spans="1:31" s="2" customFormat="1" ht="15.2" customHeight="1">
      <c r="A55" s="36"/>
      <c r="B55" s="37"/>
      <c r="C55" s="31" t="s">
        <v>28</v>
      </c>
      <c r="D55" s="38"/>
      <c r="E55" s="38"/>
      <c r="F55" s="29" t="str">
        <f>IF(E18="","",E18)</f>
        <v>Vyplň údaj</v>
      </c>
      <c r="G55" s="38"/>
      <c r="H55" s="38"/>
      <c r="I55" s="31" t="s">
        <v>34</v>
      </c>
      <c r="J55" s="34" t="str">
        <f>E24</f>
        <v>Ing.Jiří Pitra</v>
      </c>
      <c r="K55" s="38"/>
      <c r="L55" s="116"/>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16"/>
      <c r="S56" s="36"/>
      <c r="T56" s="36"/>
      <c r="U56" s="36"/>
      <c r="V56" s="36"/>
      <c r="W56" s="36"/>
      <c r="X56" s="36"/>
      <c r="Y56" s="36"/>
      <c r="Z56" s="36"/>
      <c r="AA56" s="36"/>
      <c r="AB56" s="36"/>
      <c r="AC56" s="36"/>
      <c r="AD56" s="36"/>
      <c r="AE56" s="36"/>
    </row>
    <row r="57" spans="1:31" s="2" customFormat="1" ht="29.25" customHeight="1">
      <c r="A57" s="36"/>
      <c r="B57" s="37"/>
      <c r="C57" s="139" t="s">
        <v>121</v>
      </c>
      <c r="D57" s="140"/>
      <c r="E57" s="140"/>
      <c r="F57" s="140"/>
      <c r="G57" s="140"/>
      <c r="H57" s="140"/>
      <c r="I57" s="140"/>
      <c r="J57" s="141" t="s">
        <v>122</v>
      </c>
      <c r="K57" s="140"/>
      <c r="L57" s="116"/>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16"/>
      <c r="S58" s="36"/>
      <c r="T58" s="36"/>
      <c r="U58" s="36"/>
      <c r="V58" s="36"/>
      <c r="W58" s="36"/>
      <c r="X58" s="36"/>
      <c r="Y58" s="36"/>
      <c r="Z58" s="36"/>
      <c r="AA58" s="36"/>
      <c r="AB58" s="36"/>
      <c r="AC58" s="36"/>
      <c r="AD58" s="36"/>
      <c r="AE58" s="36"/>
    </row>
    <row r="59" spans="1:47" s="2" customFormat="1" ht="22.9" customHeight="1">
      <c r="A59" s="36"/>
      <c r="B59" s="37"/>
      <c r="C59" s="142" t="s">
        <v>70</v>
      </c>
      <c r="D59" s="38"/>
      <c r="E59" s="38"/>
      <c r="F59" s="38"/>
      <c r="G59" s="38"/>
      <c r="H59" s="38"/>
      <c r="I59" s="38"/>
      <c r="J59" s="79">
        <f>J95</f>
        <v>0</v>
      </c>
      <c r="K59" s="38"/>
      <c r="L59" s="116"/>
      <c r="S59" s="36"/>
      <c r="T59" s="36"/>
      <c r="U59" s="36"/>
      <c r="V59" s="36"/>
      <c r="W59" s="36"/>
      <c r="X59" s="36"/>
      <c r="Y59" s="36"/>
      <c r="Z59" s="36"/>
      <c r="AA59" s="36"/>
      <c r="AB59" s="36"/>
      <c r="AC59" s="36"/>
      <c r="AD59" s="36"/>
      <c r="AE59" s="36"/>
      <c r="AU59" s="19" t="s">
        <v>123</v>
      </c>
    </row>
    <row r="60" spans="2:12" s="9" customFormat="1" ht="24.95" customHeight="1">
      <c r="B60" s="143"/>
      <c r="C60" s="144"/>
      <c r="D60" s="145" t="s">
        <v>1148</v>
      </c>
      <c r="E60" s="146"/>
      <c r="F60" s="146"/>
      <c r="G60" s="146"/>
      <c r="H60" s="146"/>
      <c r="I60" s="146"/>
      <c r="J60" s="147">
        <f>J96</f>
        <v>0</v>
      </c>
      <c r="K60" s="144"/>
      <c r="L60" s="148"/>
    </row>
    <row r="61" spans="2:12" s="10" customFormat="1" ht="19.9" customHeight="1">
      <c r="B61" s="149"/>
      <c r="C61" s="99"/>
      <c r="D61" s="150" t="s">
        <v>1149</v>
      </c>
      <c r="E61" s="151"/>
      <c r="F61" s="151"/>
      <c r="G61" s="151"/>
      <c r="H61" s="151"/>
      <c r="I61" s="151"/>
      <c r="J61" s="152">
        <f>J97</f>
        <v>0</v>
      </c>
      <c r="K61" s="99"/>
      <c r="L61" s="153"/>
    </row>
    <row r="62" spans="2:12" s="10" customFormat="1" ht="19.9" customHeight="1">
      <c r="B62" s="149"/>
      <c r="C62" s="99"/>
      <c r="D62" s="150" t="s">
        <v>1150</v>
      </c>
      <c r="E62" s="151"/>
      <c r="F62" s="151"/>
      <c r="G62" s="151"/>
      <c r="H62" s="151"/>
      <c r="I62" s="151"/>
      <c r="J62" s="152">
        <f>J100</f>
        <v>0</v>
      </c>
      <c r="K62" s="99"/>
      <c r="L62" s="153"/>
    </row>
    <row r="63" spans="2:12" s="10" customFormat="1" ht="19.9" customHeight="1">
      <c r="B63" s="149"/>
      <c r="C63" s="99"/>
      <c r="D63" s="150" t="s">
        <v>1151</v>
      </c>
      <c r="E63" s="151"/>
      <c r="F63" s="151"/>
      <c r="G63" s="151"/>
      <c r="H63" s="151"/>
      <c r="I63" s="151"/>
      <c r="J63" s="152">
        <f>J111</f>
        <v>0</v>
      </c>
      <c r="K63" s="99"/>
      <c r="L63" s="153"/>
    </row>
    <row r="64" spans="2:12" s="10" customFormat="1" ht="19.9" customHeight="1">
      <c r="B64" s="149"/>
      <c r="C64" s="99"/>
      <c r="D64" s="150" t="s">
        <v>1152</v>
      </c>
      <c r="E64" s="151"/>
      <c r="F64" s="151"/>
      <c r="G64" s="151"/>
      <c r="H64" s="151"/>
      <c r="I64" s="151"/>
      <c r="J64" s="152">
        <f>J124</f>
        <v>0</v>
      </c>
      <c r="K64" s="99"/>
      <c r="L64" s="153"/>
    </row>
    <row r="65" spans="2:12" s="10" customFormat="1" ht="19.9" customHeight="1">
      <c r="B65" s="149"/>
      <c r="C65" s="99"/>
      <c r="D65" s="150" t="s">
        <v>1153</v>
      </c>
      <c r="E65" s="151"/>
      <c r="F65" s="151"/>
      <c r="G65" s="151"/>
      <c r="H65" s="151"/>
      <c r="I65" s="151"/>
      <c r="J65" s="152">
        <f>J131</f>
        <v>0</v>
      </c>
      <c r="K65" s="99"/>
      <c r="L65" s="153"/>
    </row>
    <row r="66" spans="2:12" s="10" customFormat="1" ht="19.9" customHeight="1">
      <c r="B66" s="149"/>
      <c r="C66" s="99"/>
      <c r="D66" s="150" t="s">
        <v>1154</v>
      </c>
      <c r="E66" s="151"/>
      <c r="F66" s="151"/>
      <c r="G66" s="151"/>
      <c r="H66" s="151"/>
      <c r="I66" s="151"/>
      <c r="J66" s="152">
        <f>J138</f>
        <v>0</v>
      </c>
      <c r="K66" s="99"/>
      <c r="L66" s="153"/>
    </row>
    <row r="67" spans="2:12" s="10" customFormat="1" ht="19.9" customHeight="1">
      <c r="B67" s="149"/>
      <c r="C67" s="99"/>
      <c r="D67" s="150" t="s">
        <v>1155</v>
      </c>
      <c r="E67" s="151"/>
      <c r="F67" s="151"/>
      <c r="G67" s="151"/>
      <c r="H67" s="151"/>
      <c r="I67" s="151"/>
      <c r="J67" s="152">
        <f>J141</f>
        <v>0</v>
      </c>
      <c r="K67" s="99"/>
      <c r="L67" s="153"/>
    </row>
    <row r="68" spans="2:12" s="10" customFormat="1" ht="19.9" customHeight="1">
      <c r="B68" s="149"/>
      <c r="C68" s="99"/>
      <c r="D68" s="150" t="s">
        <v>1156</v>
      </c>
      <c r="E68" s="151"/>
      <c r="F68" s="151"/>
      <c r="G68" s="151"/>
      <c r="H68" s="151"/>
      <c r="I68" s="151"/>
      <c r="J68" s="152">
        <f>J146</f>
        <v>0</v>
      </c>
      <c r="K68" s="99"/>
      <c r="L68" s="153"/>
    </row>
    <row r="69" spans="2:12" s="10" customFormat="1" ht="19.9" customHeight="1">
      <c r="B69" s="149"/>
      <c r="C69" s="99"/>
      <c r="D69" s="150" t="s">
        <v>1157</v>
      </c>
      <c r="E69" s="151"/>
      <c r="F69" s="151"/>
      <c r="G69" s="151"/>
      <c r="H69" s="151"/>
      <c r="I69" s="151"/>
      <c r="J69" s="152">
        <f>J149</f>
        <v>0</v>
      </c>
      <c r="K69" s="99"/>
      <c r="L69" s="153"/>
    </row>
    <row r="70" spans="2:12" s="10" customFormat="1" ht="19.9" customHeight="1">
      <c r="B70" s="149"/>
      <c r="C70" s="99"/>
      <c r="D70" s="150" t="s">
        <v>1158</v>
      </c>
      <c r="E70" s="151"/>
      <c r="F70" s="151"/>
      <c r="G70" s="151"/>
      <c r="H70" s="151"/>
      <c r="I70" s="151"/>
      <c r="J70" s="152">
        <f>J153</f>
        <v>0</v>
      </c>
      <c r="K70" s="99"/>
      <c r="L70" s="153"/>
    </row>
    <row r="71" spans="2:12" s="10" customFormat="1" ht="19.9" customHeight="1">
      <c r="B71" s="149"/>
      <c r="C71" s="99"/>
      <c r="D71" s="150" t="s">
        <v>1159</v>
      </c>
      <c r="E71" s="151"/>
      <c r="F71" s="151"/>
      <c r="G71" s="151"/>
      <c r="H71" s="151"/>
      <c r="I71" s="151"/>
      <c r="J71" s="152">
        <f>J163</f>
        <v>0</v>
      </c>
      <c r="K71" s="99"/>
      <c r="L71" s="153"/>
    </row>
    <row r="72" spans="2:12" s="10" customFormat="1" ht="19.9" customHeight="1">
      <c r="B72" s="149"/>
      <c r="C72" s="99"/>
      <c r="D72" s="150" t="s">
        <v>1160</v>
      </c>
      <c r="E72" s="151"/>
      <c r="F72" s="151"/>
      <c r="G72" s="151"/>
      <c r="H72" s="151"/>
      <c r="I72" s="151"/>
      <c r="J72" s="152">
        <f>J188</f>
        <v>0</v>
      </c>
      <c r="K72" s="99"/>
      <c r="L72" s="153"/>
    </row>
    <row r="73" spans="2:12" s="10" customFormat="1" ht="19.9" customHeight="1">
      <c r="B73" s="149"/>
      <c r="C73" s="99"/>
      <c r="D73" s="150" t="s">
        <v>1161</v>
      </c>
      <c r="E73" s="151"/>
      <c r="F73" s="151"/>
      <c r="G73" s="151"/>
      <c r="H73" s="151"/>
      <c r="I73" s="151"/>
      <c r="J73" s="152">
        <f>J203</f>
        <v>0</v>
      </c>
      <c r="K73" s="99"/>
      <c r="L73" s="153"/>
    </row>
    <row r="74" spans="2:12" s="10" customFormat="1" ht="19.9" customHeight="1">
      <c r="B74" s="149"/>
      <c r="C74" s="99"/>
      <c r="D74" s="150" t="s">
        <v>1162</v>
      </c>
      <c r="E74" s="151"/>
      <c r="F74" s="151"/>
      <c r="G74" s="151"/>
      <c r="H74" s="151"/>
      <c r="I74" s="151"/>
      <c r="J74" s="152">
        <f>J207</f>
        <v>0</v>
      </c>
      <c r="K74" s="99"/>
      <c r="L74" s="153"/>
    </row>
    <row r="75" spans="2:12" s="10" customFormat="1" ht="19.9" customHeight="1">
      <c r="B75" s="149"/>
      <c r="C75" s="99"/>
      <c r="D75" s="150" t="s">
        <v>1163</v>
      </c>
      <c r="E75" s="151"/>
      <c r="F75" s="151"/>
      <c r="G75" s="151"/>
      <c r="H75" s="151"/>
      <c r="I75" s="151"/>
      <c r="J75" s="152">
        <f>J210</f>
        <v>0</v>
      </c>
      <c r="K75" s="99"/>
      <c r="L75" s="153"/>
    </row>
    <row r="76" spans="1:31" s="2" customFormat="1" ht="21.75" customHeight="1">
      <c r="A76" s="36"/>
      <c r="B76" s="37"/>
      <c r="C76" s="38"/>
      <c r="D76" s="38"/>
      <c r="E76" s="38"/>
      <c r="F76" s="38"/>
      <c r="G76" s="38"/>
      <c r="H76" s="38"/>
      <c r="I76" s="38"/>
      <c r="J76" s="38"/>
      <c r="K76" s="38"/>
      <c r="L76" s="116"/>
      <c r="S76" s="36"/>
      <c r="T76" s="36"/>
      <c r="U76" s="36"/>
      <c r="V76" s="36"/>
      <c r="W76" s="36"/>
      <c r="X76" s="36"/>
      <c r="Y76" s="36"/>
      <c r="Z76" s="36"/>
      <c r="AA76" s="36"/>
      <c r="AB76" s="36"/>
      <c r="AC76" s="36"/>
      <c r="AD76" s="36"/>
      <c r="AE76" s="36"/>
    </row>
    <row r="77" spans="1:31" s="2" customFormat="1" ht="6.95" customHeight="1">
      <c r="A77" s="36"/>
      <c r="B77" s="49"/>
      <c r="C77" s="50"/>
      <c r="D77" s="50"/>
      <c r="E77" s="50"/>
      <c r="F77" s="50"/>
      <c r="G77" s="50"/>
      <c r="H77" s="50"/>
      <c r="I77" s="50"/>
      <c r="J77" s="50"/>
      <c r="K77" s="50"/>
      <c r="L77" s="116"/>
      <c r="S77" s="36"/>
      <c r="T77" s="36"/>
      <c r="U77" s="36"/>
      <c r="V77" s="36"/>
      <c r="W77" s="36"/>
      <c r="X77" s="36"/>
      <c r="Y77" s="36"/>
      <c r="Z77" s="36"/>
      <c r="AA77" s="36"/>
      <c r="AB77" s="36"/>
      <c r="AC77" s="36"/>
      <c r="AD77" s="36"/>
      <c r="AE77" s="36"/>
    </row>
    <row r="81" spans="1:31" s="2" customFormat="1" ht="6.95" customHeight="1">
      <c r="A81" s="36"/>
      <c r="B81" s="51"/>
      <c r="C81" s="52"/>
      <c r="D81" s="52"/>
      <c r="E81" s="52"/>
      <c r="F81" s="52"/>
      <c r="G81" s="52"/>
      <c r="H81" s="52"/>
      <c r="I81" s="52"/>
      <c r="J81" s="52"/>
      <c r="K81" s="52"/>
      <c r="L81" s="116"/>
      <c r="S81" s="36"/>
      <c r="T81" s="36"/>
      <c r="U81" s="36"/>
      <c r="V81" s="36"/>
      <c r="W81" s="36"/>
      <c r="X81" s="36"/>
      <c r="Y81" s="36"/>
      <c r="Z81" s="36"/>
      <c r="AA81" s="36"/>
      <c r="AB81" s="36"/>
      <c r="AC81" s="36"/>
      <c r="AD81" s="36"/>
      <c r="AE81" s="36"/>
    </row>
    <row r="82" spans="1:31" s="2" customFormat="1" ht="24.95" customHeight="1">
      <c r="A82" s="36"/>
      <c r="B82" s="37"/>
      <c r="C82" s="25" t="s">
        <v>145</v>
      </c>
      <c r="D82" s="38"/>
      <c r="E82" s="38"/>
      <c r="F82" s="38"/>
      <c r="G82" s="38"/>
      <c r="H82" s="38"/>
      <c r="I82" s="38"/>
      <c r="J82" s="38"/>
      <c r="K82" s="38"/>
      <c r="L82" s="116"/>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116"/>
      <c r="S83" s="36"/>
      <c r="T83" s="36"/>
      <c r="U83" s="36"/>
      <c r="V83" s="36"/>
      <c r="W83" s="36"/>
      <c r="X83" s="36"/>
      <c r="Y83" s="36"/>
      <c r="Z83" s="36"/>
      <c r="AA83" s="36"/>
      <c r="AB83" s="36"/>
      <c r="AC83" s="36"/>
      <c r="AD83" s="36"/>
      <c r="AE83" s="36"/>
    </row>
    <row r="84" spans="1:31" s="2" customFormat="1" ht="12" customHeight="1">
      <c r="A84" s="36"/>
      <c r="B84" s="37"/>
      <c r="C84" s="31" t="s">
        <v>16</v>
      </c>
      <c r="D84" s="38"/>
      <c r="E84" s="38"/>
      <c r="F84" s="38"/>
      <c r="G84" s="38"/>
      <c r="H84" s="38"/>
      <c r="I84" s="38"/>
      <c r="J84" s="38"/>
      <c r="K84" s="38"/>
      <c r="L84" s="116"/>
      <c r="S84" s="36"/>
      <c r="T84" s="36"/>
      <c r="U84" s="36"/>
      <c r="V84" s="36"/>
      <c r="W84" s="36"/>
      <c r="X84" s="36"/>
      <c r="Y84" s="36"/>
      <c r="Z84" s="36"/>
      <c r="AA84" s="36"/>
      <c r="AB84" s="36"/>
      <c r="AC84" s="36"/>
      <c r="AD84" s="36"/>
      <c r="AE84" s="36"/>
    </row>
    <row r="85" spans="1:31" s="2" customFormat="1" ht="16.5" customHeight="1">
      <c r="A85" s="36"/>
      <c r="B85" s="37"/>
      <c r="C85" s="38"/>
      <c r="D85" s="38"/>
      <c r="E85" s="414" t="str">
        <f>E7</f>
        <v>Hala na sůl CM Lanškroun</v>
      </c>
      <c r="F85" s="415"/>
      <c r="G85" s="415"/>
      <c r="H85" s="415"/>
      <c r="I85" s="38"/>
      <c r="J85" s="38"/>
      <c r="K85" s="38"/>
      <c r="L85" s="116"/>
      <c r="S85" s="36"/>
      <c r="T85" s="36"/>
      <c r="U85" s="36"/>
      <c r="V85" s="36"/>
      <c r="W85" s="36"/>
      <c r="X85" s="36"/>
      <c r="Y85" s="36"/>
      <c r="Z85" s="36"/>
      <c r="AA85" s="36"/>
      <c r="AB85" s="36"/>
      <c r="AC85" s="36"/>
      <c r="AD85" s="36"/>
      <c r="AE85" s="36"/>
    </row>
    <row r="86" spans="1:31" s="2" customFormat="1" ht="12" customHeight="1">
      <c r="A86" s="36"/>
      <c r="B86" s="37"/>
      <c r="C86" s="31" t="s">
        <v>116</v>
      </c>
      <c r="D86" s="38"/>
      <c r="E86" s="38"/>
      <c r="F86" s="38"/>
      <c r="G86" s="38"/>
      <c r="H86" s="38"/>
      <c r="I86" s="38"/>
      <c r="J86" s="38"/>
      <c r="K86" s="38"/>
      <c r="L86" s="116"/>
      <c r="S86" s="36"/>
      <c r="T86" s="36"/>
      <c r="U86" s="36"/>
      <c r="V86" s="36"/>
      <c r="W86" s="36"/>
      <c r="X86" s="36"/>
      <c r="Y86" s="36"/>
      <c r="Z86" s="36"/>
      <c r="AA86" s="36"/>
      <c r="AB86" s="36"/>
      <c r="AC86" s="36"/>
      <c r="AD86" s="36"/>
      <c r="AE86" s="36"/>
    </row>
    <row r="87" spans="1:31" s="2" customFormat="1" ht="16.5" customHeight="1">
      <c r="A87" s="36"/>
      <c r="B87" s="37"/>
      <c r="C87" s="38"/>
      <c r="D87" s="38"/>
      <c r="E87" s="363" t="str">
        <f>E9</f>
        <v>D1-02 - Venkovní kanalizace</v>
      </c>
      <c r="F87" s="416"/>
      <c r="G87" s="416"/>
      <c r="H87" s="416"/>
      <c r="I87" s="38"/>
      <c r="J87" s="38"/>
      <c r="K87" s="38"/>
      <c r="L87" s="116"/>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116"/>
      <c r="S88" s="36"/>
      <c r="T88" s="36"/>
      <c r="U88" s="36"/>
      <c r="V88" s="36"/>
      <c r="W88" s="36"/>
      <c r="X88" s="36"/>
      <c r="Y88" s="36"/>
      <c r="Z88" s="36"/>
      <c r="AA88" s="36"/>
      <c r="AB88" s="36"/>
      <c r="AC88" s="36"/>
      <c r="AD88" s="36"/>
      <c r="AE88" s="36"/>
    </row>
    <row r="89" spans="1:31" s="2" customFormat="1" ht="12" customHeight="1">
      <c r="A89" s="36"/>
      <c r="B89" s="37"/>
      <c r="C89" s="31" t="s">
        <v>21</v>
      </c>
      <c r="D89" s="38"/>
      <c r="E89" s="38"/>
      <c r="F89" s="29" t="str">
        <f>F12</f>
        <v xml:space="preserve"> </v>
      </c>
      <c r="G89" s="38"/>
      <c r="H89" s="38"/>
      <c r="I89" s="31" t="s">
        <v>23</v>
      </c>
      <c r="J89" s="61">
        <f>IF(J12="","",J12)</f>
        <v>0</v>
      </c>
      <c r="K89" s="38"/>
      <c r="L89" s="116"/>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116"/>
      <c r="S90" s="36"/>
      <c r="T90" s="36"/>
      <c r="U90" s="36"/>
      <c r="V90" s="36"/>
      <c r="W90" s="36"/>
      <c r="X90" s="36"/>
      <c r="Y90" s="36"/>
      <c r="Z90" s="36"/>
      <c r="AA90" s="36"/>
      <c r="AB90" s="36"/>
      <c r="AC90" s="36"/>
      <c r="AD90" s="36"/>
      <c r="AE90" s="36"/>
    </row>
    <row r="91" spans="1:31" s="2" customFormat="1" ht="15.2" customHeight="1">
      <c r="A91" s="36"/>
      <c r="B91" s="37"/>
      <c r="C91" s="31" t="s">
        <v>24</v>
      </c>
      <c r="D91" s="38"/>
      <c r="E91" s="38"/>
      <c r="F91" s="29" t="str">
        <f>E15</f>
        <v>SÚS Pardubického kraje</v>
      </c>
      <c r="G91" s="38"/>
      <c r="H91" s="38"/>
      <c r="I91" s="31" t="s">
        <v>30</v>
      </c>
      <c r="J91" s="34" t="str">
        <f>E21</f>
        <v/>
      </c>
      <c r="K91" s="38"/>
      <c r="L91" s="116"/>
      <c r="S91" s="36"/>
      <c r="T91" s="36"/>
      <c r="U91" s="36"/>
      <c r="V91" s="36"/>
      <c r="W91" s="36"/>
      <c r="X91" s="36"/>
      <c r="Y91" s="36"/>
      <c r="Z91" s="36"/>
      <c r="AA91" s="36"/>
      <c r="AB91" s="36"/>
      <c r="AC91" s="36"/>
      <c r="AD91" s="36"/>
      <c r="AE91" s="36"/>
    </row>
    <row r="92" spans="1:31" s="2" customFormat="1" ht="15.2" customHeight="1">
      <c r="A92" s="36"/>
      <c r="B92" s="37"/>
      <c r="C92" s="31" t="s">
        <v>28</v>
      </c>
      <c r="D92" s="38"/>
      <c r="E92" s="38"/>
      <c r="F92" s="29" t="str">
        <f>IF(E18="","",E18)</f>
        <v>Vyplň údaj</v>
      </c>
      <c r="G92" s="38"/>
      <c r="H92" s="38"/>
      <c r="I92" s="31" t="s">
        <v>34</v>
      </c>
      <c r="J92" s="34" t="str">
        <f>E24</f>
        <v>Ing.Jiří Pitra</v>
      </c>
      <c r="K92" s="38"/>
      <c r="L92" s="116"/>
      <c r="S92" s="36"/>
      <c r="T92" s="36"/>
      <c r="U92" s="36"/>
      <c r="V92" s="36"/>
      <c r="W92" s="36"/>
      <c r="X92" s="36"/>
      <c r="Y92" s="36"/>
      <c r="Z92" s="36"/>
      <c r="AA92" s="36"/>
      <c r="AB92" s="36"/>
      <c r="AC92" s="36"/>
      <c r="AD92" s="36"/>
      <c r="AE92" s="36"/>
    </row>
    <row r="93" spans="1:31" s="2" customFormat="1" ht="10.35" customHeight="1">
      <c r="A93" s="36"/>
      <c r="B93" s="37"/>
      <c r="C93" s="38"/>
      <c r="D93" s="38"/>
      <c r="E93" s="38"/>
      <c r="F93" s="38"/>
      <c r="G93" s="38"/>
      <c r="H93" s="38"/>
      <c r="I93" s="38"/>
      <c r="J93" s="38"/>
      <c r="K93" s="38"/>
      <c r="L93" s="116"/>
      <c r="S93" s="36"/>
      <c r="T93" s="36"/>
      <c r="U93" s="36"/>
      <c r="V93" s="36"/>
      <c r="W93" s="36"/>
      <c r="X93" s="36"/>
      <c r="Y93" s="36"/>
      <c r="Z93" s="36"/>
      <c r="AA93" s="36"/>
      <c r="AB93" s="36"/>
      <c r="AC93" s="36"/>
      <c r="AD93" s="36"/>
      <c r="AE93" s="36"/>
    </row>
    <row r="94" spans="1:31" s="11" customFormat="1" ht="29.25" customHeight="1">
      <c r="A94" s="154"/>
      <c r="B94" s="155"/>
      <c r="C94" s="156" t="s">
        <v>146</v>
      </c>
      <c r="D94" s="157" t="s">
        <v>57</v>
      </c>
      <c r="E94" s="157" t="s">
        <v>53</v>
      </c>
      <c r="F94" s="157" t="s">
        <v>54</v>
      </c>
      <c r="G94" s="157" t="s">
        <v>147</v>
      </c>
      <c r="H94" s="157" t="s">
        <v>148</v>
      </c>
      <c r="I94" s="157" t="s">
        <v>149</v>
      </c>
      <c r="J94" s="157" t="s">
        <v>122</v>
      </c>
      <c r="K94" s="158" t="s">
        <v>150</v>
      </c>
      <c r="L94" s="159"/>
      <c r="M94" s="70" t="s">
        <v>19</v>
      </c>
      <c r="N94" s="71" t="s">
        <v>42</v>
      </c>
      <c r="O94" s="71" t="s">
        <v>151</v>
      </c>
      <c r="P94" s="71" t="s">
        <v>152</v>
      </c>
      <c r="Q94" s="71" t="s">
        <v>153</v>
      </c>
      <c r="R94" s="71" t="s">
        <v>154</v>
      </c>
      <c r="S94" s="71" t="s">
        <v>155</v>
      </c>
      <c r="T94" s="72" t="s">
        <v>156</v>
      </c>
      <c r="U94" s="154"/>
      <c r="V94" s="154"/>
      <c r="W94" s="154"/>
      <c r="X94" s="154"/>
      <c r="Y94" s="154"/>
      <c r="Z94" s="154"/>
      <c r="AA94" s="154"/>
      <c r="AB94" s="154"/>
      <c r="AC94" s="154"/>
      <c r="AD94" s="154"/>
      <c r="AE94" s="154"/>
    </row>
    <row r="95" spans="1:63" s="2" customFormat="1" ht="22.9" customHeight="1">
      <c r="A95" s="36"/>
      <c r="B95" s="37"/>
      <c r="C95" s="77" t="s">
        <v>157</v>
      </c>
      <c r="D95" s="38"/>
      <c r="E95" s="38"/>
      <c r="F95" s="38"/>
      <c r="G95" s="38"/>
      <c r="H95" s="38"/>
      <c r="I95" s="38"/>
      <c r="J95" s="160">
        <f>BK95</f>
        <v>0</v>
      </c>
      <c r="K95" s="38"/>
      <c r="L95" s="41"/>
      <c r="M95" s="73"/>
      <c r="N95" s="161"/>
      <c r="O95" s="74"/>
      <c r="P95" s="162">
        <f>P96</f>
        <v>0</v>
      </c>
      <c r="Q95" s="74"/>
      <c r="R95" s="162">
        <f>R96</f>
        <v>0</v>
      </c>
      <c r="S95" s="74"/>
      <c r="T95" s="163">
        <f>T96</f>
        <v>0</v>
      </c>
      <c r="U95" s="36"/>
      <c r="V95" s="36"/>
      <c r="W95" s="36"/>
      <c r="X95" s="36"/>
      <c r="Y95" s="36"/>
      <c r="Z95" s="36"/>
      <c r="AA95" s="36"/>
      <c r="AB95" s="36"/>
      <c r="AC95" s="36"/>
      <c r="AD95" s="36"/>
      <c r="AE95" s="36"/>
      <c r="AT95" s="19" t="s">
        <v>71</v>
      </c>
      <c r="AU95" s="19" t="s">
        <v>123</v>
      </c>
      <c r="BK95" s="164">
        <f>BK96</f>
        <v>0</v>
      </c>
    </row>
    <row r="96" spans="2:63" s="12" customFormat="1" ht="25.9" customHeight="1">
      <c r="B96" s="165"/>
      <c r="C96" s="166"/>
      <c r="D96" s="167" t="s">
        <v>71</v>
      </c>
      <c r="E96" s="168" t="s">
        <v>1164</v>
      </c>
      <c r="F96" s="168" t="s">
        <v>97</v>
      </c>
      <c r="G96" s="166"/>
      <c r="H96" s="166"/>
      <c r="I96" s="169"/>
      <c r="J96" s="170">
        <f>BK96</f>
        <v>0</v>
      </c>
      <c r="K96" s="166"/>
      <c r="L96" s="171"/>
      <c r="M96" s="172"/>
      <c r="N96" s="173"/>
      <c r="O96" s="173"/>
      <c r="P96" s="174">
        <f>P97+P100+P111+P124+P131+P138+P141+P146+P149+P153+P163+P188+P203+P207+P210</f>
        <v>0</v>
      </c>
      <c r="Q96" s="173"/>
      <c r="R96" s="174">
        <f>R97+R100+R111+R124+R131+R138+R141+R146+R149+R153+R163+R188+R203+R207+R210</f>
        <v>0</v>
      </c>
      <c r="S96" s="173"/>
      <c r="T96" s="175">
        <f>T97+T100+T111+T124+T131+T138+T141+T146+T149+T153+T163+T188+T203+T207+T210</f>
        <v>0</v>
      </c>
      <c r="AR96" s="176" t="s">
        <v>79</v>
      </c>
      <c r="AT96" s="177" t="s">
        <v>71</v>
      </c>
      <c r="AU96" s="177" t="s">
        <v>72</v>
      </c>
      <c r="AY96" s="176" t="s">
        <v>160</v>
      </c>
      <c r="BK96" s="178">
        <f>BK97+BK100+BK111+BK124+BK131+BK138+BK141+BK146+BK149+BK153+BK163+BK188+BK203+BK207+BK210</f>
        <v>0</v>
      </c>
    </row>
    <row r="97" spans="2:63" s="12" customFormat="1" ht="22.9" customHeight="1">
      <c r="B97" s="165"/>
      <c r="C97" s="166"/>
      <c r="D97" s="167" t="s">
        <v>71</v>
      </c>
      <c r="E97" s="179" t="s">
        <v>259</v>
      </c>
      <c r="F97" s="179" t="s">
        <v>1165</v>
      </c>
      <c r="G97" s="166"/>
      <c r="H97" s="166"/>
      <c r="I97" s="169"/>
      <c r="J97" s="180">
        <f>BK97</f>
        <v>0</v>
      </c>
      <c r="K97" s="166"/>
      <c r="L97" s="171"/>
      <c r="M97" s="172"/>
      <c r="N97" s="173"/>
      <c r="O97" s="173"/>
      <c r="P97" s="174">
        <f>SUM(P98:P99)</f>
        <v>0</v>
      </c>
      <c r="Q97" s="173"/>
      <c r="R97" s="174">
        <f>SUM(R98:R99)</f>
        <v>0</v>
      </c>
      <c r="S97" s="173"/>
      <c r="T97" s="175">
        <f>SUM(T98:T99)</f>
        <v>0</v>
      </c>
      <c r="AR97" s="176" t="s">
        <v>79</v>
      </c>
      <c r="AT97" s="177" t="s">
        <v>71</v>
      </c>
      <c r="AU97" s="177" t="s">
        <v>79</v>
      </c>
      <c r="AY97" s="176" t="s">
        <v>160</v>
      </c>
      <c r="BK97" s="178">
        <f>SUM(BK98:BK99)</f>
        <v>0</v>
      </c>
    </row>
    <row r="98" spans="1:65" s="2" customFormat="1" ht="16.5" customHeight="1">
      <c r="A98" s="36"/>
      <c r="B98" s="37"/>
      <c r="C98" s="181" t="s">
        <v>79</v>
      </c>
      <c r="D98" s="181" t="s">
        <v>163</v>
      </c>
      <c r="E98" s="182" t="s">
        <v>1166</v>
      </c>
      <c r="F98" s="183" t="s">
        <v>1167</v>
      </c>
      <c r="G98" s="184" t="s">
        <v>110</v>
      </c>
      <c r="H98" s="185">
        <v>120.5</v>
      </c>
      <c r="I98" s="186"/>
      <c r="J98" s="187">
        <f>ROUND(I98*H98,2)</f>
        <v>0</v>
      </c>
      <c r="K98" s="183" t="s">
        <v>19</v>
      </c>
      <c r="L98" s="41"/>
      <c r="M98" s="188" t="s">
        <v>19</v>
      </c>
      <c r="N98" s="189" t="s">
        <v>43</v>
      </c>
      <c r="O98" s="66"/>
      <c r="P98" s="190">
        <f>O98*H98</f>
        <v>0</v>
      </c>
      <c r="Q98" s="190">
        <v>0</v>
      </c>
      <c r="R98" s="190">
        <f>Q98*H98</f>
        <v>0</v>
      </c>
      <c r="S98" s="190">
        <v>0</v>
      </c>
      <c r="T98" s="191">
        <f>S98*H98</f>
        <v>0</v>
      </c>
      <c r="U98" s="36"/>
      <c r="V98" s="36"/>
      <c r="W98" s="36"/>
      <c r="X98" s="36"/>
      <c r="Y98" s="36"/>
      <c r="Z98" s="36"/>
      <c r="AA98" s="36"/>
      <c r="AB98" s="36"/>
      <c r="AC98" s="36"/>
      <c r="AD98" s="36"/>
      <c r="AE98" s="36"/>
      <c r="AR98" s="192" t="s">
        <v>168</v>
      </c>
      <c r="AT98" s="192" t="s">
        <v>163</v>
      </c>
      <c r="AU98" s="192" t="s">
        <v>81</v>
      </c>
      <c r="AY98" s="19" t="s">
        <v>160</v>
      </c>
      <c r="BE98" s="193">
        <f>IF(N98="základní",J98,0)</f>
        <v>0</v>
      </c>
      <c r="BF98" s="193">
        <f>IF(N98="snížená",J98,0)</f>
        <v>0</v>
      </c>
      <c r="BG98" s="193">
        <f>IF(N98="zákl. přenesená",J98,0)</f>
        <v>0</v>
      </c>
      <c r="BH98" s="193">
        <f>IF(N98="sníž. přenesená",J98,0)</f>
        <v>0</v>
      </c>
      <c r="BI98" s="193">
        <f>IF(N98="nulová",J98,0)</f>
        <v>0</v>
      </c>
      <c r="BJ98" s="19" t="s">
        <v>79</v>
      </c>
      <c r="BK98" s="193">
        <f>ROUND(I98*H98,2)</f>
        <v>0</v>
      </c>
      <c r="BL98" s="19" t="s">
        <v>168</v>
      </c>
      <c r="BM98" s="192" t="s">
        <v>81</v>
      </c>
    </row>
    <row r="99" spans="1:47" s="2" customFormat="1" ht="19.5">
      <c r="A99" s="36"/>
      <c r="B99" s="37"/>
      <c r="C99" s="38"/>
      <c r="D99" s="201" t="s">
        <v>298</v>
      </c>
      <c r="E99" s="38"/>
      <c r="F99" s="243" t="s">
        <v>1168</v>
      </c>
      <c r="G99" s="38"/>
      <c r="H99" s="38"/>
      <c r="I99" s="196"/>
      <c r="J99" s="38"/>
      <c r="K99" s="38"/>
      <c r="L99" s="41"/>
      <c r="M99" s="197"/>
      <c r="N99" s="198"/>
      <c r="O99" s="66"/>
      <c r="P99" s="66"/>
      <c r="Q99" s="66"/>
      <c r="R99" s="66"/>
      <c r="S99" s="66"/>
      <c r="T99" s="67"/>
      <c r="U99" s="36"/>
      <c r="V99" s="36"/>
      <c r="W99" s="36"/>
      <c r="X99" s="36"/>
      <c r="Y99" s="36"/>
      <c r="Z99" s="36"/>
      <c r="AA99" s="36"/>
      <c r="AB99" s="36"/>
      <c r="AC99" s="36"/>
      <c r="AD99" s="36"/>
      <c r="AE99" s="36"/>
      <c r="AT99" s="19" t="s">
        <v>298</v>
      </c>
      <c r="AU99" s="19" t="s">
        <v>81</v>
      </c>
    </row>
    <row r="100" spans="2:63" s="12" customFormat="1" ht="22.9" customHeight="1">
      <c r="B100" s="165"/>
      <c r="C100" s="166"/>
      <c r="D100" s="167" t="s">
        <v>71</v>
      </c>
      <c r="E100" s="179" t="s">
        <v>270</v>
      </c>
      <c r="F100" s="179" t="s">
        <v>1169</v>
      </c>
      <c r="G100" s="166"/>
      <c r="H100" s="166"/>
      <c r="I100" s="169"/>
      <c r="J100" s="180">
        <f>BK100</f>
        <v>0</v>
      </c>
      <c r="K100" s="166"/>
      <c r="L100" s="171"/>
      <c r="M100" s="172"/>
      <c r="N100" s="173"/>
      <c r="O100" s="173"/>
      <c r="P100" s="174">
        <f>SUM(P101:P110)</f>
        <v>0</v>
      </c>
      <c r="Q100" s="173"/>
      <c r="R100" s="174">
        <f>SUM(R101:R110)</f>
        <v>0</v>
      </c>
      <c r="S100" s="173"/>
      <c r="T100" s="175">
        <f>SUM(T101:T110)</f>
        <v>0</v>
      </c>
      <c r="AR100" s="176" t="s">
        <v>79</v>
      </c>
      <c r="AT100" s="177" t="s">
        <v>71</v>
      </c>
      <c r="AU100" s="177" t="s">
        <v>79</v>
      </c>
      <c r="AY100" s="176" t="s">
        <v>160</v>
      </c>
      <c r="BK100" s="178">
        <f>SUM(BK101:BK110)</f>
        <v>0</v>
      </c>
    </row>
    <row r="101" spans="1:65" s="2" customFormat="1" ht="16.5" customHeight="1">
      <c r="A101" s="36"/>
      <c r="B101" s="37"/>
      <c r="C101" s="181" t="s">
        <v>81</v>
      </c>
      <c r="D101" s="181" t="s">
        <v>163</v>
      </c>
      <c r="E101" s="182" t="s">
        <v>1170</v>
      </c>
      <c r="F101" s="183" t="s">
        <v>1171</v>
      </c>
      <c r="G101" s="184" t="s">
        <v>208</v>
      </c>
      <c r="H101" s="185">
        <v>1.9</v>
      </c>
      <c r="I101" s="186"/>
      <c r="J101" s="187">
        <f>ROUND(I101*H101,2)</f>
        <v>0</v>
      </c>
      <c r="K101" s="183" t="s">
        <v>19</v>
      </c>
      <c r="L101" s="41"/>
      <c r="M101" s="188" t="s">
        <v>19</v>
      </c>
      <c r="N101" s="189" t="s">
        <v>43</v>
      </c>
      <c r="O101" s="66"/>
      <c r="P101" s="190">
        <f>O101*H101</f>
        <v>0</v>
      </c>
      <c r="Q101" s="190">
        <v>0</v>
      </c>
      <c r="R101" s="190">
        <f>Q101*H101</f>
        <v>0</v>
      </c>
      <c r="S101" s="190">
        <v>0</v>
      </c>
      <c r="T101" s="191">
        <f>S101*H101</f>
        <v>0</v>
      </c>
      <c r="U101" s="36"/>
      <c r="V101" s="36"/>
      <c r="W101" s="36"/>
      <c r="X101" s="36"/>
      <c r="Y101" s="36"/>
      <c r="Z101" s="36"/>
      <c r="AA101" s="36"/>
      <c r="AB101" s="36"/>
      <c r="AC101" s="36"/>
      <c r="AD101" s="36"/>
      <c r="AE101" s="36"/>
      <c r="AR101" s="192" t="s">
        <v>168</v>
      </c>
      <c r="AT101" s="192" t="s">
        <v>163</v>
      </c>
      <c r="AU101" s="192" t="s">
        <v>81</v>
      </c>
      <c r="AY101" s="19" t="s">
        <v>160</v>
      </c>
      <c r="BE101" s="193">
        <f>IF(N101="základní",J101,0)</f>
        <v>0</v>
      </c>
      <c r="BF101" s="193">
        <f>IF(N101="snížená",J101,0)</f>
        <v>0</v>
      </c>
      <c r="BG101" s="193">
        <f>IF(N101="zákl. přenesená",J101,0)</f>
        <v>0</v>
      </c>
      <c r="BH101" s="193">
        <f>IF(N101="sníž. přenesená",J101,0)</f>
        <v>0</v>
      </c>
      <c r="BI101" s="193">
        <f>IF(N101="nulová",J101,0)</f>
        <v>0</v>
      </c>
      <c r="BJ101" s="19" t="s">
        <v>79</v>
      </c>
      <c r="BK101" s="193">
        <f>ROUND(I101*H101,2)</f>
        <v>0</v>
      </c>
      <c r="BL101" s="19" t="s">
        <v>168</v>
      </c>
      <c r="BM101" s="192" t="s">
        <v>168</v>
      </c>
    </row>
    <row r="102" spans="1:47" s="2" customFormat="1" ht="19.5">
      <c r="A102" s="36"/>
      <c r="B102" s="37"/>
      <c r="C102" s="38"/>
      <c r="D102" s="201" t="s">
        <v>298</v>
      </c>
      <c r="E102" s="38"/>
      <c r="F102" s="243" t="s">
        <v>1172</v>
      </c>
      <c r="G102" s="38"/>
      <c r="H102" s="38"/>
      <c r="I102" s="196"/>
      <c r="J102" s="38"/>
      <c r="K102" s="38"/>
      <c r="L102" s="41"/>
      <c r="M102" s="197"/>
      <c r="N102" s="198"/>
      <c r="O102" s="66"/>
      <c r="P102" s="66"/>
      <c r="Q102" s="66"/>
      <c r="R102" s="66"/>
      <c r="S102" s="66"/>
      <c r="T102" s="67"/>
      <c r="U102" s="36"/>
      <c r="V102" s="36"/>
      <c r="W102" s="36"/>
      <c r="X102" s="36"/>
      <c r="Y102" s="36"/>
      <c r="Z102" s="36"/>
      <c r="AA102" s="36"/>
      <c r="AB102" s="36"/>
      <c r="AC102" s="36"/>
      <c r="AD102" s="36"/>
      <c r="AE102" s="36"/>
      <c r="AT102" s="19" t="s">
        <v>298</v>
      </c>
      <c r="AU102" s="19" t="s">
        <v>81</v>
      </c>
    </row>
    <row r="103" spans="1:65" s="2" customFormat="1" ht="16.5" customHeight="1">
      <c r="A103" s="36"/>
      <c r="B103" s="37"/>
      <c r="C103" s="181" t="s">
        <v>189</v>
      </c>
      <c r="D103" s="181" t="s">
        <v>163</v>
      </c>
      <c r="E103" s="182" t="s">
        <v>1173</v>
      </c>
      <c r="F103" s="183" t="s">
        <v>1174</v>
      </c>
      <c r="G103" s="184" t="s">
        <v>208</v>
      </c>
      <c r="H103" s="185">
        <v>61</v>
      </c>
      <c r="I103" s="186"/>
      <c r="J103" s="187">
        <f>ROUND(I103*H103,2)</f>
        <v>0</v>
      </c>
      <c r="K103" s="183" t="s">
        <v>19</v>
      </c>
      <c r="L103" s="41"/>
      <c r="M103" s="188" t="s">
        <v>19</v>
      </c>
      <c r="N103" s="189" t="s">
        <v>43</v>
      </c>
      <c r="O103" s="66"/>
      <c r="P103" s="190">
        <f>O103*H103</f>
        <v>0</v>
      </c>
      <c r="Q103" s="190">
        <v>0</v>
      </c>
      <c r="R103" s="190">
        <f>Q103*H103</f>
        <v>0</v>
      </c>
      <c r="S103" s="190">
        <v>0</v>
      </c>
      <c r="T103" s="191">
        <f>S103*H103</f>
        <v>0</v>
      </c>
      <c r="U103" s="36"/>
      <c r="V103" s="36"/>
      <c r="W103" s="36"/>
      <c r="X103" s="36"/>
      <c r="Y103" s="36"/>
      <c r="Z103" s="36"/>
      <c r="AA103" s="36"/>
      <c r="AB103" s="36"/>
      <c r="AC103" s="36"/>
      <c r="AD103" s="36"/>
      <c r="AE103" s="36"/>
      <c r="AR103" s="192" t="s">
        <v>168</v>
      </c>
      <c r="AT103" s="192" t="s">
        <v>163</v>
      </c>
      <c r="AU103" s="192" t="s">
        <v>81</v>
      </c>
      <c r="AY103" s="19" t="s">
        <v>160</v>
      </c>
      <c r="BE103" s="193">
        <f>IF(N103="základní",J103,0)</f>
        <v>0</v>
      </c>
      <c r="BF103" s="193">
        <f>IF(N103="snížená",J103,0)</f>
        <v>0</v>
      </c>
      <c r="BG103" s="193">
        <f>IF(N103="zákl. přenesená",J103,0)</f>
        <v>0</v>
      </c>
      <c r="BH103" s="193">
        <f>IF(N103="sníž. přenesená",J103,0)</f>
        <v>0</v>
      </c>
      <c r="BI103" s="193">
        <f>IF(N103="nulová",J103,0)</f>
        <v>0</v>
      </c>
      <c r="BJ103" s="19" t="s">
        <v>79</v>
      </c>
      <c r="BK103" s="193">
        <f>ROUND(I103*H103,2)</f>
        <v>0</v>
      </c>
      <c r="BL103" s="19" t="s">
        <v>168</v>
      </c>
      <c r="BM103" s="192" t="s">
        <v>205</v>
      </c>
    </row>
    <row r="104" spans="1:47" s="2" customFormat="1" ht="19.5">
      <c r="A104" s="36"/>
      <c r="B104" s="37"/>
      <c r="C104" s="38"/>
      <c r="D104" s="201" t="s">
        <v>298</v>
      </c>
      <c r="E104" s="38"/>
      <c r="F104" s="243" t="s">
        <v>1175</v>
      </c>
      <c r="G104" s="38"/>
      <c r="H104" s="38"/>
      <c r="I104" s="196"/>
      <c r="J104" s="38"/>
      <c r="K104" s="38"/>
      <c r="L104" s="41"/>
      <c r="M104" s="197"/>
      <c r="N104" s="198"/>
      <c r="O104" s="66"/>
      <c r="P104" s="66"/>
      <c r="Q104" s="66"/>
      <c r="R104" s="66"/>
      <c r="S104" s="66"/>
      <c r="T104" s="67"/>
      <c r="U104" s="36"/>
      <c r="V104" s="36"/>
      <c r="W104" s="36"/>
      <c r="X104" s="36"/>
      <c r="Y104" s="36"/>
      <c r="Z104" s="36"/>
      <c r="AA104" s="36"/>
      <c r="AB104" s="36"/>
      <c r="AC104" s="36"/>
      <c r="AD104" s="36"/>
      <c r="AE104" s="36"/>
      <c r="AT104" s="19" t="s">
        <v>298</v>
      </c>
      <c r="AU104" s="19" t="s">
        <v>81</v>
      </c>
    </row>
    <row r="105" spans="1:65" s="2" customFormat="1" ht="16.5" customHeight="1">
      <c r="A105" s="36"/>
      <c r="B105" s="37"/>
      <c r="C105" s="181" t="s">
        <v>168</v>
      </c>
      <c r="D105" s="181" t="s">
        <v>163</v>
      </c>
      <c r="E105" s="182" t="s">
        <v>1176</v>
      </c>
      <c r="F105" s="183" t="s">
        <v>1177</v>
      </c>
      <c r="G105" s="184" t="s">
        <v>208</v>
      </c>
      <c r="H105" s="185">
        <v>121.261</v>
      </c>
      <c r="I105" s="186"/>
      <c r="J105" s="187">
        <f>ROUND(I105*H105,2)</f>
        <v>0</v>
      </c>
      <c r="K105" s="183" t="s">
        <v>19</v>
      </c>
      <c r="L105" s="41"/>
      <c r="M105" s="188" t="s">
        <v>19</v>
      </c>
      <c r="N105" s="189" t="s">
        <v>43</v>
      </c>
      <c r="O105" s="66"/>
      <c r="P105" s="190">
        <f>O105*H105</f>
        <v>0</v>
      </c>
      <c r="Q105" s="190">
        <v>0</v>
      </c>
      <c r="R105" s="190">
        <f>Q105*H105</f>
        <v>0</v>
      </c>
      <c r="S105" s="190">
        <v>0</v>
      </c>
      <c r="T105" s="191">
        <f>S105*H105</f>
        <v>0</v>
      </c>
      <c r="U105" s="36"/>
      <c r="V105" s="36"/>
      <c r="W105" s="36"/>
      <c r="X105" s="36"/>
      <c r="Y105" s="36"/>
      <c r="Z105" s="36"/>
      <c r="AA105" s="36"/>
      <c r="AB105" s="36"/>
      <c r="AC105" s="36"/>
      <c r="AD105" s="36"/>
      <c r="AE105" s="36"/>
      <c r="AR105" s="192" t="s">
        <v>168</v>
      </c>
      <c r="AT105" s="192" t="s">
        <v>163</v>
      </c>
      <c r="AU105" s="192" t="s">
        <v>81</v>
      </c>
      <c r="AY105" s="19" t="s">
        <v>160</v>
      </c>
      <c r="BE105" s="193">
        <f>IF(N105="základní",J105,0)</f>
        <v>0</v>
      </c>
      <c r="BF105" s="193">
        <f>IF(N105="snížená",J105,0)</f>
        <v>0</v>
      </c>
      <c r="BG105" s="193">
        <f>IF(N105="zákl. přenesená",J105,0)</f>
        <v>0</v>
      </c>
      <c r="BH105" s="193">
        <f>IF(N105="sníž. přenesená",J105,0)</f>
        <v>0</v>
      </c>
      <c r="BI105" s="193">
        <f>IF(N105="nulová",J105,0)</f>
        <v>0</v>
      </c>
      <c r="BJ105" s="19" t="s">
        <v>79</v>
      </c>
      <c r="BK105" s="193">
        <f>ROUND(I105*H105,2)</f>
        <v>0</v>
      </c>
      <c r="BL105" s="19" t="s">
        <v>168</v>
      </c>
      <c r="BM105" s="192" t="s">
        <v>223</v>
      </c>
    </row>
    <row r="106" spans="1:47" s="2" customFormat="1" ht="39">
      <c r="A106" s="36"/>
      <c r="B106" s="37"/>
      <c r="C106" s="38"/>
      <c r="D106" s="201" t="s">
        <v>298</v>
      </c>
      <c r="E106" s="38"/>
      <c r="F106" s="243" t="s">
        <v>1178</v>
      </c>
      <c r="G106" s="38"/>
      <c r="H106" s="38"/>
      <c r="I106" s="196"/>
      <c r="J106" s="38"/>
      <c r="K106" s="38"/>
      <c r="L106" s="41"/>
      <c r="M106" s="197"/>
      <c r="N106" s="198"/>
      <c r="O106" s="66"/>
      <c r="P106" s="66"/>
      <c r="Q106" s="66"/>
      <c r="R106" s="66"/>
      <c r="S106" s="66"/>
      <c r="T106" s="67"/>
      <c r="U106" s="36"/>
      <c r="V106" s="36"/>
      <c r="W106" s="36"/>
      <c r="X106" s="36"/>
      <c r="Y106" s="36"/>
      <c r="Z106" s="36"/>
      <c r="AA106" s="36"/>
      <c r="AB106" s="36"/>
      <c r="AC106" s="36"/>
      <c r="AD106" s="36"/>
      <c r="AE106" s="36"/>
      <c r="AT106" s="19" t="s">
        <v>298</v>
      </c>
      <c r="AU106" s="19" t="s">
        <v>81</v>
      </c>
    </row>
    <row r="107" spans="1:65" s="2" customFormat="1" ht="16.5" customHeight="1">
      <c r="A107" s="36"/>
      <c r="B107" s="37"/>
      <c r="C107" s="181" t="s">
        <v>200</v>
      </c>
      <c r="D107" s="181" t="s">
        <v>163</v>
      </c>
      <c r="E107" s="182" t="s">
        <v>1179</v>
      </c>
      <c r="F107" s="183" t="s">
        <v>1180</v>
      </c>
      <c r="G107" s="184" t="s">
        <v>208</v>
      </c>
      <c r="H107" s="185">
        <v>32</v>
      </c>
      <c r="I107" s="186"/>
      <c r="J107" s="187">
        <f>ROUND(I107*H107,2)</f>
        <v>0</v>
      </c>
      <c r="K107" s="183" t="s">
        <v>19</v>
      </c>
      <c r="L107" s="41"/>
      <c r="M107" s="188" t="s">
        <v>19</v>
      </c>
      <c r="N107" s="189" t="s">
        <v>43</v>
      </c>
      <c r="O107" s="66"/>
      <c r="P107" s="190">
        <f>O107*H107</f>
        <v>0</v>
      </c>
      <c r="Q107" s="190">
        <v>0</v>
      </c>
      <c r="R107" s="190">
        <f>Q107*H107</f>
        <v>0</v>
      </c>
      <c r="S107" s="190">
        <v>0</v>
      </c>
      <c r="T107" s="191">
        <f>S107*H107</f>
        <v>0</v>
      </c>
      <c r="U107" s="36"/>
      <c r="V107" s="36"/>
      <c r="W107" s="36"/>
      <c r="X107" s="36"/>
      <c r="Y107" s="36"/>
      <c r="Z107" s="36"/>
      <c r="AA107" s="36"/>
      <c r="AB107" s="36"/>
      <c r="AC107" s="36"/>
      <c r="AD107" s="36"/>
      <c r="AE107" s="36"/>
      <c r="AR107" s="192" t="s">
        <v>168</v>
      </c>
      <c r="AT107" s="192" t="s">
        <v>163</v>
      </c>
      <c r="AU107" s="192" t="s">
        <v>81</v>
      </c>
      <c r="AY107" s="19" t="s">
        <v>160</v>
      </c>
      <c r="BE107" s="193">
        <f>IF(N107="základní",J107,0)</f>
        <v>0</v>
      </c>
      <c r="BF107" s="193">
        <f>IF(N107="snížená",J107,0)</f>
        <v>0</v>
      </c>
      <c r="BG107" s="193">
        <f>IF(N107="zákl. přenesená",J107,0)</f>
        <v>0</v>
      </c>
      <c r="BH107" s="193">
        <f>IF(N107="sníž. přenesená",J107,0)</f>
        <v>0</v>
      </c>
      <c r="BI107" s="193">
        <f>IF(N107="nulová",J107,0)</f>
        <v>0</v>
      </c>
      <c r="BJ107" s="19" t="s">
        <v>79</v>
      </c>
      <c r="BK107" s="193">
        <f>ROUND(I107*H107,2)</f>
        <v>0</v>
      </c>
      <c r="BL107" s="19" t="s">
        <v>168</v>
      </c>
      <c r="BM107" s="192" t="s">
        <v>234</v>
      </c>
    </row>
    <row r="108" spans="1:47" s="2" customFormat="1" ht="19.5">
      <c r="A108" s="36"/>
      <c r="B108" s="37"/>
      <c r="C108" s="38"/>
      <c r="D108" s="201" t="s">
        <v>298</v>
      </c>
      <c r="E108" s="38"/>
      <c r="F108" s="243" t="s">
        <v>1181</v>
      </c>
      <c r="G108" s="38"/>
      <c r="H108" s="38"/>
      <c r="I108" s="196"/>
      <c r="J108" s="38"/>
      <c r="K108" s="38"/>
      <c r="L108" s="41"/>
      <c r="M108" s="197"/>
      <c r="N108" s="198"/>
      <c r="O108" s="66"/>
      <c r="P108" s="66"/>
      <c r="Q108" s="66"/>
      <c r="R108" s="66"/>
      <c r="S108" s="66"/>
      <c r="T108" s="67"/>
      <c r="U108" s="36"/>
      <c r="V108" s="36"/>
      <c r="W108" s="36"/>
      <c r="X108" s="36"/>
      <c r="Y108" s="36"/>
      <c r="Z108" s="36"/>
      <c r="AA108" s="36"/>
      <c r="AB108" s="36"/>
      <c r="AC108" s="36"/>
      <c r="AD108" s="36"/>
      <c r="AE108" s="36"/>
      <c r="AT108" s="19" t="s">
        <v>298</v>
      </c>
      <c r="AU108" s="19" t="s">
        <v>81</v>
      </c>
    </row>
    <row r="109" spans="1:65" s="2" customFormat="1" ht="16.5" customHeight="1">
      <c r="A109" s="36"/>
      <c r="B109" s="37"/>
      <c r="C109" s="181" t="s">
        <v>205</v>
      </c>
      <c r="D109" s="181" t="s">
        <v>163</v>
      </c>
      <c r="E109" s="182" t="s">
        <v>1182</v>
      </c>
      <c r="F109" s="183" t="s">
        <v>1183</v>
      </c>
      <c r="G109" s="184" t="s">
        <v>208</v>
      </c>
      <c r="H109" s="185">
        <v>63.36</v>
      </c>
      <c r="I109" s="186"/>
      <c r="J109" s="187">
        <f>ROUND(I109*H109,2)</f>
        <v>0</v>
      </c>
      <c r="K109" s="183" t="s">
        <v>19</v>
      </c>
      <c r="L109" s="41"/>
      <c r="M109" s="188" t="s">
        <v>19</v>
      </c>
      <c r="N109" s="189" t="s">
        <v>43</v>
      </c>
      <c r="O109" s="66"/>
      <c r="P109" s="190">
        <f>O109*H109</f>
        <v>0</v>
      </c>
      <c r="Q109" s="190">
        <v>0</v>
      </c>
      <c r="R109" s="190">
        <f>Q109*H109</f>
        <v>0</v>
      </c>
      <c r="S109" s="190">
        <v>0</v>
      </c>
      <c r="T109" s="191">
        <f>S109*H109</f>
        <v>0</v>
      </c>
      <c r="U109" s="36"/>
      <c r="V109" s="36"/>
      <c r="W109" s="36"/>
      <c r="X109" s="36"/>
      <c r="Y109" s="36"/>
      <c r="Z109" s="36"/>
      <c r="AA109" s="36"/>
      <c r="AB109" s="36"/>
      <c r="AC109" s="36"/>
      <c r="AD109" s="36"/>
      <c r="AE109" s="36"/>
      <c r="AR109" s="192" t="s">
        <v>168</v>
      </c>
      <c r="AT109" s="192" t="s">
        <v>163</v>
      </c>
      <c r="AU109" s="192" t="s">
        <v>81</v>
      </c>
      <c r="AY109" s="19" t="s">
        <v>160</v>
      </c>
      <c r="BE109" s="193">
        <f>IF(N109="základní",J109,0)</f>
        <v>0</v>
      </c>
      <c r="BF109" s="193">
        <f>IF(N109="snížená",J109,0)</f>
        <v>0</v>
      </c>
      <c r="BG109" s="193">
        <f>IF(N109="zákl. přenesená",J109,0)</f>
        <v>0</v>
      </c>
      <c r="BH109" s="193">
        <f>IF(N109="sníž. přenesená",J109,0)</f>
        <v>0</v>
      </c>
      <c r="BI109" s="193">
        <f>IF(N109="nulová",J109,0)</f>
        <v>0</v>
      </c>
      <c r="BJ109" s="19" t="s">
        <v>79</v>
      </c>
      <c r="BK109" s="193">
        <f>ROUND(I109*H109,2)</f>
        <v>0</v>
      </c>
      <c r="BL109" s="19" t="s">
        <v>168</v>
      </c>
      <c r="BM109" s="192" t="s">
        <v>264</v>
      </c>
    </row>
    <row r="110" spans="1:47" s="2" customFormat="1" ht="19.5">
      <c r="A110" s="36"/>
      <c r="B110" s="37"/>
      <c r="C110" s="38"/>
      <c r="D110" s="201" t="s">
        <v>298</v>
      </c>
      <c r="E110" s="38"/>
      <c r="F110" s="243" t="s">
        <v>1184</v>
      </c>
      <c r="G110" s="38"/>
      <c r="H110" s="38"/>
      <c r="I110" s="196"/>
      <c r="J110" s="38"/>
      <c r="K110" s="38"/>
      <c r="L110" s="41"/>
      <c r="M110" s="197"/>
      <c r="N110" s="198"/>
      <c r="O110" s="66"/>
      <c r="P110" s="66"/>
      <c r="Q110" s="66"/>
      <c r="R110" s="66"/>
      <c r="S110" s="66"/>
      <c r="T110" s="67"/>
      <c r="U110" s="36"/>
      <c r="V110" s="36"/>
      <c r="W110" s="36"/>
      <c r="X110" s="36"/>
      <c r="Y110" s="36"/>
      <c r="Z110" s="36"/>
      <c r="AA110" s="36"/>
      <c r="AB110" s="36"/>
      <c r="AC110" s="36"/>
      <c r="AD110" s="36"/>
      <c r="AE110" s="36"/>
      <c r="AT110" s="19" t="s">
        <v>298</v>
      </c>
      <c r="AU110" s="19" t="s">
        <v>81</v>
      </c>
    </row>
    <row r="111" spans="2:63" s="12" customFormat="1" ht="22.9" customHeight="1">
      <c r="B111" s="165"/>
      <c r="C111" s="166"/>
      <c r="D111" s="167" t="s">
        <v>71</v>
      </c>
      <c r="E111" s="179" t="s">
        <v>8</v>
      </c>
      <c r="F111" s="179" t="s">
        <v>1185</v>
      </c>
      <c r="G111" s="166"/>
      <c r="H111" s="166"/>
      <c r="I111" s="169"/>
      <c r="J111" s="180">
        <f>BK111</f>
        <v>0</v>
      </c>
      <c r="K111" s="166"/>
      <c r="L111" s="171"/>
      <c r="M111" s="172"/>
      <c r="N111" s="173"/>
      <c r="O111" s="173"/>
      <c r="P111" s="174">
        <f>SUM(P112:P123)</f>
        <v>0</v>
      </c>
      <c r="Q111" s="173"/>
      <c r="R111" s="174">
        <f>SUM(R112:R123)</f>
        <v>0</v>
      </c>
      <c r="S111" s="173"/>
      <c r="T111" s="175">
        <f>SUM(T112:T123)</f>
        <v>0</v>
      </c>
      <c r="AR111" s="176" t="s">
        <v>79</v>
      </c>
      <c r="AT111" s="177" t="s">
        <v>71</v>
      </c>
      <c r="AU111" s="177" t="s">
        <v>79</v>
      </c>
      <c r="AY111" s="176" t="s">
        <v>160</v>
      </c>
      <c r="BK111" s="178">
        <f>SUM(BK112:BK123)</f>
        <v>0</v>
      </c>
    </row>
    <row r="112" spans="1:65" s="2" customFormat="1" ht="16.5" customHeight="1">
      <c r="A112" s="36"/>
      <c r="B112" s="37"/>
      <c r="C112" s="181" t="s">
        <v>218</v>
      </c>
      <c r="D112" s="181" t="s">
        <v>163</v>
      </c>
      <c r="E112" s="182" t="s">
        <v>1186</v>
      </c>
      <c r="F112" s="183" t="s">
        <v>1187</v>
      </c>
      <c r="G112" s="184" t="s">
        <v>110</v>
      </c>
      <c r="H112" s="185">
        <v>275</v>
      </c>
      <c r="I112" s="186"/>
      <c r="J112" s="187">
        <f>ROUND(I112*H112,2)</f>
        <v>0</v>
      </c>
      <c r="K112" s="183" t="s">
        <v>19</v>
      </c>
      <c r="L112" s="41"/>
      <c r="M112" s="188" t="s">
        <v>19</v>
      </c>
      <c r="N112" s="189" t="s">
        <v>43</v>
      </c>
      <c r="O112" s="66"/>
      <c r="P112" s="190">
        <f>O112*H112</f>
        <v>0</v>
      </c>
      <c r="Q112" s="190">
        <v>0</v>
      </c>
      <c r="R112" s="190">
        <f>Q112*H112</f>
        <v>0</v>
      </c>
      <c r="S112" s="190">
        <v>0</v>
      </c>
      <c r="T112" s="191">
        <f>S112*H112</f>
        <v>0</v>
      </c>
      <c r="U112" s="36"/>
      <c r="V112" s="36"/>
      <c r="W112" s="36"/>
      <c r="X112" s="36"/>
      <c r="Y112" s="36"/>
      <c r="Z112" s="36"/>
      <c r="AA112" s="36"/>
      <c r="AB112" s="36"/>
      <c r="AC112" s="36"/>
      <c r="AD112" s="36"/>
      <c r="AE112" s="36"/>
      <c r="AR112" s="192" t="s">
        <v>168</v>
      </c>
      <c r="AT112" s="192" t="s">
        <v>163</v>
      </c>
      <c r="AU112" s="192" t="s">
        <v>81</v>
      </c>
      <c r="AY112" s="19" t="s">
        <v>160</v>
      </c>
      <c r="BE112" s="193">
        <f>IF(N112="základní",J112,0)</f>
        <v>0</v>
      </c>
      <c r="BF112" s="193">
        <f>IF(N112="snížená",J112,0)</f>
        <v>0</v>
      </c>
      <c r="BG112" s="193">
        <f>IF(N112="zákl. přenesená",J112,0)</f>
        <v>0</v>
      </c>
      <c r="BH112" s="193">
        <f>IF(N112="sníž. přenesená",J112,0)</f>
        <v>0</v>
      </c>
      <c r="BI112" s="193">
        <f>IF(N112="nulová",J112,0)</f>
        <v>0</v>
      </c>
      <c r="BJ112" s="19" t="s">
        <v>79</v>
      </c>
      <c r="BK112" s="193">
        <f>ROUND(I112*H112,2)</f>
        <v>0</v>
      </c>
      <c r="BL112" s="19" t="s">
        <v>168</v>
      </c>
      <c r="BM112" s="192" t="s">
        <v>276</v>
      </c>
    </row>
    <row r="113" spans="1:47" s="2" customFormat="1" ht="19.5">
      <c r="A113" s="36"/>
      <c r="B113" s="37"/>
      <c r="C113" s="38"/>
      <c r="D113" s="201" t="s">
        <v>298</v>
      </c>
      <c r="E113" s="38"/>
      <c r="F113" s="243" t="s">
        <v>1188</v>
      </c>
      <c r="G113" s="38"/>
      <c r="H113" s="38"/>
      <c r="I113" s="196"/>
      <c r="J113" s="38"/>
      <c r="K113" s="38"/>
      <c r="L113" s="41"/>
      <c r="M113" s="197"/>
      <c r="N113" s="198"/>
      <c r="O113" s="66"/>
      <c r="P113" s="66"/>
      <c r="Q113" s="66"/>
      <c r="R113" s="66"/>
      <c r="S113" s="66"/>
      <c r="T113" s="67"/>
      <c r="U113" s="36"/>
      <c r="V113" s="36"/>
      <c r="W113" s="36"/>
      <c r="X113" s="36"/>
      <c r="Y113" s="36"/>
      <c r="Z113" s="36"/>
      <c r="AA113" s="36"/>
      <c r="AB113" s="36"/>
      <c r="AC113" s="36"/>
      <c r="AD113" s="36"/>
      <c r="AE113" s="36"/>
      <c r="AT113" s="19" t="s">
        <v>298</v>
      </c>
      <c r="AU113" s="19" t="s">
        <v>81</v>
      </c>
    </row>
    <row r="114" spans="1:65" s="2" customFormat="1" ht="16.5" customHeight="1">
      <c r="A114" s="36"/>
      <c r="B114" s="37"/>
      <c r="C114" s="181" t="s">
        <v>223</v>
      </c>
      <c r="D114" s="181" t="s">
        <v>163</v>
      </c>
      <c r="E114" s="182" t="s">
        <v>1189</v>
      </c>
      <c r="F114" s="183" t="s">
        <v>1190</v>
      </c>
      <c r="G114" s="184" t="s">
        <v>110</v>
      </c>
      <c r="H114" s="185">
        <v>275</v>
      </c>
      <c r="I114" s="186"/>
      <c r="J114" s="187">
        <f>ROUND(I114*H114,2)</f>
        <v>0</v>
      </c>
      <c r="K114" s="183" t="s">
        <v>19</v>
      </c>
      <c r="L114" s="41"/>
      <c r="M114" s="188" t="s">
        <v>19</v>
      </c>
      <c r="N114" s="189" t="s">
        <v>43</v>
      </c>
      <c r="O114" s="66"/>
      <c r="P114" s="190">
        <f>O114*H114</f>
        <v>0</v>
      </c>
      <c r="Q114" s="190">
        <v>0</v>
      </c>
      <c r="R114" s="190">
        <f>Q114*H114</f>
        <v>0</v>
      </c>
      <c r="S114" s="190">
        <v>0</v>
      </c>
      <c r="T114" s="191">
        <f>S114*H114</f>
        <v>0</v>
      </c>
      <c r="U114" s="36"/>
      <c r="V114" s="36"/>
      <c r="W114" s="36"/>
      <c r="X114" s="36"/>
      <c r="Y114" s="36"/>
      <c r="Z114" s="36"/>
      <c r="AA114" s="36"/>
      <c r="AB114" s="36"/>
      <c r="AC114" s="36"/>
      <c r="AD114" s="36"/>
      <c r="AE114" s="36"/>
      <c r="AR114" s="192" t="s">
        <v>168</v>
      </c>
      <c r="AT114" s="192" t="s">
        <v>163</v>
      </c>
      <c r="AU114" s="192" t="s">
        <v>81</v>
      </c>
      <c r="AY114" s="19" t="s">
        <v>160</v>
      </c>
      <c r="BE114" s="193">
        <f>IF(N114="základní",J114,0)</f>
        <v>0</v>
      </c>
      <c r="BF114" s="193">
        <f>IF(N114="snížená",J114,0)</f>
        <v>0</v>
      </c>
      <c r="BG114" s="193">
        <f>IF(N114="zákl. přenesená",J114,0)</f>
        <v>0</v>
      </c>
      <c r="BH114" s="193">
        <f>IF(N114="sníž. přenesená",J114,0)</f>
        <v>0</v>
      </c>
      <c r="BI114" s="193">
        <f>IF(N114="nulová",J114,0)</f>
        <v>0</v>
      </c>
      <c r="BJ114" s="19" t="s">
        <v>79</v>
      </c>
      <c r="BK114" s="193">
        <f>ROUND(I114*H114,2)</f>
        <v>0</v>
      </c>
      <c r="BL114" s="19" t="s">
        <v>168</v>
      </c>
      <c r="BM114" s="192" t="s">
        <v>300</v>
      </c>
    </row>
    <row r="115" spans="1:47" s="2" customFormat="1" ht="19.5">
      <c r="A115" s="36"/>
      <c r="B115" s="37"/>
      <c r="C115" s="38"/>
      <c r="D115" s="201" t="s">
        <v>298</v>
      </c>
      <c r="E115" s="38"/>
      <c r="F115" s="243" t="s">
        <v>1191</v>
      </c>
      <c r="G115" s="38"/>
      <c r="H115" s="38"/>
      <c r="I115" s="196"/>
      <c r="J115" s="38"/>
      <c r="K115" s="38"/>
      <c r="L115" s="41"/>
      <c r="M115" s="197"/>
      <c r="N115" s="198"/>
      <c r="O115" s="66"/>
      <c r="P115" s="66"/>
      <c r="Q115" s="66"/>
      <c r="R115" s="66"/>
      <c r="S115" s="66"/>
      <c r="T115" s="67"/>
      <c r="U115" s="36"/>
      <c r="V115" s="36"/>
      <c r="W115" s="36"/>
      <c r="X115" s="36"/>
      <c r="Y115" s="36"/>
      <c r="Z115" s="36"/>
      <c r="AA115" s="36"/>
      <c r="AB115" s="36"/>
      <c r="AC115" s="36"/>
      <c r="AD115" s="36"/>
      <c r="AE115" s="36"/>
      <c r="AT115" s="19" t="s">
        <v>298</v>
      </c>
      <c r="AU115" s="19" t="s">
        <v>81</v>
      </c>
    </row>
    <row r="116" spans="1:65" s="2" customFormat="1" ht="16.5" customHeight="1">
      <c r="A116" s="36"/>
      <c r="B116" s="37"/>
      <c r="C116" s="181" t="s">
        <v>229</v>
      </c>
      <c r="D116" s="181" t="s">
        <v>163</v>
      </c>
      <c r="E116" s="182" t="s">
        <v>1192</v>
      </c>
      <c r="F116" s="183" t="s">
        <v>1193</v>
      </c>
      <c r="G116" s="184" t="s">
        <v>110</v>
      </c>
      <c r="H116" s="185">
        <v>61.44</v>
      </c>
      <c r="I116" s="186"/>
      <c r="J116" s="187">
        <f>ROUND(I116*H116,2)</f>
        <v>0</v>
      </c>
      <c r="K116" s="183" t="s">
        <v>19</v>
      </c>
      <c r="L116" s="41"/>
      <c r="M116" s="188" t="s">
        <v>19</v>
      </c>
      <c r="N116" s="189" t="s">
        <v>43</v>
      </c>
      <c r="O116" s="66"/>
      <c r="P116" s="190">
        <f>O116*H116</f>
        <v>0</v>
      </c>
      <c r="Q116" s="190">
        <v>0</v>
      </c>
      <c r="R116" s="190">
        <f>Q116*H116</f>
        <v>0</v>
      </c>
      <c r="S116" s="190">
        <v>0</v>
      </c>
      <c r="T116" s="191">
        <f>S116*H116</f>
        <v>0</v>
      </c>
      <c r="U116" s="36"/>
      <c r="V116" s="36"/>
      <c r="W116" s="36"/>
      <c r="X116" s="36"/>
      <c r="Y116" s="36"/>
      <c r="Z116" s="36"/>
      <c r="AA116" s="36"/>
      <c r="AB116" s="36"/>
      <c r="AC116" s="36"/>
      <c r="AD116" s="36"/>
      <c r="AE116" s="36"/>
      <c r="AR116" s="192" t="s">
        <v>168</v>
      </c>
      <c r="AT116" s="192" t="s">
        <v>163</v>
      </c>
      <c r="AU116" s="192" t="s">
        <v>81</v>
      </c>
      <c r="AY116" s="19" t="s">
        <v>160</v>
      </c>
      <c r="BE116" s="193">
        <f>IF(N116="základní",J116,0)</f>
        <v>0</v>
      </c>
      <c r="BF116" s="193">
        <f>IF(N116="snížená",J116,0)</f>
        <v>0</v>
      </c>
      <c r="BG116" s="193">
        <f>IF(N116="zákl. přenesená",J116,0)</f>
        <v>0</v>
      </c>
      <c r="BH116" s="193">
        <f>IF(N116="sníž. přenesená",J116,0)</f>
        <v>0</v>
      </c>
      <c r="BI116" s="193">
        <f>IF(N116="nulová",J116,0)</f>
        <v>0</v>
      </c>
      <c r="BJ116" s="19" t="s">
        <v>79</v>
      </c>
      <c r="BK116" s="193">
        <f>ROUND(I116*H116,2)</f>
        <v>0</v>
      </c>
      <c r="BL116" s="19" t="s">
        <v>168</v>
      </c>
      <c r="BM116" s="192" t="s">
        <v>311</v>
      </c>
    </row>
    <row r="117" spans="1:47" s="2" customFormat="1" ht="19.5">
      <c r="A117" s="36"/>
      <c r="B117" s="37"/>
      <c r="C117" s="38"/>
      <c r="D117" s="201" t="s">
        <v>298</v>
      </c>
      <c r="E117" s="38"/>
      <c r="F117" s="243" t="s">
        <v>1194</v>
      </c>
      <c r="G117" s="38"/>
      <c r="H117" s="38"/>
      <c r="I117" s="196"/>
      <c r="J117" s="38"/>
      <c r="K117" s="38"/>
      <c r="L117" s="41"/>
      <c r="M117" s="197"/>
      <c r="N117" s="198"/>
      <c r="O117" s="66"/>
      <c r="P117" s="66"/>
      <c r="Q117" s="66"/>
      <c r="R117" s="66"/>
      <c r="S117" s="66"/>
      <c r="T117" s="67"/>
      <c r="U117" s="36"/>
      <c r="V117" s="36"/>
      <c r="W117" s="36"/>
      <c r="X117" s="36"/>
      <c r="Y117" s="36"/>
      <c r="Z117" s="36"/>
      <c r="AA117" s="36"/>
      <c r="AB117" s="36"/>
      <c r="AC117" s="36"/>
      <c r="AD117" s="36"/>
      <c r="AE117" s="36"/>
      <c r="AT117" s="19" t="s">
        <v>298</v>
      </c>
      <c r="AU117" s="19" t="s">
        <v>81</v>
      </c>
    </row>
    <row r="118" spans="1:65" s="2" customFormat="1" ht="16.5" customHeight="1">
      <c r="A118" s="36"/>
      <c r="B118" s="37"/>
      <c r="C118" s="181" t="s">
        <v>234</v>
      </c>
      <c r="D118" s="181" t="s">
        <v>163</v>
      </c>
      <c r="E118" s="182" t="s">
        <v>1195</v>
      </c>
      <c r="F118" s="183" t="s">
        <v>1196</v>
      </c>
      <c r="G118" s="184" t="s">
        <v>110</v>
      </c>
      <c r="H118" s="185">
        <v>61.44</v>
      </c>
      <c r="I118" s="186"/>
      <c r="J118" s="187">
        <f>ROUND(I118*H118,2)</f>
        <v>0</v>
      </c>
      <c r="K118" s="183" t="s">
        <v>19</v>
      </c>
      <c r="L118" s="41"/>
      <c r="M118" s="188" t="s">
        <v>19</v>
      </c>
      <c r="N118" s="189" t="s">
        <v>43</v>
      </c>
      <c r="O118" s="66"/>
      <c r="P118" s="190">
        <f>O118*H118</f>
        <v>0</v>
      </c>
      <c r="Q118" s="190">
        <v>0</v>
      </c>
      <c r="R118" s="190">
        <f>Q118*H118</f>
        <v>0</v>
      </c>
      <c r="S118" s="190">
        <v>0</v>
      </c>
      <c r="T118" s="191">
        <f>S118*H118</f>
        <v>0</v>
      </c>
      <c r="U118" s="36"/>
      <c r="V118" s="36"/>
      <c r="W118" s="36"/>
      <c r="X118" s="36"/>
      <c r="Y118" s="36"/>
      <c r="Z118" s="36"/>
      <c r="AA118" s="36"/>
      <c r="AB118" s="36"/>
      <c r="AC118" s="36"/>
      <c r="AD118" s="36"/>
      <c r="AE118" s="36"/>
      <c r="AR118" s="192" t="s">
        <v>168</v>
      </c>
      <c r="AT118" s="192" t="s">
        <v>163</v>
      </c>
      <c r="AU118" s="192" t="s">
        <v>81</v>
      </c>
      <c r="AY118" s="19" t="s">
        <v>160</v>
      </c>
      <c r="BE118" s="193">
        <f>IF(N118="základní",J118,0)</f>
        <v>0</v>
      </c>
      <c r="BF118" s="193">
        <f>IF(N118="snížená",J118,0)</f>
        <v>0</v>
      </c>
      <c r="BG118" s="193">
        <f>IF(N118="zákl. přenesená",J118,0)</f>
        <v>0</v>
      </c>
      <c r="BH118" s="193">
        <f>IF(N118="sníž. přenesená",J118,0)</f>
        <v>0</v>
      </c>
      <c r="BI118" s="193">
        <f>IF(N118="nulová",J118,0)</f>
        <v>0</v>
      </c>
      <c r="BJ118" s="19" t="s">
        <v>79</v>
      </c>
      <c r="BK118" s="193">
        <f>ROUND(I118*H118,2)</f>
        <v>0</v>
      </c>
      <c r="BL118" s="19" t="s">
        <v>168</v>
      </c>
      <c r="BM118" s="192" t="s">
        <v>329</v>
      </c>
    </row>
    <row r="119" spans="1:47" s="2" customFormat="1" ht="19.5">
      <c r="A119" s="36"/>
      <c r="B119" s="37"/>
      <c r="C119" s="38"/>
      <c r="D119" s="201" t="s">
        <v>298</v>
      </c>
      <c r="E119" s="38"/>
      <c r="F119" s="243" t="s">
        <v>1197</v>
      </c>
      <c r="G119" s="38"/>
      <c r="H119" s="38"/>
      <c r="I119" s="196"/>
      <c r="J119" s="38"/>
      <c r="K119" s="38"/>
      <c r="L119" s="41"/>
      <c r="M119" s="197"/>
      <c r="N119" s="198"/>
      <c r="O119" s="66"/>
      <c r="P119" s="66"/>
      <c r="Q119" s="66"/>
      <c r="R119" s="66"/>
      <c r="S119" s="66"/>
      <c r="T119" s="67"/>
      <c r="U119" s="36"/>
      <c r="V119" s="36"/>
      <c r="W119" s="36"/>
      <c r="X119" s="36"/>
      <c r="Y119" s="36"/>
      <c r="Z119" s="36"/>
      <c r="AA119" s="36"/>
      <c r="AB119" s="36"/>
      <c r="AC119" s="36"/>
      <c r="AD119" s="36"/>
      <c r="AE119" s="36"/>
      <c r="AT119" s="19" t="s">
        <v>298</v>
      </c>
      <c r="AU119" s="19" t="s">
        <v>81</v>
      </c>
    </row>
    <row r="120" spans="1:65" s="2" customFormat="1" ht="16.5" customHeight="1">
      <c r="A120" s="36"/>
      <c r="B120" s="37"/>
      <c r="C120" s="181" t="s">
        <v>259</v>
      </c>
      <c r="D120" s="181" t="s">
        <v>163</v>
      </c>
      <c r="E120" s="182" t="s">
        <v>1198</v>
      </c>
      <c r="F120" s="183" t="s">
        <v>1199</v>
      </c>
      <c r="G120" s="184" t="s">
        <v>208</v>
      </c>
      <c r="H120" s="185">
        <v>63.36</v>
      </c>
      <c r="I120" s="186"/>
      <c r="J120" s="187">
        <f>ROUND(I120*H120,2)</f>
        <v>0</v>
      </c>
      <c r="K120" s="183" t="s">
        <v>19</v>
      </c>
      <c r="L120" s="41"/>
      <c r="M120" s="188" t="s">
        <v>19</v>
      </c>
      <c r="N120" s="189" t="s">
        <v>43</v>
      </c>
      <c r="O120" s="66"/>
      <c r="P120" s="190">
        <f>O120*H120</f>
        <v>0</v>
      </c>
      <c r="Q120" s="190">
        <v>0</v>
      </c>
      <c r="R120" s="190">
        <f>Q120*H120</f>
        <v>0</v>
      </c>
      <c r="S120" s="190">
        <v>0</v>
      </c>
      <c r="T120" s="191">
        <f>S120*H120</f>
        <v>0</v>
      </c>
      <c r="U120" s="36"/>
      <c r="V120" s="36"/>
      <c r="W120" s="36"/>
      <c r="X120" s="36"/>
      <c r="Y120" s="36"/>
      <c r="Z120" s="36"/>
      <c r="AA120" s="36"/>
      <c r="AB120" s="36"/>
      <c r="AC120" s="36"/>
      <c r="AD120" s="36"/>
      <c r="AE120" s="36"/>
      <c r="AR120" s="192" t="s">
        <v>168</v>
      </c>
      <c r="AT120" s="192" t="s">
        <v>163</v>
      </c>
      <c r="AU120" s="192" t="s">
        <v>81</v>
      </c>
      <c r="AY120" s="19" t="s">
        <v>160</v>
      </c>
      <c r="BE120" s="193">
        <f>IF(N120="základní",J120,0)</f>
        <v>0</v>
      </c>
      <c r="BF120" s="193">
        <f>IF(N120="snížená",J120,0)</f>
        <v>0</v>
      </c>
      <c r="BG120" s="193">
        <f>IF(N120="zákl. přenesená",J120,0)</f>
        <v>0</v>
      </c>
      <c r="BH120" s="193">
        <f>IF(N120="sníž. přenesená",J120,0)</f>
        <v>0</v>
      </c>
      <c r="BI120" s="193">
        <f>IF(N120="nulová",J120,0)</f>
        <v>0</v>
      </c>
      <c r="BJ120" s="19" t="s">
        <v>79</v>
      </c>
      <c r="BK120" s="193">
        <f>ROUND(I120*H120,2)</f>
        <v>0</v>
      </c>
      <c r="BL120" s="19" t="s">
        <v>168</v>
      </c>
      <c r="BM120" s="192" t="s">
        <v>336</v>
      </c>
    </row>
    <row r="121" spans="1:47" s="2" customFormat="1" ht="19.5">
      <c r="A121" s="36"/>
      <c r="B121" s="37"/>
      <c r="C121" s="38"/>
      <c r="D121" s="201" t="s">
        <v>298</v>
      </c>
      <c r="E121" s="38"/>
      <c r="F121" s="243" t="s">
        <v>1200</v>
      </c>
      <c r="G121" s="38"/>
      <c r="H121" s="38"/>
      <c r="I121" s="196"/>
      <c r="J121" s="38"/>
      <c r="K121" s="38"/>
      <c r="L121" s="41"/>
      <c r="M121" s="197"/>
      <c r="N121" s="198"/>
      <c r="O121" s="66"/>
      <c r="P121" s="66"/>
      <c r="Q121" s="66"/>
      <c r="R121" s="66"/>
      <c r="S121" s="66"/>
      <c r="T121" s="67"/>
      <c r="U121" s="36"/>
      <c r="V121" s="36"/>
      <c r="W121" s="36"/>
      <c r="X121" s="36"/>
      <c r="Y121" s="36"/>
      <c r="Z121" s="36"/>
      <c r="AA121" s="36"/>
      <c r="AB121" s="36"/>
      <c r="AC121" s="36"/>
      <c r="AD121" s="36"/>
      <c r="AE121" s="36"/>
      <c r="AT121" s="19" t="s">
        <v>298</v>
      </c>
      <c r="AU121" s="19" t="s">
        <v>81</v>
      </c>
    </row>
    <row r="122" spans="1:65" s="2" customFormat="1" ht="16.5" customHeight="1">
      <c r="A122" s="36"/>
      <c r="B122" s="37"/>
      <c r="C122" s="181" t="s">
        <v>264</v>
      </c>
      <c r="D122" s="181" t="s">
        <v>163</v>
      </c>
      <c r="E122" s="182" t="s">
        <v>1201</v>
      </c>
      <c r="F122" s="183" t="s">
        <v>1202</v>
      </c>
      <c r="G122" s="184" t="s">
        <v>208</v>
      </c>
      <c r="H122" s="185">
        <v>63.36</v>
      </c>
      <c r="I122" s="186"/>
      <c r="J122" s="187">
        <f>ROUND(I122*H122,2)</f>
        <v>0</v>
      </c>
      <c r="K122" s="183" t="s">
        <v>19</v>
      </c>
      <c r="L122" s="41"/>
      <c r="M122" s="188" t="s">
        <v>19</v>
      </c>
      <c r="N122" s="189" t="s">
        <v>43</v>
      </c>
      <c r="O122" s="66"/>
      <c r="P122" s="190">
        <f>O122*H122</f>
        <v>0</v>
      </c>
      <c r="Q122" s="190">
        <v>0</v>
      </c>
      <c r="R122" s="190">
        <f>Q122*H122</f>
        <v>0</v>
      </c>
      <c r="S122" s="190">
        <v>0</v>
      </c>
      <c r="T122" s="191">
        <f>S122*H122</f>
        <v>0</v>
      </c>
      <c r="U122" s="36"/>
      <c r="V122" s="36"/>
      <c r="W122" s="36"/>
      <c r="X122" s="36"/>
      <c r="Y122" s="36"/>
      <c r="Z122" s="36"/>
      <c r="AA122" s="36"/>
      <c r="AB122" s="36"/>
      <c r="AC122" s="36"/>
      <c r="AD122" s="36"/>
      <c r="AE122" s="36"/>
      <c r="AR122" s="192" t="s">
        <v>168</v>
      </c>
      <c r="AT122" s="192" t="s">
        <v>163</v>
      </c>
      <c r="AU122" s="192" t="s">
        <v>81</v>
      </c>
      <c r="AY122" s="19" t="s">
        <v>160</v>
      </c>
      <c r="BE122" s="193">
        <f>IF(N122="základní",J122,0)</f>
        <v>0</v>
      </c>
      <c r="BF122" s="193">
        <f>IF(N122="snížená",J122,0)</f>
        <v>0</v>
      </c>
      <c r="BG122" s="193">
        <f>IF(N122="zákl. přenesená",J122,0)</f>
        <v>0</v>
      </c>
      <c r="BH122" s="193">
        <f>IF(N122="sníž. přenesená",J122,0)</f>
        <v>0</v>
      </c>
      <c r="BI122" s="193">
        <f>IF(N122="nulová",J122,0)</f>
        <v>0</v>
      </c>
      <c r="BJ122" s="19" t="s">
        <v>79</v>
      </c>
      <c r="BK122" s="193">
        <f>ROUND(I122*H122,2)</f>
        <v>0</v>
      </c>
      <c r="BL122" s="19" t="s">
        <v>168</v>
      </c>
      <c r="BM122" s="192" t="s">
        <v>347</v>
      </c>
    </row>
    <row r="123" spans="1:47" s="2" customFormat="1" ht="19.5">
      <c r="A123" s="36"/>
      <c r="B123" s="37"/>
      <c r="C123" s="38"/>
      <c r="D123" s="201" t="s">
        <v>298</v>
      </c>
      <c r="E123" s="38"/>
      <c r="F123" s="243" t="s">
        <v>1203</v>
      </c>
      <c r="G123" s="38"/>
      <c r="H123" s="38"/>
      <c r="I123" s="196"/>
      <c r="J123" s="38"/>
      <c r="K123" s="38"/>
      <c r="L123" s="41"/>
      <c r="M123" s="197"/>
      <c r="N123" s="198"/>
      <c r="O123" s="66"/>
      <c r="P123" s="66"/>
      <c r="Q123" s="66"/>
      <c r="R123" s="66"/>
      <c r="S123" s="66"/>
      <c r="T123" s="67"/>
      <c r="U123" s="36"/>
      <c r="V123" s="36"/>
      <c r="W123" s="36"/>
      <c r="X123" s="36"/>
      <c r="Y123" s="36"/>
      <c r="Z123" s="36"/>
      <c r="AA123" s="36"/>
      <c r="AB123" s="36"/>
      <c r="AC123" s="36"/>
      <c r="AD123" s="36"/>
      <c r="AE123" s="36"/>
      <c r="AT123" s="19" t="s">
        <v>298</v>
      </c>
      <c r="AU123" s="19" t="s">
        <v>81</v>
      </c>
    </row>
    <row r="124" spans="2:63" s="12" customFormat="1" ht="22.9" customHeight="1">
      <c r="B124" s="165"/>
      <c r="C124" s="166"/>
      <c r="D124" s="167" t="s">
        <v>71</v>
      </c>
      <c r="E124" s="179" t="s">
        <v>300</v>
      </c>
      <c r="F124" s="179" t="s">
        <v>1204</v>
      </c>
      <c r="G124" s="166"/>
      <c r="H124" s="166"/>
      <c r="I124" s="169"/>
      <c r="J124" s="180">
        <f>BK124</f>
        <v>0</v>
      </c>
      <c r="K124" s="166"/>
      <c r="L124" s="171"/>
      <c r="M124" s="172"/>
      <c r="N124" s="173"/>
      <c r="O124" s="173"/>
      <c r="P124" s="174">
        <f>SUM(P125:P130)</f>
        <v>0</v>
      </c>
      <c r="Q124" s="173"/>
      <c r="R124" s="174">
        <f>SUM(R125:R130)</f>
        <v>0</v>
      </c>
      <c r="S124" s="173"/>
      <c r="T124" s="175">
        <f>SUM(T125:T130)</f>
        <v>0</v>
      </c>
      <c r="AR124" s="176" t="s">
        <v>79</v>
      </c>
      <c r="AT124" s="177" t="s">
        <v>71</v>
      </c>
      <c r="AU124" s="177" t="s">
        <v>79</v>
      </c>
      <c r="AY124" s="176" t="s">
        <v>160</v>
      </c>
      <c r="BK124" s="178">
        <f>SUM(BK125:BK130)</f>
        <v>0</v>
      </c>
    </row>
    <row r="125" spans="1:65" s="2" customFormat="1" ht="16.5" customHeight="1">
      <c r="A125" s="36"/>
      <c r="B125" s="37"/>
      <c r="C125" s="181" t="s">
        <v>270</v>
      </c>
      <c r="D125" s="181" t="s">
        <v>163</v>
      </c>
      <c r="E125" s="182" t="s">
        <v>1205</v>
      </c>
      <c r="F125" s="183" t="s">
        <v>1206</v>
      </c>
      <c r="G125" s="184" t="s">
        <v>208</v>
      </c>
      <c r="H125" s="185">
        <v>184.621</v>
      </c>
      <c r="I125" s="186"/>
      <c r="J125" s="187">
        <f>ROUND(I125*H125,2)</f>
        <v>0</v>
      </c>
      <c r="K125" s="183" t="s">
        <v>19</v>
      </c>
      <c r="L125" s="41"/>
      <c r="M125" s="188" t="s">
        <v>19</v>
      </c>
      <c r="N125" s="189" t="s">
        <v>43</v>
      </c>
      <c r="O125" s="66"/>
      <c r="P125" s="190">
        <f>O125*H125</f>
        <v>0</v>
      </c>
      <c r="Q125" s="190">
        <v>0</v>
      </c>
      <c r="R125" s="190">
        <f>Q125*H125</f>
        <v>0</v>
      </c>
      <c r="S125" s="190">
        <v>0</v>
      </c>
      <c r="T125" s="191">
        <f>S125*H125</f>
        <v>0</v>
      </c>
      <c r="U125" s="36"/>
      <c r="V125" s="36"/>
      <c r="W125" s="36"/>
      <c r="X125" s="36"/>
      <c r="Y125" s="36"/>
      <c r="Z125" s="36"/>
      <c r="AA125" s="36"/>
      <c r="AB125" s="36"/>
      <c r="AC125" s="36"/>
      <c r="AD125" s="36"/>
      <c r="AE125" s="36"/>
      <c r="AR125" s="192" t="s">
        <v>168</v>
      </c>
      <c r="AT125" s="192" t="s">
        <v>163</v>
      </c>
      <c r="AU125" s="192" t="s">
        <v>81</v>
      </c>
      <c r="AY125" s="19" t="s">
        <v>160</v>
      </c>
      <c r="BE125" s="193">
        <f>IF(N125="základní",J125,0)</f>
        <v>0</v>
      </c>
      <c r="BF125" s="193">
        <f>IF(N125="snížená",J125,0)</f>
        <v>0</v>
      </c>
      <c r="BG125" s="193">
        <f>IF(N125="zákl. přenesená",J125,0)</f>
        <v>0</v>
      </c>
      <c r="BH125" s="193">
        <f>IF(N125="sníž. přenesená",J125,0)</f>
        <v>0</v>
      </c>
      <c r="BI125" s="193">
        <f>IF(N125="nulová",J125,0)</f>
        <v>0</v>
      </c>
      <c r="BJ125" s="19" t="s">
        <v>79</v>
      </c>
      <c r="BK125" s="193">
        <f>ROUND(I125*H125,2)</f>
        <v>0</v>
      </c>
      <c r="BL125" s="19" t="s">
        <v>168</v>
      </c>
      <c r="BM125" s="192" t="s">
        <v>363</v>
      </c>
    </row>
    <row r="126" spans="1:47" s="2" customFormat="1" ht="19.5">
      <c r="A126" s="36"/>
      <c r="B126" s="37"/>
      <c r="C126" s="38"/>
      <c r="D126" s="201" t="s">
        <v>298</v>
      </c>
      <c r="E126" s="38"/>
      <c r="F126" s="243" t="s">
        <v>1207</v>
      </c>
      <c r="G126" s="38"/>
      <c r="H126" s="38"/>
      <c r="I126" s="196"/>
      <c r="J126" s="38"/>
      <c r="K126" s="38"/>
      <c r="L126" s="41"/>
      <c r="M126" s="197"/>
      <c r="N126" s="198"/>
      <c r="O126" s="66"/>
      <c r="P126" s="66"/>
      <c r="Q126" s="66"/>
      <c r="R126" s="66"/>
      <c r="S126" s="66"/>
      <c r="T126" s="67"/>
      <c r="U126" s="36"/>
      <c r="V126" s="36"/>
      <c r="W126" s="36"/>
      <c r="X126" s="36"/>
      <c r="Y126" s="36"/>
      <c r="Z126" s="36"/>
      <c r="AA126" s="36"/>
      <c r="AB126" s="36"/>
      <c r="AC126" s="36"/>
      <c r="AD126" s="36"/>
      <c r="AE126" s="36"/>
      <c r="AT126" s="19" t="s">
        <v>298</v>
      </c>
      <c r="AU126" s="19" t="s">
        <v>81</v>
      </c>
    </row>
    <row r="127" spans="1:65" s="2" customFormat="1" ht="16.5" customHeight="1">
      <c r="A127" s="36"/>
      <c r="B127" s="37"/>
      <c r="C127" s="181" t="s">
        <v>276</v>
      </c>
      <c r="D127" s="181" t="s">
        <v>163</v>
      </c>
      <c r="E127" s="182" t="s">
        <v>1208</v>
      </c>
      <c r="F127" s="183" t="s">
        <v>1209</v>
      </c>
      <c r="G127" s="184" t="s">
        <v>208</v>
      </c>
      <c r="H127" s="185">
        <v>184.62</v>
      </c>
      <c r="I127" s="186"/>
      <c r="J127" s="187">
        <f>ROUND(I127*H127,2)</f>
        <v>0</v>
      </c>
      <c r="K127" s="183" t="s">
        <v>19</v>
      </c>
      <c r="L127" s="41"/>
      <c r="M127" s="188" t="s">
        <v>19</v>
      </c>
      <c r="N127" s="189" t="s">
        <v>43</v>
      </c>
      <c r="O127" s="66"/>
      <c r="P127" s="190">
        <f>O127*H127</f>
        <v>0</v>
      </c>
      <c r="Q127" s="190">
        <v>0</v>
      </c>
      <c r="R127" s="190">
        <f>Q127*H127</f>
        <v>0</v>
      </c>
      <c r="S127" s="190">
        <v>0</v>
      </c>
      <c r="T127" s="191">
        <f>S127*H127</f>
        <v>0</v>
      </c>
      <c r="U127" s="36"/>
      <c r="V127" s="36"/>
      <c r="W127" s="36"/>
      <c r="X127" s="36"/>
      <c r="Y127" s="36"/>
      <c r="Z127" s="36"/>
      <c r="AA127" s="36"/>
      <c r="AB127" s="36"/>
      <c r="AC127" s="36"/>
      <c r="AD127" s="36"/>
      <c r="AE127" s="36"/>
      <c r="AR127" s="192" t="s">
        <v>168</v>
      </c>
      <c r="AT127" s="192" t="s">
        <v>163</v>
      </c>
      <c r="AU127" s="192" t="s">
        <v>81</v>
      </c>
      <c r="AY127" s="19" t="s">
        <v>160</v>
      </c>
      <c r="BE127" s="193">
        <f>IF(N127="základní",J127,0)</f>
        <v>0</v>
      </c>
      <c r="BF127" s="193">
        <f>IF(N127="snížená",J127,0)</f>
        <v>0</v>
      </c>
      <c r="BG127" s="193">
        <f>IF(N127="zákl. přenesená",J127,0)</f>
        <v>0</v>
      </c>
      <c r="BH127" s="193">
        <f>IF(N127="sníž. přenesená",J127,0)</f>
        <v>0</v>
      </c>
      <c r="BI127" s="193">
        <f>IF(N127="nulová",J127,0)</f>
        <v>0</v>
      </c>
      <c r="BJ127" s="19" t="s">
        <v>79</v>
      </c>
      <c r="BK127" s="193">
        <f>ROUND(I127*H127,2)</f>
        <v>0</v>
      </c>
      <c r="BL127" s="19" t="s">
        <v>168</v>
      </c>
      <c r="BM127" s="192" t="s">
        <v>376</v>
      </c>
    </row>
    <row r="128" spans="1:47" s="2" customFormat="1" ht="19.5">
      <c r="A128" s="36"/>
      <c r="B128" s="37"/>
      <c r="C128" s="38"/>
      <c r="D128" s="201" t="s">
        <v>298</v>
      </c>
      <c r="E128" s="38"/>
      <c r="F128" s="243" t="s">
        <v>1210</v>
      </c>
      <c r="G128" s="38"/>
      <c r="H128" s="38"/>
      <c r="I128" s="196"/>
      <c r="J128" s="38"/>
      <c r="K128" s="38"/>
      <c r="L128" s="41"/>
      <c r="M128" s="197"/>
      <c r="N128" s="198"/>
      <c r="O128" s="66"/>
      <c r="P128" s="66"/>
      <c r="Q128" s="66"/>
      <c r="R128" s="66"/>
      <c r="S128" s="66"/>
      <c r="T128" s="67"/>
      <c r="U128" s="36"/>
      <c r="V128" s="36"/>
      <c r="W128" s="36"/>
      <c r="X128" s="36"/>
      <c r="Y128" s="36"/>
      <c r="Z128" s="36"/>
      <c r="AA128" s="36"/>
      <c r="AB128" s="36"/>
      <c r="AC128" s="36"/>
      <c r="AD128" s="36"/>
      <c r="AE128" s="36"/>
      <c r="AT128" s="19" t="s">
        <v>298</v>
      </c>
      <c r="AU128" s="19" t="s">
        <v>81</v>
      </c>
    </row>
    <row r="129" spans="1:65" s="2" customFormat="1" ht="16.5" customHeight="1">
      <c r="A129" s="36"/>
      <c r="B129" s="37"/>
      <c r="C129" s="181" t="s">
        <v>8</v>
      </c>
      <c r="D129" s="181" t="s">
        <v>163</v>
      </c>
      <c r="E129" s="182" t="s">
        <v>1211</v>
      </c>
      <c r="F129" s="183" t="s">
        <v>1212</v>
      </c>
      <c r="G129" s="184" t="s">
        <v>208</v>
      </c>
      <c r="H129" s="185">
        <v>1846.2</v>
      </c>
      <c r="I129" s="186"/>
      <c r="J129" s="187">
        <f>ROUND(I129*H129,2)</f>
        <v>0</v>
      </c>
      <c r="K129" s="183" t="s">
        <v>19</v>
      </c>
      <c r="L129" s="41"/>
      <c r="M129" s="188" t="s">
        <v>19</v>
      </c>
      <c r="N129" s="189" t="s">
        <v>43</v>
      </c>
      <c r="O129" s="66"/>
      <c r="P129" s="190">
        <f>O129*H129</f>
        <v>0</v>
      </c>
      <c r="Q129" s="190">
        <v>0</v>
      </c>
      <c r="R129" s="190">
        <f>Q129*H129</f>
        <v>0</v>
      </c>
      <c r="S129" s="190">
        <v>0</v>
      </c>
      <c r="T129" s="191">
        <f>S129*H129</f>
        <v>0</v>
      </c>
      <c r="U129" s="36"/>
      <c r="V129" s="36"/>
      <c r="W129" s="36"/>
      <c r="X129" s="36"/>
      <c r="Y129" s="36"/>
      <c r="Z129" s="36"/>
      <c r="AA129" s="36"/>
      <c r="AB129" s="36"/>
      <c r="AC129" s="36"/>
      <c r="AD129" s="36"/>
      <c r="AE129" s="36"/>
      <c r="AR129" s="192" t="s">
        <v>168</v>
      </c>
      <c r="AT129" s="192" t="s">
        <v>163</v>
      </c>
      <c r="AU129" s="192" t="s">
        <v>81</v>
      </c>
      <c r="AY129" s="19" t="s">
        <v>160</v>
      </c>
      <c r="BE129" s="193">
        <f>IF(N129="základní",J129,0)</f>
        <v>0</v>
      </c>
      <c r="BF129" s="193">
        <f>IF(N129="snížená",J129,0)</f>
        <v>0</v>
      </c>
      <c r="BG129" s="193">
        <f>IF(N129="zákl. přenesená",J129,0)</f>
        <v>0</v>
      </c>
      <c r="BH129" s="193">
        <f>IF(N129="sníž. přenesená",J129,0)</f>
        <v>0</v>
      </c>
      <c r="BI129" s="193">
        <f>IF(N129="nulová",J129,0)</f>
        <v>0</v>
      </c>
      <c r="BJ129" s="19" t="s">
        <v>79</v>
      </c>
      <c r="BK129" s="193">
        <f>ROUND(I129*H129,2)</f>
        <v>0</v>
      </c>
      <c r="BL129" s="19" t="s">
        <v>168</v>
      </c>
      <c r="BM129" s="192" t="s">
        <v>387</v>
      </c>
    </row>
    <row r="130" spans="1:47" s="2" customFormat="1" ht="19.5">
      <c r="A130" s="36"/>
      <c r="B130" s="37"/>
      <c r="C130" s="38"/>
      <c r="D130" s="201" t="s">
        <v>298</v>
      </c>
      <c r="E130" s="38"/>
      <c r="F130" s="243" t="s">
        <v>1213</v>
      </c>
      <c r="G130" s="38"/>
      <c r="H130" s="38"/>
      <c r="I130" s="196"/>
      <c r="J130" s="38"/>
      <c r="K130" s="38"/>
      <c r="L130" s="41"/>
      <c r="M130" s="197"/>
      <c r="N130" s="198"/>
      <c r="O130" s="66"/>
      <c r="P130" s="66"/>
      <c r="Q130" s="66"/>
      <c r="R130" s="66"/>
      <c r="S130" s="66"/>
      <c r="T130" s="67"/>
      <c r="U130" s="36"/>
      <c r="V130" s="36"/>
      <c r="W130" s="36"/>
      <c r="X130" s="36"/>
      <c r="Y130" s="36"/>
      <c r="Z130" s="36"/>
      <c r="AA130" s="36"/>
      <c r="AB130" s="36"/>
      <c r="AC130" s="36"/>
      <c r="AD130" s="36"/>
      <c r="AE130" s="36"/>
      <c r="AT130" s="19" t="s">
        <v>298</v>
      </c>
      <c r="AU130" s="19" t="s">
        <v>81</v>
      </c>
    </row>
    <row r="131" spans="2:63" s="12" customFormat="1" ht="22.9" customHeight="1">
      <c r="B131" s="165"/>
      <c r="C131" s="166"/>
      <c r="D131" s="167" t="s">
        <v>71</v>
      </c>
      <c r="E131" s="179" t="s">
        <v>305</v>
      </c>
      <c r="F131" s="179" t="s">
        <v>1214</v>
      </c>
      <c r="G131" s="166"/>
      <c r="H131" s="166"/>
      <c r="I131" s="169"/>
      <c r="J131" s="180">
        <f>BK131</f>
        <v>0</v>
      </c>
      <c r="K131" s="166"/>
      <c r="L131" s="171"/>
      <c r="M131" s="172"/>
      <c r="N131" s="173"/>
      <c r="O131" s="173"/>
      <c r="P131" s="174">
        <f>SUM(P132:P137)</f>
        <v>0</v>
      </c>
      <c r="Q131" s="173"/>
      <c r="R131" s="174">
        <f>SUM(R132:R137)</f>
        <v>0</v>
      </c>
      <c r="S131" s="173"/>
      <c r="T131" s="175">
        <f>SUM(T132:T137)</f>
        <v>0</v>
      </c>
      <c r="AR131" s="176" t="s">
        <v>79</v>
      </c>
      <c r="AT131" s="177" t="s">
        <v>71</v>
      </c>
      <c r="AU131" s="177" t="s">
        <v>79</v>
      </c>
      <c r="AY131" s="176" t="s">
        <v>160</v>
      </c>
      <c r="BK131" s="178">
        <f>SUM(BK132:BK137)</f>
        <v>0</v>
      </c>
    </row>
    <row r="132" spans="1:65" s="2" customFormat="1" ht="16.5" customHeight="1">
      <c r="A132" s="36"/>
      <c r="B132" s="37"/>
      <c r="C132" s="181" t="s">
        <v>300</v>
      </c>
      <c r="D132" s="181" t="s">
        <v>163</v>
      </c>
      <c r="E132" s="182" t="s">
        <v>1215</v>
      </c>
      <c r="F132" s="183" t="s">
        <v>1216</v>
      </c>
      <c r="G132" s="184" t="s">
        <v>208</v>
      </c>
      <c r="H132" s="185">
        <v>37.983</v>
      </c>
      <c r="I132" s="186"/>
      <c r="J132" s="187">
        <f>ROUND(I132*H132,2)</f>
        <v>0</v>
      </c>
      <c r="K132" s="183" t="s">
        <v>19</v>
      </c>
      <c r="L132" s="41"/>
      <c r="M132" s="188" t="s">
        <v>19</v>
      </c>
      <c r="N132" s="189" t="s">
        <v>43</v>
      </c>
      <c r="O132" s="66"/>
      <c r="P132" s="190">
        <f>O132*H132</f>
        <v>0</v>
      </c>
      <c r="Q132" s="190">
        <v>0</v>
      </c>
      <c r="R132" s="190">
        <f>Q132*H132</f>
        <v>0</v>
      </c>
      <c r="S132" s="190">
        <v>0</v>
      </c>
      <c r="T132" s="191">
        <f>S132*H132</f>
        <v>0</v>
      </c>
      <c r="U132" s="36"/>
      <c r="V132" s="36"/>
      <c r="W132" s="36"/>
      <c r="X132" s="36"/>
      <c r="Y132" s="36"/>
      <c r="Z132" s="36"/>
      <c r="AA132" s="36"/>
      <c r="AB132" s="36"/>
      <c r="AC132" s="36"/>
      <c r="AD132" s="36"/>
      <c r="AE132" s="36"/>
      <c r="AR132" s="192" t="s">
        <v>168</v>
      </c>
      <c r="AT132" s="192" t="s">
        <v>163</v>
      </c>
      <c r="AU132" s="192" t="s">
        <v>81</v>
      </c>
      <c r="AY132" s="19" t="s">
        <v>160</v>
      </c>
      <c r="BE132" s="193">
        <f>IF(N132="základní",J132,0)</f>
        <v>0</v>
      </c>
      <c r="BF132" s="193">
        <f>IF(N132="snížená",J132,0)</f>
        <v>0</v>
      </c>
      <c r="BG132" s="193">
        <f>IF(N132="zákl. přenesená",J132,0)</f>
        <v>0</v>
      </c>
      <c r="BH132" s="193">
        <f>IF(N132="sníž. přenesená",J132,0)</f>
        <v>0</v>
      </c>
      <c r="BI132" s="193">
        <f>IF(N132="nulová",J132,0)</f>
        <v>0</v>
      </c>
      <c r="BJ132" s="19" t="s">
        <v>79</v>
      </c>
      <c r="BK132" s="193">
        <f>ROUND(I132*H132,2)</f>
        <v>0</v>
      </c>
      <c r="BL132" s="19" t="s">
        <v>168</v>
      </c>
      <c r="BM132" s="192" t="s">
        <v>399</v>
      </c>
    </row>
    <row r="133" spans="1:47" s="2" customFormat="1" ht="48.75">
      <c r="A133" s="36"/>
      <c r="B133" s="37"/>
      <c r="C133" s="38"/>
      <c r="D133" s="201" t="s">
        <v>298</v>
      </c>
      <c r="E133" s="38"/>
      <c r="F133" s="243" t="s">
        <v>1217</v>
      </c>
      <c r="G133" s="38"/>
      <c r="H133" s="38"/>
      <c r="I133" s="196"/>
      <c r="J133" s="38"/>
      <c r="K133" s="38"/>
      <c r="L133" s="41"/>
      <c r="M133" s="197"/>
      <c r="N133" s="198"/>
      <c r="O133" s="66"/>
      <c r="P133" s="66"/>
      <c r="Q133" s="66"/>
      <c r="R133" s="66"/>
      <c r="S133" s="66"/>
      <c r="T133" s="67"/>
      <c r="U133" s="36"/>
      <c r="V133" s="36"/>
      <c r="W133" s="36"/>
      <c r="X133" s="36"/>
      <c r="Y133" s="36"/>
      <c r="Z133" s="36"/>
      <c r="AA133" s="36"/>
      <c r="AB133" s="36"/>
      <c r="AC133" s="36"/>
      <c r="AD133" s="36"/>
      <c r="AE133" s="36"/>
      <c r="AT133" s="19" t="s">
        <v>298</v>
      </c>
      <c r="AU133" s="19" t="s">
        <v>81</v>
      </c>
    </row>
    <row r="134" spans="1:65" s="2" customFormat="1" ht="16.5" customHeight="1">
      <c r="A134" s="36"/>
      <c r="B134" s="37"/>
      <c r="C134" s="181" t="s">
        <v>305</v>
      </c>
      <c r="D134" s="181" t="s">
        <v>163</v>
      </c>
      <c r="E134" s="182" t="s">
        <v>1218</v>
      </c>
      <c r="F134" s="183" t="s">
        <v>1219</v>
      </c>
      <c r="G134" s="184" t="s">
        <v>208</v>
      </c>
      <c r="H134" s="185">
        <v>100.788</v>
      </c>
      <c r="I134" s="186"/>
      <c r="J134" s="187">
        <f>ROUND(I134*H134,2)</f>
        <v>0</v>
      </c>
      <c r="K134" s="183" t="s">
        <v>19</v>
      </c>
      <c r="L134" s="41"/>
      <c r="M134" s="188" t="s">
        <v>19</v>
      </c>
      <c r="N134" s="189" t="s">
        <v>43</v>
      </c>
      <c r="O134" s="66"/>
      <c r="P134" s="190">
        <f>O134*H134</f>
        <v>0</v>
      </c>
      <c r="Q134" s="190">
        <v>0</v>
      </c>
      <c r="R134" s="190">
        <f>Q134*H134</f>
        <v>0</v>
      </c>
      <c r="S134" s="190">
        <v>0</v>
      </c>
      <c r="T134" s="191">
        <f>S134*H134</f>
        <v>0</v>
      </c>
      <c r="U134" s="36"/>
      <c r="V134" s="36"/>
      <c r="W134" s="36"/>
      <c r="X134" s="36"/>
      <c r="Y134" s="36"/>
      <c r="Z134" s="36"/>
      <c r="AA134" s="36"/>
      <c r="AB134" s="36"/>
      <c r="AC134" s="36"/>
      <c r="AD134" s="36"/>
      <c r="AE134" s="36"/>
      <c r="AR134" s="192" t="s">
        <v>168</v>
      </c>
      <c r="AT134" s="192" t="s">
        <v>163</v>
      </c>
      <c r="AU134" s="192" t="s">
        <v>81</v>
      </c>
      <c r="AY134" s="19" t="s">
        <v>160</v>
      </c>
      <c r="BE134" s="193">
        <f>IF(N134="základní",J134,0)</f>
        <v>0</v>
      </c>
      <c r="BF134" s="193">
        <f>IF(N134="snížená",J134,0)</f>
        <v>0</v>
      </c>
      <c r="BG134" s="193">
        <f>IF(N134="zákl. přenesená",J134,0)</f>
        <v>0</v>
      </c>
      <c r="BH134" s="193">
        <f>IF(N134="sníž. přenesená",J134,0)</f>
        <v>0</v>
      </c>
      <c r="BI134" s="193">
        <f>IF(N134="nulová",J134,0)</f>
        <v>0</v>
      </c>
      <c r="BJ134" s="19" t="s">
        <v>79</v>
      </c>
      <c r="BK134" s="193">
        <f>ROUND(I134*H134,2)</f>
        <v>0</v>
      </c>
      <c r="BL134" s="19" t="s">
        <v>168</v>
      </c>
      <c r="BM134" s="192" t="s">
        <v>407</v>
      </c>
    </row>
    <row r="135" spans="1:47" s="2" customFormat="1" ht="48.75">
      <c r="A135" s="36"/>
      <c r="B135" s="37"/>
      <c r="C135" s="38"/>
      <c r="D135" s="201" t="s">
        <v>298</v>
      </c>
      <c r="E135" s="38"/>
      <c r="F135" s="243" t="s">
        <v>1220</v>
      </c>
      <c r="G135" s="38"/>
      <c r="H135" s="38"/>
      <c r="I135" s="196"/>
      <c r="J135" s="38"/>
      <c r="K135" s="38"/>
      <c r="L135" s="41"/>
      <c r="M135" s="197"/>
      <c r="N135" s="198"/>
      <c r="O135" s="66"/>
      <c r="P135" s="66"/>
      <c r="Q135" s="66"/>
      <c r="R135" s="66"/>
      <c r="S135" s="66"/>
      <c r="T135" s="67"/>
      <c r="U135" s="36"/>
      <c r="V135" s="36"/>
      <c r="W135" s="36"/>
      <c r="X135" s="36"/>
      <c r="Y135" s="36"/>
      <c r="Z135" s="36"/>
      <c r="AA135" s="36"/>
      <c r="AB135" s="36"/>
      <c r="AC135" s="36"/>
      <c r="AD135" s="36"/>
      <c r="AE135" s="36"/>
      <c r="AT135" s="19" t="s">
        <v>298</v>
      </c>
      <c r="AU135" s="19" t="s">
        <v>81</v>
      </c>
    </row>
    <row r="136" spans="1:65" s="2" customFormat="1" ht="16.5" customHeight="1">
      <c r="A136" s="36"/>
      <c r="B136" s="37"/>
      <c r="C136" s="244" t="s">
        <v>311</v>
      </c>
      <c r="D136" s="244" t="s">
        <v>320</v>
      </c>
      <c r="E136" s="245" t="s">
        <v>364</v>
      </c>
      <c r="F136" s="246" t="s">
        <v>1221</v>
      </c>
      <c r="G136" s="247" t="s">
        <v>192</v>
      </c>
      <c r="H136" s="248">
        <v>181.62</v>
      </c>
      <c r="I136" s="249"/>
      <c r="J136" s="250">
        <f>ROUND(I136*H136,2)</f>
        <v>0</v>
      </c>
      <c r="K136" s="246" t="s">
        <v>19</v>
      </c>
      <c r="L136" s="251"/>
      <c r="M136" s="252" t="s">
        <v>19</v>
      </c>
      <c r="N136" s="253" t="s">
        <v>43</v>
      </c>
      <c r="O136" s="66"/>
      <c r="P136" s="190">
        <f>O136*H136</f>
        <v>0</v>
      </c>
      <c r="Q136" s="190">
        <v>0</v>
      </c>
      <c r="R136" s="190">
        <f>Q136*H136</f>
        <v>0</v>
      </c>
      <c r="S136" s="190">
        <v>0</v>
      </c>
      <c r="T136" s="191">
        <f>S136*H136</f>
        <v>0</v>
      </c>
      <c r="U136" s="36"/>
      <c r="V136" s="36"/>
      <c r="W136" s="36"/>
      <c r="X136" s="36"/>
      <c r="Y136" s="36"/>
      <c r="Z136" s="36"/>
      <c r="AA136" s="36"/>
      <c r="AB136" s="36"/>
      <c r="AC136" s="36"/>
      <c r="AD136" s="36"/>
      <c r="AE136" s="36"/>
      <c r="AR136" s="192" t="s">
        <v>223</v>
      </c>
      <c r="AT136" s="192" t="s">
        <v>320</v>
      </c>
      <c r="AU136" s="192" t="s">
        <v>81</v>
      </c>
      <c r="AY136" s="19" t="s">
        <v>160</v>
      </c>
      <c r="BE136" s="193">
        <f>IF(N136="základní",J136,0)</f>
        <v>0</v>
      </c>
      <c r="BF136" s="193">
        <f>IF(N136="snížená",J136,0)</f>
        <v>0</v>
      </c>
      <c r="BG136" s="193">
        <f>IF(N136="zákl. přenesená",J136,0)</f>
        <v>0</v>
      </c>
      <c r="BH136" s="193">
        <f>IF(N136="sníž. přenesená",J136,0)</f>
        <v>0</v>
      </c>
      <c r="BI136" s="193">
        <f>IF(N136="nulová",J136,0)</f>
        <v>0</v>
      </c>
      <c r="BJ136" s="19" t="s">
        <v>79</v>
      </c>
      <c r="BK136" s="193">
        <f>ROUND(I136*H136,2)</f>
        <v>0</v>
      </c>
      <c r="BL136" s="19" t="s">
        <v>168</v>
      </c>
      <c r="BM136" s="192" t="s">
        <v>425</v>
      </c>
    </row>
    <row r="137" spans="1:47" s="2" customFormat="1" ht="19.5">
      <c r="A137" s="36"/>
      <c r="B137" s="37"/>
      <c r="C137" s="38"/>
      <c r="D137" s="201" t="s">
        <v>298</v>
      </c>
      <c r="E137" s="38"/>
      <c r="F137" s="243" t="s">
        <v>1222</v>
      </c>
      <c r="G137" s="38"/>
      <c r="H137" s="38"/>
      <c r="I137" s="196"/>
      <c r="J137" s="38"/>
      <c r="K137" s="38"/>
      <c r="L137" s="41"/>
      <c r="M137" s="197"/>
      <c r="N137" s="198"/>
      <c r="O137" s="66"/>
      <c r="P137" s="66"/>
      <c r="Q137" s="66"/>
      <c r="R137" s="66"/>
      <c r="S137" s="66"/>
      <c r="T137" s="67"/>
      <c r="U137" s="36"/>
      <c r="V137" s="36"/>
      <c r="W137" s="36"/>
      <c r="X137" s="36"/>
      <c r="Y137" s="36"/>
      <c r="Z137" s="36"/>
      <c r="AA137" s="36"/>
      <c r="AB137" s="36"/>
      <c r="AC137" s="36"/>
      <c r="AD137" s="36"/>
      <c r="AE137" s="36"/>
      <c r="AT137" s="19" t="s">
        <v>298</v>
      </c>
      <c r="AU137" s="19" t="s">
        <v>81</v>
      </c>
    </row>
    <row r="138" spans="2:63" s="12" customFormat="1" ht="22.9" customHeight="1">
      <c r="B138" s="165"/>
      <c r="C138" s="166"/>
      <c r="D138" s="167" t="s">
        <v>71</v>
      </c>
      <c r="E138" s="179" t="s">
        <v>319</v>
      </c>
      <c r="F138" s="179" t="s">
        <v>1223</v>
      </c>
      <c r="G138" s="166"/>
      <c r="H138" s="166"/>
      <c r="I138" s="169"/>
      <c r="J138" s="180">
        <f>BK138</f>
        <v>0</v>
      </c>
      <c r="K138" s="166"/>
      <c r="L138" s="171"/>
      <c r="M138" s="172"/>
      <c r="N138" s="173"/>
      <c r="O138" s="173"/>
      <c r="P138" s="174">
        <f>SUM(P139:P140)</f>
        <v>0</v>
      </c>
      <c r="Q138" s="173"/>
      <c r="R138" s="174">
        <f>SUM(R139:R140)</f>
        <v>0</v>
      </c>
      <c r="S138" s="173"/>
      <c r="T138" s="175">
        <f>SUM(T139:T140)</f>
        <v>0</v>
      </c>
      <c r="AR138" s="176" t="s">
        <v>79</v>
      </c>
      <c r="AT138" s="177" t="s">
        <v>71</v>
      </c>
      <c r="AU138" s="177" t="s">
        <v>79</v>
      </c>
      <c r="AY138" s="176" t="s">
        <v>160</v>
      </c>
      <c r="BK138" s="178">
        <f>SUM(BK139:BK140)</f>
        <v>0</v>
      </c>
    </row>
    <row r="139" spans="1:65" s="2" customFormat="1" ht="16.5" customHeight="1">
      <c r="A139" s="36"/>
      <c r="B139" s="37"/>
      <c r="C139" s="181" t="s">
        <v>319</v>
      </c>
      <c r="D139" s="181" t="s">
        <v>163</v>
      </c>
      <c r="E139" s="182" t="s">
        <v>1224</v>
      </c>
      <c r="F139" s="183" t="s">
        <v>1225</v>
      </c>
      <c r="G139" s="184" t="s">
        <v>208</v>
      </c>
      <c r="H139" s="185">
        <v>275</v>
      </c>
      <c r="I139" s="186"/>
      <c r="J139" s="187">
        <f>ROUND(I139*H139,2)</f>
        <v>0</v>
      </c>
      <c r="K139" s="183" t="s">
        <v>19</v>
      </c>
      <c r="L139" s="41"/>
      <c r="M139" s="188" t="s">
        <v>19</v>
      </c>
      <c r="N139" s="189" t="s">
        <v>43</v>
      </c>
      <c r="O139" s="66"/>
      <c r="P139" s="190">
        <f>O139*H139</f>
        <v>0</v>
      </c>
      <c r="Q139" s="190">
        <v>0</v>
      </c>
      <c r="R139" s="190">
        <f>Q139*H139</f>
        <v>0</v>
      </c>
      <c r="S139" s="190">
        <v>0</v>
      </c>
      <c r="T139" s="191">
        <f>S139*H139</f>
        <v>0</v>
      </c>
      <c r="U139" s="36"/>
      <c r="V139" s="36"/>
      <c r="W139" s="36"/>
      <c r="X139" s="36"/>
      <c r="Y139" s="36"/>
      <c r="Z139" s="36"/>
      <c r="AA139" s="36"/>
      <c r="AB139" s="36"/>
      <c r="AC139" s="36"/>
      <c r="AD139" s="36"/>
      <c r="AE139" s="36"/>
      <c r="AR139" s="192" t="s">
        <v>168</v>
      </c>
      <c r="AT139" s="192" t="s">
        <v>163</v>
      </c>
      <c r="AU139" s="192" t="s">
        <v>81</v>
      </c>
      <c r="AY139" s="19" t="s">
        <v>160</v>
      </c>
      <c r="BE139" s="193">
        <f>IF(N139="základní",J139,0)</f>
        <v>0</v>
      </c>
      <c r="BF139" s="193">
        <f>IF(N139="snížená",J139,0)</f>
        <v>0</v>
      </c>
      <c r="BG139" s="193">
        <f>IF(N139="zákl. přenesená",J139,0)</f>
        <v>0</v>
      </c>
      <c r="BH139" s="193">
        <f>IF(N139="sníž. přenesená",J139,0)</f>
        <v>0</v>
      </c>
      <c r="BI139" s="193">
        <f>IF(N139="nulová",J139,0)</f>
        <v>0</v>
      </c>
      <c r="BJ139" s="19" t="s">
        <v>79</v>
      </c>
      <c r="BK139" s="193">
        <f>ROUND(I139*H139,2)</f>
        <v>0</v>
      </c>
      <c r="BL139" s="19" t="s">
        <v>168</v>
      </c>
      <c r="BM139" s="192" t="s">
        <v>437</v>
      </c>
    </row>
    <row r="140" spans="1:47" s="2" customFormat="1" ht="19.5">
      <c r="A140" s="36"/>
      <c r="B140" s="37"/>
      <c r="C140" s="38"/>
      <c r="D140" s="201" t="s">
        <v>298</v>
      </c>
      <c r="E140" s="38"/>
      <c r="F140" s="243" t="s">
        <v>1226</v>
      </c>
      <c r="G140" s="38"/>
      <c r="H140" s="38"/>
      <c r="I140" s="196"/>
      <c r="J140" s="38"/>
      <c r="K140" s="38"/>
      <c r="L140" s="41"/>
      <c r="M140" s="197"/>
      <c r="N140" s="198"/>
      <c r="O140" s="66"/>
      <c r="P140" s="66"/>
      <c r="Q140" s="66"/>
      <c r="R140" s="66"/>
      <c r="S140" s="66"/>
      <c r="T140" s="67"/>
      <c r="U140" s="36"/>
      <c r="V140" s="36"/>
      <c r="W140" s="36"/>
      <c r="X140" s="36"/>
      <c r="Y140" s="36"/>
      <c r="Z140" s="36"/>
      <c r="AA140" s="36"/>
      <c r="AB140" s="36"/>
      <c r="AC140" s="36"/>
      <c r="AD140" s="36"/>
      <c r="AE140" s="36"/>
      <c r="AT140" s="19" t="s">
        <v>298</v>
      </c>
      <c r="AU140" s="19" t="s">
        <v>81</v>
      </c>
    </row>
    <row r="141" spans="2:63" s="12" customFormat="1" ht="22.9" customHeight="1">
      <c r="B141" s="165"/>
      <c r="C141" s="166"/>
      <c r="D141" s="167" t="s">
        <v>71</v>
      </c>
      <c r="E141" s="179" t="s">
        <v>369</v>
      </c>
      <c r="F141" s="179" t="s">
        <v>1227</v>
      </c>
      <c r="G141" s="166"/>
      <c r="H141" s="166"/>
      <c r="I141" s="169"/>
      <c r="J141" s="180">
        <f>BK141</f>
        <v>0</v>
      </c>
      <c r="K141" s="166"/>
      <c r="L141" s="171"/>
      <c r="M141" s="172"/>
      <c r="N141" s="173"/>
      <c r="O141" s="173"/>
      <c r="P141" s="174">
        <f>SUM(P142:P145)</f>
        <v>0</v>
      </c>
      <c r="Q141" s="173"/>
      <c r="R141" s="174">
        <f>SUM(R142:R145)</f>
        <v>0</v>
      </c>
      <c r="S141" s="173"/>
      <c r="T141" s="175">
        <f>SUM(T142:T145)</f>
        <v>0</v>
      </c>
      <c r="AR141" s="176" t="s">
        <v>79</v>
      </c>
      <c r="AT141" s="177" t="s">
        <v>71</v>
      </c>
      <c r="AU141" s="177" t="s">
        <v>79</v>
      </c>
      <c r="AY141" s="176" t="s">
        <v>160</v>
      </c>
      <c r="BK141" s="178">
        <f>SUM(BK142:BK145)</f>
        <v>0</v>
      </c>
    </row>
    <row r="142" spans="1:65" s="2" customFormat="1" ht="16.5" customHeight="1">
      <c r="A142" s="36"/>
      <c r="B142" s="37"/>
      <c r="C142" s="181" t="s">
        <v>329</v>
      </c>
      <c r="D142" s="181" t="s">
        <v>163</v>
      </c>
      <c r="E142" s="182" t="s">
        <v>1228</v>
      </c>
      <c r="F142" s="183" t="s">
        <v>1229</v>
      </c>
      <c r="G142" s="184" t="s">
        <v>208</v>
      </c>
      <c r="H142" s="185">
        <v>3.9</v>
      </c>
      <c r="I142" s="186"/>
      <c r="J142" s="187">
        <f>ROUND(I142*H142,2)</f>
        <v>0</v>
      </c>
      <c r="K142" s="183" t="s">
        <v>19</v>
      </c>
      <c r="L142" s="41"/>
      <c r="M142" s="188" t="s">
        <v>19</v>
      </c>
      <c r="N142" s="189" t="s">
        <v>43</v>
      </c>
      <c r="O142" s="66"/>
      <c r="P142" s="190">
        <f>O142*H142</f>
        <v>0</v>
      </c>
      <c r="Q142" s="190">
        <v>0</v>
      </c>
      <c r="R142" s="190">
        <f>Q142*H142</f>
        <v>0</v>
      </c>
      <c r="S142" s="190">
        <v>0</v>
      </c>
      <c r="T142" s="191">
        <f>S142*H142</f>
        <v>0</v>
      </c>
      <c r="U142" s="36"/>
      <c r="V142" s="36"/>
      <c r="W142" s="36"/>
      <c r="X142" s="36"/>
      <c r="Y142" s="36"/>
      <c r="Z142" s="36"/>
      <c r="AA142" s="36"/>
      <c r="AB142" s="36"/>
      <c r="AC142" s="36"/>
      <c r="AD142" s="36"/>
      <c r="AE142" s="36"/>
      <c r="AR142" s="192" t="s">
        <v>168</v>
      </c>
      <c r="AT142" s="192" t="s">
        <v>163</v>
      </c>
      <c r="AU142" s="192" t="s">
        <v>81</v>
      </c>
      <c r="AY142" s="19" t="s">
        <v>160</v>
      </c>
      <c r="BE142" s="193">
        <f>IF(N142="základní",J142,0)</f>
        <v>0</v>
      </c>
      <c r="BF142" s="193">
        <f>IF(N142="snížená",J142,0)</f>
        <v>0</v>
      </c>
      <c r="BG142" s="193">
        <f>IF(N142="zákl. přenesená",J142,0)</f>
        <v>0</v>
      </c>
      <c r="BH142" s="193">
        <f>IF(N142="sníž. přenesená",J142,0)</f>
        <v>0</v>
      </c>
      <c r="BI142" s="193">
        <f>IF(N142="nulová",J142,0)</f>
        <v>0</v>
      </c>
      <c r="BJ142" s="19" t="s">
        <v>79</v>
      </c>
      <c r="BK142" s="193">
        <f>ROUND(I142*H142,2)</f>
        <v>0</v>
      </c>
      <c r="BL142" s="19" t="s">
        <v>168</v>
      </c>
      <c r="BM142" s="192" t="s">
        <v>447</v>
      </c>
    </row>
    <row r="143" spans="1:47" s="2" customFormat="1" ht="19.5">
      <c r="A143" s="36"/>
      <c r="B143" s="37"/>
      <c r="C143" s="38"/>
      <c r="D143" s="201" t="s">
        <v>298</v>
      </c>
      <c r="E143" s="38"/>
      <c r="F143" s="243" t="s">
        <v>1230</v>
      </c>
      <c r="G143" s="38"/>
      <c r="H143" s="38"/>
      <c r="I143" s="196"/>
      <c r="J143" s="38"/>
      <c r="K143" s="38"/>
      <c r="L143" s="41"/>
      <c r="M143" s="197"/>
      <c r="N143" s="198"/>
      <c r="O143" s="66"/>
      <c r="P143" s="66"/>
      <c r="Q143" s="66"/>
      <c r="R143" s="66"/>
      <c r="S143" s="66"/>
      <c r="T143" s="67"/>
      <c r="U143" s="36"/>
      <c r="V143" s="36"/>
      <c r="W143" s="36"/>
      <c r="X143" s="36"/>
      <c r="Y143" s="36"/>
      <c r="Z143" s="36"/>
      <c r="AA143" s="36"/>
      <c r="AB143" s="36"/>
      <c r="AC143" s="36"/>
      <c r="AD143" s="36"/>
      <c r="AE143" s="36"/>
      <c r="AT143" s="19" t="s">
        <v>298</v>
      </c>
      <c r="AU143" s="19" t="s">
        <v>81</v>
      </c>
    </row>
    <row r="144" spans="1:65" s="2" customFormat="1" ht="16.5" customHeight="1">
      <c r="A144" s="36"/>
      <c r="B144" s="37"/>
      <c r="C144" s="181" t="s">
        <v>7</v>
      </c>
      <c r="D144" s="181" t="s">
        <v>163</v>
      </c>
      <c r="E144" s="182" t="s">
        <v>1231</v>
      </c>
      <c r="F144" s="183" t="s">
        <v>1232</v>
      </c>
      <c r="G144" s="184" t="s">
        <v>192</v>
      </c>
      <c r="H144" s="185">
        <v>0.211</v>
      </c>
      <c r="I144" s="186"/>
      <c r="J144" s="187">
        <f>ROUND(I144*H144,2)</f>
        <v>0</v>
      </c>
      <c r="K144" s="183" t="s">
        <v>19</v>
      </c>
      <c r="L144" s="41"/>
      <c r="M144" s="188" t="s">
        <v>19</v>
      </c>
      <c r="N144" s="189" t="s">
        <v>43</v>
      </c>
      <c r="O144" s="66"/>
      <c r="P144" s="190">
        <f>O144*H144</f>
        <v>0</v>
      </c>
      <c r="Q144" s="190">
        <v>0</v>
      </c>
      <c r="R144" s="190">
        <f>Q144*H144</f>
        <v>0</v>
      </c>
      <c r="S144" s="190">
        <v>0</v>
      </c>
      <c r="T144" s="191">
        <f>S144*H144</f>
        <v>0</v>
      </c>
      <c r="U144" s="36"/>
      <c r="V144" s="36"/>
      <c r="W144" s="36"/>
      <c r="X144" s="36"/>
      <c r="Y144" s="36"/>
      <c r="Z144" s="36"/>
      <c r="AA144" s="36"/>
      <c r="AB144" s="36"/>
      <c r="AC144" s="36"/>
      <c r="AD144" s="36"/>
      <c r="AE144" s="36"/>
      <c r="AR144" s="192" t="s">
        <v>168</v>
      </c>
      <c r="AT144" s="192" t="s">
        <v>163</v>
      </c>
      <c r="AU144" s="192" t="s">
        <v>81</v>
      </c>
      <c r="AY144" s="19" t="s">
        <v>160</v>
      </c>
      <c r="BE144" s="193">
        <f>IF(N144="základní",J144,0)</f>
        <v>0</v>
      </c>
      <c r="BF144" s="193">
        <f>IF(N144="snížená",J144,0)</f>
        <v>0</v>
      </c>
      <c r="BG144" s="193">
        <f>IF(N144="zákl. přenesená",J144,0)</f>
        <v>0</v>
      </c>
      <c r="BH144" s="193">
        <f>IF(N144="sníž. přenesená",J144,0)</f>
        <v>0</v>
      </c>
      <c r="BI144" s="193">
        <f>IF(N144="nulová",J144,0)</f>
        <v>0</v>
      </c>
      <c r="BJ144" s="19" t="s">
        <v>79</v>
      </c>
      <c r="BK144" s="193">
        <f>ROUND(I144*H144,2)</f>
        <v>0</v>
      </c>
      <c r="BL144" s="19" t="s">
        <v>168</v>
      </c>
      <c r="BM144" s="192" t="s">
        <v>460</v>
      </c>
    </row>
    <row r="145" spans="1:47" s="2" customFormat="1" ht="29.25">
      <c r="A145" s="36"/>
      <c r="B145" s="37"/>
      <c r="C145" s="38"/>
      <c r="D145" s="201" t="s">
        <v>298</v>
      </c>
      <c r="E145" s="38"/>
      <c r="F145" s="243" t="s">
        <v>1233</v>
      </c>
      <c r="G145" s="38"/>
      <c r="H145" s="38"/>
      <c r="I145" s="196"/>
      <c r="J145" s="38"/>
      <c r="K145" s="38"/>
      <c r="L145" s="41"/>
      <c r="M145" s="197"/>
      <c r="N145" s="198"/>
      <c r="O145" s="66"/>
      <c r="P145" s="66"/>
      <c r="Q145" s="66"/>
      <c r="R145" s="66"/>
      <c r="S145" s="66"/>
      <c r="T145" s="67"/>
      <c r="U145" s="36"/>
      <c r="V145" s="36"/>
      <c r="W145" s="36"/>
      <c r="X145" s="36"/>
      <c r="Y145" s="36"/>
      <c r="Z145" s="36"/>
      <c r="AA145" s="36"/>
      <c r="AB145" s="36"/>
      <c r="AC145" s="36"/>
      <c r="AD145" s="36"/>
      <c r="AE145" s="36"/>
      <c r="AT145" s="19" t="s">
        <v>298</v>
      </c>
      <c r="AU145" s="19" t="s">
        <v>81</v>
      </c>
    </row>
    <row r="146" spans="2:63" s="12" customFormat="1" ht="22.9" customHeight="1">
      <c r="B146" s="165"/>
      <c r="C146" s="166"/>
      <c r="D146" s="167" t="s">
        <v>71</v>
      </c>
      <c r="E146" s="179" t="s">
        <v>478</v>
      </c>
      <c r="F146" s="179" t="s">
        <v>1234</v>
      </c>
      <c r="G146" s="166"/>
      <c r="H146" s="166"/>
      <c r="I146" s="169"/>
      <c r="J146" s="180">
        <f>BK146</f>
        <v>0</v>
      </c>
      <c r="K146" s="166"/>
      <c r="L146" s="171"/>
      <c r="M146" s="172"/>
      <c r="N146" s="173"/>
      <c r="O146" s="173"/>
      <c r="P146" s="174">
        <f>SUM(P147:P148)</f>
        <v>0</v>
      </c>
      <c r="Q146" s="173"/>
      <c r="R146" s="174">
        <f>SUM(R147:R148)</f>
        <v>0</v>
      </c>
      <c r="S146" s="173"/>
      <c r="T146" s="175">
        <f>SUM(T147:T148)</f>
        <v>0</v>
      </c>
      <c r="AR146" s="176" t="s">
        <v>79</v>
      </c>
      <c r="AT146" s="177" t="s">
        <v>71</v>
      </c>
      <c r="AU146" s="177" t="s">
        <v>79</v>
      </c>
      <c r="AY146" s="176" t="s">
        <v>160</v>
      </c>
      <c r="BK146" s="178">
        <f>SUM(BK147:BK148)</f>
        <v>0</v>
      </c>
    </row>
    <row r="147" spans="1:65" s="2" customFormat="1" ht="16.5" customHeight="1">
      <c r="A147" s="36"/>
      <c r="B147" s="37"/>
      <c r="C147" s="181" t="s">
        <v>336</v>
      </c>
      <c r="D147" s="181" t="s">
        <v>163</v>
      </c>
      <c r="E147" s="182" t="s">
        <v>1235</v>
      </c>
      <c r="F147" s="183" t="s">
        <v>1236</v>
      </c>
      <c r="G147" s="184" t="s">
        <v>208</v>
      </c>
      <c r="H147" s="185">
        <v>10.391</v>
      </c>
      <c r="I147" s="186"/>
      <c r="J147" s="187">
        <f>ROUND(I147*H147,2)</f>
        <v>0</v>
      </c>
      <c r="K147" s="183" t="s">
        <v>19</v>
      </c>
      <c r="L147" s="41"/>
      <c r="M147" s="188" t="s">
        <v>19</v>
      </c>
      <c r="N147" s="189" t="s">
        <v>43</v>
      </c>
      <c r="O147" s="66"/>
      <c r="P147" s="190">
        <f>O147*H147</f>
        <v>0</v>
      </c>
      <c r="Q147" s="190">
        <v>0</v>
      </c>
      <c r="R147" s="190">
        <f>Q147*H147</f>
        <v>0</v>
      </c>
      <c r="S147" s="190">
        <v>0</v>
      </c>
      <c r="T147" s="191">
        <f>S147*H147</f>
        <v>0</v>
      </c>
      <c r="U147" s="36"/>
      <c r="V147" s="36"/>
      <c r="W147" s="36"/>
      <c r="X147" s="36"/>
      <c r="Y147" s="36"/>
      <c r="Z147" s="36"/>
      <c r="AA147" s="36"/>
      <c r="AB147" s="36"/>
      <c r="AC147" s="36"/>
      <c r="AD147" s="36"/>
      <c r="AE147" s="36"/>
      <c r="AR147" s="192" t="s">
        <v>168</v>
      </c>
      <c r="AT147" s="192" t="s">
        <v>163</v>
      </c>
      <c r="AU147" s="192" t="s">
        <v>81</v>
      </c>
      <c r="AY147" s="19" t="s">
        <v>160</v>
      </c>
      <c r="BE147" s="193">
        <f>IF(N147="základní",J147,0)</f>
        <v>0</v>
      </c>
      <c r="BF147" s="193">
        <f>IF(N147="snížená",J147,0)</f>
        <v>0</v>
      </c>
      <c r="BG147" s="193">
        <f>IF(N147="zákl. přenesená",J147,0)</f>
        <v>0</v>
      </c>
      <c r="BH147" s="193">
        <f>IF(N147="sníž. přenesená",J147,0)</f>
        <v>0</v>
      </c>
      <c r="BI147" s="193">
        <f>IF(N147="nulová",J147,0)</f>
        <v>0</v>
      </c>
      <c r="BJ147" s="19" t="s">
        <v>79</v>
      </c>
      <c r="BK147" s="193">
        <f>ROUND(I147*H147,2)</f>
        <v>0</v>
      </c>
      <c r="BL147" s="19" t="s">
        <v>168</v>
      </c>
      <c r="BM147" s="192" t="s">
        <v>472</v>
      </c>
    </row>
    <row r="148" spans="1:47" s="2" customFormat="1" ht="48.75">
      <c r="A148" s="36"/>
      <c r="B148" s="37"/>
      <c r="C148" s="38"/>
      <c r="D148" s="201" t="s">
        <v>298</v>
      </c>
      <c r="E148" s="38"/>
      <c r="F148" s="243" t="s">
        <v>1237</v>
      </c>
      <c r="G148" s="38"/>
      <c r="H148" s="38"/>
      <c r="I148" s="196"/>
      <c r="J148" s="38"/>
      <c r="K148" s="38"/>
      <c r="L148" s="41"/>
      <c r="M148" s="197"/>
      <c r="N148" s="198"/>
      <c r="O148" s="66"/>
      <c r="P148" s="66"/>
      <c r="Q148" s="66"/>
      <c r="R148" s="66"/>
      <c r="S148" s="66"/>
      <c r="T148" s="67"/>
      <c r="U148" s="36"/>
      <c r="V148" s="36"/>
      <c r="W148" s="36"/>
      <c r="X148" s="36"/>
      <c r="Y148" s="36"/>
      <c r="Z148" s="36"/>
      <c r="AA148" s="36"/>
      <c r="AB148" s="36"/>
      <c r="AC148" s="36"/>
      <c r="AD148" s="36"/>
      <c r="AE148" s="36"/>
      <c r="AT148" s="19" t="s">
        <v>298</v>
      </c>
      <c r="AU148" s="19" t="s">
        <v>81</v>
      </c>
    </row>
    <row r="149" spans="2:63" s="12" customFormat="1" ht="22.9" customHeight="1">
      <c r="B149" s="165"/>
      <c r="C149" s="166"/>
      <c r="D149" s="167" t="s">
        <v>71</v>
      </c>
      <c r="E149" s="179" t="s">
        <v>1238</v>
      </c>
      <c r="F149" s="179" t="s">
        <v>1239</v>
      </c>
      <c r="G149" s="166"/>
      <c r="H149" s="166"/>
      <c r="I149" s="169"/>
      <c r="J149" s="180">
        <f>BK149</f>
        <v>0</v>
      </c>
      <c r="K149" s="166"/>
      <c r="L149" s="171"/>
      <c r="M149" s="172"/>
      <c r="N149" s="173"/>
      <c r="O149" s="173"/>
      <c r="P149" s="174">
        <f>SUM(P150:P152)</f>
        <v>0</v>
      </c>
      <c r="Q149" s="173"/>
      <c r="R149" s="174">
        <f>SUM(R150:R152)</f>
        <v>0</v>
      </c>
      <c r="S149" s="173"/>
      <c r="T149" s="175">
        <f>SUM(T150:T152)</f>
        <v>0</v>
      </c>
      <c r="AR149" s="176" t="s">
        <v>81</v>
      </c>
      <c r="AT149" s="177" t="s">
        <v>71</v>
      </c>
      <c r="AU149" s="177" t="s">
        <v>79</v>
      </c>
      <c r="AY149" s="176" t="s">
        <v>160</v>
      </c>
      <c r="BK149" s="178">
        <f>SUM(BK150:BK152)</f>
        <v>0</v>
      </c>
    </row>
    <row r="150" spans="1:65" s="2" customFormat="1" ht="16.5" customHeight="1">
      <c r="A150" s="36"/>
      <c r="B150" s="37"/>
      <c r="C150" s="181" t="s">
        <v>338</v>
      </c>
      <c r="D150" s="181" t="s">
        <v>163</v>
      </c>
      <c r="E150" s="182" t="s">
        <v>1240</v>
      </c>
      <c r="F150" s="183" t="s">
        <v>1241</v>
      </c>
      <c r="G150" s="184" t="s">
        <v>552</v>
      </c>
      <c r="H150" s="185">
        <v>6</v>
      </c>
      <c r="I150" s="186"/>
      <c r="J150" s="187">
        <f>ROUND(I150*H150,2)</f>
        <v>0</v>
      </c>
      <c r="K150" s="183" t="s">
        <v>19</v>
      </c>
      <c r="L150" s="41"/>
      <c r="M150" s="188" t="s">
        <v>19</v>
      </c>
      <c r="N150" s="189" t="s">
        <v>43</v>
      </c>
      <c r="O150" s="66"/>
      <c r="P150" s="190">
        <f>O150*H150</f>
        <v>0</v>
      </c>
      <c r="Q150" s="190">
        <v>0</v>
      </c>
      <c r="R150" s="190">
        <f>Q150*H150</f>
        <v>0</v>
      </c>
      <c r="S150" s="190">
        <v>0</v>
      </c>
      <c r="T150" s="191">
        <f>S150*H150</f>
        <v>0</v>
      </c>
      <c r="U150" s="36"/>
      <c r="V150" s="36"/>
      <c r="W150" s="36"/>
      <c r="X150" s="36"/>
      <c r="Y150" s="36"/>
      <c r="Z150" s="36"/>
      <c r="AA150" s="36"/>
      <c r="AB150" s="36"/>
      <c r="AC150" s="36"/>
      <c r="AD150" s="36"/>
      <c r="AE150" s="36"/>
      <c r="AR150" s="192" t="s">
        <v>300</v>
      </c>
      <c r="AT150" s="192" t="s">
        <v>163</v>
      </c>
      <c r="AU150" s="192" t="s">
        <v>81</v>
      </c>
      <c r="AY150" s="19" t="s">
        <v>160</v>
      </c>
      <c r="BE150" s="193">
        <f>IF(N150="základní",J150,0)</f>
        <v>0</v>
      </c>
      <c r="BF150" s="193">
        <f>IF(N150="snížená",J150,0)</f>
        <v>0</v>
      </c>
      <c r="BG150" s="193">
        <f>IF(N150="zákl. přenesená",J150,0)</f>
        <v>0</v>
      </c>
      <c r="BH150" s="193">
        <f>IF(N150="sníž. přenesená",J150,0)</f>
        <v>0</v>
      </c>
      <c r="BI150" s="193">
        <f>IF(N150="nulová",J150,0)</f>
        <v>0</v>
      </c>
      <c r="BJ150" s="19" t="s">
        <v>79</v>
      </c>
      <c r="BK150" s="193">
        <f>ROUND(I150*H150,2)</f>
        <v>0</v>
      </c>
      <c r="BL150" s="19" t="s">
        <v>300</v>
      </c>
      <c r="BM150" s="192" t="s">
        <v>484</v>
      </c>
    </row>
    <row r="151" spans="1:47" s="2" customFormat="1" ht="19.5">
      <c r="A151" s="36"/>
      <c r="B151" s="37"/>
      <c r="C151" s="38"/>
      <c r="D151" s="201" t="s">
        <v>298</v>
      </c>
      <c r="E151" s="38"/>
      <c r="F151" s="243" t="s">
        <v>1242</v>
      </c>
      <c r="G151" s="38"/>
      <c r="H151" s="38"/>
      <c r="I151" s="196"/>
      <c r="J151" s="38"/>
      <c r="K151" s="38"/>
      <c r="L151" s="41"/>
      <c r="M151" s="197"/>
      <c r="N151" s="198"/>
      <c r="O151" s="66"/>
      <c r="P151" s="66"/>
      <c r="Q151" s="66"/>
      <c r="R151" s="66"/>
      <c r="S151" s="66"/>
      <c r="T151" s="67"/>
      <c r="U151" s="36"/>
      <c r="V151" s="36"/>
      <c r="W151" s="36"/>
      <c r="X151" s="36"/>
      <c r="Y151" s="36"/>
      <c r="Z151" s="36"/>
      <c r="AA151" s="36"/>
      <c r="AB151" s="36"/>
      <c r="AC151" s="36"/>
      <c r="AD151" s="36"/>
      <c r="AE151" s="36"/>
      <c r="AT151" s="19" t="s">
        <v>298</v>
      </c>
      <c r="AU151" s="19" t="s">
        <v>81</v>
      </c>
    </row>
    <row r="152" spans="1:65" s="2" customFormat="1" ht="16.5" customHeight="1">
      <c r="A152" s="36"/>
      <c r="B152" s="37"/>
      <c r="C152" s="181" t="s">
        <v>347</v>
      </c>
      <c r="D152" s="181" t="s">
        <v>163</v>
      </c>
      <c r="E152" s="182" t="s">
        <v>1243</v>
      </c>
      <c r="F152" s="183" t="s">
        <v>1244</v>
      </c>
      <c r="G152" s="184" t="s">
        <v>192</v>
      </c>
      <c r="H152" s="185">
        <v>0.17</v>
      </c>
      <c r="I152" s="186"/>
      <c r="J152" s="187">
        <f>ROUND(I152*H152,2)</f>
        <v>0</v>
      </c>
      <c r="K152" s="183" t="s">
        <v>19</v>
      </c>
      <c r="L152" s="41"/>
      <c r="M152" s="188" t="s">
        <v>19</v>
      </c>
      <c r="N152" s="189" t="s">
        <v>43</v>
      </c>
      <c r="O152" s="66"/>
      <c r="P152" s="190">
        <f>O152*H152</f>
        <v>0</v>
      </c>
      <c r="Q152" s="190">
        <v>0</v>
      </c>
      <c r="R152" s="190">
        <f>Q152*H152</f>
        <v>0</v>
      </c>
      <c r="S152" s="190">
        <v>0</v>
      </c>
      <c r="T152" s="191">
        <f>S152*H152</f>
        <v>0</v>
      </c>
      <c r="U152" s="36"/>
      <c r="V152" s="36"/>
      <c r="W152" s="36"/>
      <c r="X152" s="36"/>
      <c r="Y152" s="36"/>
      <c r="Z152" s="36"/>
      <c r="AA152" s="36"/>
      <c r="AB152" s="36"/>
      <c r="AC152" s="36"/>
      <c r="AD152" s="36"/>
      <c r="AE152" s="36"/>
      <c r="AR152" s="192" t="s">
        <v>300</v>
      </c>
      <c r="AT152" s="192" t="s">
        <v>163</v>
      </c>
      <c r="AU152" s="192" t="s">
        <v>81</v>
      </c>
      <c r="AY152" s="19" t="s">
        <v>160</v>
      </c>
      <c r="BE152" s="193">
        <f>IF(N152="základní",J152,0)</f>
        <v>0</v>
      </c>
      <c r="BF152" s="193">
        <f>IF(N152="snížená",J152,0)</f>
        <v>0</v>
      </c>
      <c r="BG152" s="193">
        <f>IF(N152="zákl. přenesená",J152,0)</f>
        <v>0</v>
      </c>
      <c r="BH152" s="193">
        <f>IF(N152="sníž. přenesená",J152,0)</f>
        <v>0</v>
      </c>
      <c r="BI152" s="193">
        <f>IF(N152="nulová",J152,0)</f>
        <v>0</v>
      </c>
      <c r="BJ152" s="19" t="s">
        <v>79</v>
      </c>
      <c r="BK152" s="193">
        <f>ROUND(I152*H152,2)</f>
        <v>0</v>
      </c>
      <c r="BL152" s="19" t="s">
        <v>300</v>
      </c>
      <c r="BM152" s="192" t="s">
        <v>492</v>
      </c>
    </row>
    <row r="153" spans="2:63" s="12" customFormat="1" ht="22.9" customHeight="1">
      <c r="B153" s="165"/>
      <c r="C153" s="166"/>
      <c r="D153" s="167" t="s">
        <v>71</v>
      </c>
      <c r="E153" s="179" t="s">
        <v>1245</v>
      </c>
      <c r="F153" s="179" t="s">
        <v>1246</v>
      </c>
      <c r="G153" s="166"/>
      <c r="H153" s="166"/>
      <c r="I153" s="169"/>
      <c r="J153" s="180">
        <f>BK153</f>
        <v>0</v>
      </c>
      <c r="K153" s="166"/>
      <c r="L153" s="171"/>
      <c r="M153" s="172"/>
      <c r="N153" s="173"/>
      <c r="O153" s="173"/>
      <c r="P153" s="174">
        <f>SUM(P154:P162)</f>
        <v>0</v>
      </c>
      <c r="Q153" s="173"/>
      <c r="R153" s="174">
        <f>SUM(R154:R162)</f>
        <v>0</v>
      </c>
      <c r="S153" s="173"/>
      <c r="T153" s="175">
        <f>SUM(T154:T162)</f>
        <v>0</v>
      </c>
      <c r="AR153" s="176" t="s">
        <v>81</v>
      </c>
      <c r="AT153" s="177" t="s">
        <v>71</v>
      </c>
      <c r="AU153" s="177" t="s">
        <v>79</v>
      </c>
      <c r="AY153" s="176" t="s">
        <v>160</v>
      </c>
      <c r="BK153" s="178">
        <f>SUM(BK154:BK162)</f>
        <v>0</v>
      </c>
    </row>
    <row r="154" spans="1:65" s="2" customFormat="1" ht="16.5" customHeight="1">
      <c r="A154" s="36"/>
      <c r="B154" s="37"/>
      <c r="C154" s="181" t="s">
        <v>352</v>
      </c>
      <c r="D154" s="181" t="s">
        <v>163</v>
      </c>
      <c r="E154" s="182" t="s">
        <v>1247</v>
      </c>
      <c r="F154" s="183" t="s">
        <v>1248</v>
      </c>
      <c r="G154" s="184" t="s">
        <v>166</v>
      </c>
      <c r="H154" s="185">
        <v>6</v>
      </c>
      <c r="I154" s="186"/>
      <c r="J154" s="187">
        <f>ROUND(I154*H154,2)</f>
        <v>0</v>
      </c>
      <c r="K154" s="183" t="s">
        <v>19</v>
      </c>
      <c r="L154" s="41"/>
      <c r="M154" s="188" t="s">
        <v>19</v>
      </c>
      <c r="N154" s="189" t="s">
        <v>43</v>
      </c>
      <c r="O154" s="66"/>
      <c r="P154" s="190">
        <f>O154*H154</f>
        <v>0</v>
      </c>
      <c r="Q154" s="190">
        <v>0</v>
      </c>
      <c r="R154" s="190">
        <f>Q154*H154</f>
        <v>0</v>
      </c>
      <c r="S154" s="190">
        <v>0</v>
      </c>
      <c r="T154" s="191">
        <f>S154*H154</f>
        <v>0</v>
      </c>
      <c r="U154" s="36"/>
      <c r="V154" s="36"/>
      <c r="W154" s="36"/>
      <c r="X154" s="36"/>
      <c r="Y154" s="36"/>
      <c r="Z154" s="36"/>
      <c r="AA154" s="36"/>
      <c r="AB154" s="36"/>
      <c r="AC154" s="36"/>
      <c r="AD154" s="36"/>
      <c r="AE154" s="36"/>
      <c r="AR154" s="192" t="s">
        <v>300</v>
      </c>
      <c r="AT154" s="192" t="s">
        <v>163</v>
      </c>
      <c r="AU154" s="192" t="s">
        <v>81</v>
      </c>
      <c r="AY154" s="19" t="s">
        <v>160</v>
      </c>
      <c r="BE154" s="193">
        <f>IF(N154="základní",J154,0)</f>
        <v>0</v>
      </c>
      <c r="BF154" s="193">
        <f>IF(N154="snížená",J154,0)</f>
        <v>0</v>
      </c>
      <c r="BG154" s="193">
        <f>IF(N154="zákl. přenesená",J154,0)</f>
        <v>0</v>
      </c>
      <c r="BH154" s="193">
        <f>IF(N154="sníž. přenesená",J154,0)</f>
        <v>0</v>
      </c>
      <c r="BI154" s="193">
        <f>IF(N154="nulová",J154,0)</f>
        <v>0</v>
      </c>
      <c r="BJ154" s="19" t="s">
        <v>79</v>
      </c>
      <c r="BK154" s="193">
        <f>ROUND(I154*H154,2)</f>
        <v>0</v>
      </c>
      <c r="BL154" s="19" t="s">
        <v>300</v>
      </c>
      <c r="BM154" s="192" t="s">
        <v>498</v>
      </c>
    </row>
    <row r="155" spans="1:47" s="2" customFormat="1" ht="19.5">
      <c r="A155" s="36"/>
      <c r="B155" s="37"/>
      <c r="C155" s="38"/>
      <c r="D155" s="201" t="s">
        <v>298</v>
      </c>
      <c r="E155" s="38"/>
      <c r="F155" s="243" t="s">
        <v>1242</v>
      </c>
      <c r="G155" s="38"/>
      <c r="H155" s="38"/>
      <c r="I155" s="196"/>
      <c r="J155" s="38"/>
      <c r="K155" s="38"/>
      <c r="L155" s="41"/>
      <c r="M155" s="197"/>
      <c r="N155" s="198"/>
      <c r="O155" s="66"/>
      <c r="P155" s="66"/>
      <c r="Q155" s="66"/>
      <c r="R155" s="66"/>
      <c r="S155" s="66"/>
      <c r="T155" s="67"/>
      <c r="U155" s="36"/>
      <c r="V155" s="36"/>
      <c r="W155" s="36"/>
      <c r="X155" s="36"/>
      <c r="Y155" s="36"/>
      <c r="Z155" s="36"/>
      <c r="AA155" s="36"/>
      <c r="AB155" s="36"/>
      <c r="AC155" s="36"/>
      <c r="AD155" s="36"/>
      <c r="AE155" s="36"/>
      <c r="AT155" s="19" t="s">
        <v>298</v>
      </c>
      <c r="AU155" s="19" t="s">
        <v>81</v>
      </c>
    </row>
    <row r="156" spans="1:65" s="2" customFormat="1" ht="16.5" customHeight="1">
      <c r="A156" s="36"/>
      <c r="B156" s="37"/>
      <c r="C156" s="181" t="s">
        <v>363</v>
      </c>
      <c r="D156" s="181" t="s">
        <v>163</v>
      </c>
      <c r="E156" s="182" t="s">
        <v>1249</v>
      </c>
      <c r="F156" s="183" t="s">
        <v>1250</v>
      </c>
      <c r="G156" s="184" t="s">
        <v>552</v>
      </c>
      <c r="H156" s="185">
        <v>1</v>
      </c>
      <c r="I156" s="186"/>
      <c r="J156" s="187">
        <f>ROUND(I156*H156,2)</f>
        <v>0</v>
      </c>
      <c r="K156" s="183" t="s">
        <v>19</v>
      </c>
      <c r="L156" s="41"/>
      <c r="M156" s="188" t="s">
        <v>19</v>
      </c>
      <c r="N156" s="189" t="s">
        <v>43</v>
      </c>
      <c r="O156" s="66"/>
      <c r="P156" s="190">
        <f>O156*H156</f>
        <v>0</v>
      </c>
      <c r="Q156" s="190">
        <v>0</v>
      </c>
      <c r="R156" s="190">
        <f>Q156*H156</f>
        <v>0</v>
      </c>
      <c r="S156" s="190">
        <v>0</v>
      </c>
      <c r="T156" s="191">
        <f>S156*H156</f>
        <v>0</v>
      </c>
      <c r="U156" s="36"/>
      <c r="V156" s="36"/>
      <c r="W156" s="36"/>
      <c r="X156" s="36"/>
      <c r="Y156" s="36"/>
      <c r="Z156" s="36"/>
      <c r="AA156" s="36"/>
      <c r="AB156" s="36"/>
      <c r="AC156" s="36"/>
      <c r="AD156" s="36"/>
      <c r="AE156" s="36"/>
      <c r="AR156" s="192" t="s">
        <v>300</v>
      </c>
      <c r="AT156" s="192" t="s">
        <v>163</v>
      </c>
      <c r="AU156" s="192" t="s">
        <v>81</v>
      </c>
      <c r="AY156" s="19" t="s">
        <v>160</v>
      </c>
      <c r="BE156" s="193">
        <f>IF(N156="základní",J156,0)</f>
        <v>0</v>
      </c>
      <c r="BF156" s="193">
        <f>IF(N156="snížená",J156,0)</f>
        <v>0</v>
      </c>
      <c r="BG156" s="193">
        <f>IF(N156="zákl. přenesená",J156,0)</f>
        <v>0</v>
      </c>
      <c r="BH156" s="193">
        <f>IF(N156="sníž. přenesená",J156,0)</f>
        <v>0</v>
      </c>
      <c r="BI156" s="193">
        <f>IF(N156="nulová",J156,0)</f>
        <v>0</v>
      </c>
      <c r="BJ156" s="19" t="s">
        <v>79</v>
      </c>
      <c r="BK156" s="193">
        <f>ROUND(I156*H156,2)</f>
        <v>0</v>
      </c>
      <c r="BL156" s="19" t="s">
        <v>300</v>
      </c>
      <c r="BM156" s="192" t="s">
        <v>511</v>
      </c>
    </row>
    <row r="157" spans="1:47" s="2" customFormat="1" ht="19.5">
      <c r="A157" s="36"/>
      <c r="B157" s="37"/>
      <c r="C157" s="38"/>
      <c r="D157" s="201" t="s">
        <v>298</v>
      </c>
      <c r="E157" s="38"/>
      <c r="F157" s="243" t="s">
        <v>1251</v>
      </c>
      <c r="G157" s="38"/>
      <c r="H157" s="38"/>
      <c r="I157" s="196"/>
      <c r="J157" s="38"/>
      <c r="K157" s="38"/>
      <c r="L157" s="41"/>
      <c r="M157" s="197"/>
      <c r="N157" s="198"/>
      <c r="O157" s="66"/>
      <c r="P157" s="66"/>
      <c r="Q157" s="66"/>
      <c r="R157" s="66"/>
      <c r="S157" s="66"/>
      <c r="T157" s="67"/>
      <c r="U157" s="36"/>
      <c r="V157" s="36"/>
      <c r="W157" s="36"/>
      <c r="X157" s="36"/>
      <c r="Y157" s="36"/>
      <c r="Z157" s="36"/>
      <c r="AA157" s="36"/>
      <c r="AB157" s="36"/>
      <c r="AC157" s="36"/>
      <c r="AD157" s="36"/>
      <c r="AE157" s="36"/>
      <c r="AT157" s="19" t="s">
        <v>298</v>
      </c>
      <c r="AU157" s="19" t="s">
        <v>81</v>
      </c>
    </row>
    <row r="158" spans="1:65" s="2" customFormat="1" ht="16.5" customHeight="1">
      <c r="A158" s="36"/>
      <c r="B158" s="37"/>
      <c r="C158" s="181" t="s">
        <v>369</v>
      </c>
      <c r="D158" s="181" t="s">
        <v>163</v>
      </c>
      <c r="E158" s="182" t="s">
        <v>1252</v>
      </c>
      <c r="F158" s="183" t="s">
        <v>1253</v>
      </c>
      <c r="G158" s="184" t="s">
        <v>552</v>
      </c>
      <c r="H158" s="185">
        <v>1</v>
      </c>
      <c r="I158" s="186"/>
      <c r="J158" s="187">
        <f>ROUND(I158*H158,2)</f>
        <v>0</v>
      </c>
      <c r="K158" s="183" t="s">
        <v>19</v>
      </c>
      <c r="L158" s="41"/>
      <c r="M158" s="188" t="s">
        <v>19</v>
      </c>
      <c r="N158" s="189" t="s">
        <v>43</v>
      </c>
      <c r="O158" s="66"/>
      <c r="P158" s="190">
        <f>O158*H158</f>
        <v>0</v>
      </c>
      <c r="Q158" s="190">
        <v>0</v>
      </c>
      <c r="R158" s="190">
        <f>Q158*H158</f>
        <v>0</v>
      </c>
      <c r="S158" s="190">
        <v>0</v>
      </c>
      <c r="T158" s="191">
        <f>S158*H158</f>
        <v>0</v>
      </c>
      <c r="U158" s="36"/>
      <c r="V158" s="36"/>
      <c r="W158" s="36"/>
      <c r="X158" s="36"/>
      <c r="Y158" s="36"/>
      <c r="Z158" s="36"/>
      <c r="AA158" s="36"/>
      <c r="AB158" s="36"/>
      <c r="AC158" s="36"/>
      <c r="AD158" s="36"/>
      <c r="AE158" s="36"/>
      <c r="AR158" s="192" t="s">
        <v>300</v>
      </c>
      <c r="AT158" s="192" t="s">
        <v>163</v>
      </c>
      <c r="AU158" s="192" t="s">
        <v>81</v>
      </c>
      <c r="AY158" s="19" t="s">
        <v>160</v>
      </c>
      <c r="BE158" s="193">
        <f>IF(N158="základní",J158,0)</f>
        <v>0</v>
      </c>
      <c r="BF158" s="193">
        <f>IF(N158="snížená",J158,0)</f>
        <v>0</v>
      </c>
      <c r="BG158" s="193">
        <f>IF(N158="zákl. přenesená",J158,0)</f>
        <v>0</v>
      </c>
      <c r="BH158" s="193">
        <f>IF(N158="sníž. přenesená",J158,0)</f>
        <v>0</v>
      </c>
      <c r="BI158" s="193">
        <f>IF(N158="nulová",J158,0)</f>
        <v>0</v>
      </c>
      <c r="BJ158" s="19" t="s">
        <v>79</v>
      </c>
      <c r="BK158" s="193">
        <f>ROUND(I158*H158,2)</f>
        <v>0</v>
      </c>
      <c r="BL158" s="19" t="s">
        <v>300</v>
      </c>
      <c r="BM158" s="192" t="s">
        <v>528</v>
      </c>
    </row>
    <row r="159" spans="1:47" s="2" customFormat="1" ht="19.5">
      <c r="A159" s="36"/>
      <c r="B159" s="37"/>
      <c r="C159" s="38"/>
      <c r="D159" s="201" t="s">
        <v>298</v>
      </c>
      <c r="E159" s="38"/>
      <c r="F159" s="243" t="s">
        <v>1251</v>
      </c>
      <c r="G159" s="38"/>
      <c r="H159" s="38"/>
      <c r="I159" s="196"/>
      <c r="J159" s="38"/>
      <c r="K159" s="38"/>
      <c r="L159" s="41"/>
      <c r="M159" s="197"/>
      <c r="N159" s="198"/>
      <c r="O159" s="66"/>
      <c r="P159" s="66"/>
      <c r="Q159" s="66"/>
      <c r="R159" s="66"/>
      <c r="S159" s="66"/>
      <c r="T159" s="67"/>
      <c r="U159" s="36"/>
      <c r="V159" s="36"/>
      <c r="W159" s="36"/>
      <c r="X159" s="36"/>
      <c r="Y159" s="36"/>
      <c r="Z159" s="36"/>
      <c r="AA159" s="36"/>
      <c r="AB159" s="36"/>
      <c r="AC159" s="36"/>
      <c r="AD159" s="36"/>
      <c r="AE159" s="36"/>
      <c r="AT159" s="19" t="s">
        <v>298</v>
      </c>
      <c r="AU159" s="19" t="s">
        <v>81</v>
      </c>
    </row>
    <row r="160" spans="1:65" s="2" customFormat="1" ht="16.5" customHeight="1">
      <c r="A160" s="36"/>
      <c r="B160" s="37"/>
      <c r="C160" s="181" t="s">
        <v>376</v>
      </c>
      <c r="D160" s="181" t="s">
        <v>163</v>
      </c>
      <c r="E160" s="182" t="s">
        <v>1254</v>
      </c>
      <c r="F160" s="183" t="s">
        <v>1255</v>
      </c>
      <c r="G160" s="184" t="s">
        <v>1256</v>
      </c>
      <c r="H160" s="185">
        <v>1</v>
      </c>
      <c r="I160" s="186"/>
      <c r="J160" s="187">
        <f>ROUND(I160*H160,2)</f>
        <v>0</v>
      </c>
      <c r="K160" s="183" t="s">
        <v>19</v>
      </c>
      <c r="L160" s="41"/>
      <c r="M160" s="188" t="s">
        <v>19</v>
      </c>
      <c r="N160" s="189" t="s">
        <v>43</v>
      </c>
      <c r="O160" s="66"/>
      <c r="P160" s="190">
        <f>O160*H160</f>
        <v>0</v>
      </c>
      <c r="Q160" s="190">
        <v>0</v>
      </c>
      <c r="R160" s="190">
        <f>Q160*H160</f>
        <v>0</v>
      </c>
      <c r="S160" s="190">
        <v>0</v>
      </c>
      <c r="T160" s="191">
        <f>S160*H160</f>
        <v>0</v>
      </c>
      <c r="U160" s="36"/>
      <c r="V160" s="36"/>
      <c r="W160" s="36"/>
      <c r="X160" s="36"/>
      <c r="Y160" s="36"/>
      <c r="Z160" s="36"/>
      <c r="AA160" s="36"/>
      <c r="AB160" s="36"/>
      <c r="AC160" s="36"/>
      <c r="AD160" s="36"/>
      <c r="AE160" s="36"/>
      <c r="AR160" s="192" t="s">
        <v>300</v>
      </c>
      <c r="AT160" s="192" t="s">
        <v>163</v>
      </c>
      <c r="AU160" s="192" t="s">
        <v>81</v>
      </c>
      <c r="AY160" s="19" t="s">
        <v>160</v>
      </c>
      <c r="BE160" s="193">
        <f>IF(N160="základní",J160,0)</f>
        <v>0</v>
      </c>
      <c r="BF160" s="193">
        <f>IF(N160="snížená",J160,0)</f>
        <v>0</v>
      </c>
      <c r="BG160" s="193">
        <f>IF(N160="zákl. přenesená",J160,0)</f>
        <v>0</v>
      </c>
      <c r="BH160" s="193">
        <f>IF(N160="sníž. přenesená",J160,0)</f>
        <v>0</v>
      </c>
      <c r="BI160" s="193">
        <f>IF(N160="nulová",J160,0)</f>
        <v>0</v>
      </c>
      <c r="BJ160" s="19" t="s">
        <v>79</v>
      </c>
      <c r="BK160" s="193">
        <f>ROUND(I160*H160,2)</f>
        <v>0</v>
      </c>
      <c r="BL160" s="19" t="s">
        <v>300</v>
      </c>
      <c r="BM160" s="192" t="s">
        <v>541</v>
      </c>
    </row>
    <row r="161" spans="1:47" s="2" customFormat="1" ht="19.5">
      <c r="A161" s="36"/>
      <c r="B161" s="37"/>
      <c r="C161" s="38"/>
      <c r="D161" s="201" t="s">
        <v>298</v>
      </c>
      <c r="E161" s="38"/>
      <c r="F161" s="243" t="s">
        <v>1251</v>
      </c>
      <c r="G161" s="38"/>
      <c r="H161" s="38"/>
      <c r="I161" s="196"/>
      <c r="J161" s="38"/>
      <c r="K161" s="38"/>
      <c r="L161" s="41"/>
      <c r="M161" s="197"/>
      <c r="N161" s="198"/>
      <c r="O161" s="66"/>
      <c r="P161" s="66"/>
      <c r="Q161" s="66"/>
      <c r="R161" s="66"/>
      <c r="S161" s="66"/>
      <c r="T161" s="67"/>
      <c r="U161" s="36"/>
      <c r="V161" s="36"/>
      <c r="W161" s="36"/>
      <c r="X161" s="36"/>
      <c r="Y161" s="36"/>
      <c r="Z161" s="36"/>
      <c r="AA161" s="36"/>
      <c r="AB161" s="36"/>
      <c r="AC161" s="36"/>
      <c r="AD161" s="36"/>
      <c r="AE161" s="36"/>
      <c r="AT161" s="19" t="s">
        <v>298</v>
      </c>
      <c r="AU161" s="19" t="s">
        <v>81</v>
      </c>
    </row>
    <row r="162" spans="1:65" s="2" customFormat="1" ht="16.5" customHeight="1">
      <c r="A162" s="36"/>
      <c r="B162" s="37"/>
      <c r="C162" s="181" t="s">
        <v>382</v>
      </c>
      <c r="D162" s="181" t="s">
        <v>163</v>
      </c>
      <c r="E162" s="182" t="s">
        <v>1257</v>
      </c>
      <c r="F162" s="183" t="s">
        <v>1258</v>
      </c>
      <c r="G162" s="184" t="s">
        <v>192</v>
      </c>
      <c r="H162" s="185">
        <v>0.026</v>
      </c>
      <c r="I162" s="186"/>
      <c r="J162" s="187">
        <f>ROUND(I162*H162,2)</f>
        <v>0</v>
      </c>
      <c r="K162" s="183" t="s">
        <v>19</v>
      </c>
      <c r="L162" s="41"/>
      <c r="M162" s="188" t="s">
        <v>19</v>
      </c>
      <c r="N162" s="189" t="s">
        <v>43</v>
      </c>
      <c r="O162" s="66"/>
      <c r="P162" s="190">
        <f>O162*H162</f>
        <v>0</v>
      </c>
      <c r="Q162" s="190">
        <v>0</v>
      </c>
      <c r="R162" s="190">
        <f>Q162*H162</f>
        <v>0</v>
      </c>
      <c r="S162" s="190">
        <v>0</v>
      </c>
      <c r="T162" s="191">
        <f>S162*H162</f>
        <v>0</v>
      </c>
      <c r="U162" s="36"/>
      <c r="V162" s="36"/>
      <c r="W162" s="36"/>
      <c r="X162" s="36"/>
      <c r="Y162" s="36"/>
      <c r="Z162" s="36"/>
      <c r="AA162" s="36"/>
      <c r="AB162" s="36"/>
      <c r="AC162" s="36"/>
      <c r="AD162" s="36"/>
      <c r="AE162" s="36"/>
      <c r="AR162" s="192" t="s">
        <v>300</v>
      </c>
      <c r="AT162" s="192" t="s">
        <v>163</v>
      </c>
      <c r="AU162" s="192" t="s">
        <v>81</v>
      </c>
      <c r="AY162" s="19" t="s">
        <v>160</v>
      </c>
      <c r="BE162" s="193">
        <f>IF(N162="základní",J162,0)</f>
        <v>0</v>
      </c>
      <c r="BF162" s="193">
        <f>IF(N162="snížená",J162,0)</f>
        <v>0</v>
      </c>
      <c r="BG162" s="193">
        <f>IF(N162="zákl. přenesená",J162,0)</f>
        <v>0</v>
      </c>
      <c r="BH162" s="193">
        <f>IF(N162="sníž. přenesená",J162,0)</f>
        <v>0</v>
      </c>
      <c r="BI162" s="193">
        <f>IF(N162="nulová",J162,0)</f>
        <v>0</v>
      </c>
      <c r="BJ162" s="19" t="s">
        <v>79</v>
      </c>
      <c r="BK162" s="193">
        <f>ROUND(I162*H162,2)</f>
        <v>0</v>
      </c>
      <c r="BL162" s="19" t="s">
        <v>300</v>
      </c>
      <c r="BM162" s="192" t="s">
        <v>558</v>
      </c>
    </row>
    <row r="163" spans="2:63" s="12" customFormat="1" ht="22.9" customHeight="1">
      <c r="B163" s="165"/>
      <c r="C163" s="166"/>
      <c r="D163" s="167" t="s">
        <v>71</v>
      </c>
      <c r="E163" s="179" t="s">
        <v>748</v>
      </c>
      <c r="F163" s="179" t="s">
        <v>1259</v>
      </c>
      <c r="G163" s="166"/>
      <c r="H163" s="166"/>
      <c r="I163" s="169"/>
      <c r="J163" s="180">
        <f>BK163</f>
        <v>0</v>
      </c>
      <c r="K163" s="166"/>
      <c r="L163" s="171"/>
      <c r="M163" s="172"/>
      <c r="N163" s="173"/>
      <c r="O163" s="173"/>
      <c r="P163" s="174">
        <f>SUM(P164:P187)</f>
        <v>0</v>
      </c>
      <c r="Q163" s="173"/>
      <c r="R163" s="174">
        <f>SUM(R164:R187)</f>
        <v>0</v>
      </c>
      <c r="S163" s="173"/>
      <c r="T163" s="175">
        <f>SUM(T164:T187)</f>
        <v>0</v>
      </c>
      <c r="AR163" s="176" t="s">
        <v>79</v>
      </c>
      <c r="AT163" s="177" t="s">
        <v>71</v>
      </c>
      <c r="AU163" s="177" t="s">
        <v>79</v>
      </c>
      <c r="AY163" s="176" t="s">
        <v>160</v>
      </c>
      <c r="BK163" s="178">
        <f>SUM(BK164:BK187)</f>
        <v>0</v>
      </c>
    </row>
    <row r="164" spans="1:65" s="2" customFormat="1" ht="16.5" customHeight="1">
      <c r="A164" s="36"/>
      <c r="B164" s="37"/>
      <c r="C164" s="181" t="s">
        <v>387</v>
      </c>
      <c r="D164" s="181" t="s">
        <v>163</v>
      </c>
      <c r="E164" s="182" t="s">
        <v>1260</v>
      </c>
      <c r="F164" s="183" t="s">
        <v>1261</v>
      </c>
      <c r="G164" s="184" t="s">
        <v>463</v>
      </c>
      <c r="H164" s="185">
        <v>1</v>
      </c>
      <c r="I164" s="186"/>
      <c r="J164" s="187">
        <f>ROUND(I164*H164,2)</f>
        <v>0</v>
      </c>
      <c r="K164" s="183" t="s">
        <v>19</v>
      </c>
      <c r="L164" s="41"/>
      <c r="M164" s="188" t="s">
        <v>19</v>
      </c>
      <c r="N164" s="189" t="s">
        <v>43</v>
      </c>
      <c r="O164" s="66"/>
      <c r="P164" s="190">
        <f>O164*H164</f>
        <v>0</v>
      </c>
      <c r="Q164" s="190">
        <v>0</v>
      </c>
      <c r="R164" s="190">
        <f>Q164*H164</f>
        <v>0</v>
      </c>
      <c r="S164" s="190">
        <v>0</v>
      </c>
      <c r="T164" s="191">
        <f>S164*H164</f>
        <v>0</v>
      </c>
      <c r="U164" s="36"/>
      <c r="V164" s="36"/>
      <c r="W164" s="36"/>
      <c r="X164" s="36"/>
      <c r="Y164" s="36"/>
      <c r="Z164" s="36"/>
      <c r="AA164" s="36"/>
      <c r="AB164" s="36"/>
      <c r="AC164" s="36"/>
      <c r="AD164" s="36"/>
      <c r="AE164" s="36"/>
      <c r="AR164" s="192" t="s">
        <v>168</v>
      </c>
      <c r="AT164" s="192" t="s">
        <v>163</v>
      </c>
      <c r="AU164" s="192" t="s">
        <v>81</v>
      </c>
      <c r="AY164" s="19" t="s">
        <v>160</v>
      </c>
      <c r="BE164" s="193">
        <f>IF(N164="základní",J164,0)</f>
        <v>0</v>
      </c>
      <c r="BF164" s="193">
        <f>IF(N164="snížená",J164,0)</f>
        <v>0</v>
      </c>
      <c r="BG164" s="193">
        <f>IF(N164="zákl. přenesená",J164,0)</f>
        <v>0</v>
      </c>
      <c r="BH164" s="193">
        <f>IF(N164="sníž. přenesená",J164,0)</f>
        <v>0</v>
      </c>
      <c r="BI164" s="193">
        <f>IF(N164="nulová",J164,0)</f>
        <v>0</v>
      </c>
      <c r="BJ164" s="19" t="s">
        <v>79</v>
      </c>
      <c r="BK164" s="193">
        <f>ROUND(I164*H164,2)</f>
        <v>0</v>
      </c>
      <c r="BL164" s="19" t="s">
        <v>168</v>
      </c>
      <c r="BM164" s="192" t="s">
        <v>572</v>
      </c>
    </row>
    <row r="165" spans="1:47" s="2" customFormat="1" ht="29.25">
      <c r="A165" s="36"/>
      <c r="B165" s="37"/>
      <c r="C165" s="38"/>
      <c r="D165" s="201" t="s">
        <v>298</v>
      </c>
      <c r="E165" s="38"/>
      <c r="F165" s="243" t="s">
        <v>1262</v>
      </c>
      <c r="G165" s="38"/>
      <c r="H165" s="38"/>
      <c r="I165" s="196"/>
      <c r="J165" s="38"/>
      <c r="K165" s="38"/>
      <c r="L165" s="41"/>
      <c r="M165" s="197"/>
      <c r="N165" s="198"/>
      <c r="O165" s="66"/>
      <c r="P165" s="66"/>
      <c r="Q165" s="66"/>
      <c r="R165" s="66"/>
      <c r="S165" s="66"/>
      <c r="T165" s="67"/>
      <c r="U165" s="36"/>
      <c r="V165" s="36"/>
      <c r="W165" s="36"/>
      <c r="X165" s="36"/>
      <c r="Y165" s="36"/>
      <c r="Z165" s="36"/>
      <c r="AA165" s="36"/>
      <c r="AB165" s="36"/>
      <c r="AC165" s="36"/>
      <c r="AD165" s="36"/>
      <c r="AE165" s="36"/>
      <c r="AT165" s="19" t="s">
        <v>298</v>
      </c>
      <c r="AU165" s="19" t="s">
        <v>81</v>
      </c>
    </row>
    <row r="166" spans="1:65" s="2" customFormat="1" ht="16.5" customHeight="1">
      <c r="A166" s="36"/>
      <c r="B166" s="37"/>
      <c r="C166" s="181" t="s">
        <v>392</v>
      </c>
      <c r="D166" s="181" t="s">
        <v>163</v>
      </c>
      <c r="E166" s="182" t="s">
        <v>1263</v>
      </c>
      <c r="F166" s="183" t="s">
        <v>1264</v>
      </c>
      <c r="G166" s="184" t="s">
        <v>166</v>
      </c>
      <c r="H166" s="185">
        <v>101.3</v>
      </c>
      <c r="I166" s="186"/>
      <c r="J166" s="187">
        <f>ROUND(I166*H166,2)</f>
        <v>0</v>
      </c>
      <c r="K166" s="183" t="s">
        <v>19</v>
      </c>
      <c r="L166" s="41"/>
      <c r="M166" s="188" t="s">
        <v>19</v>
      </c>
      <c r="N166" s="189" t="s">
        <v>43</v>
      </c>
      <c r="O166" s="66"/>
      <c r="P166" s="190">
        <f>O166*H166</f>
        <v>0</v>
      </c>
      <c r="Q166" s="190">
        <v>0</v>
      </c>
      <c r="R166" s="190">
        <f>Q166*H166</f>
        <v>0</v>
      </c>
      <c r="S166" s="190">
        <v>0</v>
      </c>
      <c r="T166" s="191">
        <f>S166*H166</f>
        <v>0</v>
      </c>
      <c r="U166" s="36"/>
      <c r="V166" s="36"/>
      <c r="W166" s="36"/>
      <c r="X166" s="36"/>
      <c r="Y166" s="36"/>
      <c r="Z166" s="36"/>
      <c r="AA166" s="36"/>
      <c r="AB166" s="36"/>
      <c r="AC166" s="36"/>
      <c r="AD166" s="36"/>
      <c r="AE166" s="36"/>
      <c r="AR166" s="192" t="s">
        <v>168</v>
      </c>
      <c r="AT166" s="192" t="s">
        <v>163</v>
      </c>
      <c r="AU166" s="192" t="s">
        <v>81</v>
      </c>
      <c r="AY166" s="19" t="s">
        <v>160</v>
      </c>
      <c r="BE166" s="193">
        <f>IF(N166="základní",J166,0)</f>
        <v>0</v>
      </c>
      <c r="BF166" s="193">
        <f>IF(N166="snížená",J166,0)</f>
        <v>0</v>
      </c>
      <c r="BG166" s="193">
        <f>IF(N166="zákl. přenesená",J166,0)</f>
        <v>0</v>
      </c>
      <c r="BH166" s="193">
        <f>IF(N166="sníž. přenesená",J166,0)</f>
        <v>0</v>
      </c>
      <c r="BI166" s="193">
        <f>IF(N166="nulová",J166,0)</f>
        <v>0</v>
      </c>
      <c r="BJ166" s="19" t="s">
        <v>79</v>
      </c>
      <c r="BK166" s="193">
        <f>ROUND(I166*H166,2)</f>
        <v>0</v>
      </c>
      <c r="BL166" s="19" t="s">
        <v>168</v>
      </c>
      <c r="BM166" s="192" t="s">
        <v>587</v>
      </c>
    </row>
    <row r="167" spans="1:47" s="2" customFormat="1" ht="19.5">
      <c r="A167" s="36"/>
      <c r="B167" s="37"/>
      <c r="C167" s="38"/>
      <c r="D167" s="201" t="s">
        <v>298</v>
      </c>
      <c r="E167" s="38"/>
      <c r="F167" s="243" t="s">
        <v>1265</v>
      </c>
      <c r="G167" s="38"/>
      <c r="H167" s="38"/>
      <c r="I167" s="196"/>
      <c r="J167" s="38"/>
      <c r="K167" s="38"/>
      <c r="L167" s="41"/>
      <c r="M167" s="197"/>
      <c r="N167" s="198"/>
      <c r="O167" s="66"/>
      <c r="P167" s="66"/>
      <c r="Q167" s="66"/>
      <c r="R167" s="66"/>
      <c r="S167" s="66"/>
      <c r="T167" s="67"/>
      <c r="U167" s="36"/>
      <c r="V167" s="36"/>
      <c r="W167" s="36"/>
      <c r="X167" s="36"/>
      <c r="Y167" s="36"/>
      <c r="Z167" s="36"/>
      <c r="AA167" s="36"/>
      <c r="AB167" s="36"/>
      <c r="AC167" s="36"/>
      <c r="AD167" s="36"/>
      <c r="AE167" s="36"/>
      <c r="AT167" s="19" t="s">
        <v>298</v>
      </c>
      <c r="AU167" s="19" t="s">
        <v>81</v>
      </c>
    </row>
    <row r="168" spans="1:65" s="2" customFormat="1" ht="16.5" customHeight="1">
      <c r="A168" s="36"/>
      <c r="B168" s="37"/>
      <c r="C168" s="244" t="s">
        <v>399</v>
      </c>
      <c r="D168" s="244" t="s">
        <v>320</v>
      </c>
      <c r="E168" s="245" t="s">
        <v>1266</v>
      </c>
      <c r="F168" s="246" t="s">
        <v>1267</v>
      </c>
      <c r="G168" s="247" t="s">
        <v>552</v>
      </c>
      <c r="H168" s="248">
        <v>23.1</v>
      </c>
      <c r="I168" s="249"/>
      <c r="J168" s="250">
        <f>ROUND(I168*H168,2)</f>
        <v>0</v>
      </c>
      <c r="K168" s="246" t="s">
        <v>19</v>
      </c>
      <c r="L168" s="251"/>
      <c r="M168" s="252" t="s">
        <v>19</v>
      </c>
      <c r="N168" s="253" t="s">
        <v>43</v>
      </c>
      <c r="O168" s="66"/>
      <c r="P168" s="190">
        <f>O168*H168</f>
        <v>0</v>
      </c>
      <c r="Q168" s="190">
        <v>0</v>
      </c>
      <c r="R168" s="190">
        <f>Q168*H168</f>
        <v>0</v>
      </c>
      <c r="S168" s="190">
        <v>0</v>
      </c>
      <c r="T168" s="191">
        <f>S168*H168</f>
        <v>0</v>
      </c>
      <c r="U168" s="36"/>
      <c r="V168" s="36"/>
      <c r="W168" s="36"/>
      <c r="X168" s="36"/>
      <c r="Y168" s="36"/>
      <c r="Z168" s="36"/>
      <c r="AA168" s="36"/>
      <c r="AB168" s="36"/>
      <c r="AC168" s="36"/>
      <c r="AD168" s="36"/>
      <c r="AE168" s="36"/>
      <c r="AR168" s="192" t="s">
        <v>223</v>
      </c>
      <c r="AT168" s="192" t="s">
        <v>320</v>
      </c>
      <c r="AU168" s="192" t="s">
        <v>81</v>
      </c>
      <c r="AY168" s="19" t="s">
        <v>160</v>
      </c>
      <c r="BE168" s="193">
        <f>IF(N168="základní",J168,0)</f>
        <v>0</v>
      </c>
      <c r="BF168" s="193">
        <f>IF(N168="snížená",J168,0)</f>
        <v>0</v>
      </c>
      <c r="BG168" s="193">
        <f>IF(N168="zákl. přenesená",J168,0)</f>
        <v>0</v>
      </c>
      <c r="BH168" s="193">
        <f>IF(N168="sníž. přenesená",J168,0)</f>
        <v>0</v>
      </c>
      <c r="BI168" s="193">
        <f>IF(N168="nulová",J168,0)</f>
        <v>0</v>
      </c>
      <c r="BJ168" s="19" t="s">
        <v>79</v>
      </c>
      <c r="BK168" s="193">
        <f>ROUND(I168*H168,2)</f>
        <v>0</v>
      </c>
      <c r="BL168" s="19" t="s">
        <v>168</v>
      </c>
      <c r="BM168" s="192" t="s">
        <v>600</v>
      </c>
    </row>
    <row r="169" spans="1:47" s="2" customFormat="1" ht="29.25">
      <c r="A169" s="36"/>
      <c r="B169" s="37"/>
      <c r="C169" s="38"/>
      <c r="D169" s="201" t="s">
        <v>298</v>
      </c>
      <c r="E169" s="38"/>
      <c r="F169" s="243" t="s">
        <v>1268</v>
      </c>
      <c r="G169" s="38"/>
      <c r="H169" s="38"/>
      <c r="I169" s="196"/>
      <c r="J169" s="38"/>
      <c r="K169" s="38"/>
      <c r="L169" s="41"/>
      <c r="M169" s="197"/>
      <c r="N169" s="198"/>
      <c r="O169" s="66"/>
      <c r="P169" s="66"/>
      <c r="Q169" s="66"/>
      <c r="R169" s="66"/>
      <c r="S169" s="66"/>
      <c r="T169" s="67"/>
      <c r="U169" s="36"/>
      <c r="V169" s="36"/>
      <c r="W169" s="36"/>
      <c r="X169" s="36"/>
      <c r="Y169" s="36"/>
      <c r="Z169" s="36"/>
      <c r="AA169" s="36"/>
      <c r="AB169" s="36"/>
      <c r="AC169" s="36"/>
      <c r="AD169" s="36"/>
      <c r="AE169" s="36"/>
      <c r="AT169" s="19" t="s">
        <v>298</v>
      </c>
      <c r="AU169" s="19" t="s">
        <v>81</v>
      </c>
    </row>
    <row r="170" spans="1:65" s="2" customFormat="1" ht="16.5" customHeight="1">
      <c r="A170" s="36"/>
      <c r="B170" s="37"/>
      <c r="C170" s="244" t="s">
        <v>402</v>
      </c>
      <c r="D170" s="244" t="s">
        <v>320</v>
      </c>
      <c r="E170" s="245" t="s">
        <v>1269</v>
      </c>
      <c r="F170" s="246" t="s">
        <v>1270</v>
      </c>
      <c r="G170" s="247" t="s">
        <v>552</v>
      </c>
      <c r="H170" s="248">
        <v>12.6</v>
      </c>
      <c r="I170" s="249"/>
      <c r="J170" s="250">
        <f>ROUND(I170*H170,2)</f>
        <v>0</v>
      </c>
      <c r="K170" s="246" t="s">
        <v>19</v>
      </c>
      <c r="L170" s="251"/>
      <c r="M170" s="252" t="s">
        <v>19</v>
      </c>
      <c r="N170" s="253" t="s">
        <v>43</v>
      </c>
      <c r="O170" s="66"/>
      <c r="P170" s="190">
        <f>O170*H170</f>
        <v>0</v>
      </c>
      <c r="Q170" s="190">
        <v>0</v>
      </c>
      <c r="R170" s="190">
        <f>Q170*H170</f>
        <v>0</v>
      </c>
      <c r="S170" s="190">
        <v>0</v>
      </c>
      <c r="T170" s="191">
        <f>S170*H170</f>
        <v>0</v>
      </c>
      <c r="U170" s="36"/>
      <c r="V170" s="36"/>
      <c r="W170" s="36"/>
      <c r="X170" s="36"/>
      <c r="Y170" s="36"/>
      <c r="Z170" s="36"/>
      <c r="AA170" s="36"/>
      <c r="AB170" s="36"/>
      <c r="AC170" s="36"/>
      <c r="AD170" s="36"/>
      <c r="AE170" s="36"/>
      <c r="AR170" s="192" t="s">
        <v>223</v>
      </c>
      <c r="AT170" s="192" t="s">
        <v>320</v>
      </c>
      <c r="AU170" s="192" t="s">
        <v>81</v>
      </c>
      <c r="AY170" s="19" t="s">
        <v>160</v>
      </c>
      <c r="BE170" s="193">
        <f>IF(N170="základní",J170,0)</f>
        <v>0</v>
      </c>
      <c r="BF170" s="193">
        <f>IF(N170="snížená",J170,0)</f>
        <v>0</v>
      </c>
      <c r="BG170" s="193">
        <f>IF(N170="zákl. přenesená",J170,0)</f>
        <v>0</v>
      </c>
      <c r="BH170" s="193">
        <f>IF(N170="sníž. přenesená",J170,0)</f>
        <v>0</v>
      </c>
      <c r="BI170" s="193">
        <f>IF(N170="nulová",J170,0)</f>
        <v>0</v>
      </c>
      <c r="BJ170" s="19" t="s">
        <v>79</v>
      </c>
      <c r="BK170" s="193">
        <f>ROUND(I170*H170,2)</f>
        <v>0</v>
      </c>
      <c r="BL170" s="19" t="s">
        <v>168</v>
      </c>
      <c r="BM170" s="192" t="s">
        <v>619</v>
      </c>
    </row>
    <row r="171" spans="1:47" s="2" customFormat="1" ht="29.25">
      <c r="A171" s="36"/>
      <c r="B171" s="37"/>
      <c r="C171" s="38"/>
      <c r="D171" s="201" t="s">
        <v>298</v>
      </c>
      <c r="E171" s="38"/>
      <c r="F171" s="243" t="s">
        <v>1271</v>
      </c>
      <c r="G171" s="38"/>
      <c r="H171" s="38"/>
      <c r="I171" s="196"/>
      <c r="J171" s="38"/>
      <c r="K171" s="38"/>
      <c r="L171" s="41"/>
      <c r="M171" s="197"/>
      <c r="N171" s="198"/>
      <c r="O171" s="66"/>
      <c r="P171" s="66"/>
      <c r="Q171" s="66"/>
      <c r="R171" s="66"/>
      <c r="S171" s="66"/>
      <c r="T171" s="67"/>
      <c r="U171" s="36"/>
      <c r="V171" s="36"/>
      <c r="W171" s="36"/>
      <c r="X171" s="36"/>
      <c r="Y171" s="36"/>
      <c r="Z171" s="36"/>
      <c r="AA171" s="36"/>
      <c r="AB171" s="36"/>
      <c r="AC171" s="36"/>
      <c r="AD171" s="36"/>
      <c r="AE171" s="36"/>
      <c r="AT171" s="19" t="s">
        <v>298</v>
      </c>
      <c r="AU171" s="19" t="s">
        <v>81</v>
      </c>
    </row>
    <row r="172" spans="1:65" s="2" customFormat="1" ht="16.5" customHeight="1">
      <c r="A172" s="36"/>
      <c r="B172" s="37"/>
      <c r="C172" s="244" t="s">
        <v>407</v>
      </c>
      <c r="D172" s="244" t="s">
        <v>320</v>
      </c>
      <c r="E172" s="245" t="s">
        <v>1272</v>
      </c>
      <c r="F172" s="246" t="s">
        <v>1273</v>
      </c>
      <c r="G172" s="247" t="s">
        <v>552</v>
      </c>
      <c r="H172" s="248">
        <v>10</v>
      </c>
      <c r="I172" s="249"/>
      <c r="J172" s="250">
        <f>ROUND(I172*H172,2)</f>
        <v>0</v>
      </c>
      <c r="K172" s="246" t="s">
        <v>19</v>
      </c>
      <c r="L172" s="251"/>
      <c r="M172" s="252" t="s">
        <v>19</v>
      </c>
      <c r="N172" s="253" t="s">
        <v>43</v>
      </c>
      <c r="O172" s="66"/>
      <c r="P172" s="190">
        <f>O172*H172</f>
        <v>0</v>
      </c>
      <c r="Q172" s="190">
        <v>0</v>
      </c>
      <c r="R172" s="190">
        <f>Q172*H172</f>
        <v>0</v>
      </c>
      <c r="S172" s="190">
        <v>0</v>
      </c>
      <c r="T172" s="191">
        <f>S172*H172</f>
        <v>0</v>
      </c>
      <c r="U172" s="36"/>
      <c r="V172" s="36"/>
      <c r="W172" s="36"/>
      <c r="X172" s="36"/>
      <c r="Y172" s="36"/>
      <c r="Z172" s="36"/>
      <c r="AA172" s="36"/>
      <c r="AB172" s="36"/>
      <c r="AC172" s="36"/>
      <c r="AD172" s="36"/>
      <c r="AE172" s="36"/>
      <c r="AR172" s="192" t="s">
        <v>223</v>
      </c>
      <c r="AT172" s="192" t="s">
        <v>320</v>
      </c>
      <c r="AU172" s="192" t="s">
        <v>81</v>
      </c>
      <c r="AY172" s="19" t="s">
        <v>160</v>
      </c>
      <c r="BE172" s="193">
        <f>IF(N172="základní",J172,0)</f>
        <v>0</v>
      </c>
      <c r="BF172" s="193">
        <f>IF(N172="snížená",J172,0)</f>
        <v>0</v>
      </c>
      <c r="BG172" s="193">
        <f>IF(N172="zákl. přenesená",J172,0)</f>
        <v>0</v>
      </c>
      <c r="BH172" s="193">
        <f>IF(N172="sníž. přenesená",J172,0)</f>
        <v>0</v>
      </c>
      <c r="BI172" s="193">
        <f>IF(N172="nulová",J172,0)</f>
        <v>0</v>
      </c>
      <c r="BJ172" s="19" t="s">
        <v>79</v>
      </c>
      <c r="BK172" s="193">
        <f>ROUND(I172*H172,2)</f>
        <v>0</v>
      </c>
      <c r="BL172" s="19" t="s">
        <v>168</v>
      </c>
      <c r="BM172" s="192" t="s">
        <v>631</v>
      </c>
    </row>
    <row r="173" spans="1:47" s="2" customFormat="1" ht="19.5">
      <c r="A173" s="36"/>
      <c r="B173" s="37"/>
      <c r="C173" s="38"/>
      <c r="D173" s="201" t="s">
        <v>298</v>
      </c>
      <c r="E173" s="38"/>
      <c r="F173" s="243" t="s">
        <v>1274</v>
      </c>
      <c r="G173" s="38"/>
      <c r="H173" s="38"/>
      <c r="I173" s="196"/>
      <c r="J173" s="38"/>
      <c r="K173" s="38"/>
      <c r="L173" s="41"/>
      <c r="M173" s="197"/>
      <c r="N173" s="198"/>
      <c r="O173" s="66"/>
      <c r="P173" s="66"/>
      <c r="Q173" s="66"/>
      <c r="R173" s="66"/>
      <c r="S173" s="66"/>
      <c r="T173" s="67"/>
      <c r="U173" s="36"/>
      <c r="V173" s="36"/>
      <c r="W173" s="36"/>
      <c r="X173" s="36"/>
      <c r="Y173" s="36"/>
      <c r="Z173" s="36"/>
      <c r="AA173" s="36"/>
      <c r="AB173" s="36"/>
      <c r="AC173" s="36"/>
      <c r="AD173" s="36"/>
      <c r="AE173" s="36"/>
      <c r="AT173" s="19" t="s">
        <v>298</v>
      </c>
      <c r="AU173" s="19" t="s">
        <v>81</v>
      </c>
    </row>
    <row r="174" spans="1:65" s="2" customFormat="1" ht="16.5" customHeight="1">
      <c r="A174" s="36"/>
      <c r="B174" s="37"/>
      <c r="C174" s="181" t="s">
        <v>423</v>
      </c>
      <c r="D174" s="181" t="s">
        <v>163</v>
      </c>
      <c r="E174" s="182" t="s">
        <v>1275</v>
      </c>
      <c r="F174" s="183" t="s">
        <v>1276</v>
      </c>
      <c r="G174" s="184" t="s">
        <v>552</v>
      </c>
      <c r="H174" s="185">
        <v>30</v>
      </c>
      <c r="I174" s="186"/>
      <c r="J174" s="187">
        <f>ROUND(I174*H174,2)</f>
        <v>0</v>
      </c>
      <c r="K174" s="183" t="s">
        <v>19</v>
      </c>
      <c r="L174" s="41"/>
      <c r="M174" s="188" t="s">
        <v>19</v>
      </c>
      <c r="N174" s="189" t="s">
        <v>43</v>
      </c>
      <c r="O174" s="66"/>
      <c r="P174" s="190">
        <f>O174*H174</f>
        <v>0</v>
      </c>
      <c r="Q174" s="190">
        <v>0</v>
      </c>
      <c r="R174" s="190">
        <f>Q174*H174</f>
        <v>0</v>
      </c>
      <c r="S174" s="190">
        <v>0</v>
      </c>
      <c r="T174" s="191">
        <f>S174*H174</f>
        <v>0</v>
      </c>
      <c r="U174" s="36"/>
      <c r="V174" s="36"/>
      <c r="W174" s="36"/>
      <c r="X174" s="36"/>
      <c r="Y174" s="36"/>
      <c r="Z174" s="36"/>
      <c r="AA174" s="36"/>
      <c r="AB174" s="36"/>
      <c r="AC174" s="36"/>
      <c r="AD174" s="36"/>
      <c r="AE174" s="36"/>
      <c r="AR174" s="192" t="s">
        <v>168</v>
      </c>
      <c r="AT174" s="192" t="s">
        <v>163</v>
      </c>
      <c r="AU174" s="192" t="s">
        <v>81</v>
      </c>
      <c r="AY174" s="19" t="s">
        <v>160</v>
      </c>
      <c r="BE174" s="193">
        <f>IF(N174="základní",J174,0)</f>
        <v>0</v>
      </c>
      <c r="BF174" s="193">
        <f>IF(N174="snížená",J174,0)</f>
        <v>0</v>
      </c>
      <c r="BG174" s="193">
        <f>IF(N174="zákl. přenesená",J174,0)</f>
        <v>0</v>
      </c>
      <c r="BH174" s="193">
        <f>IF(N174="sníž. přenesená",J174,0)</f>
        <v>0</v>
      </c>
      <c r="BI174" s="193">
        <f>IF(N174="nulová",J174,0)</f>
        <v>0</v>
      </c>
      <c r="BJ174" s="19" t="s">
        <v>79</v>
      </c>
      <c r="BK174" s="193">
        <f>ROUND(I174*H174,2)</f>
        <v>0</v>
      </c>
      <c r="BL174" s="19" t="s">
        <v>168</v>
      </c>
      <c r="BM174" s="192" t="s">
        <v>643</v>
      </c>
    </row>
    <row r="175" spans="1:47" s="2" customFormat="1" ht="19.5">
      <c r="A175" s="36"/>
      <c r="B175" s="37"/>
      <c r="C175" s="38"/>
      <c r="D175" s="201" t="s">
        <v>298</v>
      </c>
      <c r="E175" s="38"/>
      <c r="F175" s="243" t="s">
        <v>1277</v>
      </c>
      <c r="G175" s="38"/>
      <c r="H175" s="38"/>
      <c r="I175" s="196"/>
      <c r="J175" s="38"/>
      <c r="K175" s="38"/>
      <c r="L175" s="41"/>
      <c r="M175" s="197"/>
      <c r="N175" s="198"/>
      <c r="O175" s="66"/>
      <c r="P175" s="66"/>
      <c r="Q175" s="66"/>
      <c r="R175" s="66"/>
      <c r="S175" s="66"/>
      <c r="T175" s="67"/>
      <c r="U175" s="36"/>
      <c r="V175" s="36"/>
      <c r="W175" s="36"/>
      <c r="X175" s="36"/>
      <c r="Y175" s="36"/>
      <c r="Z175" s="36"/>
      <c r="AA175" s="36"/>
      <c r="AB175" s="36"/>
      <c r="AC175" s="36"/>
      <c r="AD175" s="36"/>
      <c r="AE175" s="36"/>
      <c r="AT175" s="19" t="s">
        <v>298</v>
      </c>
      <c r="AU175" s="19" t="s">
        <v>81</v>
      </c>
    </row>
    <row r="176" spans="1:65" s="2" customFormat="1" ht="16.5" customHeight="1">
      <c r="A176" s="36"/>
      <c r="B176" s="37"/>
      <c r="C176" s="244" t="s">
        <v>425</v>
      </c>
      <c r="D176" s="244" t="s">
        <v>320</v>
      </c>
      <c r="E176" s="245" t="s">
        <v>1278</v>
      </c>
      <c r="F176" s="246" t="s">
        <v>1279</v>
      </c>
      <c r="G176" s="247" t="s">
        <v>552</v>
      </c>
      <c r="H176" s="248">
        <v>15</v>
      </c>
      <c r="I176" s="249"/>
      <c r="J176" s="250">
        <f>ROUND(I176*H176,2)</f>
        <v>0</v>
      </c>
      <c r="K176" s="246" t="s">
        <v>19</v>
      </c>
      <c r="L176" s="251"/>
      <c r="M176" s="252" t="s">
        <v>19</v>
      </c>
      <c r="N176" s="253" t="s">
        <v>43</v>
      </c>
      <c r="O176" s="66"/>
      <c r="P176" s="190">
        <f>O176*H176</f>
        <v>0</v>
      </c>
      <c r="Q176" s="190">
        <v>0</v>
      </c>
      <c r="R176" s="190">
        <f>Q176*H176</f>
        <v>0</v>
      </c>
      <c r="S176" s="190">
        <v>0</v>
      </c>
      <c r="T176" s="191">
        <f>S176*H176</f>
        <v>0</v>
      </c>
      <c r="U176" s="36"/>
      <c r="V176" s="36"/>
      <c r="W176" s="36"/>
      <c r="X176" s="36"/>
      <c r="Y176" s="36"/>
      <c r="Z176" s="36"/>
      <c r="AA176" s="36"/>
      <c r="AB176" s="36"/>
      <c r="AC176" s="36"/>
      <c r="AD176" s="36"/>
      <c r="AE176" s="36"/>
      <c r="AR176" s="192" t="s">
        <v>223</v>
      </c>
      <c r="AT176" s="192" t="s">
        <v>320</v>
      </c>
      <c r="AU176" s="192" t="s">
        <v>81</v>
      </c>
      <c r="AY176" s="19" t="s">
        <v>160</v>
      </c>
      <c r="BE176" s="193">
        <f>IF(N176="základní",J176,0)</f>
        <v>0</v>
      </c>
      <c r="BF176" s="193">
        <f>IF(N176="snížená",J176,0)</f>
        <v>0</v>
      </c>
      <c r="BG176" s="193">
        <f>IF(N176="zákl. přenesená",J176,0)</f>
        <v>0</v>
      </c>
      <c r="BH176" s="193">
        <f>IF(N176="sníž. přenesená",J176,0)</f>
        <v>0</v>
      </c>
      <c r="BI176" s="193">
        <f>IF(N176="nulová",J176,0)</f>
        <v>0</v>
      </c>
      <c r="BJ176" s="19" t="s">
        <v>79</v>
      </c>
      <c r="BK176" s="193">
        <f>ROUND(I176*H176,2)</f>
        <v>0</v>
      </c>
      <c r="BL176" s="19" t="s">
        <v>168</v>
      </c>
      <c r="BM176" s="192" t="s">
        <v>661</v>
      </c>
    </row>
    <row r="177" spans="1:47" s="2" customFormat="1" ht="19.5">
      <c r="A177" s="36"/>
      <c r="B177" s="37"/>
      <c r="C177" s="38"/>
      <c r="D177" s="201" t="s">
        <v>298</v>
      </c>
      <c r="E177" s="38"/>
      <c r="F177" s="243" t="s">
        <v>1280</v>
      </c>
      <c r="G177" s="38"/>
      <c r="H177" s="38"/>
      <c r="I177" s="196"/>
      <c r="J177" s="38"/>
      <c r="K177" s="38"/>
      <c r="L177" s="41"/>
      <c r="M177" s="197"/>
      <c r="N177" s="198"/>
      <c r="O177" s="66"/>
      <c r="P177" s="66"/>
      <c r="Q177" s="66"/>
      <c r="R177" s="66"/>
      <c r="S177" s="66"/>
      <c r="T177" s="67"/>
      <c r="U177" s="36"/>
      <c r="V177" s="36"/>
      <c r="W177" s="36"/>
      <c r="X177" s="36"/>
      <c r="Y177" s="36"/>
      <c r="Z177" s="36"/>
      <c r="AA177" s="36"/>
      <c r="AB177" s="36"/>
      <c r="AC177" s="36"/>
      <c r="AD177" s="36"/>
      <c r="AE177" s="36"/>
      <c r="AT177" s="19" t="s">
        <v>298</v>
      </c>
      <c r="AU177" s="19" t="s">
        <v>81</v>
      </c>
    </row>
    <row r="178" spans="1:65" s="2" customFormat="1" ht="16.5" customHeight="1">
      <c r="A178" s="36"/>
      <c r="B178" s="37"/>
      <c r="C178" s="244" t="s">
        <v>431</v>
      </c>
      <c r="D178" s="244" t="s">
        <v>320</v>
      </c>
      <c r="E178" s="245" t="s">
        <v>1281</v>
      </c>
      <c r="F178" s="246" t="s">
        <v>1282</v>
      </c>
      <c r="G178" s="247" t="s">
        <v>552</v>
      </c>
      <c r="H178" s="248">
        <v>6</v>
      </c>
      <c r="I178" s="249"/>
      <c r="J178" s="250">
        <f>ROUND(I178*H178,2)</f>
        <v>0</v>
      </c>
      <c r="K178" s="246" t="s">
        <v>19</v>
      </c>
      <c r="L178" s="251"/>
      <c r="M178" s="252" t="s">
        <v>19</v>
      </c>
      <c r="N178" s="253" t="s">
        <v>43</v>
      </c>
      <c r="O178" s="66"/>
      <c r="P178" s="190">
        <f>O178*H178</f>
        <v>0</v>
      </c>
      <c r="Q178" s="190">
        <v>0</v>
      </c>
      <c r="R178" s="190">
        <f>Q178*H178</f>
        <v>0</v>
      </c>
      <c r="S178" s="190">
        <v>0</v>
      </c>
      <c r="T178" s="191">
        <f>S178*H178</f>
        <v>0</v>
      </c>
      <c r="U178" s="36"/>
      <c r="V178" s="36"/>
      <c r="W178" s="36"/>
      <c r="X178" s="36"/>
      <c r="Y178" s="36"/>
      <c r="Z178" s="36"/>
      <c r="AA178" s="36"/>
      <c r="AB178" s="36"/>
      <c r="AC178" s="36"/>
      <c r="AD178" s="36"/>
      <c r="AE178" s="36"/>
      <c r="AR178" s="192" t="s">
        <v>223</v>
      </c>
      <c r="AT178" s="192" t="s">
        <v>320</v>
      </c>
      <c r="AU178" s="192" t="s">
        <v>81</v>
      </c>
      <c r="AY178" s="19" t="s">
        <v>160</v>
      </c>
      <c r="BE178" s="193">
        <f>IF(N178="základní",J178,0)</f>
        <v>0</v>
      </c>
      <c r="BF178" s="193">
        <f>IF(N178="snížená",J178,0)</f>
        <v>0</v>
      </c>
      <c r="BG178" s="193">
        <f>IF(N178="zákl. přenesená",J178,0)</f>
        <v>0</v>
      </c>
      <c r="BH178" s="193">
        <f>IF(N178="sníž. přenesená",J178,0)</f>
        <v>0</v>
      </c>
      <c r="BI178" s="193">
        <f>IF(N178="nulová",J178,0)</f>
        <v>0</v>
      </c>
      <c r="BJ178" s="19" t="s">
        <v>79</v>
      </c>
      <c r="BK178" s="193">
        <f>ROUND(I178*H178,2)</f>
        <v>0</v>
      </c>
      <c r="BL178" s="19" t="s">
        <v>168</v>
      </c>
      <c r="BM178" s="192" t="s">
        <v>671</v>
      </c>
    </row>
    <row r="179" spans="1:47" s="2" customFormat="1" ht="19.5">
      <c r="A179" s="36"/>
      <c r="B179" s="37"/>
      <c r="C179" s="38"/>
      <c r="D179" s="201" t="s">
        <v>298</v>
      </c>
      <c r="E179" s="38"/>
      <c r="F179" s="243" t="s">
        <v>1242</v>
      </c>
      <c r="G179" s="38"/>
      <c r="H179" s="38"/>
      <c r="I179" s="196"/>
      <c r="J179" s="38"/>
      <c r="K179" s="38"/>
      <c r="L179" s="41"/>
      <c r="M179" s="197"/>
      <c r="N179" s="198"/>
      <c r="O179" s="66"/>
      <c r="P179" s="66"/>
      <c r="Q179" s="66"/>
      <c r="R179" s="66"/>
      <c r="S179" s="66"/>
      <c r="T179" s="67"/>
      <c r="U179" s="36"/>
      <c r="V179" s="36"/>
      <c r="W179" s="36"/>
      <c r="X179" s="36"/>
      <c r="Y179" s="36"/>
      <c r="Z179" s="36"/>
      <c r="AA179" s="36"/>
      <c r="AB179" s="36"/>
      <c r="AC179" s="36"/>
      <c r="AD179" s="36"/>
      <c r="AE179" s="36"/>
      <c r="AT179" s="19" t="s">
        <v>298</v>
      </c>
      <c r="AU179" s="19" t="s">
        <v>81</v>
      </c>
    </row>
    <row r="180" spans="1:65" s="2" customFormat="1" ht="16.5" customHeight="1">
      <c r="A180" s="36"/>
      <c r="B180" s="37"/>
      <c r="C180" s="244" t="s">
        <v>437</v>
      </c>
      <c r="D180" s="244" t="s">
        <v>320</v>
      </c>
      <c r="E180" s="245" t="s">
        <v>1283</v>
      </c>
      <c r="F180" s="246" t="s">
        <v>1284</v>
      </c>
      <c r="G180" s="247" t="s">
        <v>552</v>
      </c>
      <c r="H180" s="248">
        <v>4</v>
      </c>
      <c r="I180" s="249"/>
      <c r="J180" s="250">
        <f>ROUND(I180*H180,2)</f>
        <v>0</v>
      </c>
      <c r="K180" s="246" t="s">
        <v>19</v>
      </c>
      <c r="L180" s="251"/>
      <c r="M180" s="252" t="s">
        <v>19</v>
      </c>
      <c r="N180" s="253" t="s">
        <v>43</v>
      </c>
      <c r="O180" s="66"/>
      <c r="P180" s="190">
        <f>O180*H180</f>
        <v>0</v>
      </c>
      <c r="Q180" s="190">
        <v>0</v>
      </c>
      <c r="R180" s="190">
        <f>Q180*H180</f>
        <v>0</v>
      </c>
      <c r="S180" s="190">
        <v>0</v>
      </c>
      <c r="T180" s="191">
        <f>S180*H180</f>
        <v>0</v>
      </c>
      <c r="U180" s="36"/>
      <c r="V180" s="36"/>
      <c r="W180" s="36"/>
      <c r="X180" s="36"/>
      <c r="Y180" s="36"/>
      <c r="Z180" s="36"/>
      <c r="AA180" s="36"/>
      <c r="AB180" s="36"/>
      <c r="AC180" s="36"/>
      <c r="AD180" s="36"/>
      <c r="AE180" s="36"/>
      <c r="AR180" s="192" t="s">
        <v>223</v>
      </c>
      <c r="AT180" s="192" t="s">
        <v>320</v>
      </c>
      <c r="AU180" s="192" t="s">
        <v>81</v>
      </c>
      <c r="AY180" s="19" t="s">
        <v>160</v>
      </c>
      <c r="BE180" s="193">
        <f>IF(N180="základní",J180,0)</f>
        <v>0</v>
      </c>
      <c r="BF180" s="193">
        <f>IF(N180="snížená",J180,0)</f>
        <v>0</v>
      </c>
      <c r="BG180" s="193">
        <f>IF(N180="zákl. přenesená",J180,0)</f>
        <v>0</v>
      </c>
      <c r="BH180" s="193">
        <f>IF(N180="sníž. přenesená",J180,0)</f>
        <v>0</v>
      </c>
      <c r="BI180" s="193">
        <f>IF(N180="nulová",J180,0)</f>
        <v>0</v>
      </c>
      <c r="BJ180" s="19" t="s">
        <v>79</v>
      </c>
      <c r="BK180" s="193">
        <f>ROUND(I180*H180,2)</f>
        <v>0</v>
      </c>
      <c r="BL180" s="19" t="s">
        <v>168</v>
      </c>
      <c r="BM180" s="192" t="s">
        <v>686</v>
      </c>
    </row>
    <row r="181" spans="1:47" s="2" customFormat="1" ht="19.5">
      <c r="A181" s="36"/>
      <c r="B181" s="37"/>
      <c r="C181" s="38"/>
      <c r="D181" s="201" t="s">
        <v>298</v>
      </c>
      <c r="E181" s="38"/>
      <c r="F181" s="243" t="s">
        <v>1285</v>
      </c>
      <c r="G181" s="38"/>
      <c r="H181" s="38"/>
      <c r="I181" s="196"/>
      <c r="J181" s="38"/>
      <c r="K181" s="38"/>
      <c r="L181" s="41"/>
      <c r="M181" s="197"/>
      <c r="N181" s="198"/>
      <c r="O181" s="66"/>
      <c r="P181" s="66"/>
      <c r="Q181" s="66"/>
      <c r="R181" s="66"/>
      <c r="S181" s="66"/>
      <c r="T181" s="67"/>
      <c r="U181" s="36"/>
      <c r="V181" s="36"/>
      <c r="W181" s="36"/>
      <c r="X181" s="36"/>
      <c r="Y181" s="36"/>
      <c r="Z181" s="36"/>
      <c r="AA181" s="36"/>
      <c r="AB181" s="36"/>
      <c r="AC181" s="36"/>
      <c r="AD181" s="36"/>
      <c r="AE181" s="36"/>
      <c r="AT181" s="19" t="s">
        <v>298</v>
      </c>
      <c r="AU181" s="19" t="s">
        <v>81</v>
      </c>
    </row>
    <row r="182" spans="1:65" s="2" customFormat="1" ht="16.5" customHeight="1">
      <c r="A182" s="36"/>
      <c r="B182" s="37"/>
      <c r="C182" s="244" t="s">
        <v>442</v>
      </c>
      <c r="D182" s="244" t="s">
        <v>320</v>
      </c>
      <c r="E182" s="245" t="s">
        <v>1286</v>
      </c>
      <c r="F182" s="246" t="s">
        <v>1287</v>
      </c>
      <c r="G182" s="247" t="s">
        <v>552</v>
      </c>
      <c r="H182" s="248">
        <v>5</v>
      </c>
      <c r="I182" s="249"/>
      <c r="J182" s="250">
        <f>ROUND(I182*H182,2)</f>
        <v>0</v>
      </c>
      <c r="K182" s="246" t="s">
        <v>19</v>
      </c>
      <c r="L182" s="251"/>
      <c r="M182" s="252" t="s">
        <v>19</v>
      </c>
      <c r="N182" s="253" t="s">
        <v>43</v>
      </c>
      <c r="O182" s="66"/>
      <c r="P182" s="190">
        <f>O182*H182</f>
        <v>0</v>
      </c>
      <c r="Q182" s="190">
        <v>0</v>
      </c>
      <c r="R182" s="190">
        <f>Q182*H182</f>
        <v>0</v>
      </c>
      <c r="S182" s="190">
        <v>0</v>
      </c>
      <c r="T182" s="191">
        <f>S182*H182</f>
        <v>0</v>
      </c>
      <c r="U182" s="36"/>
      <c r="V182" s="36"/>
      <c r="W182" s="36"/>
      <c r="X182" s="36"/>
      <c r="Y182" s="36"/>
      <c r="Z182" s="36"/>
      <c r="AA182" s="36"/>
      <c r="AB182" s="36"/>
      <c r="AC182" s="36"/>
      <c r="AD182" s="36"/>
      <c r="AE182" s="36"/>
      <c r="AR182" s="192" t="s">
        <v>223</v>
      </c>
      <c r="AT182" s="192" t="s">
        <v>320</v>
      </c>
      <c r="AU182" s="192" t="s">
        <v>81</v>
      </c>
      <c r="AY182" s="19" t="s">
        <v>160</v>
      </c>
      <c r="BE182" s="193">
        <f>IF(N182="základní",J182,0)</f>
        <v>0</v>
      </c>
      <c r="BF182" s="193">
        <f>IF(N182="snížená",J182,0)</f>
        <v>0</v>
      </c>
      <c r="BG182" s="193">
        <f>IF(N182="zákl. přenesená",J182,0)</f>
        <v>0</v>
      </c>
      <c r="BH182" s="193">
        <f>IF(N182="sníž. přenesená",J182,0)</f>
        <v>0</v>
      </c>
      <c r="BI182" s="193">
        <f>IF(N182="nulová",J182,0)</f>
        <v>0</v>
      </c>
      <c r="BJ182" s="19" t="s">
        <v>79</v>
      </c>
      <c r="BK182" s="193">
        <f>ROUND(I182*H182,2)</f>
        <v>0</v>
      </c>
      <c r="BL182" s="19" t="s">
        <v>168</v>
      </c>
      <c r="BM182" s="192" t="s">
        <v>699</v>
      </c>
    </row>
    <row r="183" spans="1:47" s="2" customFormat="1" ht="19.5">
      <c r="A183" s="36"/>
      <c r="B183" s="37"/>
      <c r="C183" s="38"/>
      <c r="D183" s="201" t="s">
        <v>298</v>
      </c>
      <c r="E183" s="38"/>
      <c r="F183" s="243" t="s">
        <v>1288</v>
      </c>
      <c r="G183" s="38"/>
      <c r="H183" s="38"/>
      <c r="I183" s="196"/>
      <c r="J183" s="38"/>
      <c r="K183" s="38"/>
      <c r="L183" s="41"/>
      <c r="M183" s="197"/>
      <c r="N183" s="198"/>
      <c r="O183" s="66"/>
      <c r="P183" s="66"/>
      <c r="Q183" s="66"/>
      <c r="R183" s="66"/>
      <c r="S183" s="66"/>
      <c r="T183" s="67"/>
      <c r="U183" s="36"/>
      <c r="V183" s="36"/>
      <c r="W183" s="36"/>
      <c r="X183" s="36"/>
      <c r="Y183" s="36"/>
      <c r="Z183" s="36"/>
      <c r="AA183" s="36"/>
      <c r="AB183" s="36"/>
      <c r="AC183" s="36"/>
      <c r="AD183" s="36"/>
      <c r="AE183" s="36"/>
      <c r="AT183" s="19" t="s">
        <v>298</v>
      </c>
      <c r="AU183" s="19" t="s">
        <v>81</v>
      </c>
    </row>
    <row r="184" spans="1:65" s="2" customFormat="1" ht="16.5" customHeight="1">
      <c r="A184" s="36"/>
      <c r="B184" s="37"/>
      <c r="C184" s="181" t="s">
        <v>447</v>
      </c>
      <c r="D184" s="181" t="s">
        <v>163</v>
      </c>
      <c r="E184" s="182" t="s">
        <v>1289</v>
      </c>
      <c r="F184" s="183" t="s">
        <v>1290</v>
      </c>
      <c r="G184" s="184" t="s">
        <v>552</v>
      </c>
      <c r="H184" s="185">
        <v>3</v>
      </c>
      <c r="I184" s="186"/>
      <c r="J184" s="187">
        <f>ROUND(I184*H184,2)</f>
        <v>0</v>
      </c>
      <c r="K184" s="183" t="s">
        <v>19</v>
      </c>
      <c r="L184" s="41"/>
      <c r="M184" s="188" t="s">
        <v>19</v>
      </c>
      <c r="N184" s="189" t="s">
        <v>43</v>
      </c>
      <c r="O184" s="66"/>
      <c r="P184" s="190">
        <f>O184*H184</f>
        <v>0</v>
      </c>
      <c r="Q184" s="190">
        <v>0</v>
      </c>
      <c r="R184" s="190">
        <f>Q184*H184</f>
        <v>0</v>
      </c>
      <c r="S184" s="190">
        <v>0</v>
      </c>
      <c r="T184" s="191">
        <f>S184*H184</f>
        <v>0</v>
      </c>
      <c r="U184" s="36"/>
      <c r="V184" s="36"/>
      <c r="W184" s="36"/>
      <c r="X184" s="36"/>
      <c r="Y184" s="36"/>
      <c r="Z184" s="36"/>
      <c r="AA184" s="36"/>
      <c r="AB184" s="36"/>
      <c r="AC184" s="36"/>
      <c r="AD184" s="36"/>
      <c r="AE184" s="36"/>
      <c r="AR184" s="192" t="s">
        <v>168</v>
      </c>
      <c r="AT184" s="192" t="s">
        <v>163</v>
      </c>
      <c r="AU184" s="192" t="s">
        <v>81</v>
      </c>
      <c r="AY184" s="19" t="s">
        <v>160</v>
      </c>
      <c r="BE184" s="193">
        <f>IF(N184="základní",J184,0)</f>
        <v>0</v>
      </c>
      <c r="BF184" s="193">
        <f>IF(N184="snížená",J184,0)</f>
        <v>0</v>
      </c>
      <c r="BG184" s="193">
        <f>IF(N184="zákl. přenesená",J184,0)</f>
        <v>0</v>
      </c>
      <c r="BH184" s="193">
        <f>IF(N184="sníž. přenesená",J184,0)</f>
        <v>0</v>
      </c>
      <c r="BI184" s="193">
        <f>IF(N184="nulová",J184,0)</f>
        <v>0</v>
      </c>
      <c r="BJ184" s="19" t="s">
        <v>79</v>
      </c>
      <c r="BK184" s="193">
        <f>ROUND(I184*H184,2)</f>
        <v>0</v>
      </c>
      <c r="BL184" s="19" t="s">
        <v>168</v>
      </c>
      <c r="BM184" s="192" t="s">
        <v>711</v>
      </c>
    </row>
    <row r="185" spans="1:47" s="2" customFormat="1" ht="19.5">
      <c r="A185" s="36"/>
      <c r="B185" s="37"/>
      <c r="C185" s="38"/>
      <c r="D185" s="201" t="s">
        <v>298</v>
      </c>
      <c r="E185" s="38"/>
      <c r="F185" s="243" t="s">
        <v>1291</v>
      </c>
      <c r="G185" s="38"/>
      <c r="H185" s="38"/>
      <c r="I185" s="196"/>
      <c r="J185" s="38"/>
      <c r="K185" s="38"/>
      <c r="L185" s="41"/>
      <c r="M185" s="197"/>
      <c r="N185" s="198"/>
      <c r="O185" s="66"/>
      <c r="P185" s="66"/>
      <c r="Q185" s="66"/>
      <c r="R185" s="66"/>
      <c r="S185" s="66"/>
      <c r="T185" s="67"/>
      <c r="U185" s="36"/>
      <c r="V185" s="36"/>
      <c r="W185" s="36"/>
      <c r="X185" s="36"/>
      <c r="Y185" s="36"/>
      <c r="Z185" s="36"/>
      <c r="AA185" s="36"/>
      <c r="AB185" s="36"/>
      <c r="AC185" s="36"/>
      <c r="AD185" s="36"/>
      <c r="AE185" s="36"/>
      <c r="AT185" s="19" t="s">
        <v>298</v>
      </c>
      <c r="AU185" s="19" t="s">
        <v>81</v>
      </c>
    </row>
    <row r="186" spans="1:65" s="2" customFormat="1" ht="16.5" customHeight="1">
      <c r="A186" s="36"/>
      <c r="B186" s="37"/>
      <c r="C186" s="244" t="s">
        <v>453</v>
      </c>
      <c r="D186" s="244" t="s">
        <v>320</v>
      </c>
      <c r="E186" s="245" t="s">
        <v>1292</v>
      </c>
      <c r="F186" s="246" t="s">
        <v>1293</v>
      </c>
      <c r="G186" s="247" t="s">
        <v>552</v>
      </c>
      <c r="H186" s="248">
        <v>3</v>
      </c>
      <c r="I186" s="249"/>
      <c r="J186" s="250">
        <f>ROUND(I186*H186,2)</f>
        <v>0</v>
      </c>
      <c r="K186" s="246" t="s">
        <v>19</v>
      </c>
      <c r="L186" s="251"/>
      <c r="M186" s="252" t="s">
        <v>19</v>
      </c>
      <c r="N186" s="253" t="s">
        <v>43</v>
      </c>
      <c r="O186" s="66"/>
      <c r="P186" s="190">
        <f>O186*H186</f>
        <v>0</v>
      </c>
      <c r="Q186" s="190">
        <v>0</v>
      </c>
      <c r="R186" s="190">
        <f>Q186*H186</f>
        <v>0</v>
      </c>
      <c r="S186" s="190">
        <v>0</v>
      </c>
      <c r="T186" s="191">
        <f>S186*H186</f>
        <v>0</v>
      </c>
      <c r="U186" s="36"/>
      <c r="V186" s="36"/>
      <c r="W186" s="36"/>
      <c r="X186" s="36"/>
      <c r="Y186" s="36"/>
      <c r="Z186" s="36"/>
      <c r="AA186" s="36"/>
      <c r="AB186" s="36"/>
      <c r="AC186" s="36"/>
      <c r="AD186" s="36"/>
      <c r="AE186" s="36"/>
      <c r="AR186" s="192" t="s">
        <v>223</v>
      </c>
      <c r="AT186" s="192" t="s">
        <v>320</v>
      </c>
      <c r="AU186" s="192" t="s">
        <v>81</v>
      </c>
      <c r="AY186" s="19" t="s">
        <v>160</v>
      </c>
      <c r="BE186" s="193">
        <f>IF(N186="základní",J186,0)</f>
        <v>0</v>
      </c>
      <c r="BF186" s="193">
        <f>IF(N186="snížená",J186,0)</f>
        <v>0</v>
      </c>
      <c r="BG186" s="193">
        <f>IF(N186="zákl. přenesená",J186,0)</f>
        <v>0</v>
      </c>
      <c r="BH186" s="193">
        <f>IF(N186="sníž. přenesená",J186,0)</f>
        <v>0</v>
      </c>
      <c r="BI186" s="193">
        <f>IF(N186="nulová",J186,0)</f>
        <v>0</v>
      </c>
      <c r="BJ186" s="19" t="s">
        <v>79</v>
      </c>
      <c r="BK186" s="193">
        <f>ROUND(I186*H186,2)</f>
        <v>0</v>
      </c>
      <c r="BL186" s="19" t="s">
        <v>168</v>
      </c>
      <c r="BM186" s="192" t="s">
        <v>721</v>
      </c>
    </row>
    <row r="187" spans="1:47" s="2" customFormat="1" ht="19.5">
      <c r="A187" s="36"/>
      <c r="B187" s="37"/>
      <c r="C187" s="38"/>
      <c r="D187" s="201" t="s">
        <v>298</v>
      </c>
      <c r="E187" s="38"/>
      <c r="F187" s="243" t="s">
        <v>1291</v>
      </c>
      <c r="G187" s="38"/>
      <c r="H187" s="38"/>
      <c r="I187" s="196"/>
      <c r="J187" s="38"/>
      <c r="K187" s="38"/>
      <c r="L187" s="41"/>
      <c r="M187" s="197"/>
      <c r="N187" s="198"/>
      <c r="O187" s="66"/>
      <c r="P187" s="66"/>
      <c r="Q187" s="66"/>
      <c r="R187" s="66"/>
      <c r="S187" s="66"/>
      <c r="T187" s="67"/>
      <c r="U187" s="36"/>
      <c r="V187" s="36"/>
      <c r="W187" s="36"/>
      <c r="X187" s="36"/>
      <c r="Y187" s="36"/>
      <c r="Z187" s="36"/>
      <c r="AA187" s="36"/>
      <c r="AB187" s="36"/>
      <c r="AC187" s="36"/>
      <c r="AD187" s="36"/>
      <c r="AE187" s="36"/>
      <c r="AT187" s="19" t="s">
        <v>298</v>
      </c>
      <c r="AU187" s="19" t="s">
        <v>81</v>
      </c>
    </row>
    <row r="188" spans="2:63" s="12" customFormat="1" ht="22.9" customHeight="1">
      <c r="B188" s="165"/>
      <c r="C188" s="166"/>
      <c r="D188" s="167" t="s">
        <v>71</v>
      </c>
      <c r="E188" s="179" t="s">
        <v>759</v>
      </c>
      <c r="F188" s="179" t="s">
        <v>1294</v>
      </c>
      <c r="G188" s="166"/>
      <c r="H188" s="166"/>
      <c r="I188" s="169"/>
      <c r="J188" s="180">
        <f>BK188</f>
        <v>0</v>
      </c>
      <c r="K188" s="166"/>
      <c r="L188" s="171"/>
      <c r="M188" s="172"/>
      <c r="N188" s="173"/>
      <c r="O188" s="173"/>
      <c r="P188" s="174">
        <f>SUM(P189:P202)</f>
        <v>0</v>
      </c>
      <c r="Q188" s="173"/>
      <c r="R188" s="174">
        <f>SUM(R189:R202)</f>
        <v>0</v>
      </c>
      <c r="S188" s="173"/>
      <c r="T188" s="175">
        <f>SUM(T189:T202)</f>
        <v>0</v>
      </c>
      <c r="AR188" s="176" t="s">
        <v>79</v>
      </c>
      <c r="AT188" s="177" t="s">
        <v>71</v>
      </c>
      <c r="AU188" s="177" t="s">
        <v>79</v>
      </c>
      <c r="AY188" s="176" t="s">
        <v>160</v>
      </c>
      <c r="BK188" s="178">
        <f>SUM(BK189:BK202)</f>
        <v>0</v>
      </c>
    </row>
    <row r="189" spans="1:65" s="2" customFormat="1" ht="16.5" customHeight="1">
      <c r="A189" s="36"/>
      <c r="B189" s="37"/>
      <c r="C189" s="181" t="s">
        <v>460</v>
      </c>
      <c r="D189" s="181" t="s">
        <v>163</v>
      </c>
      <c r="E189" s="182" t="s">
        <v>1295</v>
      </c>
      <c r="F189" s="183" t="s">
        <v>1296</v>
      </c>
      <c r="G189" s="184" t="s">
        <v>166</v>
      </c>
      <c r="H189" s="185">
        <v>110</v>
      </c>
      <c r="I189" s="186"/>
      <c r="J189" s="187">
        <f>ROUND(I189*H189,2)</f>
        <v>0</v>
      </c>
      <c r="K189" s="183" t="s">
        <v>19</v>
      </c>
      <c r="L189" s="41"/>
      <c r="M189" s="188" t="s">
        <v>19</v>
      </c>
      <c r="N189" s="189" t="s">
        <v>43</v>
      </c>
      <c r="O189" s="66"/>
      <c r="P189" s="190">
        <f>O189*H189</f>
        <v>0</v>
      </c>
      <c r="Q189" s="190">
        <v>0</v>
      </c>
      <c r="R189" s="190">
        <f>Q189*H189</f>
        <v>0</v>
      </c>
      <c r="S189" s="190">
        <v>0</v>
      </c>
      <c r="T189" s="191">
        <f>S189*H189</f>
        <v>0</v>
      </c>
      <c r="U189" s="36"/>
      <c r="V189" s="36"/>
      <c r="W189" s="36"/>
      <c r="X189" s="36"/>
      <c r="Y189" s="36"/>
      <c r="Z189" s="36"/>
      <c r="AA189" s="36"/>
      <c r="AB189" s="36"/>
      <c r="AC189" s="36"/>
      <c r="AD189" s="36"/>
      <c r="AE189" s="36"/>
      <c r="AR189" s="192" t="s">
        <v>168</v>
      </c>
      <c r="AT189" s="192" t="s">
        <v>163</v>
      </c>
      <c r="AU189" s="192" t="s">
        <v>81</v>
      </c>
      <c r="AY189" s="19" t="s">
        <v>160</v>
      </c>
      <c r="BE189" s="193">
        <f>IF(N189="základní",J189,0)</f>
        <v>0</v>
      </c>
      <c r="BF189" s="193">
        <f>IF(N189="snížená",J189,0)</f>
        <v>0</v>
      </c>
      <c r="BG189" s="193">
        <f>IF(N189="zákl. přenesená",J189,0)</f>
        <v>0</v>
      </c>
      <c r="BH189" s="193">
        <f>IF(N189="sníž. přenesená",J189,0)</f>
        <v>0</v>
      </c>
      <c r="BI189" s="193">
        <f>IF(N189="nulová",J189,0)</f>
        <v>0</v>
      </c>
      <c r="BJ189" s="19" t="s">
        <v>79</v>
      </c>
      <c r="BK189" s="193">
        <f>ROUND(I189*H189,2)</f>
        <v>0</v>
      </c>
      <c r="BL189" s="19" t="s">
        <v>168</v>
      </c>
      <c r="BM189" s="192" t="s">
        <v>732</v>
      </c>
    </row>
    <row r="190" spans="1:47" s="2" customFormat="1" ht="19.5">
      <c r="A190" s="36"/>
      <c r="B190" s="37"/>
      <c r="C190" s="38"/>
      <c r="D190" s="201" t="s">
        <v>298</v>
      </c>
      <c r="E190" s="38"/>
      <c r="F190" s="243" t="s">
        <v>1297</v>
      </c>
      <c r="G190" s="38"/>
      <c r="H190" s="38"/>
      <c r="I190" s="196"/>
      <c r="J190" s="38"/>
      <c r="K190" s="38"/>
      <c r="L190" s="41"/>
      <c r="M190" s="197"/>
      <c r="N190" s="198"/>
      <c r="O190" s="66"/>
      <c r="P190" s="66"/>
      <c r="Q190" s="66"/>
      <c r="R190" s="66"/>
      <c r="S190" s="66"/>
      <c r="T190" s="67"/>
      <c r="U190" s="36"/>
      <c r="V190" s="36"/>
      <c r="W190" s="36"/>
      <c r="X190" s="36"/>
      <c r="Y190" s="36"/>
      <c r="Z190" s="36"/>
      <c r="AA190" s="36"/>
      <c r="AB190" s="36"/>
      <c r="AC190" s="36"/>
      <c r="AD190" s="36"/>
      <c r="AE190" s="36"/>
      <c r="AT190" s="19" t="s">
        <v>298</v>
      </c>
      <c r="AU190" s="19" t="s">
        <v>81</v>
      </c>
    </row>
    <row r="191" spans="1:65" s="2" customFormat="1" ht="16.5" customHeight="1">
      <c r="A191" s="36"/>
      <c r="B191" s="37"/>
      <c r="C191" s="181" t="s">
        <v>465</v>
      </c>
      <c r="D191" s="181" t="s">
        <v>163</v>
      </c>
      <c r="E191" s="182" t="s">
        <v>1298</v>
      </c>
      <c r="F191" s="183" t="s">
        <v>1299</v>
      </c>
      <c r="G191" s="184" t="s">
        <v>208</v>
      </c>
      <c r="H191" s="185">
        <v>2.4</v>
      </c>
      <c r="I191" s="186"/>
      <c r="J191" s="187">
        <f>ROUND(I191*H191,2)</f>
        <v>0</v>
      </c>
      <c r="K191" s="183" t="s">
        <v>19</v>
      </c>
      <c r="L191" s="41"/>
      <c r="M191" s="188" t="s">
        <v>19</v>
      </c>
      <c r="N191" s="189" t="s">
        <v>43</v>
      </c>
      <c r="O191" s="66"/>
      <c r="P191" s="190">
        <f>O191*H191</f>
        <v>0</v>
      </c>
      <c r="Q191" s="190">
        <v>0</v>
      </c>
      <c r="R191" s="190">
        <f>Q191*H191</f>
        <v>0</v>
      </c>
      <c r="S191" s="190">
        <v>0</v>
      </c>
      <c r="T191" s="191">
        <f>S191*H191</f>
        <v>0</v>
      </c>
      <c r="U191" s="36"/>
      <c r="V191" s="36"/>
      <c r="W191" s="36"/>
      <c r="X191" s="36"/>
      <c r="Y191" s="36"/>
      <c r="Z191" s="36"/>
      <c r="AA191" s="36"/>
      <c r="AB191" s="36"/>
      <c r="AC191" s="36"/>
      <c r="AD191" s="36"/>
      <c r="AE191" s="36"/>
      <c r="AR191" s="192" t="s">
        <v>168</v>
      </c>
      <c r="AT191" s="192" t="s">
        <v>163</v>
      </c>
      <c r="AU191" s="192" t="s">
        <v>81</v>
      </c>
      <c r="AY191" s="19" t="s">
        <v>160</v>
      </c>
      <c r="BE191" s="193">
        <f>IF(N191="základní",J191,0)</f>
        <v>0</v>
      </c>
      <c r="BF191" s="193">
        <f>IF(N191="snížená",J191,0)</f>
        <v>0</v>
      </c>
      <c r="BG191" s="193">
        <f>IF(N191="zákl. přenesená",J191,0)</f>
        <v>0</v>
      </c>
      <c r="BH191" s="193">
        <f>IF(N191="sníž. přenesená",J191,0)</f>
        <v>0</v>
      </c>
      <c r="BI191" s="193">
        <f>IF(N191="nulová",J191,0)</f>
        <v>0</v>
      </c>
      <c r="BJ191" s="19" t="s">
        <v>79</v>
      </c>
      <c r="BK191" s="193">
        <f>ROUND(I191*H191,2)</f>
        <v>0</v>
      </c>
      <c r="BL191" s="19" t="s">
        <v>168</v>
      </c>
      <c r="BM191" s="192" t="s">
        <v>741</v>
      </c>
    </row>
    <row r="192" spans="1:47" s="2" customFormat="1" ht="19.5">
      <c r="A192" s="36"/>
      <c r="B192" s="37"/>
      <c r="C192" s="38"/>
      <c r="D192" s="201" t="s">
        <v>298</v>
      </c>
      <c r="E192" s="38"/>
      <c r="F192" s="243" t="s">
        <v>1300</v>
      </c>
      <c r="G192" s="38"/>
      <c r="H192" s="38"/>
      <c r="I192" s="196"/>
      <c r="J192" s="38"/>
      <c r="K192" s="38"/>
      <c r="L192" s="41"/>
      <c r="M192" s="197"/>
      <c r="N192" s="198"/>
      <c r="O192" s="66"/>
      <c r="P192" s="66"/>
      <c r="Q192" s="66"/>
      <c r="R192" s="66"/>
      <c r="S192" s="66"/>
      <c r="T192" s="67"/>
      <c r="U192" s="36"/>
      <c r="V192" s="36"/>
      <c r="W192" s="36"/>
      <c r="X192" s="36"/>
      <c r="Y192" s="36"/>
      <c r="Z192" s="36"/>
      <c r="AA192" s="36"/>
      <c r="AB192" s="36"/>
      <c r="AC192" s="36"/>
      <c r="AD192" s="36"/>
      <c r="AE192" s="36"/>
      <c r="AT192" s="19" t="s">
        <v>298</v>
      </c>
      <c r="AU192" s="19" t="s">
        <v>81</v>
      </c>
    </row>
    <row r="193" spans="1:65" s="2" customFormat="1" ht="16.5" customHeight="1">
      <c r="A193" s="36"/>
      <c r="B193" s="37"/>
      <c r="C193" s="181" t="s">
        <v>472</v>
      </c>
      <c r="D193" s="181" t="s">
        <v>163</v>
      </c>
      <c r="E193" s="182" t="s">
        <v>1301</v>
      </c>
      <c r="F193" s="183" t="s">
        <v>1302</v>
      </c>
      <c r="G193" s="184" t="s">
        <v>166</v>
      </c>
      <c r="H193" s="185">
        <v>102</v>
      </c>
      <c r="I193" s="186"/>
      <c r="J193" s="187">
        <f>ROUND(I193*H193,2)</f>
        <v>0</v>
      </c>
      <c r="K193" s="183" t="s">
        <v>19</v>
      </c>
      <c r="L193" s="41"/>
      <c r="M193" s="188" t="s">
        <v>19</v>
      </c>
      <c r="N193" s="189" t="s">
        <v>43</v>
      </c>
      <c r="O193" s="66"/>
      <c r="P193" s="190">
        <f>O193*H193</f>
        <v>0</v>
      </c>
      <c r="Q193" s="190">
        <v>0</v>
      </c>
      <c r="R193" s="190">
        <f>Q193*H193</f>
        <v>0</v>
      </c>
      <c r="S193" s="190">
        <v>0</v>
      </c>
      <c r="T193" s="191">
        <f>S193*H193</f>
        <v>0</v>
      </c>
      <c r="U193" s="36"/>
      <c r="V193" s="36"/>
      <c r="W193" s="36"/>
      <c r="X193" s="36"/>
      <c r="Y193" s="36"/>
      <c r="Z193" s="36"/>
      <c r="AA193" s="36"/>
      <c r="AB193" s="36"/>
      <c r="AC193" s="36"/>
      <c r="AD193" s="36"/>
      <c r="AE193" s="36"/>
      <c r="AR193" s="192" t="s">
        <v>168</v>
      </c>
      <c r="AT193" s="192" t="s">
        <v>163</v>
      </c>
      <c r="AU193" s="192" t="s">
        <v>81</v>
      </c>
      <c r="AY193" s="19" t="s">
        <v>160</v>
      </c>
      <c r="BE193" s="193">
        <f>IF(N193="základní",J193,0)</f>
        <v>0</v>
      </c>
      <c r="BF193" s="193">
        <f>IF(N193="snížená",J193,0)</f>
        <v>0</v>
      </c>
      <c r="BG193" s="193">
        <f>IF(N193="zákl. přenesená",J193,0)</f>
        <v>0</v>
      </c>
      <c r="BH193" s="193">
        <f>IF(N193="sníž. přenesená",J193,0)</f>
        <v>0</v>
      </c>
      <c r="BI193" s="193">
        <f>IF(N193="nulová",J193,0)</f>
        <v>0</v>
      </c>
      <c r="BJ193" s="19" t="s">
        <v>79</v>
      </c>
      <c r="BK193" s="193">
        <f>ROUND(I193*H193,2)</f>
        <v>0</v>
      </c>
      <c r="BL193" s="19" t="s">
        <v>168</v>
      </c>
      <c r="BM193" s="192" t="s">
        <v>753</v>
      </c>
    </row>
    <row r="194" spans="1:47" s="2" customFormat="1" ht="19.5">
      <c r="A194" s="36"/>
      <c r="B194" s="37"/>
      <c r="C194" s="38"/>
      <c r="D194" s="201" t="s">
        <v>298</v>
      </c>
      <c r="E194" s="38"/>
      <c r="F194" s="243" t="s">
        <v>1303</v>
      </c>
      <c r="G194" s="38"/>
      <c r="H194" s="38"/>
      <c r="I194" s="196"/>
      <c r="J194" s="38"/>
      <c r="K194" s="38"/>
      <c r="L194" s="41"/>
      <c r="M194" s="197"/>
      <c r="N194" s="198"/>
      <c r="O194" s="66"/>
      <c r="P194" s="66"/>
      <c r="Q194" s="66"/>
      <c r="R194" s="66"/>
      <c r="S194" s="66"/>
      <c r="T194" s="67"/>
      <c r="U194" s="36"/>
      <c r="V194" s="36"/>
      <c r="W194" s="36"/>
      <c r="X194" s="36"/>
      <c r="Y194" s="36"/>
      <c r="Z194" s="36"/>
      <c r="AA194" s="36"/>
      <c r="AB194" s="36"/>
      <c r="AC194" s="36"/>
      <c r="AD194" s="36"/>
      <c r="AE194" s="36"/>
      <c r="AT194" s="19" t="s">
        <v>298</v>
      </c>
      <c r="AU194" s="19" t="s">
        <v>81</v>
      </c>
    </row>
    <row r="195" spans="1:65" s="2" customFormat="1" ht="16.5" customHeight="1">
      <c r="A195" s="36"/>
      <c r="B195" s="37"/>
      <c r="C195" s="181" t="s">
        <v>478</v>
      </c>
      <c r="D195" s="181" t="s">
        <v>163</v>
      </c>
      <c r="E195" s="182" t="s">
        <v>1304</v>
      </c>
      <c r="F195" s="183" t="s">
        <v>1305</v>
      </c>
      <c r="G195" s="184" t="s">
        <v>1306</v>
      </c>
      <c r="H195" s="185">
        <v>2</v>
      </c>
      <c r="I195" s="186"/>
      <c r="J195" s="187">
        <f>ROUND(I195*H195,2)</f>
        <v>0</v>
      </c>
      <c r="K195" s="183" t="s">
        <v>19</v>
      </c>
      <c r="L195" s="41"/>
      <c r="M195" s="188" t="s">
        <v>19</v>
      </c>
      <c r="N195" s="189" t="s">
        <v>43</v>
      </c>
      <c r="O195" s="66"/>
      <c r="P195" s="190">
        <f>O195*H195</f>
        <v>0</v>
      </c>
      <c r="Q195" s="190">
        <v>0</v>
      </c>
      <c r="R195" s="190">
        <f>Q195*H195</f>
        <v>0</v>
      </c>
      <c r="S195" s="190">
        <v>0</v>
      </c>
      <c r="T195" s="191">
        <f>S195*H195</f>
        <v>0</v>
      </c>
      <c r="U195" s="36"/>
      <c r="V195" s="36"/>
      <c r="W195" s="36"/>
      <c r="X195" s="36"/>
      <c r="Y195" s="36"/>
      <c r="Z195" s="36"/>
      <c r="AA195" s="36"/>
      <c r="AB195" s="36"/>
      <c r="AC195" s="36"/>
      <c r="AD195" s="36"/>
      <c r="AE195" s="36"/>
      <c r="AR195" s="192" t="s">
        <v>168</v>
      </c>
      <c r="AT195" s="192" t="s">
        <v>163</v>
      </c>
      <c r="AU195" s="192" t="s">
        <v>81</v>
      </c>
      <c r="AY195" s="19" t="s">
        <v>160</v>
      </c>
      <c r="BE195" s="193">
        <f>IF(N195="základní",J195,0)</f>
        <v>0</v>
      </c>
      <c r="BF195" s="193">
        <f>IF(N195="snížená",J195,0)</f>
        <v>0</v>
      </c>
      <c r="BG195" s="193">
        <f>IF(N195="zákl. přenesená",J195,0)</f>
        <v>0</v>
      </c>
      <c r="BH195" s="193">
        <f>IF(N195="sníž. přenesená",J195,0)</f>
        <v>0</v>
      </c>
      <c r="BI195" s="193">
        <f>IF(N195="nulová",J195,0)</f>
        <v>0</v>
      </c>
      <c r="BJ195" s="19" t="s">
        <v>79</v>
      </c>
      <c r="BK195" s="193">
        <f>ROUND(I195*H195,2)</f>
        <v>0</v>
      </c>
      <c r="BL195" s="19" t="s">
        <v>168</v>
      </c>
      <c r="BM195" s="192" t="s">
        <v>764</v>
      </c>
    </row>
    <row r="196" spans="1:47" s="2" customFormat="1" ht="19.5">
      <c r="A196" s="36"/>
      <c r="B196" s="37"/>
      <c r="C196" s="38"/>
      <c r="D196" s="201" t="s">
        <v>298</v>
      </c>
      <c r="E196" s="38"/>
      <c r="F196" s="243" t="s">
        <v>1307</v>
      </c>
      <c r="G196" s="38"/>
      <c r="H196" s="38"/>
      <c r="I196" s="196"/>
      <c r="J196" s="38"/>
      <c r="K196" s="38"/>
      <c r="L196" s="41"/>
      <c r="M196" s="197"/>
      <c r="N196" s="198"/>
      <c r="O196" s="66"/>
      <c r="P196" s="66"/>
      <c r="Q196" s="66"/>
      <c r="R196" s="66"/>
      <c r="S196" s="66"/>
      <c r="T196" s="67"/>
      <c r="U196" s="36"/>
      <c r="V196" s="36"/>
      <c r="W196" s="36"/>
      <c r="X196" s="36"/>
      <c r="Y196" s="36"/>
      <c r="Z196" s="36"/>
      <c r="AA196" s="36"/>
      <c r="AB196" s="36"/>
      <c r="AC196" s="36"/>
      <c r="AD196" s="36"/>
      <c r="AE196" s="36"/>
      <c r="AT196" s="19" t="s">
        <v>298</v>
      </c>
      <c r="AU196" s="19" t="s">
        <v>81</v>
      </c>
    </row>
    <row r="197" spans="1:65" s="2" customFormat="1" ht="16.5" customHeight="1">
      <c r="A197" s="36"/>
      <c r="B197" s="37"/>
      <c r="C197" s="181" t="s">
        <v>484</v>
      </c>
      <c r="D197" s="181" t="s">
        <v>163</v>
      </c>
      <c r="E197" s="182" t="s">
        <v>1308</v>
      </c>
      <c r="F197" s="183" t="s">
        <v>1309</v>
      </c>
      <c r="G197" s="184" t="s">
        <v>1256</v>
      </c>
      <c r="H197" s="185">
        <v>1</v>
      </c>
      <c r="I197" s="186"/>
      <c r="J197" s="187">
        <f>ROUND(I197*H197,2)</f>
        <v>0</v>
      </c>
      <c r="K197" s="183" t="s">
        <v>19</v>
      </c>
      <c r="L197" s="41"/>
      <c r="M197" s="188" t="s">
        <v>19</v>
      </c>
      <c r="N197" s="189" t="s">
        <v>43</v>
      </c>
      <c r="O197" s="66"/>
      <c r="P197" s="190">
        <f>O197*H197</f>
        <v>0</v>
      </c>
      <c r="Q197" s="190">
        <v>0</v>
      </c>
      <c r="R197" s="190">
        <f>Q197*H197</f>
        <v>0</v>
      </c>
      <c r="S197" s="190">
        <v>0</v>
      </c>
      <c r="T197" s="191">
        <f>S197*H197</f>
        <v>0</v>
      </c>
      <c r="U197" s="36"/>
      <c r="V197" s="36"/>
      <c r="W197" s="36"/>
      <c r="X197" s="36"/>
      <c r="Y197" s="36"/>
      <c r="Z197" s="36"/>
      <c r="AA197" s="36"/>
      <c r="AB197" s="36"/>
      <c r="AC197" s="36"/>
      <c r="AD197" s="36"/>
      <c r="AE197" s="36"/>
      <c r="AR197" s="192" t="s">
        <v>168</v>
      </c>
      <c r="AT197" s="192" t="s">
        <v>163</v>
      </c>
      <c r="AU197" s="192" t="s">
        <v>81</v>
      </c>
      <c r="AY197" s="19" t="s">
        <v>160</v>
      </c>
      <c r="BE197" s="193">
        <f>IF(N197="základní",J197,0)</f>
        <v>0</v>
      </c>
      <c r="BF197" s="193">
        <f>IF(N197="snížená",J197,0)</f>
        <v>0</v>
      </c>
      <c r="BG197" s="193">
        <f>IF(N197="zákl. přenesená",J197,0)</f>
        <v>0</v>
      </c>
      <c r="BH197" s="193">
        <f>IF(N197="sníž. přenesená",J197,0)</f>
        <v>0</v>
      </c>
      <c r="BI197" s="193">
        <f>IF(N197="nulová",J197,0)</f>
        <v>0</v>
      </c>
      <c r="BJ197" s="19" t="s">
        <v>79</v>
      </c>
      <c r="BK197" s="193">
        <f>ROUND(I197*H197,2)</f>
        <v>0</v>
      </c>
      <c r="BL197" s="19" t="s">
        <v>168</v>
      </c>
      <c r="BM197" s="192" t="s">
        <v>778</v>
      </c>
    </row>
    <row r="198" spans="1:47" s="2" customFormat="1" ht="29.25">
      <c r="A198" s="36"/>
      <c r="B198" s="37"/>
      <c r="C198" s="38"/>
      <c r="D198" s="201" t="s">
        <v>298</v>
      </c>
      <c r="E198" s="38"/>
      <c r="F198" s="243" t="s">
        <v>1310</v>
      </c>
      <c r="G198" s="38"/>
      <c r="H198" s="38"/>
      <c r="I198" s="196"/>
      <c r="J198" s="38"/>
      <c r="K198" s="38"/>
      <c r="L198" s="41"/>
      <c r="M198" s="197"/>
      <c r="N198" s="198"/>
      <c r="O198" s="66"/>
      <c r="P198" s="66"/>
      <c r="Q198" s="66"/>
      <c r="R198" s="66"/>
      <c r="S198" s="66"/>
      <c r="T198" s="67"/>
      <c r="U198" s="36"/>
      <c r="V198" s="36"/>
      <c r="W198" s="36"/>
      <c r="X198" s="36"/>
      <c r="Y198" s="36"/>
      <c r="Z198" s="36"/>
      <c r="AA198" s="36"/>
      <c r="AB198" s="36"/>
      <c r="AC198" s="36"/>
      <c r="AD198" s="36"/>
      <c r="AE198" s="36"/>
      <c r="AT198" s="19" t="s">
        <v>298</v>
      </c>
      <c r="AU198" s="19" t="s">
        <v>81</v>
      </c>
    </row>
    <row r="199" spans="1:65" s="2" customFormat="1" ht="16.5" customHeight="1">
      <c r="A199" s="36"/>
      <c r="B199" s="37"/>
      <c r="C199" s="181" t="s">
        <v>490</v>
      </c>
      <c r="D199" s="181" t="s">
        <v>163</v>
      </c>
      <c r="E199" s="182" t="s">
        <v>1311</v>
      </c>
      <c r="F199" s="183" t="s">
        <v>1312</v>
      </c>
      <c r="G199" s="184" t="s">
        <v>552</v>
      </c>
      <c r="H199" s="185">
        <v>4</v>
      </c>
      <c r="I199" s="186"/>
      <c r="J199" s="187">
        <f>ROUND(I199*H199,2)</f>
        <v>0</v>
      </c>
      <c r="K199" s="183" t="s">
        <v>19</v>
      </c>
      <c r="L199" s="41"/>
      <c r="M199" s="188" t="s">
        <v>19</v>
      </c>
      <c r="N199" s="189" t="s">
        <v>43</v>
      </c>
      <c r="O199" s="66"/>
      <c r="P199" s="190">
        <f>O199*H199</f>
        <v>0</v>
      </c>
      <c r="Q199" s="190">
        <v>0</v>
      </c>
      <c r="R199" s="190">
        <f>Q199*H199</f>
        <v>0</v>
      </c>
      <c r="S199" s="190">
        <v>0</v>
      </c>
      <c r="T199" s="191">
        <f>S199*H199</f>
        <v>0</v>
      </c>
      <c r="U199" s="36"/>
      <c r="V199" s="36"/>
      <c r="W199" s="36"/>
      <c r="X199" s="36"/>
      <c r="Y199" s="36"/>
      <c r="Z199" s="36"/>
      <c r="AA199" s="36"/>
      <c r="AB199" s="36"/>
      <c r="AC199" s="36"/>
      <c r="AD199" s="36"/>
      <c r="AE199" s="36"/>
      <c r="AR199" s="192" t="s">
        <v>168</v>
      </c>
      <c r="AT199" s="192" t="s">
        <v>163</v>
      </c>
      <c r="AU199" s="192" t="s">
        <v>81</v>
      </c>
      <c r="AY199" s="19" t="s">
        <v>160</v>
      </c>
      <c r="BE199" s="193">
        <f>IF(N199="základní",J199,0)</f>
        <v>0</v>
      </c>
      <c r="BF199" s="193">
        <f>IF(N199="snížená",J199,0)</f>
        <v>0</v>
      </c>
      <c r="BG199" s="193">
        <f>IF(N199="zákl. přenesená",J199,0)</f>
        <v>0</v>
      </c>
      <c r="BH199" s="193">
        <f>IF(N199="sníž. přenesená",J199,0)</f>
        <v>0</v>
      </c>
      <c r="BI199" s="193">
        <f>IF(N199="nulová",J199,0)</f>
        <v>0</v>
      </c>
      <c r="BJ199" s="19" t="s">
        <v>79</v>
      </c>
      <c r="BK199" s="193">
        <f>ROUND(I199*H199,2)</f>
        <v>0</v>
      </c>
      <c r="BL199" s="19" t="s">
        <v>168</v>
      </c>
      <c r="BM199" s="192" t="s">
        <v>641</v>
      </c>
    </row>
    <row r="200" spans="1:47" s="2" customFormat="1" ht="29.25">
      <c r="A200" s="36"/>
      <c r="B200" s="37"/>
      <c r="C200" s="38"/>
      <c r="D200" s="201" t="s">
        <v>298</v>
      </c>
      <c r="E200" s="38"/>
      <c r="F200" s="243" t="s">
        <v>1313</v>
      </c>
      <c r="G200" s="38"/>
      <c r="H200" s="38"/>
      <c r="I200" s="196"/>
      <c r="J200" s="38"/>
      <c r="K200" s="38"/>
      <c r="L200" s="41"/>
      <c r="M200" s="197"/>
      <c r="N200" s="198"/>
      <c r="O200" s="66"/>
      <c r="P200" s="66"/>
      <c r="Q200" s="66"/>
      <c r="R200" s="66"/>
      <c r="S200" s="66"/>
      <c r="T200" s="67"/>
      <c r="U200" s="36"/>
      <c r="V200" s="36"/>
      <c r="W200" s="36"/>
      <c r="X200" s="36"/>
      <c r="Y200" s="36"/>
      <c r="Z200" s="36"/>
      <c r="AA200" s="36"/>
      <c r="AB200" s="36"/>
      <c r="AC200" s="36"/>
      <c r="AD200" s="36"/>
      <c r="AE200" s="36"/>
      <c r="AT200" s="19" t="s">
        <v>298</v>
      </c>
      <c r="AU200" s="19" t="s">
        <v>81</v>
      </c>
    </row>
    <row r="201" spans="1:65" s="2" customFormat="1" ht="16.5" customHeight="1">
      <c r="A201" s="36"/>
      <c r="B201" s="37"/>
      <c r="C201" s="181" t="s">
        <v>492</v>
      </c>
      <c r="D201" s="181" t="s">
        <v>163</v>
      </c>
      <c r="E201" s="182" t="s">
        <v>1314</v>
      </c>
      <c r="F201" s="183" t="s">
        <v>1315</v>
      </c>
      <c r="G201" s="184" t="s">
        <v>552</v>
      </c>
      <c r="H201" s="185">
        <v>1</v>
      </c>
      <c r="I201" s="186"/>
      <c r="J201" s="187">
        <f>ROUND(I201*H201,2)</f>
        <v>0</v>
      </c>
      <c r="K201" s="183" t="s">
        <v>19</v>
      </c>
      <c r="L201" s="41"/>
      <c r="M201" s="188" t="s">
        <v>19</v>
      </c>
      <c r="N201" s="189" t="s">
        <v>43</v>
      </c>
      <c r="O201" s="66"/>
      <c r="P201" s="190">
        <f>O201*H201</f>
        <v>0</v>
      </c>
      <c r="Q201" s="190">
        <v>0</v>
      </c>
      <c r="R201" s="190">
        <f>Q201*H201</f>
        <v>0</v>
      </c>
      <c r="S201" s="190">
        <v>0</v>
      </c>
      <c r="T201" s="191">
        <f>S201*H201</f>
        <v>0</v>
      </c>
      <c r="U201" s="36"/>
      <c r="V201" s="36"/>
      <c r="W201" s="36"/>
      <c r="X201" s="36"/>
      <c r="Y201" s="36"/>
      <c r="Z201" s="36"/>
      <c r="AA201" s="36"/>
      <c r="AB201" s="36"/>
      <c r="AC201" s="36"/>
      <c r="AD201" s="36"/>
      <c r="AE201" s="36"/>
      <c r="AR201" s="192" t="s">
        <v>168</v>
      </c>
      <c r="AT201" s="192" t="s">
        <v>163</v>
      </c>
      <c r="AU201" s="192" t="s">
        <v>81</v>
      </c>
      <c r="AY201" s="19" t="s">
        <v>160</v>
      </c>
      <c r="BE201" s="193">
        <f>IF(N201="základní",J201,0)</f>
        <v>0</v>
      </c>
      <c r="BF201" s="193">
        <f>IF(N201="snížená",J201,0)</f>
        <v>0</v>
      </c>
      <c r="BG201" s="193">
        <f>IF(N201="zákl. přenesená",J201,0)</f>
        <v>0</v>
      </c>
      <c r="BH201" s="193">
        <f>IF(N201="sníž. přenesená",J201,0)</f>
        <v>0</v>
      </c>
      <c r="BI201" s="193">
        <f>IF(N201="nulová",J201,0)</f>
        <v>0</v>
      </c>
      <c r="BJ201" s="19" t="s">
        <v>79</v>
      </c>
      <c r="BK201" s="193">
        <f>ROUND(I201*H201,2)</f>
        <v>0</v>
      </c>
      <c r="BL201" s="19" t="s">
        <v>168</v>
      </c>
      <c r="BM201" s="192" t="s">
        <v>802</v>
      </c>
    </row>
    <row r="202" spans="1:47" s="2" customFormat="1" ht="29.25">
      <c r="A202" s="36"/>
      <c r="B202" s="37"/>
      <c r="C202" s="38"/>
      <c r="D202" s="201" t="s">
        <v>298</v>
      </c>
      <c r="E202" s="38"/>
      <c r="F202" s="243" t="s">
        <v>1316</v>
      </c>
      <c r="G202" s="38"/>
      <c r="H202" s="38"/>
      <c r="I202" s="196"/>
      <c r="J202" s="38"/>
      <c r="K202" s="38"/>
      <c r="L202" s="41"/>
      <c r="M202" s="197"/>
      <c r="N202" s="198"/>
      <c r="O202" s="66"/>
      <c r="P202" s="66"/>
      <c r="Q202" s="66"/>
      <c r="R202" s="66"/>
      <c r="S202" s="66"/>
      <c r="T202" s="67"/>
      <c r="U202" s="36"/>
      <c r="V202" s="36"/>
      <c r="W202" s="36"/>
      <c r="X202" s="36"/>
      <c r="Y202" s="36"/>
      <c r="Z202" s="36"/>
      <c r="AA202" s="36"/>
      <c r="AB202" s="36"/>
      <c r="AC202" s="36"/>
      <c r="AD202" s="36"/>
      <c r="AE202" s="36"/>
      <c r="AT202" s="19" t="s">
        <v>298</v>
      </c>
      <c r="AU202" s="19" t="s">
        <v>81</v>
      </c>
    </row>
    <row r="203" spans="2:63" s="12" customFormat="1" ht="22.9" customHeight="1">
      <c r="B203" s="165"/>
      <c r="C203" s="166"/>
      <c r="D203" s="167" t="s">
        <v>71</v>
      </c>
      <c r="E203" s="179" t="s">
        <v>771</v>
      </c>
      <c r="F203" s="179" t="s">
        <v>1317</v>
      </c>
      <c r="G203" s="166"/>
      <c r="H203" s="166"/>
      <c r="I203" s="169"/>
      <c r="J203" s="180">
        <f>BK203</f>
        <v>0</v>
      </c>
      <c r="K203" s="166"/>
      <c r="L203" s="171"/>
      <c r="M203" s="172"/>
      <c r="N203" s="173"/>
      <c r="O203" s="173"/>
      <c r="P203" s="174">
        <f>SUM(P204:P206)</f>
        <v>0</v>
      </c>
      <c r="Q203" s="173"/>
      <c r="R203" s="174">
        <f>SUM(R204:R206)</f>
        <v>0</v>
      </c>
      <c r="S203" s="173"/>
      <c r="T203" s="175">
        <f>SUM(T204:T206)</f>
        <v>0</v>
      </c>
      <c r="AR203" s="176" t="s">
        <v>79</v>
      </c>
      <c r="AT203" s="177" t="s">
        <v>71</v>
      </c>
      <c r="AU203" s="177" t="s">
        <v>79</v>
      </c>
      <c r="AY203" s="176" t="s">
        <v>160</v>
      </c>
      <c r="BK203" s="178">
        <f>SUM(BK204:BK206)</f>
        <v>0</v>
      </c>
    </row>
    <row r="204" spans="1:65" s="2" customFormat="1" ht="16.5" customHeight="1">
      <c r="A204" s="36"/>
      <c r="B204" s="37"/>
      <c r="C204" s="181" t="s">
        <v>495</v>
      </c>
      <c r="D204" s="181" t="s">
        <v>163</v>
      </c>
      <c r="E204" s="182" t="s">
        <v>1318</v>
      </c>
      <c r="F204" s="183" t="s">
        <v>1319</v>
      </c>
      <c r="G204" s="184" t="s">
        <v>166</v>
      </c>
      <c r="H204" s="185">
        <v>59.982</v>
      </c>
      <c r="I204" s="186"/>
      <c r="J204" s="187">
        <f>ROUND(I204*H204,2)</f>
        <v>0</v>
      </c>
      <c r="K204" s="183" t="s">
        <v>19</v>
      </c>
      <c r="L204" s="41"/>
      <c r="M204" s="188" t="s">
        <v>19</v>
      </c>
      <c r="N204" s="189" t="s">
        <v>43</v>
      </c>
      <c r="O204" s="66"/>
      <c r="P204" s="190">
        <f>O204*H204</f>
        <v>0</v>
      </c>
      <c r="Q204" s="190">
        <v>0</v>
      </c>
      <c r="R204" s="190">
        <f>Q204*H204</f>
        <v>0</v>
      </c>
      <c r="S204" s="190">
        <v>0</v>
      </c>
      <c r="T204" s="191">
        <f>S204*H204</f>
        <v>0</v>
      </c>
      <c r="U204" s="36"/>
      <c r="V204" s="36"/>
      <c r="W204" s="36"/>
      <c r="X204" s="36"/>
      <c r="Y204" s="36"/>
      <c r="Z204" s="36"/>
      <c r="AA204" s="36"/>
      <c r="AB204" s="36"/>
      <c r="AC204" s="36"/>
      <c r="AD204" s="36"/>
      <c r="AE204" s="36"/>
      <c r="AR204" s="192" t="s">
        <v>168</v>
      </c>
      <c r="AT204" s="192" t="s">
        <v>163</v>
      </c>
      <c r="AU204" s="192" t="s">
        <v>81</v>
      </c>
      <c r="AY204" s="19" t="s">
        <v>160</v>
      </c>
      <c r="BE204" s="193">
        <f>IF(N204="základní",J204,0)</f>
        <v>0</v>
      </c>
      <c r="BF204" s="193">
        <f>IF(N204="snížená",J204,0)</f>
        <v>0</v>
      </c>
      <c r="BG204" s="193">
        <f>IF(N204="zákl. přenesená",J204,0)</f>
        <v>0</v>
      </c>
      <c r="BH204" s="193">
        <f>IF(N204="sníž. přenesená",J204,0)</f>
        <v>0</v>
      </c>
      <c r="BI204" s="193">
        <f>IF(N204="nulová",J204,0)</f>
        <v>0</v>
      </c>
      <c r="BJ204" s="19" t="s">
        <v>79</v>
      </c>
      <c r="BK204" s="193">
        <f>ROUND(I204*H204,2)</f>
        <v>0</v>
      </c>
      <c r="BL204" s="19" t="s">
        <v>168</v>
      </c>
      <c r="BM204" s="192" t="s">
        <v>813</v>
      </c>
    </row>
    <row r="205" spans="1:47" s="2" customFormat="1" ht="29.25">
      <c r="A205" s="36"/>
      <c r="B205" s="37"/>
      <c r="C205" s="38"/>
      <c r="D205" s="201" t="s">
        <v>298</v>
      </c>
      <c r="E205" s="38"/>
      <c r="F205" s="243" t="s">
        <v>1320</v>
      </c>
      <c r="G205" s="38"/>
      <c r="H205" s="38"/>
      <c r="I205" s="196"/>
      <c r="J205" s="38"/>
      <c r="K205" s="38"/>
      <c r="L205" s="41"/>
      <c r="M205" s="197"/>
      <c r="N205" s="198"/>
      <c r="O205" s="66"/>
      <c r="P205" s="66"/>
      <c r="Q205" s="66"/>
      <c r="R205" s="66"/>
      <c r="S205" s="66"/>
      <c r="T205" s="67"/>
      <c r="U205" s="36"/>
      <c r="V205" s="36"/>
      <c r="W205" s="36"/>
      <c r="X205" s="36"/>
      <c r="Y205" s="36"/>
      <c r="Z205" s="36"/>
      <c r="AA205" s="36"/>
      <c r="AB205" s="36"/>
      <c r="AC205" s="36"/>
      <c r="AD205" s="36"/>
      <c r="AE205" s="36"/>
      <c r="AT205" s="19" t="s">
        <v>298</v>
      </c>
      <c r="AU205" s="19" t="s">
        <v>81</v>
      </c>
    </row>
    <row r="206" spans="2:51" s="14" customFormat="1" ht="11.25">
      <c r="B206" s="210"/>
      <c r="C206" s="211"/>
      <c r="D206" s="201" t="s">
        <v>172</v>
      </c>
      <c r="E206" s="212" t="s">
        <v>19</v>
      </c>
      <c r="F206" s="213" t="s">
        <v>1321</v>
      </c>
      <c r="G206" s="211"/>
      <c r="H206" s="214">
        <v>59.982</v>
      </c>
      <c r="I206" s="215"/>
      <c r="J206" s="211"/>
      <c r="K206" s="211"/>
      <c r="L206" s="216"/>
      <c r="M206" s="217"/>
      <c r="N206" s="218"/>
      <c r="O206" s="218"/>
      <c r="P206" s="218"/>
      <c r="Q206" s="218"/>
      <c r="R206" s="218"/>
      <c r="S206" s="218"/>
      <c r="T206" s="219"/>
      <c r="AT206" s="220" t="s">
        <v>172</v>
      </c>
      <c r="AU206" s="220" t="s">
        <v>81</v>
      </c>
      <c r="AV206" s="14" t="s">
        <v>81</v>
      </c>
      <c r="AW206" s="14" t="s">
        <v>33</v>
      </c>
      <c r="AX206" s="14" t="s">
        <v>79</v>
      </c>
      <c r="AY206" s="220" t="s">
        <v>160</v>
      </c>
    </row>
    <row r="207" spans="2:63" s="12" customFormat="1" ht="22.9" customHeight="1">
      <c r="B207" s="165"/>
      <c r="C207" s="166"/>
      <c r="D207" s="167" t="s">
        <v>71</v>
      </c>
      <c r="E207" s="179" t="s">
        <v>1322</v>
      </c>
      <c r="F207" s="179" t="s">
        <v>1323</v>
      </c>
      <c r="G207" s="166"/>
      <c r="H207" s="166"/>
      <c r="I207" s="169"/>
      <c r="J207" s="180">
        <f>BK207</f>
        <v>0</v>
      </c>
      <c r="K207" s="166"/>
      <c r="L207" s="171"/>
      <c r="M207" s="172"/>
      <c r="N207" s="173"/>
      <c r="O207" s="173"/>
      <c r="P207" s="174">
        <f>SUM(P208:P209)</f>
        <v>0</v>
      </c>
      <c r="Q207" s="173"/>
      <c r="R207" s="174">
        <f>SUM(R208:R209)</f>
        <v>0</v>
      </c>
      <c r="S207" s="173"/>
      <c r="T207" s="175">
        <f>SUM(T208:T209)</f>
        <v>0</v>
      </c>
      <c r="AR207" s="176" t="s">
        <v>79</v>
      </c>
      <c r="AT207" s="177" t="s">
        <v>71</v>
      </c>
      <c r="AU207" s="177" t="s">
        <v>79</v>
      </c>
      <c r="AY207" s="176" t="s">
        <v>160</v>
      </c>
      <c r="BK207" s="178">
        <f>SUM(BK208:BK209)</f>
        <v>0</v>
      </c>
    </row>
    <row r="208" spans="1:65" s="2" customFormat="1" ht="16.5" customHeight="1">
      <c r="A208" s="36"/>
      <c r="B208" s="37"/>
      <c r="C208" s="181" t="s">
        <v>498</v>
      </c>
      <c r="D208" s="181" t="s">
        <v>163</v>
      </c>
      <c r="E208" s="182" t="s">
        <v>1324</v>
      </c>
      <c r="F208" s="183" t="s">
        <v>1325</v>
      </c>
      <c r="G208" s="184" t="s">
        <v>192</v>
      </c>
      <c r="H208" s="185">
        <v>50.8</v>
      </c>
      <c r="I208" s="186"/>
      <c r="J208" s="187">
        <f>ROUND(I208*H208,2)</f>
        <v>0</v>
      </c>
      <c r="K208" s="183" t="s">
        <v>19</v>
      </c>
      <c r="L208" s="41"/>
      <c r="M208" s="188" t="s">
        <v>19</v>
      </c>
      <c r="N208" s="189" t="s">
        <v>43</v>
      </c>
      <c r="O208" s="66"/>
      <c r="P208" s="190">
        <f>O208*H208</f>
        <v>0</v>
      </c>
      <c r="Q208" s="190">
        <v>0</v>
      </c>
      <c r="R208" s="190">
        <f>Q208*H208</f>
        <v>0</v>
      </c>
      <c r="S208" s="190">
        <v>0</v>
      </c>
      <c r="T208" s="191">
        <f>S208*H208</f>
        <v>0</v>
      </c>
      <c r="U208" s="36"/>
      <c r="V208" s="36"/>
      <c r="W208" s="36"/>
      <c r="X208" s="36"/>
      <c r="Y208" s="36"/>
      <c r="Z208" s="36"/>
      <c r="AA208" s="36"/>
      <c r="AB208" s="36"/>
      <c r="AC208" s="36"/>
      <c r="AD208" s="36"/>
      <c r="AE208" s="36"/>
      <c r="AR208" s="192" t="s">
        <v>168</v>
      </c>
      <c r="AT208" s="192" t="s">
        <v>163</v>
      </c>
      <c r="AU208" s="192" t="s">
        <v>81</v>
      </c>
      <c r="AY208" s="19" t="s">
        <v>160</v>
      </c>
      <c r="BE208" s="193">
        <f>IF(N208="základní",J208,0)</f>
        <v>0</v>
      </c>
      <c r="BF208" s="193">
        <f>IF(N208="snížená",J208,0)</f>
        <v>0</v>
      </c>
      <c r="BG208" s="193">
        <f>IF(N208="zákl. přenesená",J208,0)</f>
        <v>0</v>
      </c>
      <c r="BH208" s="193">
        <f>IF(N208="sníž. přenesená",J208,0)</f>
        <v>0</v>
      </c>
      <c r="BI208" s="193">
        <f>IF(N208="nulová",J208,0)</f>
        <v>0</v>
      </c>
      <c r="BJ208" s="19" t="s">
        <v>79</v>
      </c>
      <c r="BK208" s="193">
        <f>ROUND(I208*H208,2)</f>
        <v>0</v>
      </c>
      <c r="BL208" s="19" t="s">
        <v>168</v>
      </c>
      <c r="BM208" s="192" t="s">
        <v>821</v>
      </c>
    </row>
    <row r="209" spans="1:47" s="2" customFormat="1" ht="19.5">
      <c r="A209" s="36"/>
      <c r="B209" s="37"/>
      <c r="C209" s="38"/>
      <c r="D209" s="201" t="s">
        <v>298</v>
      </c>
      <c r="E209" s="38"/>
      <c r="F209" s="243" t="s">
        <v>1326</v>
      </c>
      <c r="G209" s="38"/>
      <c r="H209" s="38"/>
      <c r="I209" s="196"/>
      <c r="J209" s="38"/>
      <c r="K209" s="38"/>
      <c r="L209" s="41"/>
      <c r="M209" s="197"/>
      <c r="N209" s="198"/>
      <c r="O209" s="66"/>
      <c r="P209" s="66"/>
      <c r="Q209" s="66"/>
      <c r="R209" s="66"/>
      <c r="S209" s="66"/>
      <c r="T209" s="67"/>
      <c r="U209" s="36"/>
      <c r="V209" s="36"/>
      <c r="W209" s="36"/>
      <c r="X209" s="36"/>
      <c r="Y209" s="36"/>
      <c r="Z209" s="36"/>
      <c r="AA209" s="36"/>
      <c r="AB209" s="36"/>
      <c r="AC209" s="36"/>
      <c r="AD209" s="36"/>
      <c r="AE209" s="36"/>
      <c r="AT209" s="19" t="s">
        <v>298</v>
      </c>
      <c r="AU209" s="19" t="s">
        <v>81</v>
      </c>
    </row>
    <row r="210" spans="2:63" s="12" customFormat="1" ht="22.9" customHeight="1">
      <c r="B210" s="165"/>
      <c r="C210" s="166"/>
      <c r="D210" s="167" t="s">
        <v>71</v>
      </c>
      <c r="E210" s="179" t="s">
        <v>1327</v>
      </c>
      <c r="F210" s="179" t="s">
        <v>1328</v>
      </c>
      <c r="G210" s="166"/>
      <c r="H210" s="166"/>
      <c r="I210" s="169"/>
      <c r="J210" s="180">
        <f>BK210</f>
        <v>0</v>
      </c>
      <c r="K210" s="166"/>
      <c r="L210" s="171"/>
      <c r="M210" s="172"/>
      <c r="N210" s="173"/>
      <c r="O210" s="173"/>
      <c r="P210" s="174">
        <f>SUM(P211:P216)</f>
        <v>0</v>
      </c>
      <c r="Q210" s="173"/>
      <c r="R210" s="174">
        <f>SUM(R211:R216)</f>
        <v>0</v>
      </c>
      <c r="S210" s="173"/>
      <c r="T210" s="175">
        <f>SUM(T211:T216)</f>
        <v>0</v>
      </c>
      <c r="AR210" s="176" t="s">
        <v>79</v>
      </c>
      <c r="AT210" s="177" t="s">
        <v>71</v>
      </c>
      <c r="AU210" s="177" t="s">
        <v>79</v>
      </c>
      <c r="AY210" s="176" t="s">
        <v>160</v>
      </c>
      <c r="BK210" s="178">
        <f>SUM(BK211:BK216)</f>
        <v>0</v>
      </c>
    </row>
    <row r="211" spans="1:65" s="2" customFormat="1" ht="16.5" customHeight="1">
      <c r="A211" s="36"/>
      <c r="B211" s="37"/>
      <c r="C211" s="181" t="s">
        <v>504</v>
      </c>
      <c r="D211" s="181" t="s">
        <v>163</v>
      </c>
      <c r="E211" s="182" t="s">
        <v>1329</v>
      </c>
      <c r="F211" s="183" t="s">
        <v>1330</v>
      </c>
      <c r="G211" s="184" t="s">
        <v>192</v>
      </c>
      <c r="H211" s="185">
        <v>25.5</v>
      </c>
      <c r="I211" s="186"/>
      <c r="J211" s="187">
        <f>ROUND(I211*H211,2)</f>
        <v>0</v>
      </c>
      <c r="K211" s="183" t="s">
        <v>19</v>
      </c>
      <c r="L211" s="41"/>
      <c r="M211" s="188" t="s">
        <v>19</v>
      </c>
      <c r="N211" s="189" t="s">
        <v>43</v>
      </c>
      <c r="O211" s="66"/>
      <c r="P211" s="190">
        <f>O211*H211</f>
        <v>0</v>
      </c>
      <c r="Q211" s="190">
        <v>0</v>
      </c>
      <c r="R211" s="190">
        <f>Q211*H211</f>
        <v>0</v>
      </c>
      <c r="S211" s="190">
        <v>0</v>
      </c>
      <c r="T211" s="191">
        <f>S211*H211</f>
        <v>0</v>
      </c>
      <c r="U211" s="36"/>
      <c r="V211" s="36"/>
      <c r="W211" s="36"/>
      <c r="X211" s="36"/>
      <c r="Y211" s="36"/>
      <c r="Z211" s="36"/>
      <c r="AA211" s="36"/>
      <c r="AB211" s="36"/>
      <c r="AC211" s="36"/>
      <c r="AD211" s="36"/>
      <c r="AE211" s="36"/>
      <c r="AR211" s="192" t="s">
        <v>168</v>
      </c>
      <c r="AT211" s="192" t="s">
        <v>163</v>
      </c>
      <c r="AU211" s="192" t="s">
        <v>81</v>
      </c>
      <c r="AY211" s="19" t="s">
        <v>160</v>
      </c>
      <c r="BE211" s="193">
        <f>IF(N211="základní",J211,0)</f>
        <v>0</v>
      </c>
      <c r="BF211" s="193">
        <f>IF(N211="snížená",J211,0)</f>
        <v>0</v>
      </c>
      <c r="BG211" s="193">
        <f>IF(N211="zákl. přenesená",J211,0)</f>
        <v>0</v>
      </c>
      <c r="BH211" s="193">
        <f>IF(N211="sníž. přenesená",J211,0)</f>
        <v>0</v>
      </c>
      <c r="BI211" s="193">
        <f>IF(N211="nulová",J211,0)</f>
        <v>0</v>
      </c>
      <c r="BJ211" s="19" t="s">
        <v>79</v>
      </c>
      <c r="BK211" s="193">
        <f>ROUND(I211*H211,2)</f>
        <v>0</v>
      </c>
      <c r="BL211" s="19" t="s">
        <v>168</v>
      </c>
      <c r="BM211" s="192" t="s">
        <v>832</v>
      </c>
    </row>
    <row r="212" spans="1:47" s="2" customFormat="1" ht="19.5">
      <c r="A212" s="36"/>
      <c r="B212" s="37"/>
      <c r="C212" s="38"/>
      <c r="D212" s="201" t="s">
        <v>298</v>
      </c>
      <c r="E212" s="38"/>
      <c r="F212" s="243" t="s">
        <v>1331</v>
      </c>
      <c r="G212" s="38"/>
      <c r="H212" s="38"/>
      <c r="I212" s="196"/>
      <c r="J212" s="38"/>
      <c r="K212" s="38"/>
      <c r="L212" s="41"/>
      <c r="M212" s="197"/>
      <c r="N212" s="198"/>
      <c r="O212" s="66"/>
      <c r="P212" s="66"/>
      <c r="Q212" s="66"/>
      <c r="R212" s="66"/>
      <c r="S212" s="66"/>
      <c r="T212" s="67"/>
      <c r="U212" s="36"/>
      <c r="V212" s="36"/>
      <c r="W212" s="36"/>
      <c r="X212" s="36"/>
      <c r="Y212" s="36"/>
      <c r="Z212" s="36"/>
      <c r="AA212" s="36"/>
      <c r="AB212" s="36"/>
      <c r="AC212" s="36"/>
      <c r="AD212" s="36"/>
      <c r="AE212" s="36"/>
      <c r="AT212" s="19" t="s">
        <v>298</v>
      </c>
      <c r="AU212" s="19" t="s">
        <v>81</v>
      </c>
    </row>
    <row r="213" spans="1:65" s="2" customFormat="1" ht="16.5" customHeight="1">
      <c r="A213" s="36"/>
      <c r="B213" s="37"/>
      <c r="C213" s="181" t="s">
        <v>511</v>
      </c>
      <c r="D213" s="181" t="s">
        <v>163</v>
      </c>
      <c r="E213" s="182" t="s">
        <v>1332</v>
      </c>
      <c r="F213" s="183" t="s">
        <v>1333</v>
      </c>
      <c r="G213" s="184" t="s">
        <v>192</v>
      </c>
      <c r="H213" s="185">
        <v>25.5</v>
      </c>
      <c r="I213" s="186"/>
      <c r="J213" s="187">
        <f>ROUND(I213*H213,2)</f>
        <v>0</v>
      </c>
      <c r="K213" s="183" t="s">
        <v>19</v>
      </c>
      <c r="L213" s="41"/>
      <c r="M213" s="188" t="s">
        <v>19</v>
      </c>
      <c r="N213" s="189" t="s">
        <v>43</v>
      </c>
      <c r="O213" s="66"/>
      <c r="P213" s="190">
        <f>O213*H213</f>
        <v>0</v>
      </c>
      <c r="Q213" s="190">
        <v>0</v>
      </c>
      <c r="R213" s="190">
        <f>Q213*H213</f>
        <v>0</v>
      </c>
      <c r="S213" s="190">
        <v>0</v>
      </c>
      <c r="T213" s="191">
        <f>S213*H213</f>
        <v>0</v>
      </c>
      <c r="U213" s="36"/>
      <c r="V213" s="36"/>
      <c r="W213" s="36"/>
      <c r="X213" s="36"/>
      <c r="Y213" s="36"/>
      <c r="Z213" s="36"/>
      <c r="AA213" s="36"/>
      <c r="AB213" s="36"/>
      <c r="AC213" s="36"/>
      <c r="AD213" s="36"/>
      <c r="AE213" s="36"/>
      <c r="AR213" s="192" t="s">
        <v>168</v>
      </c>
      <c r="AT213" s="192" t="s">
        <v>163</v>
      </c>
      <c r="AU213" s="192" t="s">
        <v>81</v>
      </c>
      <c r="AY213" s="19" t="s">
        <v>160</v>
      </c>
      <c r="BE213" s="193">
        <f>IF(N213="základní",J213,0)</f>
        <v>0</v>
      </c>
      <c r="BF213" s="193">
        <f>IF(N213="snížená",J213,0)</f>
        <v>0</v>
      </c>
      <c r="BG213" s="193">
        <f>IF(N213="zákl. přenesená",J213,0)</f>
        <v>0</v>
      </c>
      <c r="BH213" s="193">
        <f>IF(N213="sníž. přenesená",J213,0)</f>
        <v>0</v>
      </c>
      <c r="BI213" s="193">
        <f>IF(N213="nulová",J213,0)</f>
        <v>0</v>
      </c>
      <c r="BJ213" s="19" t="s">
        <v>79</v>
      </c>
      <c r="BK213" s="193">
        <f>ROUND(I213*H213,2)</f>
        <v>0</v>
      </c>
      <c r="BL213" s="19" t="s">
        <v>168</v>
      </c>
      <c r="BM213" s="192" t="s">
        <v>844</v>
      </c>
    </row>
    <row r="214" spans="1:47" s="2" customFormat="1" ht="19.5">
      <c r="A214" s="36"/>
      <c r="B214" s="37"/>
      <c r="C214" s="38"/>
      <c r="D214" s="201" t="s">
        <v>298</v>
      </c>
      <c r="E214" s="38"/>
      <c r="F214" s="243" t="s">
        <v>1331</v>
      </c>
      <c r="G214" s="38"/>
      <c r="H214" s="38"/>
      <c r="I214" s="196"/>
      <c r="J214" s="38"/>
      <c r="K214" s="38"/>
      <c r="L214" s="41"/>
      <c r="M214" s="197"/>
      <c r="N214" s="198"/>
      <c r="O214" s="66"/>
      <c r="P214" s="66"/>
      <c r="Q214" s="66"/>
      <c r="R214" s="66"/>
      <c r="S214" s="66"/>
      <c r="T214" s="67"/>
      <c r="U214" s="36"/>
      <c r="V214" s="36"/>
      <c r="W214" s="36"/>
      <c r="X214" s="36"/>
      <c r="Y214" s="36"/>
      <c r="Z214" s="36"/>
      <c r="AA214" s="36"/>
      <c r="AB214" s="36"/>
      <c r="AC214" s="36"/>
      <c r="AD214" s="36"/>
      <c r="AE214" s="36"/>
      <c r="AT214" s="19" t="s">
        <v>298</v>
      </c>
      <c r="AU214" s="19" t="s">
        <v>81</v>
      </c>
    </row>
    <row r="215" spans="1:65" s="2" customFormat="1" ht="16.5" customHeight="1">
      <c r="A215" s="36"/>
      <c r="B215" s="37"/>
      <c r="C215" s="181" t="s">
        <v>517</v>
      </c>
      <c r="D215" s="181" t="s">
        <v>163</v>
      </c>
      <c r="E215" s="182" t="s">
        <v>1334</v>
      </c>
      <c r="F215" s="183" t="s">
        <v>1335</v>
      </c>
      <c r="G215" s="184" t="s">
        <v>192</v>
      </c>
      <c r="H215" s="185">
        <v>25.5</v>
      </c>
      <c r="I215" s="186"/>
      <c r="J215" s="187">
        <f>ROUND(I215*H215,2)</f>
        <v>0</v>
      </c>
      <c r="K215" s="183" t="s">
        <v>19</v>
      </c>
      <c r="L215" s="41"/>
      <c r="M215" s="188" t="s">
        <v>19</v>
      </c>
      <c r="N215" s="189" t="s">
        <v>43</v>
      </c>
      <c r="O215" s="66"/>
      <c r="P215" s="190">
        <f>O215*H215</f>
        <v>0</v>
      </c>
      <c r="Q215" s="190">
        <v>0</v>
      </c>
      <c r="R215" s="190">
        <f>Q215*H215</f>
        <v>0</v>
      </c>
      <c r="S215" s="190">
        <v>0</v>
      </c>
      <c r="T215" s="191">
        <f>S215*H215</f>
        <v>0</v>
      </c>
      <c r="U215" s="36"/>
      <c r="V215" s="36"/>
      <c r="W215" s="36"/>
      <c r="X215" s="36"/>
      <c r="Y215" s="36"/>
      <c r="Z215" s="36"/>
      <c r="AA215" s="36"/>
      <c r="AB215" s="36"/>
      <c r="AC215" s="36"/>
      <c r="AD215" s="36"/>
      <c r="AE215" s="36"/>
      <c r="AR215" s="192" t="s">
        <v>168</v>
      </c>
      <c r="AT215" s="192" t="s">
        <v>163</v>
      </c>
      <c r="AU215" s="192" t="s">
        <v>81</v>
      </c>
      <c r="AY215" s="19" t="s">
        <v>160</v>
      </c>
      <c r="BE215" s="193">
        <f>IF(N215="základní",J215,0)</f>
        <v>0</v>
      </c>
      <c r="BF215" s="193">
        <f>IF(N215="snížená",J215,0)</f>
        <v>0</v>
      </c>
      <c r="BG215" s="193">
        <f>IF(N215="zákl. přenesená",J215,0)</f>
        <v>0</v>
      </c>
      <c r="BH215" s="193">
        <f>IF(N215="sníž. přenesená",J215,0)</f>
        <v>0</v>
      </c>
      <c r="BI215" s="193">
        <f>IF(N215="nulová",J215,0)</f>
        <v>0</v>
      </c>
      <c r="BJ215" s="19" t="s">
        <v>79</v>
      </c>
      <c r="BK215" s="193">
        <f>ROUND(I215*H215,2)</f>
        <v>0</v>
      </c>
      <c r="BL215" s="19" t="s">
        <v>168</v>
      </c>
      <c r="BM215" s="192" t="s">
        <v>861</v>
      </c>
    </row>
    <row r="216" spans="1:47" s="2" customFormat="1" ht="19.5">
      <c r="A216" s="36"/>
      <c r="B216" s="37"/>
      <c r="C216" s="38"/>
      <c r="D216" s="201" t="s">
        <v>298</v>
      </c>
      <c r="E216" s="38"/>
      <c r="F216" s="243" t="s">
        <v>1331</v>
      </c>
      <c r="G216" s="38"/>
      <c r="H216" s="38"/>
      <c r="I216" s="196"/>
      <c r="J216" s="38"/>
      <c r="K216" s="38"/>
      <c r="L216" s="41"/>
      <c r="M216" s="262"/>
      <c r="N216" s="263"/>
      <c r="O216" s="259"/>
      <c r="P216" s="259"/>
      <c r="Q216" s="259"/>
      <c r="R216" s="259"/>
      <c r="S216" s="259"/>
      <c r="T216" s="264"/>
      <c r="U216" s="36"/>
      <c r="V216" s="36"/>
      <c r="W216" s="36"/>
      <c r="X216" s="36"/>
      <c r="Y216" s="36"/>
      <c r="Z216" s="36"/>
      <c r="AA216" s="36"/>
      <c r="AB216" s="36"/>
      <c r="AC216" s="36"/>
      <c r="AD216" s="36"/>
      <c r="AE216" s="36"/>
      <c r="AT216" s="19" t="s">
        <v>298</v>
      </c>
      <c r="AU216" s="19" t="s">
        <v>81</v>
      </c>
    </row>
    <row r="217" spans="1:31" s="2" customFormat="1" ht="6.95" customHeight="1">
      <c r="A217" s="36"/>
      <c r="B217" s="49"/>
      <c r="C217" s="50"/>
      <c r="D217" s="50"/>
      <c r="E217" s="50"/>
      <c r="F217" s="50"/>
      <c r="G217" s="50"/>
      <c r="H217" s="50"/>
      <c r="I217" s="50"/>
      <c r="J217" s="50"/>
      <c r="K217" s="50"/>
      <c r="L217" s="41"/>
      <c r="M217" s="36"/>
      <c r="O217" s="36"/>
      <c r="P217" s="36"/>
      <c r="Q217" s="36"/>
      <c r="R217" s="36"/>
      <c r="S217" s="36"/>
      <c r="T217" s="36"/>
      <c r="U217" s="36"/>
      <c r="V217" s="36"/>
      <c r="W217" s="36"/>
      <c r="X217" s="36"/>
      <c r="Y217" s="36"/>
      <c r="Z217" s="36"/>
      <c r="AA217" s="36"/>
      <c r="AB217" s="36"/>
      <c r="AC217" s="36"/>
      <c r="AD217" s="36"/>
      <c r="AE217" s="36"/>
    </row>
  </sheetData>
  <sheetProtection algorithmName="SHA-512" hashValue="GZ0tWo8ZcVMshlA1D/cKDDdELkP2s5Y09Vmr9jYJxGpeCHoaiagFdFoGkiSpwKSHHfheaDmIxYeqsT8qqyxRRA==" saltValue="/mqyYB94bbD5aFB1EiBHzJoVzbX6maErLUI8HBn583BNXL7lx+wNletU4eaB/LWFKl+xzPSCfZLsM0M9ExmZbA==" spinCount="100000" sheet="1" objects="1" scenarios="1" formatColumns="0" formatRows="0" autoFilter="0"/>
  <autoFilter ref="C94:K216"/>
  <mergeCells count="9">
    <mergeCell ref="E50:H50"/>
    <mergeCell ref="E85:H85"/>
    <mergeCell ref="E87:H8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10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406"/>
      <c r="M2" s="406"/>
      <c r="N2" s="406"/>
      <c r="O2" s="406"/>
      <c r="P2" s="406"/>
      <c r="Q2" s="406"/>
      <c r="R2" s="406"/>
      <c r="S2" s="406"/>
      <c r="T2" s="406"/>
      <c r="U2" s="406"/>
      <c r="V2" s="406"/>
      <c r="AT2" s="19" t="s">
        <v>101</v>
      </c>
    </row>
    <row r="3" spans="2:46" s="1" customFormat="1" ht="6.95" customHeight="1">
      <c r="B3" s="111"/>
      <c r="C3" s="112"/>
      <c r="D3" s="112"/>
      <c r="E3" s="112"/>
      <c r="F3" s="112"/>
      <c r="G3" s="112"/>
      <c r="H3" s="112"/>
      <c r="I3" s="112"/>
      <c r="J3" s="112"/>
      <c r="K3" s="112"/>
      <c r="L3" s="22"/>
      <c r="AT3" s="19" t="s">
        <v>81</v>
      </c>
    </row>
    <row r="4" spans="2:46" s="1" customFormat="1" ht="24.95" customHeight="1">
      <c r="B4" s="22"/>
      <c r="D4" s="113" t="s">
        <v>115</v>
      </c>
      <c r="L4" s="22"/>
      <c r="M4" s="114" t="s">
        <v>10</v>
      </c>
      <c r="AT4" s="19" t="s">
        <v>4</v>
      </c>
    </row>
    <row r="5" spans="2:12" s="1" customFormat="1" ht="6.95" customHeight="1">
      <c r="B5" s="22"/>
      <c r="L5" s="22"/>
    </row>
    <row r="6" spans="2:12" s="1" customFormat="1" ht="12" customHeight="1">
      <c r="B6" s="22"/>
      <c r="D6" s="115" t="s">
        <v>16</v>
      </c>
      <c r="L6" s="22"/>
    </row>
    <row r="7" spans="2:12" s="1" customFormat="1" ht="16.5" customHeight="1">
      <c r="B7" s="22"/>
      <c r="E7" s="407" t="str">
        <f>'Rekapitulace stavby'!K6</f>
        <v>Hala na sůl CM Lanškroun</v>
      </c>
      <c r="F7" s="408"/>
      <c r="G7" s="408"/>
      <c r="H7" s="408"/>
      <c r="L7" s="22"/>
    </row>
    <row r="8" spans="1:31" s="2" customFormat="1" ht="12" customHeight="1">
      <c r="A8" s="36"/>
      <c r="B8" s="41"/>
      <c r="C8" s="36"/>
      <c r="D8" s="115" t="s">
        <v>116</v>
      </c>
      <c r="E8" s="36"/>
      <c r="F8" s="36"/>
      <c r="G8" s="36"/>
      <c r="H8" s="36"/>
      <c r="I8" s="36"/>
      <c r="J8" s="36"/>
      <c r="K8" s="36"/>
      <c r="L8" s="116"/>
      <c r="S8" s="36"/>
      <c r="T8" s="36"/>
      <c r="U8" s="36"/>
      <c r="V8" s="36"/>
      <c r="W8" s="36"/>
      <c r="X8" s="36"/>
      <c r="Y8" s="36"/>
      <c r="Z8" s="36"/>
      <c r="AA8" s="36"/>
      <c r="AB8" s="36"/>
      <c r="AC8" s="36"/>
      <c r="AD8" s="36"/>
      <c r="AE8" s="36"/>
    </row>
    <row r="9" spans="1:31" s="2" customFormat="1" ht="16.5" customHeight="1">
      <c r="A9" s="36"/>
      <c r="B9" s="41"/>
      <c r="C9" s="36"/>
      <c r="D9" s="36"/>
      <c r="E9" s="410" t="s">
        <v>1336</v>
      </c>
      <c r="F9" s="409"/>
      <c r="G9" s="409"/>
      <c r="H9" s="409"/>
      <c r="I9" s="36"/>
      <c r="J9" s="36"/>
      <c r="K9" s="36"/>
      <c r="L9" s="116"/>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16"/>
      <c r="S10" s="36"/>
      <c r="T10" s="36"/>
      <c r="U10" s="36"/>
      <c r="V10" s="36"/>
      <c r="W10" s="36"/>
      <c r="X10" s="36"/>
      <c r="Y10" s="36"/>
      <c r="Z10" s="36"/>
      <c r="AA10" s="36"/>
      <c r="AB10" s="36"/>
      <c r="AC10" s="36"/>
      <c r="AD10" s="36"/>
      <c r="AE10" s="36"/>
    </row>
    <row r="11" spans="1:31" s="2" customFormat="1" ht="12" customHeight="1">
      <c r="A11" s="36"/>
      <c r="B11" s="41"/>
      <c r="C11" s="36"/>
      <c r="D11" s="115" t="s">
        <v>18</v>
      </c>
      <c r="E11" s="36"/>
      <c r="F11" s="105" t="s">
        <v>19</v>
      </c>
      <c r="G11" s="36"/>
      <c r="H11" s="36"/>
      <c r="I11" s="115" t="s">
        <v>20</v>
      </c>
      <c r="J11" s="105" t="s">
        <v>19</v>
      </c>
      <c r="K11" s="36"/>
      <c r="L11" s="116"/>
      <c r="S11" s="36"/>
      <c r="T11" s="36"/>
      <c r="U11" s="36"/>
      <c r="V11" s="36"/>
      <c r="W11" s="36"/>
      <c r="X11" s="36"/>
      <c r="Y11" s="36"/>
      <c r="Z11" s="36"/>
      <c r="AA11" s="36"/>
      <c r="AB11" s="36"/>
      <c r="AC11" s="36"/>
      <c r="AD11" s="36"/>
      <c r="AE11" s="36"/>
    </row>
    <row r="12" spans="1:31" s="2" customFormat="1" ht="12" customHeight="1">
      <c r="A12" s="36"/>
      <c r="B12" s="41"/>
      <c r="C12" s="36"/>
      <c r="D12" s="115" t="s">
        <v>21</v>
      </c>
      <c r="E12" s="36"/>
      <c r="F12" s="105" t="s">
        <v>22</v>
      </c>
      <c r="G12" s="36"/>
      <c r="H12" s="36"/>
      <c r="I12" s="115" t="s">
        <v>23</v>
      </c>
      <c r="J12" s="117">
        <f>'Rekapitulace stavby'!AN8</f>
        <v>0</v>
      </c>
      <c r="K12" s="36"/>
      <c r="L12" s="116"/>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16"/>
      <c r="S13" s="36"/>
      <c r="T13" s="36"/>
      <c r="U13" s="36"/>
      <c r="V13" s="36"/>
      <c r="W13" s="36"/>
      <c r="X13" s="36"/>
      <c r="Y13" s="36"/>
      <c r="Z13" s="36"/>
      <c r="AA13" s="36"/>
      <c r="AB13" s="36"/>
      <c r="AC13" s="36"/>
      <c r="AD13" s="36"/>
      <c r="AE13" s="36"/>
    </row>
    <row r="14" spans="1:31" s="2" customFormat="1" ht="12" customHeight="1">
      <c r="A14" s="36"/>
      <c r="B14" s="41"/>
      <c r="C14" s="36"/>
      <c r="D14" s="115" t="s">
        <v>24</v>
      </c>
      <c r="E14" s="36"/>
      <c r="F14" s="36"/>
      <c r="G14" s="36"/>
      <c r="H14" s="36"/>
      <c r="I14" s="115" t="s">
        <v>25</v>
      </c>
      <c r="J14" s="105" t="str">
        <f>IF('Rekapitulace stavby'!AN10="","",'Rekapitulace stavby'!AN10)</f>
        <v/>
      </c>
      <c r="K14" s="36"/>
      <c r="L14" s="116"/>
      <c r="S14" s="36"/>
      <c r="T14" s="36"/>
      <c r="U14" s="36"/>
      <c r="V14" s="36"/>
      <c r="W14" s="36"/>
      <c r="X14" s="36"/>
      <c r="Y14" s="36"/>
      <c r="Z14" s="36"/>
      <c r="AA14" s="36"/>
      <c r="AB14" s="36"/>
      <c r="AC14" s="36"/>
      <c r="AD14" s="36"/>
      <c r="AE14" s="36"/>
    </row>
    <row r="15" spans="1:31" s="2" customFormat="1" ht="18" customHeight="1">
      <c r="A15" s="36"/>
      <c r="B15" s="41"/>
      <c r="C15" s="36"/>
      <c r="D15" s="36"/>
      <c r="E15" s="105" t="str">
        <f>IF('Rekapitulace stavby'!E11="","",'Rekapitulace stavby'!E11)</f>
        <v>SÚS Pardubického kraje</v>
      </c>
      <c r="F15" s="36"/>
      <c r="G15" s="36"/>
      <c r="H15" s="36"/>
      <c r="I15" s="115" t="s">
        <v>27</v>
      </c>
      <c r="J15" s="105" t="str">
        <f>IF('Rekapitulace stavby'!AN11="","",'Rekapitulace stavby'!AN11)</f>
        <v/>
      </c>
      <c r="K15" s="36"/>
      <c r="L15" s="116"/>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16"/>
      <c r="S16" s="36"/>
      <c r="T16" s="36"/>
      <c r="U16" s="36"/>
      <c r="V16" s="36"/>
      <c r="W16" s="36"/>
      <c r="X16" s="36"/>
      <c r="Y16" s="36"/>
      <c r="Z16" s="36"/>
      <c r="AA16" s="36"/>
      <c r="AB16" s="36"/>
      <c r="AC16" s="36"/>
      <c r="AD16" s="36"/>
      <c r="AE16" s="36"/>
    </row>
    <row r="17" spans="1:31" s="2" customFormat="1" ht="12" customHeight="1">
      <c r="A17" s="36"/>
      <c r="B17" s="41"/>
      <c r="C17" s="36"/>
      <c r="D17" s="115" t="s">
        <v>28</v>
      </c>
      <c r="E17" s="36"/>
      <c r="F17" s="36"/>
      <c r="G17" s="36"/>
      <c r="H17" s="36"/>
      <c r="I17" s="115" t="s">
        <v>25</v>
      </c>
      <c r="J17" s="32" t="str">
        <f>'Rekapitulace stavby'!AN13</f>
        <v>Vyplň údaj</v>
      </c>
      <c r="K17" s="36"/>
      <c r="L17" s="116"/>
      <c r="S17" s="36"/>
      <c r="T17" s="36"/>
      <c r="U17" s="36"/>
      <c r="V17" s="36"/>
      <c r="W17" s="36"/>
      <c r="X17" s="36"/>
      <c r="Y17" s="36"/>
      <c r="Z17" s="36"/>
      <c r="AA17" s="36"/>
      <c r="AB17" s="36"/>
      <c r="AC17" s="36"/>
      <c r="AD17" s="36"/>
      <c r="AE17" s="36"/>
    </row>
    <row r="18" spans="1:31" s="2" customFormat="1" ht="18" customHeight="1">
      <c r="A18" s="36"/>
      <c r="B18" s="41"/>
      <c r="C18" s="36"/>
      <c r="D18" s="36"/>
      <c r="E18" s="411" t="str">
        <f>'Rekapitulace stavby'!E14</f>
        <v>Vyplň údaj</v>
      </c>
      <c r="F18" s="412"/>
      <c r="G18" s="412"/>
      <c r="H18" s="412"/>
      <c r="I18" s="115" t="s">
        <v>27</v>
      </c>
      <c r="J18" s="32" t="str">
        <f>'Rekapitulace stavby'!AN14</f>
        <v>Vyplň údaj</v>
      </c>
      <c r="K18" s="36"/>
      <c r="L18" s="116"/>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6"/>
      <c r="S19" s="36"/>
      <c r="T19" s="36"/>
      <c r="U19" s="36"/>
      <c r="V19" s="36"/>
      <c r="W19" s="36"/>
      <c r="X19" s="36"/>
      <c r="Y19" s="36"/>
      <c r="Z19" s="36"/>
      <c r="AA19" s="36"/>
      <c r="AB19" s="36"/>
      <c r="AC19" s="36"/>
      <c r="AD19" s="36"/>
      <c r="AE19" s="36"/>
    </row>
    <row r="20" spans="1:31" s="2" customFormat="1" ht="12" customHeight="1">
      <c r="A20" s="36"/>
      <c r="B20" s="41"/>
      <c r="C20" s="36"/>
      <c r="D20" s="115" t="s">
        <v>30</v>
      </c>
      <c r="E20" s="36"/>
      <c r="F20" s="36"/>
      <c r="G20" s="36"/>
      <c r="H20" s="36"/>
      <c r="I20" s="115" t="s">
        <v>25</v>
      </c>
      <c r="J20" s="105" t="s">
        <v>31</v>
      </c>
      <c r="K20" s="36"/>
      <c r="L20" s="116"/>
      <c r="S20" s="36"/>
      <c r="T20" s="36"/>
      <c r="U20" s="36"/>
      <c r="V20" s="36"/>
      <c r="W20" s="36"/>
      <c r="X20" s="36"/>
      <c r="Y20" s="36"/>
      <c r="Z20" s="36"/>
      <c r="AA20" s="36"/>
      <c r="AB20" s="36"/>
      <c r="AC20" s="36"/>
      <c r="AD20" s="36"/>
      <c r="AE20" s="36"/>
    </row>
    <row r="21" spans="1:31" s="2" customFormat="1" ht="18" customHeight="1">
      <c r="A21" s="36"/>
      <c r="B21" s="41"/>
      <c r="C21" s="36"/>
      <c r="D21" s="36"/>
      <c r="E21" s="105" t="s">
        <v>19</v>
      </c>
      <c r="F21" s="36"/>
      <c r="G21" s="36"/>
      <c r="H21" s="36"/>
      <c r="I21" s="115" t="s">
        <v>27</v>
      </c>
      <c r="J21" s="105" t="s">
        <v>19</v>
      </c>
      <c r="K21" s="36"/>
      <c r="L21" s="116"/>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6"/>
      <c r="S22" s="36"/>
      <c r="T22" s="36"/>
      <c r="U22" s="36"/>
      <c r="V22" s="36"/>
      <c r="W22" s="36"/>
      <c r="X22" s="36"/>
      <c r="Y22" s="36"/>
      <c r="Z22" s="36"/>
      <c r="AA22" s="36"/>
      <c r="AB22" s="36"/>
      <c r="AC22" s="36"/>
      <c r="AD22" s="36"/>
      <c r="AE22" s="36"/>
    </row>
    <row r="23" spans="1:31" s="2" customFormat="1" ht="12" customHeight="1">
      <c r="A23" s="36"/>
      <c r="B23" s="41"/>
      <c r="C23" s="36"/>
      <c r="D23" s="115" t="s">
        <v>34</v>
      </c>
      <c r="E23" s="36"/>
      <c r="F23" s="36"/>
      <c r="G23" s="36"/>
      <c r="H23" s="36"/>
      <c r="I23" s="115" t="s">
        <v>25</v>
      </c>
      <c r="J23" s="105" t="str">
        <f>IF('Rekapitulace stavby'!AN19="","",'Rekapitulace stavby'!AN19)</f>
        <v/>
      </c>
      <c r="K23" s="36"/>
      <c r="L23" s="116"/>
      <c r="S23" s="36"/>
      <c r="T23" s="36"/>
      <c r="U23" s="36"/>
      <c r="V23" s="36"/>
      <c r="W23" s="36"/>
      <c r="X23" s="36"/>
      <c r="Y23" s="36"/>
      <c r="Z23" s="36"/>
      <c r="AA23" s="36"/>
      <c r="AB23" s="36"/>
      <c r="AC23" s="36"/>
      <c r="AD23" s="36"/>
      <c r="AE23" s="36"/>
    </row>
    <row r="24" spans="1:31" s="2" customFormat="1" ht="18" customHeight="1">
      <c r="A24" s="36"/>
      <c r="B24" s="41"/>
      <c r="C24" s="36"/>
      <c r="D24" s="36"/>
      <c r="E24" s="105" t="str">
        <f>IF('Rekapitulace stavby'!E20="","",'Rekapitulace stavby'!E20)</f>
        <v>Ing.Jiří Pitra</v>
      </c>
      <c r="F24" s="36"/>
      <c r="G24" s="36"/>
      <c r="H24" s="36"/>
      <c r="I24" s="115" t="s">
        <v>27</v>
      </c>
      <c r="J24" s="105" t="str">
        <f>IF('Rekapitulace stavby'!AN20="","",'Rekapitulace stavby'!AN20)</f>
        <v/>
      </c>
      <c r="K24" s="36"/>
      <c r="L24" s="116"/>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6"/>
      <c r="S25" s="36"/>
      <c r="T25" s="36"/>
      <c r="U25" s="36"/>
      <c r="V25" s="36"/>
      <c r="W25" s="36"/>
      <c r="X25" s="36"/>
      <c r="Y25" s="36"/>
      <c r="Z25" s="36"/>
      <c r="AA25" s="36"/>
      <c r="AB25" s="36"/>
      <c r="AC25" s="36"/>
      <c r="AD25" s="36"/>
      <c r="AE25" s="36"/>
    </row>
    <row r="26" spans="1:31" s="2" customFormat="1" ht="12" customHeight="1">
      <c r="A26" s="36"/>
      <c r="B26" s="41"/>
      <c r="C26" s="36"/>
      <c r="D26" s="115" t="s">
        <v>36</v>
      </c>
      <c r="E26" s="36"/>
      <c r="F26" s="36"/>
      <c r="G26" s="36"/>
      <c r="H26" s="36"/>
      <c r="I26" s="36"/>
      <c r="J26" s="36"/>
      <c r="K26" s="36"/>
      <c r="L26" s="116"/>
      <c r="S26" s="36"/>
      <c r="T26" s="36"/>
      <c r="U26" s="36"/>
      <c r="V26" s="36"/>
      <c r="W26" s="36"/>
      <c r="X26" s="36"/>
      <c r="Y26" s="36"/>
      <c r="Z26" s="36"/>
      <c r="AA26" s="36"/>
      <c r="AB26" s="36"/>
      <c r="AC26" s="36"/>
      <c r="AD26" s="36"/>
      <c r="AE26" s="36"/>
    </row>
    <row r="27" spans="1:31" s="8" customFormat="1" ht="16.5" customHeight="1">
      <c r="A27" s="118"/>
      <c r="B27" s="119"/>
      <c r="C27" s="118"/>
      <c r="D27" s="118"/>
      <c r="E27" s="413" t="s">
        <v>19</v>
      </c>
      <c r="F27" s="413"/>
      <c r="G27" s="413"/>
      <c r="H27" s="413"/>
      <c r="I27" s="118"/>
      <c r="J27" s="118"/>
      <c r="K27" s="118"/>
      <c r="L27" s="120"/>
      <c r="S27" s="118"/>
      <c r="T27" s="118"/>
      <c r="U27" s="118"/>
      <c r="V27" s="118"/>
      <c r="W27" s="118"/>
      <c r="X27" s="118"/>
      <c r="Y27" s="118"/>
      <c r="Z27" s="118"/>
      <c r="AA27" s="118"/>
      <c r="AB27" s="118"/>
      <c r="AC27" s="118"/>
      <c r="AD27" s="118"/>
      <c r="AE27" s="118"/>
    </row>
    <row r="28" spans="1:31" s="2" customFormat="1" ht="6.95" customHeight="1">
      <c r="A28" s="36"/>
      <c r="B28" s="41"/>
      <c r="C28" s="36"/>
      <c r="D28" s="36"/>
      <c r="E28" s="36"/>
      <c r="F28" s="36"/>
      <c r="G28" s="36"/>
      <c r="H28" s="36"/>
      <c r="I28" s="36"/>
      <c r="J28" s="36"/>
      <c r="K28" s="36"/>
      <c r="L28" s="116"/>
      <c r="S28" s="36"/>
      <c r="T28" s="36"/>
      <c r="U28" s="36"/>
      <c r="V28" s="36"/>
      <c r="W28" s="36"/>
      <c r="X28" s="36"/>
      <c r="Y28" s="36"/>
      <c r="Z28" s="36"/>
      <c r="AA28" s="36"/>
      <c r="AB28" s="36"/>
      <c r="AC28" s="36"/>
      <c r="AD28" s="36"/>
      <c r="AE28" s="36"/>
    </row>
    <row r="29" spans="1:31" s="2" customFormat="1" ht="6.95" customHeight="1">
      <c r="A29" s="36"/>
      <c r="B29" s="41"/>
      <c r="C29" s="36"/>
      <c r="D29" s="121"/>
      <c r="E29" s="121"/>
      <c r="F29" s="121"/>
      <c r="G29" s="121"/>
      <c r="H29" s="121"/>
      <c r="I29" s="121"/>
      <c r="J29" s="121"/>
      <c r="K29" s="121"/>
      <c r="L29" s="116"/>
      <c r="S29" s="36"/>
      <c r="T29" s="36"/>
      <c r="U29" s="36"/>
      <c r="V29" s="36"/>
      <c r="W29" s="36"/>
      <c r="X29" s="36"/>
      <c r="Y29" s="36"/>
      <c r="Z29" s="36"/>
      <c r="AA29" s="36"/>
      <c r="AB29" s="36"/>
      <c r="AC29" s="36"/>
      <c r="AD29" s="36"/>
      <c r="AE29" s="36"/>
    </row>
    <row r="30" spans="1:31" s="2" customFormat="1" ht="25.35" customHeight="1">
      <c r="A30" s="36"/>
      <c r="B30" s="41"/>
      <c r="C30" s="36"/>
      <c r="D30" s="122" t="s">
        <v>38</v>
      </c>
      <c r="E30" s="36"/>
      <c r="F30" s="36"/>
      <c r="G30" s="36"/>
      <c r="H30" s="36"/>
      <c r="I30" s="36"/>
      <c r="J30" s="123">
        <f>ROUND(J81,2)</f>
        <v>0</v>
      </c>
      <c r="K30" s="36"/>
      <c r="L30" s="116"/>
      <c r="S30" s="36"/>
      <c r="T30" s="36"/>
      <c r="U30" s="36"/>
      <c r="V30" s="36"/>
      <c r="W30" s="36"/>
      <c r="X30" s="36"/>
      <c r="Y30" s="36"/>
      <c r="Z30" s="36"/>
      <c r="AA30" s="36"/>
      <c r="AB30" s="36"/>
      <c r="AC30" s="36"/>
      <c r="AD30" s="36"/>
      <c r="AE30" s="36"/>
    </row>
    <row r="31" spans="1:31" s="2" customFormat="1" ht="6.95" customHeight="1">
      <c r="A31" s="36"/>
      <c r="B31" s="41"/>
      <c r="C31" s="36"/>
      <c r="D31" s="121"/>
      <c r="E31" s="121"/>
      <c r="F31" s="121"/>
      <c r="G31" s="121"/>
      <c r="H31" s="121"/>
      <c r="I31" s="121"/>
      <c r="J31" s="121"/>
      <c r="K31" s="121"/>
      <c r="L31" s="116"/>
      <c r="S31" s="36"/>
      <c r="T31" s="36"/>
      <c r="U31" s="36"/>
      <c r="V31" s="36"/>
      <c r="W31" s="36"/>
      <c r="X31" s="36"/>
      <c r="Y31" s="36"/>
      <c r="Z31" s="36"/>
      <c r="AA31" s="36"/>
      <c r="AB31" s="36"/>
      <c r="AC31" s="36"/>
      <c r="AD31" s="36"/>
      <c r="AE31" s="36"/>
    </row>
    <row r="32" spans="1:31" s="2" customFormat="1" ht="14.45" customHeight="1">
      <c r="A32" s="36"/>
      <c r="B32" s="41"/>
      <c r="C32" s="36"/>
      <c r="D32" s="36"/>
      <c r="E32" s="36"/>
      <c r="F32" s="124" t="s">
        <v>40</v>
      </c>
      <c r="G32" s="36"/>
      <c r="H32" s="36"/>
      <c r="I32" s="124" t="s">
        <v>39</v>
      </c>
      <c r="J32" s="124" t="s">
        <v>41</v>
      </c>
      <c r="K32" s="36"/>
      <c r="L32" s="116"/>
      <c r="S32" s="36"/>
      <c r="T32" s="36"/>
      <c r="U32" s="36"/>
      <c r="V32" s="36"/>
      <c r="W32" s="36"/>
      <c r="X32" s="36"/>
      <c r="Y32" s="36"/>
      <c r="Z32" s="36"/>
      <c r="AA32" s="36"/>
      <c r="AB32" s="36"/>
      <c r="AC32" s="36"/>
      <c r="AD32" s="36"/>
      <c r="AE32" s="36"/>
    </row>
    <row r="33" spans="1:31" s="2" customFormat="1" ht="14.45" customHeight="1">
      <c r="A33" s="36"/>
      <c r="B33" s="41"/>
      <c r="C33" s="36"/>
      <c r="D33" s="125" t="s">
        <v>42</v>
      </c>
      <c r="E33" s="115" t="s">
        <v>43</v>
      </c>
      <c r="F33" s="126">
        <f>ROUND((SUM(BE81:BE104)),2)</f>
        <v>0</v>
      </c>
      <c r="G33" s="36"/>
      <c r="H33" s="36"/>
      <c r="I33" s="127">
        <v>0.21</v>
      </c>
      <c r="J33" s="126">
        <f>ROUND(((SUM(BE81:BE104))*I33),2)</f>
        <v>0</v>
      </c>
      <c r="K33" s="36"/>
      <c r="L33" s="116"/>
      <c r="S33" s="36"/>
      <c r="T33" s="36"/>
      <c r="U33" s="36"/>
      <c r="V33" s="36"/>
      <c r="W33" s="36"/>
      <c r="X33" s="36"/>
      <c r="Y33" s="36"/>
      <c r="Z33" s="36"/>
      <c r="AA33" s="36"/>
      <c r="AB33" s="36"/>
      <c r="AC33" s="36"/>
      <c r="AD33" s="36"/>
      <c r="AE33" s="36"/>
    </row>
    <row r="34" spans="1:31" s="2" customFormat="1" ht="14.45" customHeight="1">
      <c r="A34" s="36"/>
      <c r="B34" s="41"/>
      <c r="C34" s="36"/>
      <c r="D34" s="36"/>
      <c r="E34" s="115" t="s">
        <v>44</v>
      </c>
      <c r="F34" s="126">
        <f>ROUND((SUM(BF81:BF104)),2)</f>
        <v>0</v>
      </c>
      <c r="G34" s="36"/>
      <c r="H34" s="36"/>
      <c r="I34" s="127">
        <v>0.15</v>
      </c>
      <c r="J34" s="126">
        <f>ROUND(((SUM(BF81:BF104))*I34),2)</f>
        <v>0</v>
      </c>
      <c r="K34" s="36"/>
      <c r="L34" s="116"/>
      <c r="S34" s="36"/>
      <c r="T34" s="36"/>
      <c r="U34" s="36"/>
      <c r="V34" s="36"/>
      <c r="W34" s="36"/>
      <c r="X34" s="36"/>
      <c r="Y34" s="36"/>
      <c r="Z34" s="36"/>
      <c r="AA34" s="36"/>
      <c r="AB34" s="36"/>
      <c r="AC34" s="36"/>
      <c r="AD34" s="36"/>
      <c r="AE34" s="36"/>
    </row>
    <row r="35" spans="1:31" s="2" customFormat="1" ht="14.45" customHeight="1" hidden="1">
      <c r="A35" s="36"/>
      <c r="B35" s="41"/>
      <c r="C35" s="36"/>
      <c r="D35" s="36"/>
      <c r="E35" s="115" t="s">
        <v>45</v>
      </c>
      <c r="F35" s="126">
        <f>ROUND((SUM(BG81:BG104)),2)</f>
        <v>0</v>
      </c>
      <c r="G35" s="36"/>
      <c r="H35" s="36"/>
      <c r="I35" s="127">
        <v>0.21</v>
      </c>
      <c r="J35" s="126">
        <f>0</f>
        <v>0</v>
      </c>
      <c r="K35" s="36"/>
      <c r="L35" s="116"/>
      <c r="S35" s="36"/>
      <c r="T35" s="36"/>
      <c r="U35" s="36"/>
      <c r="V35" s="36"/>
      <c r="W35" s="36"/>
      <c r="X35" s="36"/>
      <c r="Y35" s="36"/>
      <c r="Z35" s="36"/>
      <c r="AA35" s="36"/>
      <c r="AB35" s="36"/>
      <c r="AC35" s="36"/>
      <c r="AD35" s="36"/>
      <c r="AE35" s="36"/>
    </row>
    <row r="36" spans="1:31" s="2" customFormat="1" ht="14.45" customHeight="1" hidden="1">
      <c r="A36" s="36"/>
      <c r="B36" s="41"/>
      <c r="C36" s="36"/>
      <c r="D36" s="36"/>
      <c r="E36" s="115" t="s">
        <v>46</v>
      </c>
      <c r="F36" s="126">
        <f>ROUND((SUM(BH81:BH104)),2)</f>
        <v>0</v>
      </c>
      <c r="G36" s="36"/>
      <c r="H36" s="36"/>
      <c r="I36" s="127">
        <v>0.15</v>
      </c>
      <c r="J36" s="126">
        <f>0</f>
        <v>0</v>
      </c>
      <c r="K36" s="36"/>
      <c r="L36" s="116"/>
      <c r="S36" s="36"/>
      <c r="T36" s="36"/>
      <c r="U36" s="36"/>
      <c r="V36" s="36"/>
      <c r="W36" s="36"/>
      <c r="X36" s="36"/>
      <c r="Y36" s="36"/>
      <c r="Z36" s="36"/>
      <c r="AA36" s="36"/>
      <c r="AB36" s="36"/>
      <c r="AC36" s="36"/>
      <c r="AD36" s="36"/>
      <c r="AE36" s="36"/>
    </row>
    <row r="37" spans="1:31" s="2" customFormat="1" ht="14.45" customHeight="1" hidden="1">
      <c r="A37" s="36"/>
      <c r="B37" s="41"/>
      <c r="C37" s="36"/>
      <c r="D37" s="36"/>
      <c r="E37" s="115" t="s">
        <v>47</v>
      </c>
      <c r="F37" s="126">
        <f>ROUND((SUM(BI81:BI104)),2)</f>
        <v>0</v>
      </c>
      <c r="G37" s="36"/>
      <c r="H37" s="36"/>
      <c r="I37" s="127">
        <v>0</v>
      </c>
      <c r="J37" s="126">
        <f>0</f>
        <v>0</v>
      </c>
      <c r="K37" s="36"/>
      <c r="L37" s="116"/>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6"/>
      <c r="S38" s="36"/>
      <c r="T38" s="36"/>
      <c r="U38" s="36"/>
      <c r="V38" s="36"/>
      <c r="W38" s="36"/>
      <c r="X38" s="36"/>
      <c r="Y38" s="36"/>
      <c r="Z38" s="36"/>
      <c r="AA38" s="36"/>
      <c r="AB38" s="36"/>
      <c r="AC38" s="36"/>
      <c r="AD38" s="36"/>
      <c r="AE38" s="36"/>
    </row>
    <row r="39" spans="1:31" s="2" customFormat="1" ht="25.35" customHeight="1">
      <c r="A39" s="36"/>
      <c r="B39" s="41"/>
      <c r="C39" s="128"/>
      <c r="D39" s="129" t="s">
        <v>48</v>
      </c>
      <c r="E39" s="130"/>
      <c r="F39" s="130"/>
      <c r="G39" s="131" t="s">
        <v>49</v>
      </c>
      <c r="H39" s="132" t="s">
        <v>50</v>
      </c>
      <c r="I39" s="130"/>
      <c r="J39" s="133">
        <f>SUM(J30:J37)</f>
        <v>0</v>
      </c>
      <c r="K39" s="134"/>
      <c r="L39" s="116"/>
      <c r="S39" s="36"/>
      <c r="T39" s="36"/>
      <c r="U39" s="36"/>
      <c r="V39" s="36"/>
      <c r="W39" s="36"/>
      <c r="X39" s="36"/>
      <c r="Y39" s="36"/>
      <c r="Z39" s="36"/>
      <c r="AA39" s="36"/>
      <c r="AB39" s="36"/>
      <c r="AC39" s="36"/>
      <c r="AD39" s="36"/>
      <c r="AE39" s="36"/>
    </row>
    <row r="40" spans="1:31" s="2" customFormat="1" ht="14.45" customHeight="1">
      <c r="A40" s="36"/>
      <c r="B40" s="135"/>
      <c r="C40" s="136"/>
      <c r="D40" s="136"/>
      <c r="E40" s="136"/>
      <c r="F40" s="136"/>
      <c r="G40" s="136"/>
      <c r="H40" s="136"/>
      <c r="I40" s="136"/>
      <c r="J40" s="136"/>
      <c r="K40" s="136"/>
      <c r="L40" s="116"/>
      <c r="S40" s="36"/>
      <c r="T40" s="36"/>
      <c r="U40" s="36"/>
      <c r="V40" s="36"/>
      <c r="W40" s="36"/>
      <c r="X40" s="36"/>
      <c r="Y40" s="36"/>
      <c r="Z40" s="36"/>
      <c r="AA40" s="36"/>
      <c r="AB40" s="36"/>
      <c r="AC40" s="36"/>
      <c r="AD40" s="36"/>
      <c r="AE40" s="36"/>
    </row>
    <row r="44" spans="1:31" s="2" customFormat="1" ht="6.95" customHeight="1">
      <c r="A44" s="36"/>
      <c r="B44" s="137"/>
      <c r="C44" s="138"/>
      <c r="D44" s="138"/>
      <c r="E44" s="138"/>
      <c r="F44" s="138"/>
      <c r="G44" s="138"/>
      <c r="H44" s="138"/>
      <c r="I44" s="138"/>
      <c r="J44" s="138"/>
      <c r="K44" s="138"/>
      <c r="L44" s="116"/>
      <c r="S44" s="36"/>
      <c r="T44" s="36"/>
      <c r="U44" s="36"/>
      <c r="V44" s="36"/>
      <c r="W44" s="36"/>
      <c r="X44" s="36"/>
      <c r="Y44" s="36"/>
      <c r="Z44" s="36"/>
      <c r="AA44" s="36"/>
      <c r="AB44" s="36"/>
      <c r="AC44" s="36"/>
      <c r="AD44" s="36"/>
      <c r="AE44" s="36"/>
    </row>
    <row r="45" spans="1:31" s="2" customFormat="1" ht="24.95" customHeight="1">
      <c r="A45" s="36"/>
      <c r="B45" s="37"/>
      <c r="C45" s="25" t="s">
        <v>120</v>
      </c>
      <c r="D45" s="38"/>
      <c r="E45" s="38"/>
      <c r="F45" s="38"/>
      <c r="G45" s="38"/>
      <c r="H45" s="38"/>
      <c r="I45" s="38"/>
      <c r="J45" s="38"/>
      <c r="K45" s="38"/>
      <c r="L45" s="116"/>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6"/>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6"/>
      <c r="S47" s="36"/>
      <c r="T47" s="36"/>
      <c r="U47" s="36"/>
      <c r="V47" s="36"/>
      <c r="W47" s="36"/>
      <c r="X47" s="36"/>
      <c r="Y47" s="36"/>
      <c r="Z47" s="36"/>
      <c r="AA47" s="36"/>
      <c r="AB47" s="36"/>
      <c r="AC47" s="36"/>
      <c r="AD47" s="36"/>
      <c r="AE47" s="36"/>
    </row>
    <row r="48" spans="1:31" s="2" customFormat="1" ht="16.5" customHeight="1">
      <c r="A48" s="36"/>
      <c r="B48" s="37"/>
      <c r="C48" s="38"/>
      <c r="D48" s="38"/>
      <c r="E48" s="414" t="str">
        <f>E7</f>
        <v>Hala na sůl CM Lanškroun</v>
      </c>
      <c r="F48" s="415"/>
      <c r="G48" s="415"/>
      <c r="H48" s="415"/>
      <c r="I48" s="38"/>
      <c r="J48" s="38"/>
      <c r="K48" s="38"/>
      <c r="L48" s="116"/>
      <c r="S48" s="36"/>
      <c r="T48" s="36"/>
      <c r="U48" s="36"/>
      <c r="V48" s="36"/>
      <c r="W48" s="36"/>
      <c r="X48" s="36"/>
      <c r="Y48" s="36"/>
      <c r="Z48" s="36"/>
      <c r="AA48" s="36"/>
      <c r="AB48" s="36"/>
      <c r="AC48" s="36"/>
      <c r="AD48" s="36"/>
      <c r="AE48" s="36"/>
    </row>
    <row r="49" spans="1:31" s="2" customFormat="1" ht="12" customHeight="1">
      <c r="A49" s="36"/>
      <c r="B49" s="37"/>
      <c r="C49" s="31" t="s">
        <v>116</v>
      </c>
      <c r="D49" s="38"/>
      <c r="E49" s="38"/>
      <c r="F49" s="38"/>
      <c r="G49" s="38"/>
      <c r="H49" s="38"/>
      <c r="I49" s="38"/>
      <c r="J49" s="38"/>
      <c r="K49" s="38"/>
      <c r="L49" s="116"/>
      <c r="S49" s="36"/>
      <c r="T49" s="36"/>
      <c r="U49" s="36"/>
      <c r="V49" s="36"/>
      <c r="W49" s="36"/>
      <c r="X49" s="36"/>
      <c r="Y49" s="36"/>
      <c r="Z49" s="36"/>
      <c r="AA49" s="36"/>
      <c r="AB49" s="36"/>
      <c r="AC49" s="36"/>
      <c r="AD49" s="36"/>
      <c r="AE49" s="36"/>
    </row>
    <row r="50" spans="1:31" s="2" customFormat="1" ht="16.5" customHeight="1">
      <c r="A50" s="36"/>
      <c r="B50" s="37"/>
      <c r="C50" s="38"/>
      <c r="D50" s="38"/>
      <c r="E50" s="363" t="str">
        <f>E9</f>
        <v>D1-03 - Přípojka elektro</v>
      </c>
      <c r="F50" s="416"/>
      <c r="G50" s="416"/>
      <c r="H50" s="416"/>
      <c r="I50" s="38"/>
      <c r="J50" s="38"/>
      <c r="K50" s="38"/>
      <c r="L50" s="116"/>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16"/>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31" t="s">
        <v>23</v>
      </c>
      <c r="J52" s="61">
        <f>IF(J12="","",J12)</f>
        <v>0</v>
      </c>
      <c r="K52" s="38"/>
      <c r="L52" s="116"/>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16"/>
      <c r="S53" s="36"/>
      <c r="T53" s="36"/>
      <c r="U53" s="36"/>
      <c r="V53" s="36"/>
      <c r="W53" s="36"/>
      <c r="X53" s="36"/>
      <c r="Y53" s="36"/>
      <c r="Z53" s="36"/>
      <c r="AA53" s="36"/>
      <c r="AB53" s="36"/>
      <c r="AC53" s="36"/>
      <c r="AD53" s="36"/>
      <c r="AE53" s="36"/>
    </row>
    <row r="54" spans="1:31" s="2" customFormat="1" ht="15.2" customHeight="1">
      <c r="A54" s="36"/>
      <c r="B54" s="37"/>
      <c r="C54" s="31" t="s">
        <v>24</v>
      </c>
      <c r="D54" s="38"/>
      <c r="E54" s="38"/>
      <c r="F54" s="29" t="str">
        <f>E15</f>
        <v>SÚS Pardubického kraje</v>
      </c>
      <c r="G54" s="38"/>
      <c r="H54" s="38"/>
      <c r="I54" s="31" t="s">
        <v>30</v>
      </c>
      <c r="J54" s="34" t="str">
        <f>E21</f>
        <v/>
      </c>
      <c r="K54" s="38"/>
      <c r="L54" s="116"/>
      <c r="S54" s="36"/>
      <c r="T54" s="36"/>
      <c r="U54" s="36"/>
      <c r="V54" s="36"/>
      <c r="W54" s="36"/>
      <c r="X54" s="36"/>
      <c r="Y54" s="36"/>
      <c r="Z54" s="36"/>
      <c r="AA54" s="36"/>
      <c r="AB54" s="36"/>
      <c r="AC54" s="36"/>
      <c r="AD54" s="36"/>
      <c r="AE54" s="36"/>
    </row>
    <row r="55" spans="1:31" s="2" customFormat="1" ht="15.2" customHeight="1">
      <c r="A55" s="36"/>
      <c r="B55" s="37"/>
      <c r="C55" s="31" t="s">
        <v>28</v>
      </c>
      <c r="D55" s="38"/>
      <c r="E55" s="38"/>
      <c r="F55" s="29" t="str">
        <f>IF(E18="","",E18)</f>
        <v>Vyplň údaj</v>
      </c>
      <c r="G55" s="38"/>
      <c r="H55" s="38"/>
      <c r="I55" s="31" t="s">
        <v>34</v>
      </c>
      <c r="J55" s="34" t="str">
        <f>E24</f>
        <v>Ing.Jiří Pitra</v>
      </c>
      <c r="K55" s="38"/>
      <c r="L55" s="116"/>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16"/>
      <c r="S56" s="36"/>
      <c r="T56" s="36"/>
      <c r="U56" s="36"/>
      <c r="V56" s="36"/>
      <c r="W56" s="36"/>
      <c r="X56" s="36"/>
      <c r="Y56" s="36"/>
      <c r="Z56" s="36"/>
      <c r="AA56" s="36"/>
      <c r="AB56" s="36"/>
      <c r="AC56" s="36"/>
      <c r="AD56" s="36"/>
      <c r="AE56" s="36"/>
    </row>
    <row r="57" spans="1:31" s="2" customFormat="1" ht="29.25" customHeight="1">
      <c r="A57" s="36"/>
      <c r="B57" s="37"/>
      <c r="C57" s="139" t="s">
        <v>121</v>
      </c>
      <c r="D57" s="140"/>
      <c r="E57" s="140"/>
      <c r="F57" s="140"/>
      <c r="G57" s="140"/>
      <c r="H57" s="140"/>
      <c r="I57" s="140"/>
      <c r="J57" s="141" t="s">
        <v>122</v>
      </c>
      <c r="K57" s="140"/>
      <c r="L57" s="116"/>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16"/>
      <c r="S58" s="36"/>
      <c r="T58" s="36"/>
      <c r="U58" s="36"/>
      <c r="V58" s="36"/>
      <c r="W58" s="36"/>
      <c r="X58" s="36"/>
      <c r="Y58" s="36"/>
      <c r="Z58" s="36"/>
      <c r="AA58" s="36"/>
      <c r="AB58" s="36"/>
      <c r="AC58" s="36"/>
      <c r="AD58" s="36"/>
      <c r="AE58" s="36"/>
    </row>
    <row r="59" spans="1:47" s="2" customFormat="1" ht="22.9" customHeight="1">
      <c r="A59" s="36"/>
      <c r="B59" s="37"/>
      <c r="C59" s="142" t="s">
        <v>70</v>
      </c>
      <c r="D59" s="38"/>
      <c r="E59" s="38"/>
      <c r="F59" s="38"/>
      <c r="G59" s="38"/>
      <c r="H59" s="38"/>
      <c r="I59" s="38"/>
      <c r="J59" s="79">
        <f>J81</f>
        <v>0</v>
      </c>
      <c r="K59" s="38"/>
      <c r="L59" s="116"/>
      <c r="S59" s="36"/>
      <c r="T59" s="36"/>
      <c r="U59" s="36"/>
      <c r="V59" s="36"/>
      <c r="W59" s="36"/>
      <c r="X59" s="36"/>
      <c r="Y59" s="36"/>
      <c r="Z59" s="36"/>
      <c r="AA59" s="36"/>
      <c r="AB59" s="36"/>
      <c r="AC59" s="36"/>
      <c r="AD59" s="36"/>
      <c r="AE59" s="36"/>
      <c r="AU59" s="19" t="s">
        <v>123</v>
      </c>
    </row>
    <row r="60" spans="2:12" s="9" customFormat="1" ht="24.95" customHeight="1">
      <c r="B60" s="143"/>
      <c r="C60" s="144"/>
      <c r="D60" s="145" t="s">
        <v>1019</v>
      </c>
      <c r="E60" s="146"/>
      <c r="F60" s="146"/>
      <c r="G60" s="146"/>
      <c r="H60" s="146"/>
      <c r="I60" s="146"/>
      <c r="J60" s="147">
        <f>J82</f>
        <v>0</v>
      </c>
      <c r="K60" s="144"/>
      <c r="L60" s="148"/>
    </row>
    <row r="61" spans="2:12" s="9" customFormat="1" ht="24.95" customHeight="1">
      <c r="B61" s="143"/>
      <c r="C61" s="144"/>
      <c r="D61" s="145" t="s">
        <v>1337</v>
      </c>
      <c r="E61" s="146"/>
      <c r="F61" s="146"/>
      <c r="G61" s="146"/>
      <c r="H61" s="146"/>
      <c r="I61" s="146"/>
      <c r="J61" s="147">
        <f>J99</f>
        <v>0</v>
      </c>
      <c r="K61" s="144"/>
      <c r="L61" s="148"/>
    </row>
    <row r="62" spans="1:31" s="2" customFormat="1" ht="21.75" customHeight="1">
      <c r="A62" s="36"/>
      <c r="B62" s="37"/>
      <c r="C62" s="38"/>
      <c r="D62" s="38"/>
      <c r="E62" s="38"/>
      <c r="F62" s="38"/>
      <c r="G62" s="38"/>
      <c r="H62" s="38"/>
      <c r="I62" s="38"/>
      <c r="J62" s="38"/>
      <c r="K62" s="38"/>
      <c r="L62" s="116"/>
      <c r="S62" s="36"/>
      <c r="T62" s="36"/>
      <c r="U62" s="36"/>
      <c r="V62" s="36"/>
      <c r="W62" s="36"/>
      <c r="X62" s="36"/>
      <c r="Y62" s="36"/>
      <c r="Z62" s="36"/>
      <c r="AA62" s="36"/>
      <c r="AB62" s="36"/>
      <c r="AC62" s="36"/>
      <c r="AD62" s="36"/>
      <c r="AE62" s="36"/>
    </row>
    <row r="63" spans="1:31" s="2" customFormat="1" ht="6.95" customHeight="1">
      <c r="A63" s="36"/>
      <c r="B63" s="49"/>
      <c r="C63" s="50"/>
      <c r="D63" s="50"/>
      <c r="E63" s="50"/>
      <c r="F63" s="50"/>
      <c r="G63" s="50"/>
      <c r="H63" s="50"/>
      <c r="I63" s="50"/>
      <c r="J63" s="50"/>
      <c r="K63" s="50"/>
      <c r="L63" s="116"/>
      <c r="S63" s="36"/>
      <c r="T63" s="36"/>
      <c r="U63" s="36"/>
      <c r="V63" s="36"/>
      <c r="W63" s="36"/>
      <c r="X63" s="36"/>
      <c r="Y63" s="36"/>
      <c r="Z63" s="36"/>
      <c r="AA63" s="36"/>
      <c r="AB63" s="36"/>
      <c r="AC63" s="36"/>
      <c r="AD63" s="36"/>
      <c r="AE63" s="36"/>
    </row>
    <row r="67" spans="1:31" s="2" customFormat="1" ht="6.95" customHeight="1">
      <c r="A67" s="36"/>
      <c r="B67" s="51"/>
      <c r="C67" s="52"/>
      <c r="D67" s="52"/>
      <c r="E67" s="52"/>
      <c r="F67" s="52"/>
      <c r="G67" s="52"/>
      <c r="H67" s="52"/>
      <c r="I67" s="52"/>
      <c r="J67" s="52"/>
      <c r="K67" s="52"/>
      <c r="L67" s="116"/>
      <c r="S67" s="36"/>
      <c r="T67" s="36"/>
      <c r="U67" s="36"/>
      <c r="V67" s="36"/>
      <c r="W67" s="36"/>
      <c r="X67" s="36"/>
      <c r="Y67" s="36"/>
      <c r="Z67" s="36"/>
      <c r="AA67" s="36"/>
      <c r="AB67" s="36"/>
      <c r="AC67" s="36"/>
      <c r="AD67" s="36"/>
      <c r="AE67" s="36"/>
    </row>
    <row r="68" spans="1:31" s="2" customFormat="1" ht="24.95" customHeight="1">
      <c r="A68" s="36"/>
      <c r="B68" s="37"/>
      <c r="C68" s="25" t="s">
        <v>145</v>
      </c>
      <c r="D68" s="38"/>
      <c r="E68" s="38"/>
      <c r="F68" s="38"/>
      <c r="G68" s="38"/>
      <c r="H68" s="38"/>
      <c r="I68" s="38"/>
      <c r="J68" s="38"/>
      <c r="K68" s="38"/>
      <c r="L68" s="116"/>
      <c r="S68" s="36"/>
      <c r="T68" s="36"/>
      <c r="U68" s="36"/>
      <c r="V68" s="36"/>
      <c r="W68" s="36"/>
      <c r="X68" s="36"/>
      <c r="Y68" s="36"/>
      <c r="Z68" s="36"/>
      <c r="AA68" s="36"/>
      <c r="AB68" s="36"/>
      <c r="AC68" s="36"/>
      <c r="AD68" s="36"/>
      <c r="AE68" s="36"/>
    </row>
    <row r="69" spans="1:31" s="2" customFormat="1" ht="6.95" customHeight="1">
      <c r="A69" s="36"/>
      <c r="B69" s="37"/>
      <c r="C69" s="38"/>
      <c r="D69" s="38"/>
      <c r="E69" s="38"/>
      <c r="F69" s="38"/>
      <c r="G69" s="38"/>
      <c r="H69" s="38"/>
      <c r="I69" s="38"/>
      <c r="J69" s="38"/>
      <c r="K69" s="38"/>
      <c r="L69" s="116"/>
      <c r="S69" s="36"/>
      <c r="T69" s="36"/>
      <c r="U69" s="36"/>
      <c r="V69" s="36"/>
      <c r="W69" s="36"/>
      <c r="X69" s="36"/>
      <c r="Y69" s="36"/>
      <c r="Z69" s="36"/>
      <c r="AA69" s="36"/>
      <c r="AB69" s="36"/>
      <c r="AC69" s="36"/>
      <c r="AD69" s="36"/>
      <c r="AE69" s="36"/>
    </row>
    <row r="70" spans="1:31" s="2" customFormat="1" ht="12" customHeight="1">
      <c r="A70" s="36"/>
      <c r="B70" s="37"/>
      <c r="C70" s="31" t="s">
        <v>16</v>
      </c>
      <c r="D70" s="38"/>
      <c r="E70" s="38"/>
      <c r="F70" s="38"/>
      <c r="G70" s="38"/>
      <c r="H70" s="38"/>
      <c r="I70" s="38"/>
      <c r="J70" s="38"/>
      <c r="K70" s="38"/>
      <c r="L70" s="116"/>
      <c r="S70" s="36"/>
      <c r="T70" s="36"/>
      <c r="U70" s="36"/>
      <c r="V70" s="36"/>
      <c r="W70" s="36"/>
      <c r="X70" s="36"/>
      <c r="Y70" s="36"/>
      <c r="Z70" s="36"/>
      <c r="AA70" s="36"/>
      <c r="AB70" s="36"/>
      <c r="AC70" s="36"/>
      <c r="AD70" s="36"/>
      <c r="AE70" s="36"/>
    </row>
    <row r="71" spans="1:31" s="2" customFormat="1" ht="16.5" customHeight="1">
      <c r="A71" s="36"/>
      <c r="B71" s="37"/>
      <c r="C71" s="38"/>
      <c r="D71" s="38"/>
      <c r="E71" s="414" t="str">
        <f>E7</f>
        <v>Hala na sůl CM Lanškroun</v>
      </c>
      <c r="F71" s="415"/>
      <c r="G71" s="415"/>
      <c r="H71" s="415"/>
      <c r="I71" s="38"/>
      <c r="J71" s="38"/>
      <c r="K71" s="38"/>
      <c r="L71" s="116"/>
      <c r="S71" s="36"/>
      <c r="T71" s="36"/>
      <c r="U71" s="36"/>
      <c r="V71" s="36"/>
      <c r="W71" s="36"/>
      <c r="X71" s="36"/>
      <c r="Y71" s="36"/>
      <c r="Z71" s="36"/>
      <c r="AA71" s="36"/>
      <c r="AB71" s="36"/>
      <c r="AC71" s="36"/>
      <c r="AD71" s="36"/>
      <c r="AE71" s="36"/>
    </row>
    <row r="72" spans="1:31" s="2" customFormat="1" ht="12" customHeight="1">
      <c r="A72" s="36"/>
      <c r="B72" s="37"/>
      <c r="C72" s="31" t="s">
        <v>116</v>
      </c>
      <c r="D72" s="38"/>
      <c r="E72" s="38"/>
      <c r="F72" s="38"/>
      <c r="G72" s="38"/>
      <c r="H72" s="38"/>
      <c r="I72" s="38"/>
      <c r="J72" s="38"/>
      <c r="K72" s="38"/>
      <c r="L72" s="116"/>
      <c r="S72" s="36"/>
      <c r="T72" s="36"/>
      <c r="U72" s="36"/>
      <c r="V72" s="36"/>
      <c r="W72" s="36"/>
      <c r="X72" s="36"/>
      <c r="Y72" s="36"/>
      <c r="Z72" s="36"/>
      <c r="AA72" s="36"/>
      <c r="AB72" s="36"/>
      <c r="AC72" s="36"/>
      <c r="AD72" s="36"/>
      <c r="AE72" s="36"/>
    </row>
    <row r="73" spans="1:31" s="2" customFormat="1" ht="16.5" customHeight="1">
      <c r="A73" s="36"/>
      <c r="B73" s="37"/>
      <c r="C73" s="38"/>
      <c r="D73" s="38"/>
      <c r="E73" s="363" t="str">
        <f>E9</f>
        <v>D1-03 - Přípojka elektro</v>
      </c>
      <c r="F73" s="416"/>
      <c r="G73" s="416"/>
      <c r="H73" s="416"/>
      <c r="I73" s="38"/>
      <c r="J73" s="38"/>
      <c r="K73" s="38"/>
      <c r="L73" s="116"/>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38"/>
      <c r="J74" s="38"/>
      <c r="K74" s="38"/>
      <c r="L74" s="116"/>
      <c r="S74" s="36"/>
      <c r="T74" s="36"/>
      <c r="U74" s="36"/>
      <c r="V74" s="36"/>
      <c r="W74" s="36"/>
      <c r="X74" s="36"/>
      <c r="Y74" s="36"/>
      <c r="Z74" s="36"/>
      <c r="AA74" s="36"/>
      <c r="AB74" s="36"/>
      <c r="AC74" s="36"/>
      <c r="AD74" s="36"/>
      <c r="AE74" s="36"/>
    </row>
    <row r="75" spans="1:31" s="2" customFormat="1" ht="12" customHeight="1">
      <c r="A75" s="36"/>
      <c r="B75" s="37"/>
      <c r="C75" s="31" t="s">
        <v>21</v>
      </c>
      <c r="D75" s="38"/>
      <c r="E75" s="38"/>
      <c r="F75" s="29" t="str">
        <f>F12</f>
        <v xml:space="preserve"> </v>
      </c>
      <c r="G75" s="38"/>
      <c r="H75" s="38"/>
      <c r="I75" s="31" t="s">
        <v>23</v>
      </c>
      <c r="J75" s="61">
        <f>IF(J12="","",J12)</f>
        <v>0</v>
      </c>
      <c r="K75" s="38"/>
      <c r="L75" s="116"/>
      <c r="S75" s="36"/>
      <c r="T75" s="36"/>
      <c r="U75" s="36"/>
      <c r="V75" s="36"/>
      <c r="W75" s="36"/>
      <c r="X75" s="36"/>
      <c r="Y75" s="36"/>
      <c r="Z75" s="36"/>
      <c r="AA75" s="36"/>
      <c r="AB75" s="36"/>
      <c r="AC75" s="36"/>
      <c r="AD75" s="36"/>
      <c r="AE75" s="36"/>
    </row>
    <row r="76" spans="1:31" s="2" customFormat="1" ht="6.95" customHeight="1">
      <c r="A76" s="36"/>
      <c r="B76" s="37"/>
      <c r="C76" s="38"/>
      <c r="D76" s="38"/>
      <c r="E76" s="38"/>
      <c r="F76" s="38"/>
      <c r="G76" s="38"/>
      <c r="H76" s="38"/>
      <c r="I76" s="38"/>
      <c r="J76" s="38"/>
      <c r="K76" s="38"/>
      <c r="L76" s="116"/>
      <c r="S76" s="36"/>
      <c r="T76" s="36"/>
      <c r="U76" s="36"/>
      <c r="V76" s="36"/>
      <c r="W76" s="36"/>
      <c r="X76" s="36"/>
      <c r="Y76" s="36"/>
      <c r="Z76" s="36"/>
      <c r="AA76" s="36"/>
      <c r="AB76" s="36"/>
      <c r="AC76" s="36"/>
      <c r="AD76" s="36"/>
      <c r="AE76" s="36"/>
    </row>
    <row r="77" spans="1:31" s="2" customFormat="1" ht="15.2" customHeight="1">
      <c r="A77" s="36"/>
      <c r="B77" s="37"/>
      <c r="C77" s="31" t="s">
        <v>24</v>
      </c>
      <c r="D77" s="38"/>
      <c r="E77" s="38"/>
      <c r="F77" s="29" t="str">
        <f>E15</f>
        <v>SÚS Pardubického kraje</v>
      </c>
      <c r="G77" s="38"/>
      <c r="H77" s="38"/>
      <c r="I77" s="31" t="s">
        <v>30</v>
      </c>
      <c r="J77" s="34" t="str">
        <f>E21</f>
        <v/>
      </c>
      <c r="K77" s="38"/>
      <c r="L77" s="116"/>
      <c r="S77" s="36"/>
      <c r="T77" s="36"/>
      <c r="U77" s="36"/>
      <c r="V77" s="36"/>
      <c r="W77" s="36"/>
      <c r="X77" s="36"/>
      <c r="Y77" s="36"/>
      <c r="Z77" s="36"/>
      <c r="AA77" s="36"/>
      <c r="AB77" s="36"/>
      <c r="AC77" s="36"/>
      <c r="AD77" s="36"/>
      <c r="AE77" s="36"/>
    </row>
    <row r="78" spans="1:31" s="2" customFormat="1" ht="15.2" customHeight="1">
      <c r="A78" s="36"/>
      <c r="B78" s="37"/>
      <c r="C78" s="31" t="s">
        <v>28</v>
      </c>
      <c r="D78" s="38"/>
      <c r="E78" s="38"/>
      <c r="F78" s="29" t="str">
        <f>IF(E18="","",E18)</f>
        <v>Vyplň údaj</v>
      </c>
      <c r="G78" s="38"/>
      <c r="H78" s="38"/>
      <c r="I78" s="31" t="s">
        <v>34</v>
      </c>
      <c r="J78" s="34" t="str">
        <f>E24</f>
        <v>Ing.Jiří Pitra</v>
      </c>
      <c r="K78" s="38"/>
      <c r="L78" s="116"/>
      <c r="S78" s="36"/>
      <c r="T78" s="36"/>
      <c r="U78" s="36"/>
      <c r="V78" s="36"/>
      <c r="W78" s="36"/>
      <c r="X78" s="36"/>
      <c r="Y78" s="36"/>
      <c r="Z78" s="36"/>
      <c r="AA78" s="36"/>
      <c r="AB78" s="36"/>
      <c r="AC78" s="36"/>
      <c r="AD78" s="36"/>
      <c r="AE78" s="36"/>
    </row>
    <row r="79" spans="1:31" s="2" customFormat="1" ht="10.35" customHeight="1">
      <c r="A79" s="36"/>
      <c r="B79" s="37"/>
      <c r="C79" s="38"/>
      <c r="D79" s="38"/>
      <c r="E79" s="38"/>
      <c r="F79" s="38"/>
      <c r="G79" s="38"/>
      <c r="H79" s="38"/>
      <c r="I79" s="38"/>
      <c r="J79" s="38"/>
      <c r="K79" s="38"/>
      <c r="L79" s="116"/>
      <c r="S79" s="36"/>
      <c r="T79" s="36"/>
      <c r="U79" s="36"/>
      <c r="V79" s="36"/>
      <c r="W79" s="36"/>
      <c r="X79" s="36"/>
      <c r="Y79" s="36"/>
      <c r="Z79" s="36"/>
      <c r="AA79" s="36"/>
      <c r="AB79" s="36"/>
      <c r="AC79" s="36"/>
      <c r="AD79" s="36"/>
      <c r="AE79" s="36"/>
    </row>
    <row r="80" spans="1:31" s="11" customFormat="1" ht="29.25" customHeight="1">
      <c r="A80" s="154"/>
      <c r="B80" s="155"/>
      <c r="C80" s="156" t="s">
        <v>146</v>
      </c>
      <c r="D80" s="157" t="s">
        <v>57</v>
      </c>
      <c r="E80" s="157" t="s">
        <v>53</v>
      </c>
      <c r="F80" s="157" t="s">
        <v>54</v>
      </c>
      <c r="G80" s="157" t="s">
        <v>147</v>
      </c>
      <c r="H80" s="157" t="s">
        <v>148</v>
      </c>
      <c r="I80" s="157" t="s">
        <v>149</v>
      </c>
      <c r="J80" s="157" t="s">
        <v>122</v>
      </c>
      <c r="K80" s="158" t="s">
        <v>150</v>
      </c>
      <c r="L80" s="159"/>
      <c r="M80" s="70" t="s">
        <v>19</v>
      </c>
      <c r="N80" s="71" t="s">
        <v>42</v>
      </c>
      <c r="O80" s="71" t="s">
        <v>151</v>
      </c>
      <c r="P80" s="71" t="s">
        <v>152</v>
      </c>
      <c r="Q80" s="71" t="s">
        <v>153</v>
      </c>
      <c r="R80" s="71" t="s">
        <v>154</v>
      </c>
      <c r="S80" s="71" t="s">
        <v>155</v>
      </c>
      <c r="T80" s="72" t="s">
        <v>156</v>
      </c>
      <c r="U80" s="154"/>
      <c r="V80" s="154"/>
      <c r="W80" s="154"/>
      <c r="X80" s="154"/>
      <c r="Y80" s="154"/>
      <c r="Z80" s="154"/>
      <c r="AA80" s="154"/>
      <c r="AB80" s="154"/>
      <c r="AC80" s="154"/>
      <c r="AD80" s="154"/>
      <c r="AE80" s="154"/>
    </row>
    <row r="81" spans="1:63" s="2" customFormat="1" ht="22.9" customHeight="1">
      <c r="A81" s="36"/>
      <c r="B81" s="37"/>
      <c r="C81" s="77" t="s">
        <v>157</v>
      </c>
      <c r="D81" s="38"/>
      <c r="E81" s="38"/>
      <c r="F81" s="38"/>
      <c r="G81" s="38"/>
      <c r="H81" s="38"/>
      <c r="I81" s="38"/>
      <c r="J81" s="160">
        <f>BK81</f>
        <v>0</v>
      </c>
      <c r="K81" s="38"/>
      <c r="L81" s="41"/>
      <c r="M81" s="73"/>
      <c r="N81" s="161"/>
      <c r="O81" s="74"/>
      <c r="P81" s="162">
        <f>P82+P99</f>
        <v>0</v>
      </c>
      <c r="Q81" s="74"/>
      <c r="R81" s="162">
        <f>R82+R99</f>
        <v>0</v>
      </c>
      <c r="S81" s="74"/>
      <c r="T81" s="163">
        <f>T82+T99</f>
        <v>0</v>
      </c>
      <c r="U81" s="36"/>
      <c r="V81" s="36"/>
      <c r="W81" s="36"/>
      <c r="X81" s="36"/>
      <c r="Y81" s="36"/>
      <c r="Z81" s="36"/>
      <c r="AA81" s="36"/>
      <c r="AB81" s="36"/>
      <c r="AC81" s="36"/>
      <c r="AD81" s="36"/>
      <c r="AE81" s="36"/>
      <c r="AT81" s="19" t="s">
        <v>71</v>
      </c>
      <c r="AU81" s="19" t="s">
        <v>123</v>
      </c>
      <c r="BK81" s="164">
        <f>BK82+BK99</f>
        <v>0</v>
      </c>
    </row>
    <row r="82" spans="2:63" s="12" customFormat="1" ht="25.9" customHeight="1">
      <c r="B82" s="165"/>
      <c r="C82" s="166"/>
      <c r="D82" s="167" t="s">
        <v>71</v>
      </c>
      <c r="E82" s="168" t="s">
        <v>1020</v>
      </c>
      <c r="F82" s="168" t="s">
        <v>1021</v>
      </c>
      <c r="G82" s="166"/>
      <c r="H82" s="166"/>
      <c r="I82" s="169"/>
      <c r="J82" s="170">
        <f>BK82</f>
        <v>0</v>
      </c>
      <c r="K82" s="166"/>
      <c r="L82" s="171"/>
      <c r="M82" s="172"/>
      <c r="N82" s="173"/>
      <c r="O82" s="173"/>
      <c r="P82" s="174">
        <f>SUM(P83:P98)</f>
        <v>0</v>
      </c>
      <c r="Q82" s="173"/>
      <c r="R82" s="174">
        <f>SUM(R83:R98)</f>
        <v>0</v>
      </c>
      <c r="S82" s="173"/>
      <c r="T82" s="175">
        <f>SUM(T83:T98)</f>
        <v>0</v>
      </c>
      <c r="AR82" s="176" t="s">
        <v>79</v>
      </c>
      <c r="AT82" s="177" t="s">
        <v>71</v>
      </c>
      <c r="AU82" s="177" t="s">
        <v>72</v>
      </c>
      <c r="AY82" s="176" t="s">
        <v>160</v>
      </c>
      <c r="BK82" s="178">
        <f>SUM(BK83:BK98)</f>
        <v>0</v>
      </c>
    </row>
    <row r="83" spans="1:65" s="2" customFormat="1" ht="16.5" customHeight="1">
      <c r="A83" s="36"/>
      <c r="B83" s="37"/>
      <c r="C83" s="181" t="s">
        <v>79</v>
      </c>
      <c r="D83" s="181" t="s">
        <v>163</v>
      </c>
      <c r="E83" s="182" t="s">
        <v>1338</v>
      </c>
      <c r="F83" s="183" t="s">
        <v>1339</v>
      </c>
      <c r="G83" s="184" t="s">
        <v>166</v>
      </c>
      <c r="H83" s="185">
        <v>60</v>
      </c>
      <c r="I83" s="186"/>
      <c r="J83" s="187">
        <f aca="true" t="shared" si="0" ref="J83:J88">ROUND(I83*H83,2)</f>
        <v>0</v>
      </c>
      <c r="K83" s="183" t="s">
        <v>19</v>
      </c>
      <c r="L83" s="41"/>
      <c r="M83" s="188" t="s">
        <v>19</v>
      </c>
      <c r="N83" s="189" t="s">
        <v>43</v>
      </c>
      <c r="O83" s="66"/>
      <c r="P83" s="190">
        <f aca="true" t="shared" si="1" ref="P83:P88">O83*H83</f>
        <v>0</v>
      </c>
      <c r="Q83" s="190">
        <v>0</v>
      </c>
      <c r="R83" s="190">
        <f aca="true" t="shared" si="2" ref="R83:R88">Q83*H83</f>
        <v>0</v>
      </c>
      <c r="S83" s="190">
        <v>0</v>
      </c>
      <c r="T83" s="191">
        <f aca="true" t="shared" si="3" ref="T83:T88">S83*H83</f>
        <v>0</v>
      </c>
      <c r="U83" s="36"/>
      <c r="V83" s="36"/>
      <c r="W83" s="36"/>
      <c r="X83" s="36"/>
      <c r="Y83" s="36"/>
      <c r="Z83" s="36"/>
      <c r="AA83" s="36"/>
      <c r="AB83" s="36"/>
      <c r="AC83" s="36"/>
      <c r="AD83" s="36"/>
      <c r="AE83" s="36"/>
      <c r="AR83" s="192" t="s">
        <v>168</v>
      </c>
      <c r="AT83" s="192" t="s">
        <v>163</v>
      </c>
      <c r="AU83" s="192" t="s">
        <v>79</v>
      </c>
      <c r="AY83" s="19" t="s">
        <v>160</v>
      </c>
      <c r="BE83" s="193">
        <f aca="true" t="shared" si="4" ref="BE83:BE88">IF(N83="základní",J83,0)</f>
        <v>0</v>
      </c>
      <c r="BF83" s="193">
        <f aca="true" t="shared" si="5" ref="BF83:BF88">IF(N83="snížená",J83,0)</f>
        <v>0</v>
      </c>
      <c r="BG83" s="193">
        <f aca="true" t="shared" si="6" ref="BG83:BG88">IF(N83="zákl. přenesená",J83,0)</f>
        <v>0</v>
      </c>
      <c r="BH83" s="193">
        <f aca="true" t="shared" si="7" ref="BH83:BH88">IF(N83="sníž. přenesená",J83,0)</f>
        <v>0</v>
      </c>
      <c r="BI83" s="193">
        <f aca="true" t="shared" si="8" ref="BI83:BI88">IF(N83="nulová",J83,0)</f>
        <v>0</v>
      </c>
      <c r="BJ83" s="19" t="s">
        <v>79</v>
      </c>
      <c r="BK83" s="193">
        <f aca="true" t="shared" si="9" ref="BK83:BK88">ROUND(I83*H83,2)</f>
        <v>0</v>
      </c>
      <c r="BL83" s="19" t="s">
        <v>168</v>
      </c>
      <c r="BM83" s="192" t="s">
        <v>81</v>
      </c>
    </row>
    <row r="84" spans="1:65" s="2" customFormat="1" ht="16.5" customHeight="1">
      <c r="A84" s="36"/>
      <c r="B84" s="37"/>
      <c r="C84" s="181" t="s">
        <v>81</v>
      </c>
      <c r="D84" s="181" t="s">
        <v>163</v>
      </c>
      <c r="E84" s="182" t="s">
        <v>1340</v>
      </c>
      <c r="F84" s="183" t="s">
        <v>1341</v>
      </c>
      <c r="G84" s="184" t="s">
        <v>166</v>
      </c>
      <c r="H84" s="185">
        <v>25</v>
      </c>
      <c r="I84" s="186"/>
      <c r="J84" s="187">
        <f t="shared" si="0"/>
        <v>0</v>
      </c>
      <c r="K84" s="183" t="s">
        <v>19</v>
      </c>
      <c r="L84" s="41"/>
      <c r="M84" s="188" t="s">
        <v>19</v>
      </c>
      <c r="N84" s="189" t="s">
        <v>43</v>
      </c>
      <c r="O84" s="66"/>
      <c r="P84" s="190">
        <f t="shared" si="1"/>
        <v>0</v>
      </c>
      <c r="Q84" s="190">
        <v>0</v>
      </c>
      <c r="R84" s="190">
        <f t="shared" si="2"/>
        <v>0</v>
      </c>
      <c r="S84" s="190">
        <v>0</v>
      </c>
      <c r="T84" s="191">
        <f t="shared" si="3"/>
        <v>0</v>
      </c>
      <c r="U84" s="36"/>
      <c r="V84" s="36"/>
      <c r="W84" s="36"/>
      <c r="X84" s="36"/>
      <c r="Y84" s="36"/>
      <c r="Z84" s="36"/>
      <c r="AA84" s="36"/>
      <c r="AB84" s="36"/>
      <c r="AC84" s="36"/>
      <c r="AD84" s="36"/>
      <c r="AE84" s="36"/>
      <c r="AR84" s="192" t="s">
        <v>168</v>
      </c>
      <c r="AT84" s="192" t="s">
        <v>163</v>
      </c>
      <c r="AU84" s="192" t="s">
        <v>79</v>
      </c>
      <c r="AY84" s="19" t="s">
        <v>160</v>
      </c>
      <c r="BE84" s="193">
        <f t="shared" si="4"/>
        <v>0</v>
      </c>
      <c r="BF84" s="193">
        <f t="shared" si="5"/>
        <v>0</v>
      </c>
      <c r="BG84" s="193">
        <f t="shared" si="6"/>
        <v>0</v>
      </c>
      <c r="BH84" s="193">
        <f t="shared" si="7"/>
        <v>0</v>
      </c>
      <c r="BI84" s="193">
        <f t="shared" si="8"/>
        <v>0</v>
      </c>
      <c r="BJ84" s="19" t="s">
        <v>79</v>
      </c>
      <c r="BK84" s="193">
        <f t="shared" si="9"/>
        <v>0</v>
      </c>
      <c r="BL84" s="19" t="s">
        <v>168</v>
      </c>
      <c r="BM84" s="192" t="s">
        <v>168</v>
      </c>
    </row>
    <row r="85" spans="1:65" s="2" customFormat="1" ht="16.5" customHeight="1">
      <c r="A85" s="36"/>
      <c r="B85" s="37"/>
      <c r="C85" s="181" t="s">
        <v>189</v>
      </c>
      <c r="D85" s="181" t="s">
        <v>163</v>
      </c>
      <c r="E85" s="182" t="s">
        <v>1342</v>
      </c>
      <c r="F85" s="183" t="s">
        <v>1343</v>
      </c>
      <c r="G85" s="184" t="s">
        <v>552</v>
      </c>
      <c r="H85" s="185">
        <v>8</v>
      </c>
      <c r="I85" s="186"/>
      <c r="J85" s="187">
        <f t="shared" si="0"/>
        <v>0</v>
      </c>
      <c r="K85" s="183" t="s">
        <v>19</v>
      </c>
      <c r="L85" s="41"/>
      <c r="M85" s="188" t="s">
        <v>19</v>
      </c>
      <c r="N85" s="189" t="s">
        <v>43</v>
      </c>
      <c r="O85" s="66"/>
      <c r="P85" s="190">
        <f t="shared" si="1"/>
        <v>0</v>
      </c>
      <c r="Q85" s="190">
        <v>0</v>
      </c>
      <c r="R85" s="190">
        <f t="shared" si="2"/>
        <v>0</v>
      </c>
      <c r="S85" s="190">
        <v>0</v>
      </c>
      <c r="T85" s="191">
        <f t="shared" si="3"/>
        <v>0</v>
      </c>
      <c r="U85" s="36"/>
      <c r="V85" s="36"/>
      <c r="W85" s="36"/>
      <c r="X85" s="36"/>
      <c r="Y85" s="36"/>
      <c r="Z85" s="36"/>
      <c r="AA85" s="36"/>
      <c r="AB85" s="36"/>
      <c r="AC85" s="36"/>
      <c r="AD85" s="36"/>
      <c r="AE85" s="36"/>
      <c r="AR85" s="192" t="s">
        <v>168</v>
      </c>
      <c r="AT85" s="192" t="s">
        <v>163</v>
      </c>
      <c r="AU85" s="192" t="s">
        <v>79</v>
      </c>
      <c r="AY85" s="19" t="s">
        <v>160</v>
      </c>
      <c r="BE85" s="193">
        <f t="shared" si="4"/>
        <v>0</v>
      </c>
      <c r="BF85" s="193">
        <f t="shared" si="5"/>
        <v>0</v>
      </c>
      <c r="BG85" s="193">
        <f t="shared" si="6"/>
        <v>0</v>
      </c>
      <c r="BH85" s="193">
        <f t="shared" si="7"/>
        <v>0</v>
      </c>
      <c r="BI85" s="193">
        <f t="shared" si="8"/>
        <v>0</v>
      </c>
      <c r="BJ85" s="19" t="s">
        <v>79</v>
      </c>
      <c r="BK85" s="193">
        <f t="shared" si="9"/>
        <v>0</v>
      </c>
      <c r="BL85" s="19" t="s">
        <v>168</v>
      </c>
      <c r="BM85" s="192" t="s">
        <v>205</v>
      </c>
    </row>
    <row r="86" spans="1:65" s="2" customFormat="1" ht="16.5" customHeight="1">
      <c r="A86" s="36"/>
      <c r="B86" s="37"/>
      <c r="C86" s="181" t="s">
        <v>168</v>
      </c>
      <c r="D86" s="181" t="s">
        <v>163</v>
      </c>
      <c r="E86" s="182" t="s">
        <v>1344</v>
      </c>
      <c r="F86" s="183" t="s">
        <v>1345</v>
      </c>
      <c r="G86" s="184" t="s">
        <v>552</v>
      </c>
      <c r="H86" s="185">
        <v>2</v>
      </c>
      <c r="I86" s="186"/>
      <c r="J86" s="187">
        <f t="shared" si="0"/>
        <v>0</v>
      </c>
      <c r="K86" s="183" t="s">
        <v>19</v>
      </c>
      <c r="L86" s="41"/>
      <c r="M86" s="188" t="s">
        <v>19</v>
      </c>
      <c r="N86" s="189" t="s">
        <v>43</v>
      </c>
      <c r="O86" s="66"/>
      <c r="P86" s="190">
        <f t="shared" si="1"/>
        <v>0</v>
      </c>
      <c r="Q86" s="190">
        <v>0</v>
      </c>
      <c r="R86" s="190">
        <f t="shared" si="2"/>
        <v>0</v>
      </c>
      <c r="S86" s="190">
        <v>0</v>
      </c>
      <c r="T86" s="191">
        <f t="shared" si="3"/>
        <v>0</v>
      </c>
      <c r="U86" s="36"/>
      <c r="V86" s="36"/>
      <c r="W86" s="36"/>
      <c r="X86" s="36"/>
      <c r="Y86" s="36"/>
      <c r="Z86" s="36"/>
      <c r="AA86" s="36"/>
      <c r="AB86" s="36"/>
      <c r="AC86" s="36"/>
      <c r="AD86" s="36"/>
      <c r="AE86" s="36"/>
      <c r="AR86" s="192" t="s">
        <v>168</v>
      </c>
      <c r="AT86" s="192" t="s">
        <v>163</v>
      </c>
      <c r="AU86" s="192" t="s">
        <v>79</v>
      </c>
      <c r="AY86" s="19" t="s">
        <v>160</v>
      </c>
      <c r="BE86" s="193">
        <f t="shared" si="4"/>
        <v>0</v>
      </c>
      <c r="BF86" s="193">
        <f t="shared" si="5"/>
        <v>0</v>
      </c>
      <c r="BG86" s="193">
        <f t="shared" si="6"/>
        <v>0</v>
      </c>
      <c r="BH86" s="193">
        <f t="shared" si="7"/>
        <v>0</v>
      </c>
      <c r="BI86" s="193">
        <f t="shared" si="8"/>
        <v>0</v>
      </c>
      <c r="BJ86" s="19" t="s">
        <v>79</v>
      </c>
      <c r="BK86" s="193">
        <f t="shared" si="9"/>
        <v>0</v>
      </c>
      <c r="BL86" s="19" t="s">
        <v>168</v>
      </c>
      <c r="BM86" s="192" t="s">
        <v>223</v>
      </c>
    </row>
    <row r="87" spans="1:65" s="2" customFormat="1" ht="16.5" customHeight="1">
      <c r="A87" s="36"/>
      <c r="B87" s="37"/>
      <c r="C87" s="181" t="s">
        <v>200</v>
      </c>
      <c r="D87" s="181" t="s">
        <v>163</v>
      </c>
      <c r="E87" s="182" t="s">
        <v>1346</v>
      </c>
      <c r="F87" s="183" t="s">
        <v>1347</v>
      </c>
      <c r="G87" s="184" t="s">
        <v>166</v>
      </c>
      <c r="H87" s="185">
        <v>90</v>
      </c>
      <c r="I87" s="186"/>
      <c r="J87" s="187">
        <f t="shared" si="0"/>
        <v>0</v>
      </c>
      <c r="K87" s="183" t="s">
        <v>19</v>
      </c>
      <c r="L87" s="41"/>
      <c r="M87" s="188" t="s">
        <v>19</v>
      </c>
      <c r="N87" s="189" t="s">
        <v>43</v>
      </c>
      <c r="O87" s="66"/>
      <c r="P87" s="190">
        <f t="shared" si="1"/>
        <v>0</v>
      </c>
      <c r="Q87" s="190">
        <v>0</v>
      </c>
      <c r="R87" s="190">
        <f t="shared" si="2"/>
        <v>0</v>
      </c>
      <c r="S87" s="190">
        <v>0</v>
      </c>
      <c r="T87" s="191">
        <f t="shared" si="3"/>
        <v>0</v>
      </c>
      <c r="U87" s="36"/>
      <c r="V87" s="36"/>
      <c r="W87" s="36"/>
      <c r="X87" s="36"/>
      <c r="Y87" s="36"/>
      <c r="Z87" s="36"/>
      <c r="AA87" s="36"/>
      <c r="AB87" s="36"/>
      <c r="AC87" s="36"/>
      <c r="AD87" s="36"/>
      <c r="AE87" s="36"/>
      <c r="AR87" s="192" t="s">
        <v>168</v>
      </c>
      <c r="AT87" s="192" t="s">
        <v>163</v>
      </c>
      <c r="AU87" s="192" t="s">
        <v>79</v>
      </c>
      <c r="AY87" s="19" t="s">
        <v>160</v>
      </c>
      <c r="BE87" s="193">
        <f t="shared" si="4"/>
        <v>0</v>
      </c>
      <c r="BF87" s="193">
        <f t="shared" si="5"/>
        <v>0</v>
      </c>
      <c r="BG87" s="193">
        <f t="shared" si="6"/>
        <v>0</v>
      </c>
      <c r="BH87" s="193">
        <f t="shared" si="7"/>
        <v>0</v>
      </c>
      <c r="BI87" s="193">
        <f t="shared" si="8"/>
        <v>0</v>
      </c>
      <c r="BJ87" s="19" t="s">
        <v>79</v>
      </c>
      <c r="BK87" s="193">
        <f t="shared" si="9"/>
        <v>0</v>
      </c>
      <c r="BL87" s="19" t="s">
        <v>168</v>
      </c>
      <c r="BM87" s="192" t="s">
        <v>234</v>
      </c>
    </row>
    <row r="88" spans="1:65" s="2" customFormat="1" ht="16.5" customHeight="1">
      <c r="A88" s="36"/>
      <c r="B88" s="37"/>
      <c r="C88" s="181" t="s">
        <v>205</v>
      </c>
      <c r="D88" s="181" t="s">
        <v>163</v>
      </c>
      <c r="E88" s="182" t="s">
        <v>1032</v>
      </c>
      <c r="F88" s="183" t="s">
        <v>1348</v>
      </c>
      <c r="G88" s="184" t="s">
        <v>552</v>
      </c>
      <c r="H88" s="185">
        <v>1</v>
      </c>
      <c r="I88" s="186"/>
      <c r="J88" s="187">
        <f t="shared" si="0"/>
        <v>0</v>
      </c>
      <c r="K88" s="183" t="s">
        <v>19</v>
      </c>
      <c r="L88" s="41"/>
      <c r="M88" s="188" t="s">
        <v>19</v>
      </c>
      <c r="N88" s="189" t="s">
        <v>43</v>
      </c>
      <c r="O88" s="66"/>
      <c r="P88" s="190">
        <f t="shared" si="1"/>
        <v>0</v>
      </c>
      <c r="Q88" s="190">
        <v>0</v>
      </c>
      <c r="R88" s="190">
        <f t="shared" si="2"/>
        <v>0</v>
      </c>
      <c r="S88" s="190">
        <v>0</v>
      </c>
      <c r="T88" s="191">
        <f t="shared" si="3"/>
        <v>0</v>
      </c>
      <c r="U88" s="36"/>
      <c r="V88" s="36"/>
      <c r="W88" s="36"/>
      <c r="X88" s="36"/>
      <c r="Y88" s="36"/>
      <c r="Z88" s="36"/>
      <c r="AA88" s="36"/>
      <c r="AB88" s="36"/>
      <c r="AC88" s="36"/>
      <c r="AD88" s="36"/>
      <c r="AE88" s="36"/>
      <c r="AR88" s="192" t="s">
        <v>168</v>
      </c>
      <c r="AT88" s="192" t="s">
        <v>163</v>
      </c>
      <c r="AU88" s="192" t="s">
        <v>79</v>
      </c>
      <c r="AY88" s="19" t="s">
        <v>160</v>
      </c>
      <c r="BE88" s="193">
        <f t="shared" si="4"/>
        <v>0</v>
      </c>
      <c r="BF88" s="193">
        <f t="shared" si="5"/>
        <v>0</v>
      </c>
      <c r="BG88" s="193">
        <f t="shared" si="6"/>
        <v>0</v>
      </c>
      <c r="BH88" s="193">
        <f t="shared" si="7"/>
        <v>0</v>
      </c>
      <c r="BI88" s="193">
        <f t="shared" si="8"/>
        <v>0</v>
      </c>
      <c r="BJ88" s="19" t="s">
        <v>79</v>
      </c>
      <c r="BK88" s="193">
        <f t="shared" si="9"/>
        <v>0</v>
      </c>
      <c r="BL88" s="19" t="s">
        <v>168</v>
      </c>
      <c r="BM88" s="192" t="s">
        <v>264</v>
      </c>
    </row>
    <row r="89" spans="1:47" s="2" customFormat="1" ht="19.5">
      <c r="A89" s="36"/>
      <c r="B89" s="37"/>
      <c r="C89" s="38"/>
      <c r="D89" s="201" t="s">
        <v>298</v>
      </c>
      <c r="E89" s="38"/>
      <c r="F89" s="243" t="s">
        <v>1349</v>
      </c>
      <c r="G89" s="38"/>
      <c r="H89" s="38"/>
      <c r="I89" s="196"/>
      <c r="J89" s="38"/>
      <c r="K89" s="38"/>
      <c r="L89" s="41"/>
      <c r="M89" s="197"/>
      <c r="N89" s="198"/>
      <c r="O89" s="66"/>
      <c r="P89" s="66"/>
      <c r="Q89" s="66"/>
      <c r="R89" s="66"/>
      <c r="S89" s="66"/>
      <c r="T89" s="67"/>
      <c r="U89" s="36"/>
      <c r="V89" s="36"/>
      <c r="W89" s="36"/>
      <c r="X89" s="36"/>
      <c r="Y89" s="36"/>
      <c r="Z89" s="36"/>
      <c r="AA89" s="36"/>
      <c r="AB89" s="36"/>
      <c r="AC89" s="36"/>
      <c r="AD89" s="36"/>
      <c r="AE89" s="36"/>
      <c r="AT89" s="19" t="s">
        <v>298</v>
      </c>
      <c r="AU89" s="19" t="s">
        <v>79</v>
      </c>
    </row>
    <row r="90" spans="1:65" s="2" customFormat="1" ht="16.5" customHeight="1">
      <c r="A90" s="36"/>
      <c r="B90" s="37"/>
      <c r="C90" s="181" t="s">
        <v>218</v>
      </c>
      <c r="D90" s="181" t="s">
        <v>163</v>
      </c>
      <c r="E90" s="182" t="s">
        <v>1350</v>
      </c>
      <c r="F90" s="183" t="s">
        <v>1351</v>
      </c>
      <c r="G90" s="184" t="s">
        <v>166</v>
      </c>
      <c r="H90" s="185">
        <v>94.5</v>
      </c>
      <c r="I90" s="186"/>
      <c r="J90" s="187">
        <f>ROUND(I90*H90,2)</f>
        <v>0</v>
      </c>
      <c r="K90" s="183" t="s">
        <v>19</v>
      </c>
      <c r="L90" s="41"/>
      <c r="M90" s="188" t="s">
        <v>19</v>
      </c>
      <c r="N90" s="189" t="s">
        <v>43</v>
      </c>
      <c r="O90" s="66"/>
      <c r="P90" s="190">
        <f>O90*H90</f>
        <v>0</v>
      </c>
      <c r="Q90" s="190">
        <v>0</v>
      </c>
      <c r="R90" s="190">
        <f>Q90*H90</f>
        <v>0</v>
      </c>
      <c r="S90" s="190">
        <v>0</v>
      </c>
      <c r="T90" s="191">
        <f>S90*H90</f>
        <v>0</v>
      </c>
      <c r="U90" s="36"/>
      <c r="V90" s="36"/>
      <c r="W90" s="36"/>
      <c r="X90" s="36"/>
      <c r="Y90" s="36"/>
      <c r="Z90" s="36"/>
      <c r="AA90" s="36"/>
      <c r="AB90" s="36"/>
      <c r="AC90" s="36"/>
      <c r="AD90" s="36"/>
      <c r="AE90" s="36"/>
      <c r="AR90" s="192" t="s">
        <v>168</v>
      </c>
      <c r="AT90" s="192" t="s">
        <v>163</v>
      </c>
      <c r="AU90" s="192" t="s">
        <v>79</v>
      </c>
      <c r="AY90" s="19" t="s">
        <v>160</v>
      </c>
      <c r="BE90" s="193">
        <f>IF(N90="základní",J90,0)</f>
        <v>0</v>
      </c>
      <c r="BF90" s="193">
        <f>IF(N90="snížená",J90,0)</f>
        <v>0</v>
      </c>
      <c r="BG90" s="193">
        <f>IF(N90="zákl. přenesená",J90,0)</f>
        <v>0</v>
      </c>
      <c r="BH90" s="193">
        <f>IF(N90="sníž. přenesená",J90,0)</f>
        <v>0</v>
      </c>
      <c r="BI90" s="193">
        <f>IF(N90="nulová",J90,0)</f>
        <v>0</v>
      </c>
      <c r="BJ90" s="19" t="s">
        <v>79</v>
      </c>
      <c r="BK90" s="193">
        <f>ROUND(I90*H90,2)</f>
        <v>0</v>
      </c>
      <c r="BL90" s="19" t="s">
        <v>168</v>
      </c>
      <c r="BM90" s="192" t="s">
        <v>276</v>
      </c>
    </row>
    <row r="91" spans="1:47" s="2" customFormat="1" ht="19.5">
      <c r="A91" s="36"/>
      <c r="B91" s="37"/>
      <c r="C91" s="38"/>
      <c r="D91" s="201" t="s">
        <v>298</v>
      </c>
      <c r="E91" s="38"/>
      <c r="F91" s="243" t="s">
        <v>1352</v>
      </c>
      <c r="G91" s="38"/>
      <c r="H91" s="38"/>
      <c r="I91" s="196"/>
      <c r="J91" s="38"/>
      <c r="K91" s="38"/>
      <c r="L91" s="41"/>
      <c r="M91" s="197"/>
      <c r="N91" s="198"/>
      <c r="O91" s="66"/>
      <c r="P91" s="66"/>
      <c r="Q91" s="66"/>
      <c r="R91" s="66"/>
      <c r="S91" s="66"/>
      <c r="T91" s="67"/>
      <c r="U91" s="36"/>
      <c r="V91" s="36"/>
      <c r="W91" s="36"/>
      <c r="X91" s="36"/>
      <c r="Y91" s="36"/>
      <c r="Z91" s="36"/>
      <c r="AA91" s="36"/>
      <c r="AB91" s="36"/>
      <c r="AC91" s="36"/>
      <c r="AD91" s="36"/>
      <c r="AE91" s="36"/>
      <c r="AT91" s="19" t="s">
        <v>298</v>
      </c>
      <c r="AU91" s="19" t="s">
        <v>79</v>
      </c>
    </row>
    <row r="92" spans="1:65" s="2" customFormat="1" ht="16.5" customHeight="1">
      <c r="A92" s="36"/>
      <c r="B92" s="37"/>
      <c r="C92" s="181" t="s">
        <v>223</v>
      </c>
      <c r="D92" s="181" t="s">
        <v>163</v>
      </c>
      <c r="E92" s="182" t="s">
        <v>1353</v>
      </c>
      <c r="F92" s="183" t="s">
        <v>1354</v>
      </c>
      <c r="G92" s="184" t="s">
        <v>166</v>
      </c>
      <c r="H92" s="185">
        <v>63</v>
      </c>
      <c r="I92" s="186"/>
      <c r="J92" s="187">
        <f>ROUND(I92*H92,2)</f>
        <v>0</v>
      </c>
      <c r="K92" s="183" t="s">
        <v>19</v>
      </c>
      <c r="L92" s="41"/>
      <c r="M92" s="188" t="s">
        <v>19</v>
      </c>
      <c r="N92" s="189" t="s">
        <v>43</v>
      </c>
      <c r="O92" s="66"/>
      <c r="P92" s="190">
        <f>O92*H92</f>
        <v>0</v>
      </c>
      <c r="Q92" s="190">
        <v>0</v>
      </c>
      <c r="R92" s="190">
        <f>Q92*H92</f>
        <v>0</v>
      </c>
      <c r="S92" s="190">
        <v>0</v>
      </c>
      <c r="T92" s="191">
        <f>S92*H92</f>
        <v>0</v>
      </c>
      <c r="U92" s="36"/>
      <c r="V92" s="36"/>
      <c r="W92" s="36"/>
      <c r="X92" s="36"/>
      <c r="Y92" s="36"/>
      <c r="Z92" s="36"/>
      <c r="AA92" s="36"/>
      <c r="AB92" s="36"/>
      <c r="AC92" s="36"/>
      <c r="AD92" s="36"/>
      <c r="AE92" s="36"/>
      <c r="AR92" s="192" t="s">
        <v>168</v>
      </c>
      <c r="AT92" s="192" t="s">
        <v>163</v>
      </c>
      <c r="AU92" s="192" t="s">
        <v>79</v>
      </c>
      <c r="AY92" s="19" t="s">
        <v>160</v>
      </c>
      <c r="BE92" s="193">
        <f>IF(N92="základní",J92,0)</f>
        <v>0</v>
      </c>
      <c r="BF92" s="193">
        <f>IF(N92="snížená",J92,0)</f>
        <v>0</v>
      </c>
      <c r="BG92" s="193">
        <f>IF(N92="zákl. přenesená",J92,0)</f>
        <v>0</v>
      </c>
      <c r="BH92" s="193">
        <f>IF(N92="sníž. přenesená",J92,0)</f>
        <v>0</v>
      </c>
      <c r="BI92" s="193">
        <f>IF(N92="nulová",J92,0)</f>
        <v>0</v>
      </c>
      <c r="BJ92" s="19" t="s">
        <v>79</v>
      </c>
      <c r="BK92" s="193">
        <f>ROUND(I92*H92,2)</f>
        <v>0</v>
      </c>
      <c r="BL92" s="19" t="s">
        <v>168</v>
      </c>
      <c r="BM92" s="192" t="s">
        <v>300</v>
      </c>
    </row>
    <row r="93" spans="1:47" s="2" customFormat="1" ht="19.5">
      <c r="A93" s="36"/>
      <c r="B93" s="37"/>
      <c r="C93" s="38"/>
      <c r="D93" s="201" t="s">
        <v>298</v>
      </c>
      <c r="E93" s="38"/>
      <c r="F93" s="243" t="s">
        <v>1355</v>
      </c>
      <c r="G93" s="38"/>
      <c r="H93" s="38"/>
      <c r="I93" s="196"/>
      <c r="J93" s="38"/>
      <c r="K93" s="38"/>
      <c r="L93" s="41"/>
      <c r="M93" s="197"/>
      <c r="N93" s="198"/>
      <c r="O93" s="66"/>
      <c r="P93" s="66"/>
      <c r="Q93" s="66"/>
      <c r="R93" s="66"/>
      <c r="S93" s="66"/>
      <c r="T93" s="67"/>
      <c r="U93" s="36"/>
      <c r="V93" s="36"/>
      <c r="W93" s="36"/>
      <c r="X93" s="36"/>
      <c r="Y93" s="36"/>
      <c r="Z93" s="36"/>
      <c r="AA93" s="36"/>
      <c r="AB93" s="36"/>
      <c r="AC93" s="36"/>
      <c r="AD93" s="36"/>
      <c r="AE93" s="36"/>
      <c r="AT93" s="19" t="s">
        <v>298</v>
      </c>
      <c r="AU93" s="19" t="s">
        <v>79</v>
      </c>
    </row>
    <row r="94" spans="1:65" s="2" customFormat="1" ht="16.5" customHeight="1">
      <c r="A94" s="36"/>
      <c r="B94" s="37"/>
      <c r="C94" s="181" t="s">
        <v>229</v>
      </c>
      <c r="D94" s="181" t="s">
        <v>163</v>
      </c>
      <c r="E94" s="182" t="s">
        <v>1035</v>
      </c>
      <c r="F94" s="183" t="s">
        <v>1356</v>
      </c>
      <c r="G94" s="184" t="s">
        <v>166</v>
      </c>
      <c r="H94" s="185">
        <v>24.15</v>
      </c>
      <c r="I94" s="186"/>
      <c r="J94" s="187">
        <f>ROUND(I94*H94,2)</f>
        <v>0</v>
      </c>
      <c r="K94" s="183" t="s">
        <v>19</v>
      </c>
      <c r="L94" s="41"/>
      <c r="M94" s="188" t="s">
        <v>19</v>
      </c>
      <c r="N94" s="189" t="s">
        <v>43</v>
      </c>
      <c r="O94" s="66"/>
      <c r="P94" s="190">
        <f>O94*H94</f>
        <v>0</v>
      </c>
      <c r="Q94" s="190">
        <v>0</v>
      </c>
      <c r="R94" s="190">
        <f>Q94*H94</f>
        <v>0</v>
      </c>
      <c r="S94" s="190">
        <v>0</v>
      </c>
      <c r="T94" s="191">
        <f>S94*H94</f>
        <v>0</v>
      </c>
      <c r="U94" s="36"/>
      <c r="V94" s="36"/>
      <c r="W94" s="36"/>
      <c r="X94" s="36"/>
      <c r="Y94" s="36"/>
      <c r="Z94" s="36"/>
      <c r="AA94" s="36"/>
      <c r="AB94" s="36"/>
      <c r="AC94" s="36"/>
      <c r="AD94" s="36"/>
      <c r="AE94" s="36"/>
      <c r="AR94" s="192" t="s">
        <v>168</v>
      </c>
      <c r="AT94" s="192" t="s">
        <v>163</v>
      </c>
      <c r="AU94" s="192" t="s">
        <v>79</v>
      </c>
      <c r="AY94" s="19" t="s">
        <v>160</v>
      </c>
      <c r="BE94" s="193">
        <f>IF(N94="základní",J94,0)</f>
        <v>0</v>
      </c>
      <c r="BF94" s="193">
        <f>IF(N94="snížená",J94,0)</f>
        <v>0</v>
      </c>
      <c r="BG94" s="193">
        <f>IF(N94="zákl. přenesená",J94,0)</f>
        <v>0</v>
      </c>
      <c r="BH94" s="193">
        <f>IF(N94="sníž. přenesená",J94,0)</f>
        <v>0</v>
      </c>
      <c r="BI94" s="193">
        <f>IF(N94="nulová",J94,0)</f>
        <v>0</v>
      </c>
      <c r="BJ94" s="19" t="s">
        <v>79</v>
      </c>
      <c r="BK94" s="193">
        <f>ROUND(I94*H94,2)</f>
        <v>0</v>
      </c>
      <c r="BL94" s="19" t="s">
        <v>168</v>
      </c>
      <c r="BM94" s="192" t="s">
        <v>311</v>
      </c>
    </row>
    <row r="95" spans="1:47" s="2" customFormat="1" ht="19.5">
      <c r="A95" s="36"/>
      <c r="B95" s="37"/>
      <c r="C95" s="38"/>
      <c r="D95" s="201" t="s">
        <v>298</v>
      </c>
      <c r="E95" s="38"/>
      <c r="F95" s="243" t="s">
        <v>1357</v>
      </c>
      <c r="G95" s="38"/>
      <c r="H95" s="38"/>
      <c r="I95" s="196"/>
      <c r="J95" s="38"/>
      <c r="K95" s="38"/>
      <c r="L95" s="41"/>
      <c r="M95" s="197"/>
      <c r="N95" s="198"/>
      <c r="O95" s="66"/>
      <c r="P95" s="66"/>
      <c r="Q95" s="66"/>
      <c r="R95" s="66"/>
      <c r="S95" s="66"/>
      <c r="T95" s="67"/>
      <c r="U95" s="36"/>
      <c r="V95" s="36"/>
      <c r="W95" s="36"/>
      <c r="X95" s="36"/>
      <c r="Y95" s="36"/>
      <c r="Z95" s="36"/>
      <c r="AA95" s="36"/>
      <c r="AB95" s="36"/>
      <c r="AC95" s="36"/>
      <c r="AD95" s="36"/>
      <c r="AE95" s="36"/>
      <c r="AT95" s="19" t="s">
        <v>298</v>
      </c>
      <c r="AU95" s="19" t="s">
        <v>79</v>
      </c>
    </row>
    <row r="96" spans="1:65" s="2" customFormat="1" ht="16.5" customHeight="1">
      <c r="A96" s="36"/>
      <c r="B96" s="37"/>
      <c r="C96" s="181" t="s">
        <v>234</v>
      </c>
      <c r="D96" s="181" t="s">
        <v>163</v>
      </c>
      <c r="E96" s="182" t="s">
        <v>1051</v>
      </c>
      <c r="F96" s="183" t="s">
        <v>1052</v>
      </c>
      <c r="G96" s="184" t="s">
        <v>1053</v>
      </c>
      <c r="H96" s="185">
        <v>12</v>
      </c>
      <c r="I96" s="186"/>
      <c r="J96" s="187">
        <f>ROUND(I96*H96,2)</f>
        <v>0</v>
      </c>
      <c r="K96" s="183" t="s">
        <v>19</v>
      </c>
      <c r="L96" s="41"/>
      <c r="M96" s="188" t="s">
        <v>19</v>
      </c>
      <c r="N96" s="189" t="s">
        <v>43</v>
      </c>
      <c r="O96" s="66"/>
      <c r="P96" s="190">
        <f>O96*H96</f>
        <v>0</v>
      </c>
      <c r="Q96" s="190">
        <v>0</v>
      </c>
      <c r="R96" s="190">
        <f>Q96*H96</f>
        <v>0</v>
      </c>
      <c r="S96" s="190">
        <v>0</v>
      </c>
      <c r="T96" s="191">
        <f>S96*H96</f>
        <v>0</v>
      </c>
      <c r="U96" s="36"/>
      <c r="V96" s="36"/>
      <c r="W96" s="36"/>
      <c r="X96" s="36"/>
      <c r="Y96" s="36"/>
      <c r="Z96" s="36"/>
      <c r="AA96" s="36"/>
      <c r="AB96" s="36"/>
      <c r="AC96" s="36"/>
      <c r="AD96" s="36"/>
      <c r="AE96" s="36"/>
      <c r="AR96" s="192" t="s">
        <v>168</v>
      </c>
      <c r="AT96" s="192" t="s">
        <v>163</v>
      </c>
      <c r="AU96" s="192" t="s">
        <v>79</v>
      </c>
      <c r="AY96" s="19" t="s">
        <v>160</v>
      </c>
      <c r="BE96" s="193">
        <f>IF(N96="základní",J96,0)</f>
        <v>0</v>
      </c>
      <c r="BF96" s="193">
        <f>IF(N96="snížená",J96,0)</f>
        <v>0</v>
      </c>
      <c r="BG96" s="193">
        <f>IF(N96="zákl. přenesená",J96,0)</f>
        <v>0</v>
      </c>
      <c r="BH96" s="193">
        <f>IF(N96="sníž. přenesená",J96,0)</f>
        <v>0</v>
      </c>
      <c r="BI96" s="193">
        <f>IF(N96="nulová",J96,0)</f>
        <v>0</v>
      </c>
      <c r="BJ96" s="19" t="s">
        <v>79</v>
      </c>
      <c r="BK96" s="193">
        <f>ROUND(I96*H96,2)</f>
        <v>0</v>
      </c>
      <c r="BL96" s="19" t="s">
        <v>168</v>
      </c>
      <c r="BM96" s="192" t="s">
        <v>329</v>
      </c>
    </row>
    <row r="97" spans="1:47" s="2" customFormat="1" ht="29.25">
      <c r="A97" s="36"/>
      <c r="B97" s="37"/>
      <c r="C97" s="38"/>
      <c r="D97" s="201" t="s">
        <v>298</v>
      </c>
      <c r="E97" s="38"/>
      <c r="F97" s="243" t="s">
        <v>1358</v>
      </c>
      <c r="G97" s="38"/>
      <c r="H97" s="38"/>
      <c r="I97" s="196"/>
      <c r="J97" s="38"/>
      <c r="K97" s="38"/>
      <c r="L97" s="41"/>
      <c r="M97" s="197"/>
      <c r="N97" s="198"/>
      <c r="O97" s="66"/>
      <c r="P97" s="66"/>
      <c r="Q97" s="66"/>
      <c r="R97" s="66"/>
      <c r="S97" s="66"/>
      <c r="T97" s="67"/>
      <c r="U97" s="36"/>
      <c r="V97" s="36"/>
      <c r="W97" s="36"/>
      <c r="X97" s="36"/>
      <c r="Y97" s="36"/>
      <c r="Z97" s="36"/>
      <c r="AA97" s="36"/>
      <c r="AB97" s="36"/>
      <c r="AC97" s="36"/>
      <c r="AD97" s="36"/>
      <c r="AE97" s="36"/>
      <c r="AT97" s="19" t="s">
        <v>298</v>
      </c>
      <c r="AU97" s="19" t="s">
        <v>79</v>
      </c>
    </row>
    <row r="98" spans="1:65" s="2" customFormat="1" ht="16.5" customHeight="1">
      <c r="A98" s="36"/>
      <c r="B98" s="37"/>
      <c r="C98" s="181" t="s">
        <v>259</v>
      </c>
      <c r="D98" s="181" t="s">
        <v>163</v>
      </c>
      <c r="E98" s="182" t="s">
        <v>1055</v>
      </c>
      <c r="F98" s="183" t="s">
        <v>1056</v>
      </c>
      <c r="G98" s="184" t="s">
        <v>1053</v>
      </c>
      <c r="H98" s="185">
        <v>6</v>
      </c>
      <c r="I98" s="186"/>
      <c r="J98" s="187">
        <f>ROUND(I98*H98,2)</f>
        <v>0</v>
      </c>
      <c r="K98" s="183" t="s">
        <v>19</v>
      </c>
      <c r="L98" s="41"/>
      <c r="M98" s="188" t="s">
        <v>19</v>
      </c>
      <c r="N98" s="189" t="s">
        <v>43</v>
      </c>
      <c r="O98" s="66"/>
      <c r="P98" s="190">
        <f>O98*H98</f>
        <v>0</v>
      </c>
      <c r="Q98" s="190">
        <v>0</v>
      </c>
      <c r="R98" s="190">
        <f>Q98*H98</f>
        <v>0</v>
      </c>
      <c r="S98" s="190">
        <v>0</v>
      </c>
      <c r="T98" s="191">
        <f>S98*H98</f>
        <v>0</v>
      </c>
      <c r="U98" s="36"/>
      <c r="V98" s="36"/>
      <c r="W98" s="36"/>
      <c r="X98" s="36"/>
      <c r="Y98" s="36"/>
      <c r="Z98" s="36"/>
      <c r="AA98" s="36"/>
      <c r="AB98" s="36"/>
      <c r="AC98" s="36"/>
      <c r="AD98" s="36"/>
      <c r="AE98" s="36"/>
      <c r="AR98" s="192" t="s">
        <v>168</v>
      </c>
      <c r="AT98" s="192" t="s">
        <v>163</v>
      </c>
      <c r="AU98" s="192" t="s">
        <v>79</v>
      </c>
      <c r="AY98" s="19" t="s">
        <v>160</v>
      </c>
      <c r="BE98" s="193">
        <f>IF(N98="základní",J98,0)</f>
        <v>0</v>
      </c>
      <c r="BF98" s="193">
        <f>IF(N98="snížená",J98,0)</f>
        <v>0</v>
      </c>
      <c r="BG98" s="193">
        <f>IF(N98="zákl. přenesená",J98,0)</f>
        <v>0</v>
      </c>
      <c r="BH98" s="193">
        <f>IF(N98="sníž. přenesená",J98,0)</f>
        <v>0</v>
      </c>
      <c r="BI98" s="193">
        <f>IF(N98="nulová",J98,0)</f>
        <v>0</v>
      </c>
      <c r="BJ98" s="19" t="s">
        <v>79</v>
      </c>
      <c r="BK98" s="193">
        <f>ROUND(I98*H98,2)</f>
        <v>0</v>
      </c>
      <c r="BL98" s="19" t="s">
        <v>168</v>
      </c>
      <c r="BM98" s="192" t="s">
        <v>336</v>
      </c>
    </row>
    <row r="99" spans="2:63" s="12" customFormat="1" ht="25.9" customHeight="1">
      <c r="B99" s="165"/>
      <c r="C99" s="166"/>
      <c r="D99" s="167" t="s">
        <v>71</v>
      </c>
      <c r="E99" s="168" t="s">
        <v>1359</v>
      </c>
      <c r="F99" s="168" t="s">
        <v>1360</v>
      </c>
      <c r="G99" s="166"/>
      <c r="H99" s="166"/>
      <c r="I99" s="169"/>
      <c r="J99" s="170">
        <f>BK99</f>
        <v>0</v>
      </c>
      <c r="K99" s="166"/>
      <c r="L99" s="171"/>
      <c r="M99" s="172"/>
      <c r="N99" s="173"/>
      <c r="O99" s="173"/>
      <c r="P99" s="174">
        <f>SUM(P100:P104)</f>
        <v>0</v>
      </c>
      <c r="Q99" s="173"/>
      <c r="R99" s="174">
        <f>SUM(R100:R104)</f>
        <v>0</v>
      </c>
      <c r="S99" s="173"/>
      <c r="T99" s="175">
        <f>SUM(T100:T104)</f>
        <v>0</v>
      </c>
      <c r="AR99" s="176" t="s">
        <v>79</v>
      </c>
      <c r="AT99" s="177" t="s">
        <v>71</v>
      </c>
      <c r="AU99" s="177" t="s">
        <v>72</v>
      </c>
      <c r="AY99" s="176" t="s">
        <v>160</v>
      </c>
      <c r="BK99" s="178">
        <f>SUM(BK100:BK104)</f>
        <v>0</v>
      </c>
    </row>
    <row r="100" spans="1:65" s="2" customFormat="1" ht="16.5" customHeight="1">
      <c r="A100" s="36"/>
      <c r="B100" s="37"/>
      <c r="C100" s="181" t="s">
        <v>264</v>
      </c>
      <c r="D100" s="181" t="s">
        <v>163</v>
      </c>
      <c r="E100" s="182" t="s">
        <v>1361</v>
      </c>
      <c r="F100" s="183" t="s">
        <v>1362</v>
      </c>
      <c r="G100" s="184" t="s">
        <v>166</v>
      </c>
      <c r="H100" s="185">
        <v>25</v>
      </c>
      <c r="I100" s="186"/>
      <c r="J100" s="187">
        <f>ROUND(I100*H100,2)</f>
        <v>0</v>
      </c>
      <c r="K100" s="183" t="s">
        <v>19</v>
      </c>
      <c r="L100" s="41"/>
      <c r="M100" s="188" t="s">
        <v>19</v>
      </c>
      <c r="N100" s="189" t="s">
        <v>43</v>
      </c>
      <c r="O100" s="66"/>
      <c r="P100" s="190">
        <f>O100*H100</f>
        <v>0</v>
      </c>
      <c r="Q100" s="190">
        <v>0</v>
      </c>
      <c r="R100" s="190">
        <f>Q100*H100</f>
        <v>0</v>
      </c>
      <c r="S100" s="190">
        <v>0</v>
      </c>
      <c r="T100" s="191">
        <f>S100*H100</f>
        <v>0</v>
      </c>
      <c r="U100" s="36"/>
      <c r="V100" s="36"/>
      <c r="W100" s="36"/>
      <c r="X100" s="36"/>
      <c r="Y100" s="36"/>
      <c r="Z100" s="36"/>
      <c r="AA100" s="36"/>
      <c r="AB100" s="36"/>
      <c r="AC100" s="36"/>
      <c r="AD100" s="36"/>
      <c r="AE100" s="36"/>
      <c r="AR100" s="192" t="s">
        <v>168</v>
      </c>
      <c r="AT100" s="192" t="s">
        <v>163</v>
      </c>
      <c r="AU100" s="192" t="s">
        <v>79</v>
      </c>
      <c r="AY100" s="19" t="s">
        <v>160</v>
      </c>
      <c r="BE100" s="193">
        <f>IF(N100="základní",J100,0)</f>
        <v>0</v>
      </c>
      <c r="BF100" s="193">
        <f>IF(N100="snížená",J100,0)</f>
        <v>0</v>
      </c>
      <c r="BG100" s="193">
        <f>IF(N100="zákl. přenesená",J100,0)</f>
        <v>0</v>
      </c>
      <c r="BH100" s="193">
        <f>IF(N100="sníž. přenesená",J100,0)</f>
        <v>0</v>
      </c>
      <c r="BI100" s="193">
        <f>IF(N100="nulová",J100,0)</f>
        <v>0</v>
      </c>
      <c r="BJ100" s="19" t="s">
        <v>79</v>
      </c>
      <c r="BK100" s="193">
        <f>ROUND(I100*H100,2)</f>
        <v>0</v>
      </c>
      <c r="BL100" s="19" t="s">
        <v>168</v>
      </c>
      <c r="BM100" s="192" t="s">
        <v>347</v>
      </c>
    </row>
    <row r="101" spans="1:65" s="2" customFormat="1" ht="16.5" customHeight="1">
      <c r="A101" s="36"/>
      <c r="B101" s="37"/>
      <c r="C101" s="181" t="s">
        <v>270</v>
      </c>
      <c r="D101" s="181" t="s">
        <v>163</v>
      </c>
      <c r="E101" s="182" t="s">
        <v>1363</v>
      </c>
      <c r="F101" s="183" t="s">
        <v>1364</v>
      </c>
      <c r="G101" s="184" t="s">
        <v>166</v>
      </c>
      <c r="H101" s="185">
        <v>25</v>
      </c>
      <c r="I101" s="186"/>
      <c r="J101" s="187">
        <f>ROUND(I101*H101,2)</f>
        <v>0</v>
      </c>
      <c r="K101" s="183" t="s">
        <v>19</v>
      </c>
      <c r="L101" s="41"/>
      <c r="M101" s="188" t="s">
        <v>19</v>
      </c>
      <c r="N101" s="189" t="s">
        <v>43</v>
      </c>
      <c r="O101" s="66"/>
      <c r="P101" s="190">
        <f>O101*H101</f>
        <v>0</v>
      </c>
      <c r="Q101" s="190">
        <v>0</v>
      </c>
      <c r="R101" s="190">
        <f>Q101*H101</f>
        <v>0</v>
      </c>
      <c r="S101" s="190">
        <v>0</v>
      </c>
      <c r="T101" s="191">
        <f>S101*H101</f>
        <v>0</v>
      </c>
      <c r="U101" s="36"/>
      <c r="V101" s="36"/>
      <c r="W101" s="36"/>
      <c r="X101" s="36"/>
      <c r="Y101" s="36"/>
      <c r="Z101" s="36"/>
      <c r="AA101" s="36"/>
      <c r="AB101" s="36"/>
      <c r="AC101" s="36"/>
      <c r="AD101" s="36"/>
      <c r="AE101" s="36"/>
      <c r="AR101" s="192" t="s">
        <v>168</v>
      </c>
      <c r="AT101" s="192" t="s">
        <v>163</v>
      </c>
      <c r="AU101" s="192" t="s">
        <v>79</v>
      </c>
      <c r="AY101" s="19" t="s">
        <v>160</v>
      </c>
      <c r="BE101" s="193">
        <f>IF(N101="základní",J101,0)</f>
        <v>0</v>
      </c>
      <c r="BF101" s="193">
        <f>IF(N101="snížená",J101,0)</f>
        <v>0</v>
      </c>
      <c r="BG101" s="193">
        <f>IF(N101="zákl. přenesená",J101,0)</f>
        <v>0</v>
      </c>
      <c r="BH101" s="193">
        <f>IF(N101="sníž. přenesená",J101,0)</f>
        <v>0</v>
      </c>
      <c r="BI101" s="193">
        <f>IF(N101="nulová",J101,0)</f>
        <v>0</v>
      </c>
      <c r="BJ101" s="19" t="s">
        <v>79</v>
      </c>
      <c r="BK101" s="193">
        <f>ROUND(I101*H101,2)</f>
        <v>0</v>
      </c>
      <c r="BL101" s="19" t="s">
        <v>168</v>
      </c>
      <c r="BM101" s="192" t="s">
        <v>363</v>
      </c>
    </row>
    <row r="102" spans="1:65" s="2" customFormat="1" ht="16.5" customHeight="1">
      <c r="A102" s="36"/>
      <c r="B102" s="37"/>
      <c r="C102" s="181" t="s">
        <v>276</v>
      </c>
      <c r="D102" s="181" t="s">
        <v>163</v>
      </c>
      <c r="E102" s="182" t="s">
        <v>1365</v>
      </c>
      <c r="F102" s="183" t="s">
        <v>1366</v>
      </c>
      <c r="G102" s="184" t="s">
        <v>166</v>
      </c>
      <c r="H102" s="185">
        <v>25</v>
      </c>
      <c r="I102" s="186"/>
      <c r="J102" s="187">
        <f>ROUND(I102*H102,2)</f>
        <v>0</v>
      </c>
      <c r="K102" s="183" t="s">
        <v>19</v>
      </c>
      <c r="L102" s="41"/>
      <c r="M102" s="188" t="s">
        <v>19</v>
      </c>
      <c r="N102" s="189" t="s">
        <v>43</v>
      </c>
      <c r="O102" s="66"/>
      <c r="P102" s="190">
        <f>O102*H102</f>
        <v>0</v>
      </c>
      <c r="Q102" s="190">
        <v>0</v>
      </c>
      <c r="R102" s="190">
        <f>Q102*H102</f>
        <v>0</v>
      </c>
      <c r="S102" s="190">
        <v>0</v>
      </c>
      <c r="T102" s="191">
        <f>S102*H102</f>
        <v>0</v>
      </c>
      <c r="U102" s="36"/>
      <c r="V102" s="36"/>
      <c r="W102" s="36"/>
      <c r="X102" s="36"/>
      <c r="Y102" s="36"/>
      <c r="Z102" s="36"/>
      <c r="AA102" s="36"/>
      <c r="AB102" s="36"/>
      <c r="AC102" s="36"/>
      <c r="AD102" s="36"/>
      <c r="AE102" s="36"/>
      <c r="AR102" s="192" t="s">
        <v>168</v>
      </c>
      <c r="AT102" s="192" t="s">
        <v>163</v>
      </c>
      <c r="AU102" s="192" t="s">
        <v>79</v>
      </c>
      <c r="AY102" s="19" t="s">
        <v>160</v>
      </c>
      <c r="BE102" s="193">
        <f>IF(N102="základní",J102,0)</f>
        <v>0</v>
      </c>
      <c r="BF102" s="193">
        <f>IF(N102="snížená",J102,0)</f>
        <v>0</v>
      </c>
      <c r="BG102" s="193">
        <f>IF(N102="zákl. přenesená",J102,0)</f>
        <v>0</v>
      </c>
      <c r="BH102" s="193">
        <f>IF(N102="sníž. přenesená",J102,0)</f>
        <v>0</v>
      </c>
      <c r="BI102" s="193">
        <f>IF(N102="nulová",J102,0)</f>
        <v>0</v>
      </c>
      <c r="BJ102" s="19" t="s">
        <v>79</v>
      </c>
      <c r="BK102" s="193">
        <f>ROUND(I102*H102,2)</f>
        <v>0</v>
      </c>
      <c r="BL102" s="19" t="s">
        <v>168</v>
      </c>
      <c r="BM102" s="192" t="s">
        <v>376</v>
      </c>
    </row>
    <row r="103" spans="1:65" s="2" customFormat="1" ht="16.5" customHeight="1">
      <c r="A103" s="36"/>
      <c r="B103" s="37"/>
      <c r="C103" s="181" t="s">
        <v>8</v>
      </c>
      <c r="D103" s="181" t="s">
        <v>163</v>
      </c>
      <c r="E103" s="182" t="s">
        <v>1367</v>
      </c>
      <c r="F103" s="183" t="s">
        <v>1368</v>
      </c>
      <c r="G103" s="184" t="s">
        <v>166</v>
      </c>
      <c r="H103" s="185">
        <v>25</v>
      </c>
      <c r="I103" s="186"/>
      <c r="J103" s="187">
        <f>ROUND(I103*H103,2)</f>
        <v>0</v>
      </c>
      <c r="K103" s="183" t="s">
        <v>19</v>
      </c>
      <c r="L103" s="41"/>
      <c r="M103" s="188" t="s">
        <v>19</v>
      </c>
      <c r="N103" s="189" t="s">
        <v>43</v>
      </c>
      <c r="O103" s="66"/>
      <c r="P103" s="190">
        <f>O103*H103</f>
        <v>0</v>
      </c>
      <c r="Q103" s="190">
        <v>0</v>
      </c>
      <c r="R103" s="190">
        <f>Q103*H103</f>
        <v>0</v>
      </c>
      <c r="S103" s="190">
        <v>0</v>
      </c>
      <c r="T103" s="191">
        <f>S103*H103</f>
        <v>0</v>
      </c>
      <c r="U103" s="36"/>
      <c r="V103" s="36"/>
      <c r="W103" s="36"/>
      <c r="X103" s="36"/>
      <c r="Y103" s="36"/>
      <c r="Z103" s="36"/>
      <c r="AA103" s="36"/>
      <c r="AB103" s="36"/>
      <c r="AC103" s="36"/>
      <c r="AD103" s="36"/>
      <c r="AE103" s="36"/>
      <c r="AR103" s="192" t="s">
        <v>168</v>
      </c>
      <c r="AT103" s="192" t="s">
        <v>163</v>
      </c>
      <c r="AU103" s="192" t="s">
        <v>79</v>
      </c>
      <c r="AY103" s="19" t="s">
        <v>160</v>
      </c>
      <c r="BE103" s="193">
        <f>IF(N103="základní",J103,0)</f>
        <v>0</v>
      </c>
      <c r="BF103" s="193">
        <f>IF(N103="snížená",J103,0)</f>
        <v>0</v>
      </c>
      <c r="BG103" s="193">
        <f>IF(N103="zákl. přenesená",J103,0)</f>
        <v>0</v>
      </c>
      <c r="BH103" s="193">
        <f>IF(N103="sníž. přenesená",J103,0)</f>
        <v>0</v>
      </c>
      <c r="BI103" s="193">
        <f>IF(N103="nulová",J103,0)</f>
        <v>0</v>
      </c>
      <c r="BJ103" s="19" t="s">
        <v>79</v>
      </c>
      <c r="BK103" s="193">
        <f>ROUND(I103*H103,2)</f>
        <v>0</v>
      </c>
      <c r="BL103" s="19" t="s">
        <v>168</v>
      </c>
      <c r="BM103" s="192" t="s">
        <v>387</v>
      </c>
    </row>
    <row r="104" spans="1:65" s="2" customFormat="1" ht="16.5" customHeight="1">
      <c r="A104" s="36"/>
      <c r="B104" s="37"/>
      <c r="C104" s="181" t="s">
        <v>300</v>
      </c>
      <c r="D104" s="181" t="s">
        <v>163</v>
      </c>
      <c r="E104" s="182" t="s">
        <v>1369</v>
      </c>
      <c r="F104" s="183" t="s">
        <v>1370</v>
      </c>
      <c r="G104" s="184" t="s">
        <v>110</v>
      </c>
      <c r="H104" s="185">
        <v>25</v>
      </c>
      <c r="I104" s="186"/>
      <c r="J104" s="187">
        <f>ROUND(I104*H104,2)</f>
        <v>0</v>
      </c>
      <c r="K104" s="183" t="s">
        <v>19</v>
      </c>
      <c r="L104" s="41"/>
      <c r="M104" s="257" t="s">
        <v>19</v>
      </c>
      <c r="N104" s="258" t="s">
        <v>43</v>
      </c>
      <c r="O104" s="259"/>
      <c r="P104" s="260">
        <f>O104*H104</f>
        <v>0</v>
      </c>
      <c r="Q104" s="260">
        <v>0</v>
      </c>
      <c r="R104" s="260">
        <f>Q104*H104</f>
        <v>0</v>
      </c>
      <c r="S104" s="260">
        <v>0</v>
      </c>
      <c r="T104" s="261">
        <f>S104*H104</f>
        <v>0</v>
      </c>
      <c r="U104" s="36"/>
      <c r="V104" s="36"/>
      <c r="W104" s="36"/>
      <c r="X104" s="36"/>
      <c r="Y104" s="36"/>
      <c r="Z104" s="36"/>
      <c r="AA104" s="36"/>
      <c r="AB104" s="36"/>
      <c r="AC104" s="36"/>
      <c r="AD104" s="36"/>
      <c r="AE104" s="36"/>
      <c r="AR104" s="192" t="s">
        <v>168</v>
      </c>
      <c r="AT104" s="192" t="s">
        <v>163</v>
      </c>
      <c r="AU104" s="192" t="s">
        <v>79</v>
      </c>
      <c r="AY104" s="19" t="s">
        <v>160</v>
      </c>
      <c r="BE104" s="193">
        <f>IF(N104="základní",J104,0)</f>
        <v>0</v>
      </c>
      <c r="BF104" s="193">
        <f>IF(N104="snížená",J104,0)</f>
        <v>0</v>
      </c>
      <c r="BG104" s="193">
        <f>IF(N104="zákl. přenesená",J104,0)</f>
        <v>0</v>
      </c>
      <c r="BH104" s="193">
        <f>IF(N104="sníž. přenesená",J104,0)</f>
        <v>0</v>
      </c>
      <c r="BI104" s="193">
        <f>IF(N104="nulová",J104,0)</f>
        <v>0</v>
      </c>
      <c r="BJ104" s="19" t="s">
        <v>79</v>
      </c>
      <c r="BK104" s="193">
        <f>ROUND(I104*H104,2)</f>
        <v>0</v>
      </c>
      <c r="BL104" s="19" t="s">
        <v>168</v>
      </c>
      <c r="BM104" s="192" t="s">
        <v>399</v>
      </c>
    </row>
    <row r="105" spans="1:31" s="2" customFormat="1" ht="6.95" customHeight="1">
      <c r="A105" s="36"/>
      <c r="B105" s="49"/>
      <c r="C105" s="50"/>
      <c r="D105" s="50"/>
      <c r="E105" s="50"/>
      <c r="F105" s="50"/>
      <c r="G105" s="50"/>
      <c r="H105" s="50"/>
      <c r="I105" s="50"/>
      <c r="J105" s="50"/>
      <c r="K105" s="50"/>
      <c r="L105" s="41"/>
      <c r="M105" s="36"/>
      <c r="O105" s="36"/>
      <c r="P105" s="36"/>
      <c r="Q105" s="36"/>
      <c r="R105" s="36"/>
      <c r="S105" s="36"/>
      <c r="T105" s="36"/>
      <c r="U105" s="36"/>
      <c r="V105" s="36"/>
      <c r="W105" s="36"/>
      <c r="X105" s="36"/>
      <c r="Y105" s="36"/>
      <c r="Z105" s="36"/>
      <c r="AA105" s="36"/>
      <c r="AB105" s="36"/>
      <c r="AC105" s="36"/>
      <c r="AD105" s="36"/>
      <c r="AE105" s="36"/>
    </row>
  </sheetData>
  <sheetProtection algorithmName="SHA-512" hashValue="oP1+XoS8eNA1q7jdbmZ2zyordnMq81b5EyAciDIuf9U110vQEXc90lTzmPekEsptbQk+qr8sshVGntgVhE7JBw==" saltValue="hIbvP1vkstC7kh3TdbtuuH+LidYGH+69akDoWepJg0gTdKTa7mgenEvs/i7vgGEGXhl+KaweKcqhjuQbrcQfgg==" spinCount="100000" sheet="1" objects="1" scenarios="1" formatColumns="0" formatRows="0" autoFilter="0"/>
  <autoFilter ref="C80:K104"/>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19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406"/>
      <c r="M2" s="406"/>
      <c r="N2" s="406"/>
      <c r="O2" s="406"/>
      <c r="P2" s="406"/>
      <c r="Q2" s="406"/>
      <c r="R2" s="406"/>
      <c r="S2" s="406"/>
      <c r="T2" s="406"/>
      <c r="U2" s="406"/>
      <c r="V2" s="406"/>
      <c r="AT2" s="19" t="s">
        <v>104</v>
      </c>
    </row>
    <row r="3" spans="2:46" s="1" customFormat="1" ht="6.95" customHeight="1">
      <c r="B3" s="111"/>
      <c r="C3" s="112"/>
      <c r="D3" s="112"/>
      <c r="E3" s="112"/>
      <c r="F3" s="112"/>
      <c r="G3" s="112"/>
      <c r="H3" s="112"/>
      <c r="I3" s="112"/>
      <c r="J3" s="112"/>
      <c r="K3" s="112"/>
      <c r="L3" s="22"/>
      <c r="AT3" s="19" t="s">
        <v>81</v>
      </c>
    </row>
    <row r="4" spans="2:46" s="1" customFormat="1" ht="24.95" customHeight="1">
      <c r="B4" s="22"/>
      <c r="D4" s="113" t="s">
        <v>115</v>
      </c>
      <c r="L4" s="22"/>
      <c r="M4" s="114" t="s">
        <v>10</v>
      </c>
      <c r="AT4" s="19" t="s">
        <v>4</v>
      </c>
    </row>
    <row r="5" spans="2:12" s="1" customFormat="1" ht="6.95" customHeight="1">
      <c r="B5" s="22"/>
      <c r="L5" s="22"/>
    </row>
    <row r="6" spans="2:12" s="1" customFormat="1" ht="12" customHeight="1">
      <c r="B6" s="22"/>
      <c r="D6" s="115" t="s">
        <v>16</v>
      </c>
      <c r="L6" s="22"/>
    </row>
    <row r="7" spans="2:12" s="1" customFormat="1" ht="16.5" customHeight="1">
      <c r="B7" s="22"/>
      <c r="E7" s="407" t="str">
        <f>'Rekapitulace stavby'!K6</f>
        <v>Hala na sůl CM Lanškroun</v>
      </c>
      <c r="F7" s="408"/>
      <c r="G7" s="408"/>
      <c r="H7" s="408"/>
      <c r="L7" s="22"/>
    </row>
    <row r="8" spans="1:31" s="2" customFormat="1" ht="12" customHeight="1">
      <c r="A8" s="36"/>
      <c r="B8" s="41"/>
      <c r="C8" s="36"/>
      <c r="D8" s="115" t="s">
        <v>116</v>
      </c>
      <c r="E8" s="36"/>
      <c r="F8" s="36"/>
      <c r="G8" s="36"/>
      <c r="H8" s="36"/>
      <c r="I8" s="36"/>
      <c r="J8" s="36"/>
      <c r="K8" s="36"/>
      <c r="L8" s="116"/>
      <c r="S8" s="36"/>
      <c r="T8" s="36"/>
      <c r="U8" s="36"/>
      <c r="V8" s="36"/>
      <c r="W8" s="36"/>
      <c r="X8" s="36"/>
      <c r="Y8" s="36"/>
      <c r="Z8" s="36"/>
      <c r="AA8" s="36"/>
      <c r="AB8" s="36"/>
      <c r="AC8" s="36"/>
      <c r="AD8" s="36"/>
      <c r="AE8" s="36"/>
    </row>
    <row r="9" spans="1:31" s="2" customFormat="1" ht="16.5" customHeight="1">
      <c r="A9" s="36"/>
      <c r="B9" s="41"/>
      <c r="C9" s="36"/>
      <c r="D9" s="36"/>
      <c r="E9" s="410" t="s">
        <v>1371</v>
      </c>
      <c r="F9" s="409"/>
      <c r="G9" s="409"/>
      <c r="H9" s="409"/>
      <c r="I9" s="36"/>
      <c r="J9" s="36"/>
      <c r="K9" s="36"/>
      <c r="L9" s="116"/>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16"/>
      <c r="S10" s="36"/>
      <c r="T10" s="36"/>
      <c r="U10" s="36"/>
      <c r="V10" s="36"/>
      <c r="W10" s="36"/>
      <c r="X10" s="36"/>
      <c r="Y10" s="36"/>
      <c r="Z10" s="36"/>
      <c r="AA10" s="36"/>
      <c r="AB10" s="36"/>
      <c r="AC10" s="36"/>
      <c r="AD10" s="36"/>
      <c r="AE10" s="36"/>
    </row>
    <row r="11" spans="1:31" s="2" customFormat="1" ht="12" customHeight="1">
      <c r="A11" s="36"/>
      <c r="B11" s="41"/>
      <c r="C11" s="36"/>
      <c r="D11" s="115" t="s">
        <v>18</v>
      </c>
      <c r="E11" s="36"/>
      <c r="F11" s="105" t="s">
        <v>19</v>
      </c>
      <c r="G11" s="36"/>
      <c r="H11" s="36"/>
      <c r="I11" s="115" t="s">
        <v>20</v>
      </c>
      <c r="J11" s="105" t="s">
        <v>19</v>
      </c>
      <c r="K11" s="36"/>
      <c r="L11" s="116"/>
      <c r="S11" s="36"/>
      <c r="T11" s="36"/>
      <c r="U11" s="36"/>
      <c r="V11" s="36"/>
      <c r="W11" s="36"/>
      <c r="X11" s="36"/>
      <c r="Y11" s="36"/>
      <c r="Z11" s="36"/>
      <c r="AA11" s="36"/>
      <c r="AB11" s="36"/>
      <c r="AC11" s="36"/>
      <c r="AD11" s="36"/>
      <c r="AE11" s="36"/>
    </row>
    <row r="12" spans="1:31" s="2" customFormat="1" ht="12" customHeight="1">
      <c r="A12" s="36"/>
      <c r="B12" s="41"/>
      <c r="C12" s="36"/>
      <c r="D12" s="115" t="s">
        <v>21</v>
      </c>
      <c r="E12" s="36"/>
      <c r="F12" s="105" t="s">
        <v>22</v>
      </c>
      <c r="G12" s="36"/>
      <c r="H12" s="36"/>
      <c r="I12" s="115" t="s">
        <v>23</v>
      </c>
      <c r="J12" s="117">
        <f>'Rekapitulace stavby'!AN8</f>
        <v>0</v>
      </c>
      <c r="K12" s="36"/>
      <c r="L12" s="116"/>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16"/>
      <c r="S13" s="36"/>
      <c r="T13" s="36"/>
      <c r="U13" s="36"/>
      <c r="V13" s="36"/>
      <c r="W13" s="36"/>
      <c r="X13" s="36"/>
      <c r="Y13" s="36"/>
      <c r="Z13" s="36"/>
      <c r="AA13" s="36"/>
      <c r="AB13" s="36"/>
      <c r="AC13" s="36"/>
      <c r="AD13" s="36"/>
      <c r="AE13" s="36"/>
    </row>
    <row r="14" spans="1:31" s="2" customFormat="1" ht="12" customHeight="1">
      <c r="A14" s="36"/>
      <c r="B14" s="41"/>
      <c r="C14" s="36"/>
      <c r="D14" s="115" t="s">
        <v>24</v>
      </c>
      <c r="E14" s="36"/>
      <c r="F14" s="36"/>
      <c r="G14" s="36"/>
      <c r="H14" s="36"/>
      <c r="I14" s="115" t="s">
        <v>25</v>
      </c>
      <c r="J14" s="105" t="s">
        <v>19</v>
      </c>
      <c r="K14" s="36"/>
      <c r="L14" s="116"/>
      <c r="S14" s="36"/>
      <c r="T14" s="36"/>
      <c r="U14" s="36"/>
      <c r="V14" s="36"/>
      <c r="W14" s="36"/>
      <c r="X14" s="36"/>
      <c r="Y14" s="36"/>
      <c r="Z14" s="36"/>
      <c r="AA14" s="36"/>
      <c r="AB14" s="36"/>
      <c r="AC14" s="36"/>
      <c r="AD14" s="36"/>
      <c r="AE14" s="36"/>
    </row>
    <row r="15" spans="1:31" s="2" customFormat="1" ht="18" customHeight="1">
      <c r="A15" s="36"/>
      <c r="B15" s="41"/>
      <c r="C15" s="36"/>
      <c r="D15" s="36"/>
      <c r="E15" s="105" t="s">
        <v>26</v>
      </c>
      <c r="F15" s="36"/>
      <c r="G15" s="36"/>
      <c r="H15" s="36"/>
      <c r="I15" s="115" t="s">
        <v>27</v>
      </c>
      <c r="J15" s="105" t="s">
        <v>19</v>
      </c>
      <c r="K15" s="36"/>
      <c r="L15" s="116"/>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16"/>
      <c r="S16" s="36"/>
      <c r="T16" s="36"/>
      <c r="U16" s="36"/>
      <c r="V16" s="36"/>
      <c r="W16" s="36"/>
      <c r="X16" s="36"/>
      <c r="Y16" s="36"/>
      <c r="Z16" s="36"/>
      <c r="AA16" s="36"/>
      <c r="AB16" s="36"/>
      <c r="AC16" s="36"/>
      <c r="AD16" s="36"/>
      <c r="AE16" s="36"/>
    </row>
    <row r="17" spans="1:31" s="2" customFormat="1" ht="12" customHeight="1">
      <c r="A17" s="36"/>
      <c r="B17" s="41"/>
      <c r="C17" s="36"/>
      <c r="D17" s="115" t="s">
        <v>28</v>
      </c>
      <c r="E17" s="36"/>
      <c r="F17" s="36"/>
      <c r="G17" s="36"/>
      <c r="H17" s="36"/>
      <c r="I17" s="115" t="s">
        <v>25</v>
      </c>
      <c r="J17" s="32" t="str">
        <f>'Rekapitulace stavby'!AN13</f>
        <v>Vyplň údaj</v>
      </c>
      <c r="K17" s="36"/>
      <c r="L17" s="116"/>
      <c r="S17" s="36"/>
      <c r="T17" s="36"/>
      <c r="U17" s="36"/>
      <c r="V17" s="36"/>
      <c r="W17" s="36"/>
      <c r="X17" s="36"/>
      <c r="Y17" s="36"/>
      <c r="Z17" s="36"/>
      <c r="AA17" s="36"/>
      <c r="AB17" s="36"/>
      <c r="AC17" s="36"/>
      <c r="AD17" s="36"/>
      <c r="AE17" s="36"/>
    </row>
    <row r="18" spans="1:31" s="2" customFormat="1" ht="18" customHeight="1">
      <c r="A18" s="36"/>
      <c r="B18" s="41"/>
      <c r="C18" s="36"/>
      <c r="D18" s="36"/>
      <c r="E18" s="411" t="str">
        <f>'Rekapitulace stavby'!E14</f>
        <v>Vyplň údaj</v>
      </c>
      <c r="F18" s="412"/>
      <c r="G18" s="412"/>
      <c r="H18" s="412"/>
      <c r="I18" s="115" t="s">
        <v>27</v>
      </c>
      <c r="J18" s="32" t="str">
        <f>'Rekapitulace stavby'!AN14</f>
        <v>Vyplň údaj</v>
      </c>
      <c r="K18" s="36"/>
      <c r="L18" s="116"/>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6"/>
      <c r="S19" s="36"/>
      <c r="T19" s="36"/>
      <c r="U19" s="36"/>
      <c r="V19" s="36"/>
      <c r="W19" s="36"/>
      <c r="X19" s="36"/>
      <c r="Y19" s="36"/>
      <c r="Z19" s="36"/>
      <c r="AA19" s="36"/>
      <c r="AB19" s="36"/>
      <c r="AC19" s="36"/>
      <c r="AD19" s="36"/>
      <c r="AE19" s="36"/>
    </row>
    <row r="20" spans="1:31" s="2" customFormat="1" ht="12" customHeight="1">
      <c r="A20" s="36"/>
      <c r="B20" s="41"/>
      <c r="C20" s="36"/>
      <c r="D20" s="115" t="s">
        <v>30</v>
      </c>
      <c r="E20" s="36"/>
      <c r="F20" s="36"/>
      <c r="G20" s="36"/>
      <c r="H20" s="36"/>
      <c r="I20" s="115" t="s">
        <v>25</v>
      </c>
      <c r="J20" s="105" t="s">
        <v>31</v>
      </c>
      <c r="K20" s="36"/>
      <c r="L20" s="116"/>
      <c r="S20" s="36"/>
      <c r="T20" s="36"/>
      <c r="U20" s="36"/>
      <c r="V20" s="36"/>
      <c r="W20" s="36"/>
      <c r="X20" s="36"/>
      <c r="Y20" s="36"/>
      <c r="Z20" s="36"/>
      <c r="AA20" s="36"/>
      <c r="AB20" s="36"/>
      <c r="AC20" s="36"/>
      <c r="AD20" s="36"/>
      <c r="AE20" s="36"/>
    </row>
    <row r="21" spans="1:31" s="2" customFormat="1" ht="18" customHeight="1">
      <c r="A21" s="36"/>
      <c r="B21" s="41"/>
      <c r="C21" s="36"/>
      <c r="D21" s="36"/>
      <c r="E21" s="105" t="s">
        <v>32</v>
      </c>
      <c r="F21" s="36"/>
      <c r="G21" s="36"/>
      <c r="H21" s="36"/>
      <c r="I21" s="115" t="s">
        <v>27</v>
      </c>
      <c r="J21" s="105" t="s">
        <v>19</v>
      </c>
      <c r="K21" s="36"/>
      <c r="L21" s="116"/>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6"/>
      <c r="S22" s="36"/>
      <c r="T22" s="36"/>
      <c r="U22" s="36"/>
      <c r="V22" s="36"/>
      <c r="W22" s="36"/>
      <c r="X22" s="36"/>
      <c r="Y22" s="36"/>
      <c r="Z22" s="36"/>
      <c r="AA22" s="36"/>
      <c r="AB22" s="36"/>
      <c r="AC22" s="36"/>
      <c r="AD22" s="36"/>
      <c r="AE22" s="36"/>
    </row>
    <row r="23" spans="1:31" s="2" customFormat="1" ht="12" customHeight="1">
      <c r="A23" s="36"/>
      <c r="B23" s="41"/>
      <c r="C23" s="36"/>
      <c r="D23" s="115" t="s">
        <v>34</v>
      </c>
      <c r="E23" s="36"/>
      <c r="F23" s="36"/>
      <c r="G23" s="36"/>
      <c r="H23" s="36"/>
      <c r="I23" s="115" t="s">
        <v>25</v>
      </c>
      <c r="J23" s="105" t="s">
        <v>19</v>
      </c>
      <c r="K23" s="36"/>
      <c r="L23" s="116"/>
      <c r="S23" s="36"/>
      <c r="T23" s="36"/>
      <c r="U23" s="36"/>
      <c r="V23" s="36"/>
      <c r="W23" s="36"/>
      <c r="X23" s="36"/>
      <c r="Y23" s="36"/>
      <c r="Z23" s="36"/>
      <c r="AA23" s="36"/>
      <c r="AB23" s="36"/>
      <c r="AC23" s="36"/>
      <c r="AD23" s="36"/>
      <c r="AE23" s="36"/>
    </row>
    <row r="24" spans="1:31" s="2" customFormat="1" ht="18" customHeight="1">
      <c r="A24" s="36"/>
      <c r="B24" s="41"/>
      <c r="C24" s="36"/>
      <c r="D24" s="36"/>
      <c r="E24" s="105" t="s">
        <v>35</v>
      </c>
      <c r="F24" s="36"/>
      <c r="G24" s="36"/>
      <c r="H24" s="36"/>
      <c r="I24" s="115" t="s">
        <v>27</v>
      </c>
      <c r="J24" s="105" t="s">
        <v>19</v>
      </c>
      <c r="K24" s="36"/>
      <c r="L24" s="116"/>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6"/>
      <c r="S25" s="36"/>
      <c r="T25" s="36"/>
      <c r="U25" s="36"/>
      <c r="V25" s="36"/>
      <c r="W25" s="36"/>
      <c r="X25" s="36"/>
      <c r="Y25" s="36"/>
      <c r="Z25" s="36"/>
      <c r="AA25" s="36"/>
      <c r="AB25" s="36"/>
      <c r="AC25" s="36"/>
      <c r="AD25" s="36"/>
      <c r="AE25" s="36"/>
    </row>
    <row r="26" spans="1:31" s="2" customFormat="1" ht="12" customHeight="1">
      <c r="A26" s="36"/>
      <c r="B26" s="41"/>
      <c r="C26" s="36"/>
      <c r="D26" s="115" t="s">
        <v>36</v>
      </c>
      <c r="E26" s="36"/>
      <c r="F26" s="36"/>
      <c r="G26" s="36"/>
      <c r="H26" s="36"/>
      <c r="I26" s="36"/>
      <c r="J26" s="36"/>
      <c r="K26" s="36"/>
      <c r="L26" s="116"/>
      <c r="S26" s="36"/>
      <c r="T26" s="36"/>
      <c r="U26" s="36"/>
      <c r="V26" s="36"/>
      <c r="W26" s="36"/>
      <c r="X26" s="36"/>
      <c r="Y26" s="36"/>
      <c r="Z26" s="36"/>
      <c r="AA26" s="36"/>
      <c r="AB26" s="36"/>
      <c r="AC26" s="36"/>
      <c r="AD26" s="36"/>
      <c r="AE26" s="36"/>
    </row>
    <row r="27" spans="1:31" s="8" customFormat="1" ht="16.5" customHeight="1">
      <c r="A27" s="118"/>
      <c r="B27" s="119"/>
      <c r="C27" s="118"/>
      <c r="D27" s="118"/>
      <c r="E27" s="413" t="s">
        <v>1372</v>
      </c>
      <c r="F27" s="413"/>
      <c r="G27" s="413"/>
      <c r="H27" s="413"/>
      <c r="I27" s="118"/>
      <c r="J27" s="118"/>
      <c r="K27" s="118"/>
      <c r="L27" s="120"/>
      <c r="S27" s="118"/>
      <c r="T27" s="118"/>
      <c r="U27" s="118"/>
      <c r="V27" s="118"/>
      <c r="W27" s="118"/>
      <c r="X27" s="118"/>
      <c r="Y27" s="118"/>
      <c r="Z27" s="118"/>
      <c r="AA27" s="118"/>
      <c r="AB27" s="118"/>
      <c r="AC27" s="118"/>
      <c r="AD27" s="118"/>
      <c r="AE27" s="118"/>
    </row>
    <row r="28" spans="1:31" s="2" customFormat="1" ht="6.95" customHeight="1">
      <c r="A28" s="36"/>
      <c r="B28" s="41"/>
      <c r="C28" s="36"/>
      <c r="D28" s="36"/>
      <c r="E28" s="36"/>
      <c r="F28" s="36"/>
      <c r="G28" s="36"/>
      <c r="H28" s="36"/>
      <c r="I28" s="36"/>
      <c r="J28" s="36"/>
      <c r="K28" s="36"/>
      <c r="L28" s="116"/>
      <c r="S28" s="36"/>
      <c r="T28" s="36"/>
      <c r="U28" s="36"/>
      <c r="V28" s="36"/>
      <c r="W28" s="36"/>
      <c r="X28" s="36"/>
      <c r="Y28" s="36"/>
      <c r="Z28" s="36"/>
      <c r="AA28" s="36"/>
      <c r="AB28" s="36"/>
      <c r="AC28" s="36"/>
      <c r="AD28" s="36"/>
      <c r="AE28" s="36"/>
    </row>
    <row r="29" spans="1:31" s="2" customFormat="1" ht="6.95" customHeight="1">
      <c r="A29" s="36"/>
      <c r="B29" s="41"/>
      <c r="C29" s="36"/>
      <c r="D29" s="121"/>
      <c r="E29" s="121"/>
      <c r="F29" s="121"/>
      <c r="G29" s="121"/>
      <c r="H29" s="121"/>
      <c r="I29" s="121"/>
      <c r="J29" s="121"/>
      <c r="K29" s="121"/>
      <c r="L29" s="116"/>
      <c r="S29" s="36"/>
      <c r="T29" s="36"/>
      <c r="U29" s="36"/>
      <c r="V29" s="36"/>
      <c r="W29" s="36"/>
      <c r="X29" s="36"/>
      <c r="Y29" s="36"/>
      <c r="Z29" s="36"/>
      <c r="AA29" s="36"/>
      <c r="AB29" s="36"/>
      <c r="AC29" s="36"/>
      <c r="AD29" s="36"/>
      <c r="AE29" s="36"/>
    </row>
    <row r="30" spans="1:31" s="2" customFormat="1" ht="25.35" customHeight="1">
      <c r="A30" s="36"/>
      <c r="B30" s="41"/>
      <c r="C30" s="36"/>
      <c r="D30" s="122" t="s">
        <v>38</v>
      </c>
      <c r="E30" s="36"/>
      <c r="F30" s="36"/>
      <c r="G30" s="36"/>
      <c r="H30" s="36"/>
      <c r="I30" s="36"/>
      <c r="J30" s="123">
        <f>ROUND(J87,2)</f>
        <v>0</v>
      </c>
      <c r="K30" s="36"/>
      <c r="L30" s="116"/>
      <c r="S30" s="36"/>
      <c r="T30" s="36"/>
      <c r="U30" s="36"/>
      <c r="V30" s="36"/>
      <c r="W30" s="36"/>
      <c r="X30" s="36"/>
      <c r="Y30" s="36"/>
      <c r="Z30" s="36"/>
      <c r="AA30" s="36"/>
      <c r="AB30" s="36"/>
      <c r="AC30" s="36"/>
      <c r="AD30" s="36"/>
      <c r="AE30" s="36"/>
    </row>
    <row r="31" spans="1:31" s="2" customFormat="1" ht="6.95" customHeight="1">
      <c r="A31" s="36"/>
      <c r="B31" s="41"/>
      <c r="C31" s="36"/>
      <c r="D31" s="121"/>
      <c r="E31" s="121"/>
      <c r="F31" s="121"/>
      <c r="G31" s="121"/>
      <c r="H31" s="121"/>
      <c r="I31" s="121"/>
      <c r="J31" s="121"/>
      <c r="K31" s="121"/>
      <c r="L31" s="116"/>
      <c r="S31" s="36"/>
      <c r="T31" s="36"/>
      <c r="U31" s="36"/>
      <c r="V31" s="36"/>
      <c r="W31" s="36"/>
      <c r="X31" s="36"/>
      <c r="Y31" s="36"/>
      <c r="Z31" s="36"/>
      <c r="AA31" s="36"/>
      <c r="AB31" s="36"/>
      <c r="AC31" s="36"/>
      <c r="AD31" s="36"/>
      <c r="AE31" s="36"/>
    </row>
    <row r="32" spans="1:31" s="2" customFormat="1" ht="14.45" customHeight="1">
      <c r="A32" s="36"/>
      <c r="B32" s="41"/>
      <c r="C32" s="36"/>
      <c r="D32" s="36"/>
      <c r="E32" s="36"/>
      <c r="F32" s="124" t="s">
        <v>40</v>
      </c>
      <c r="G32" s="36"/>
      <c r="H32" s="36"/>
      <c r="I32" s="124" t="s">
        <v>39</v>
      </c>
      <c r="J32" s="124" t="s">
        <v>41</v>
      </c>
      <c r="K32" s="36"/>
      <c r="L32" s="116"/>
      <c r="S32" s="36"/>
      <c r="T32" s="36"/>
      <c r="U32" s="36"/>
      <c r="V32" s="36"/>
      <c r="W32" s="36"/>
      <c r="X32" s="36"/>
      <c r="Y32" s="36"/>
      <c r="Z32" s="36"/>
      <c r="AA32" s="36"/>
      <c r="AB32" s="36"/>
      <c r="AC32" s="36"/>
      <c r="AD32" s="36"/>
      <c r="AE32" s="36"/>
    </row>
    <row r="33" spans="1:31" s="2" customFormat="1" ht="14.45" customHeight="1">
      <c r="A33" s="36"/>
      <c r="B33" s="41"/>
      <c r="C33" s="36"/>
      <c r="D33" s="125" t="s">
        <v>42</v>
      </c>
      <c r="E33" s="115" t="s">
        <v>43</v>
      </c>
      <c r="F33" s="126">
        <f>ROUND((SUM(BE87:BE191)),2)</f>
        <v>0</v>
      </c>
      <c r="G33" s="36"/>
      <c r="H33" s="36"/>
      <c r="I33" s="127">
        <v>0.21</v>
      </c>
      <c r="J33" s="126">
        <f>ROUND(((SUM(BE87:BE191))*I33),2)</f>
        <v>0</v>
      </c>
      <c r="K33" s="36"/>
      <c r="L33" s="116"/>
      <c r="S33" s="36"/>
      <c r="T33" s="36"/>
      <c r="U33" s="36"/>
      <c r="V33" s="36"/>
      <c r="W33" s="36"/>
      <c r="X33" s="36"/>
      <c r="Y33" s="36"/>
      <c r="Z33" s="36"/>
      <c r="AA33" s="36"/>
      <c r="AB33" s="36"/>
      <c r="AC33" s="36"/>
      <c r="AD33" s="36"/>
      <c r="AE33" s="36"/>
    </row>
    <row r="34" spans="1:31" s="2" customFormat="1" ht="14.45" customHeight="1">
      <c r="A34" s="36"/>
      <c r="B34" s="41"/>
      <c r="C34" s="36"/>
      <c r="D34" s="36"/>
      <c r="E34" s="115" t="s">
        <v>44</v>
      </c>
      <c r="F34" s="126">
        <f>ROUND((SUM(BF87:BF191)),2)</f>
        <v>0</v>
      </c>
      <c r="G34" s="36"/>
      <c r="H34" s="36"/>
      <c r="I34" s="127">
        <v>0.15</v>
      </c>
      <c r="J34" s="126">
        <f>ROUND(((SUM(BF87:BF191))*I34),2)</f>
        <v>0</v>
      </c>
      <c r="K34" s="36"/>
      <c r="L34" s="116"/>
      <c r="S34" s="36"/>
      <c r="T34" s="36"/>
      <c r="U34" s="36"/>
      <c r="V34" s="36"/>
      <c r="W34" s="36"/>
      <c r="X34" s="36"/>
      <c r="Y34" s="36"/>
      <c r="Z34" s="36"/>
      <c r="AA34" s="36"/>
      <c r="AB34" s="36"/>
      <c r="AC34" s="36"/>
      <c r="AD34" s="36"/>
      <c r="AE34" s="36"/>
    </row>
    <row r="35" spans="1:31" s="2" customFormat="1" ht="14.45" customHeight="1" hidden="1">
      <c r="A35" s="36"/>
      <c r="B35" s="41"/>
      <c r="C35" s="36"/>
      <c r="D35" s="36"/>
      <c r="E35" s="115" t="s">
        <v>45</v>
      </c>
      <c r="F35" s="126">
        <f>ROUND((SUM(BG87:BG191)),2)</f>
        <v>0</v>
      </c>
      <c r="G35" s="36"/>
      <c r="H35" s="36"/>
      <c r="I35" s="127">
        <v>0.21</v>
      </c>
      <c r="J35" s="126">
        <f>0</f>
        <v>0</v>
      </c>
      <c r="K35" s="36"/>
      <c r="L35" s="116"/>
      <c r="S35" s="36"/>
      <c r="T35" s="36"/>
      <c r="U35" s="36"/>
      <c r="V35" s="36"/>
      <c r="W35" s="36"/>
      <c r="X35" s="36"/>
      <c r="Y35" s="36"/>
      <c r="Z35" s="36"/>
      <c r="AA35" s="36"/>
      <c r="AB35" s="36"/>
      <c r="AC35" s="36"/>
      <c r="AD35" s="36"/>
      <c r="AE35" s="36"/>
    </row>
    <row r="36" spans="1:31" s="2" customFormat="1" ht="14.45" customHeight="1" hidden="1">
      <c r="A36" s="36"/>
      <c r="B36" s="41"/>
      <c r="C36" s="36"/>
      <c r="D36" s="36"/>
      <c r="E36" s="115" t="s">
        <v>46</v>
      </c>
      <c r="F36" s="126">
        <f>ROUND((SUM(BH87:BH191)),2)</f>
        <v>0</v>
      </c>
      <c r="G36" s="36"/>
      <c r="H36" s="36"/>
      <c r="I36" s="127">
        <v>0.15</v>
      </c>
      <c r="J36" s="126">
        <f>0</f>
        <v>0</v>
      </c>
      <c r="K36" s="36"/>
      <c r="L36" s="116"/>
      <c r="S36" s="36"/>
      <c r="T36" s="36"/>
      <c r="U36" s="36"/>
      <c r="V36" s="36"/>
      <c r="W36" s="36"/>
      <c r="X36" s="36"/>
      <c r="Y36" s="36"/>
      <c r="Z36" s="36"/>
      <c r="AA36" s="36"/>
      <c r="AB36" s="36"/>
      <c r="AC36" s="36"/>
      <c r="AD36" s="36"/>
      <c r="AE36" s="36"/>
    </row>
    <row r="37" spans="1:31" s="2" customFormat="1" ht="14.45" customHeight="1" hidden="1">
      <c r="A37" s="36"/>
      <c r="B37" s="41"/>
      <c r="C37" s="36"/>
      <c r="D37" s="36"/>
      <c r="E37" s="115" t="s">
        <v>47</v>
      </c>
      <c r="F37" s="126">
        <f>ROUND((SUM(BI87:BI191)),2)</f>
        <v>0</v>
      </c>
      <c r="G37" s="36"/>
      <c r="H37" s="36"/>
      <c r="I37" s="127">
        <v>0</v>
      </c>
      <c r="J37" s="126">
        <f>0</f>
        <v>0</v>
      </c>
      <c r="K37" s="36"/>
      <c r="L37" s="116"/>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6"/>
      <c r="S38" s="36"/>
      <c r="T38" s="36"/>
      <c r="U38" s="36"/>
      <c r="V38" s="36"/>
      <c r="W38" s="36"/>
      <c r="X38" s="36"/>
      <c r="Y38" s="36"/>
      <c r="Z38" s="36"/>
      <c r="AA38" s="36"/>
      <c r="AB38" s="36"/>
      <c r="AC38" s="36"/>
      <c r="AD38" s="36"/>
      <c r="AE38" s="36"/>
    </row>
    <row r="39" spans="1:31" s="2" customFormat="1" ht="25.35" customHeight="1">
      <c r="A39" s="36"/>
      <c r="B39" s="41"/>
      <c r="C39" s="128"/>
      <c r="D39" s="129" t="s">
        <v>48</v>
      </c>
      <c r="E39" s="130"/>
      <c r="F39" s="130"/>
      <c r="G39" s="131" t="s">
        <v>49</v>
      </c>
      <c r="H39" s="132" t="s">
        <v>50</v>
      </c>
      <c r="I39" s="130"/>
      <c r="J39" s="133">
        <f>SUM(J30:J37)</f>
        <v>0</v>
      </c>
      <c r="K39" s="134"/>
      <c r="L39" s="116"/>
      <c r="S39" s="36"/>
      <c r="T39" s="36"/>
      <c r="U39" s="36"/>
      <c r="V39" s="36"/>
      <c r="W39" s="36"/>
      <c r="X39" s="36"/>
      <c r="Y39" s="36"/>
      <c r="Z39" s="36"/>
      <c r="AA39" s="36"/>
      <c r="AB39" s="36"/>
      <c r="AC39" s="36"/>
      <c r="AD39" s="36"/>
      <c r="AE39" s="36"/>
    </row>
    <row r="40" spans="1:31" s="2" customFormat="1" ht="14.45" customHeight="1">
      <c r="A40" s="36"/>
      <c r="B40" s="135"/>
      <c r="C40" s="136"/>
      <c r="D40" s="136"/>
      <c r="E40" s="136"/>
      <c r="F40" s="136"/>
      <c r="G40" s="136"/>
      <c r="H40" s="136"/>
      <c r="I40" s="136"/>
      <c r="J40" s="136"/>
      <c r="K40" s="136"/>
      <c r="L40" s="116"/>
      <c r="S40" s="36"/>
      <c r="T40" s="36"/>
      <c r="U40" s="36"/>
      <c r="V40" s="36"/>
      <c r="W40" s="36"/>
      <c r="X40" s="36"/>
      <c r="Y40" s="36"/>
      <c r="Z40" s="36"/>
      <c r="AA40" s="36"/>
      <c r="AB40" s="36"/>
      <c r="AC40" s="36"/>
      <c r="AD40" s="36"/>
      <c r="AE40" s="36"/>
    </row>
    <row r="44" spans="1:31" s="2" customFormat="1" ht="6.95" customHeight="1">
      <c r="A44" s="36"/>
      <c r="B44" s="137"/>
      <c r="C44" s="138"/>
      <c r="D44" s="138"/>
      <c r="E44" s="138"/>
      <c r="F44" s="138"/>
      <c r="G44" s="138"/>
      <c r="H44" s="138"/>
      <c r="I44" s="138"/>
      <c r="J44" s="138"/>
      <c r="K44" s="138"/>
      <c r="L44" s="116"/>
      <c r="S44" s="36"/>
      <c r="T44" s="36"/>
      <c r="U44" s="36"/>
      <c r="V44" s="36"/>
      <c r="W44" s="36"/>
      <c r="X44" s="36"/>
      <c r="Y44" s="36"/>
      <c r="Z44" s="36"/>
      <c r="AA44" s="36"/>
      <c r="AB44" s="36"/>
      <c r="AC44" s="36"/>
      <c r="AD44" s="36"/>
      <c r="AE44" s="36"/>
    </row>
    <row r="45" spans="1:31" s="2" customFormat="1" ht="24.95" customHeight="1">
      <c r="A45" s="36"/>
      <c r="B45" s="37"/>
      <c r="C45" s="25" t="s">
        <v>120</v>
      </c>
      <c r="D45" s="38"/>
      <c r="E45" s="38"/>
      <c r="F45" s="38"/>
      <c r="G45" s="38"/>
      <c r="H45" s="38"/>
      <c r="I45" s="38"/>
      <c r="J45" s="38"/>
      <c r="K45" s="38"/>
      <c r="L45" s="116"/>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6"/>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6"/>
      <c r="S47" s="36"/>
      <c r="T47" s="36"/>
      <c r="U47" s="36"/>
      <c r="V47" s="36"/>
      <c r="W47" s="36"/>
      <c r="X47" s="36"/>
      <c r="Y47" s="36"/>
      <c r="Z47" s="36"/>
      <c r="AA47" s="36"/>
      <c r="AB47" s="36"/>
      <c r="AC47" s="36"/>
      <c r="AD47" s="36"/>
      <c r="AE47" s="36"/>
    </row>
    <row r="48" spans="1:31" s="2" customFormat="1" ht="16.5" customHeight="1">
      <c r="A48" s="36"/>
      <c r="B48" s="37"/>
      <c r="C48" s="38"/>
      <c r="D48" s="38"/>
      <c r="E48" s="414" t="str">
        <f>E7</f>
        <v>Hala na sůl CM Lanškroun</v>
      </c>
      <c r="F48" s="415"/>
      <c r="G48" s="415"/>
      <c r="H48" s="415"/>
      <c r="I48" s="38"/>
      <c r="J48" s="38"/>
      <c r="K48" s="38"/>
      <c r="L48" s="116"/>
      <c r="S48" s="36"/>
      <c r="T48" s="36"/>
      <c r="U48" s="36"/>
      <c r="V48" s="36"/>
      <c r="W48" s="36"/>
      <c r="X48" s="36"/>
      <c r="Y48" s="36"/>
      <c r="Z48" s="36"/>
      <c r="AA48" s="36"/>
      <c r="AB48" s="36"/>
      <c r="AC48" s="36"/>
      <c r="AD48" s="36"/>
      <c r="AE48" s="36"/>
    </row>
    <row r="49" spans="1:31" s="2" customFormat="1" ht="12" customHeight="1">
      <c r="A49" s="36"/>
      <c r="B49" s="37"/>
      <c r="C49" s="31" t="s">
        <v>116</v>
      </c>
      <c r="D49" s="38"/>
      <c r="E49" s="38"/>
      <c r="F49" s="38"/>
      <c r="G49" s="38"/>
      <c r="H49" s="38"/>
      <c r="I49" s="38"/>
      <c r="J49" s="38"/>
      <c r="K49" s="38"/>
      <c r="L49" s="116"/>
      <c r="S49" s="36"/>
      <c r="T49" s="36"/>
      <c r="U49" s="36"/>
      <c r="V49" s="36"/>
      <c r="W49" s="36"/>
      <c r="X49" s="36"/>
      <c r="Y49" s="36"/>
      <c r="Z49" s="36"/>
      <c r="AA49" s="36"/>
      <c r="AB49" s="36"/>
      <c r="AC49" s="36"/>
      <c r="AD49" s="36"/>
      <c r="AE49" s="36"/>
    </row>
    <row r="50" spans="1:31" s="2" customFormat="1" ht="16.5" customHeight="1">
      <c r="A50" s="36"/>
      <c r="B50" s="37"/>
      <c r="C50" s="38"/>
      <c r="D50" s="38"/>
      <c r="E50" s="363" t="str">
        <f>E9</f>
        <v>D1-04 - Demolice stávajícího objektu skladu soli</v>
      </c>
      <c r="F50" s="416"/>
      <c r="G50" s="416"/>
      <c r="H50" s="416"/>
      <c r="I50" s="38"/>
      <c r="J50" s="38"/>
      <c r="K50" s="38"/>
      <c r="L50" s="116"/>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16"/>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31" t="s">
        <v>23</v>
      </c>
      <c r="J52" s="61">
        <f>IF(J12="","",J12)</f>
        <v>0</v>
      </c>
      <c r="K52" s="38"/>
      <c r="L52" s="116"/>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16"/>
      <c r="S53" s="36"/>
      <c r="T53" s="36"/>
      <c r="U53" s="36"/>
      <c r="V53" s="36"/>
      <c r="W53" s="36"/>
      <c r="X53" s="36"/>
      <c r="Y53" s="36"/>
      <c r="Z53" s="36"/>
      <c r="AA53" s="36"/>
      <c r="AB53" s="36"/>
      <c r="AC53" s="36"/>
      <c r="AD53" s="36"/>
      <c r="AE53" s="36"/>
    </row>
    <row r="54" spans="1:31" s="2" customFormat="1" ht="15.2" customHeight="1">
      <c r="A54" s="36"/>
      <c r="B54" s="37"/>
      <c r="C54" s="31" t="s">
        <v>24</v>
      </c>
      <c r="D54" s="38"/>
      <c r="E54" s="38"/>
      <c r="F54" s="29" t="str">
        <f>E15</f>
        <v>SÚS Pardubického kraje</v>
      </c>
      <c r="G54" s="38"/>
      <c r="H54" s="38"/>
      <c r="I54" s="31" t="s">
        <v>30</v>
      </c>
      <c r="J54" s="34" t="str">
        <f>E21</f>
        <v>APOLO CZ s.r.o.</v>
      </c>
      <c r="K54" s="38"/>
      <c r="L54" s="116"/>
      <c r="S54" s="36"/>
      <c r="T54" s="36"/>
      <c r="U54" s="36"/>
      <c r="V54" s="36"/>
      <c r="W54" s="36"/>
      <c r="X54" s="36"/>
      <c r="Y54" s="36"/>
      <c r="Z54" s="36"/>
      <c r="AA54" s="36"/>
      <c r="AB54" s="36"/>
      <c r="AC54" s="36"/>
      <c r="AD54" s="36"/>
      <c r="AE54" s="36"/>
    </row>
    <row r="55" spans="1:31" s="2" customFormat="1" ht="15.2" customHeight="1">
      <c r="A55" s="36"/>
      <c r="B55" s="37"/>
      <c r="C55" s="31" t="s">
        <v>28</v>
      </c>
      <c r="D55" s="38"/>
      <c r="E55" s="38"/>
      <c r="F55" s="29" t="str">
        <f>IF(E18="","",E18)</f>
        <v>Vyplň údaj</v>
      </c>
      <c r="G55" s="38"/>
      <c r="H55" s="38"/>
      <c r="I55" s="31" t="s">
        <v>34</v>
      </c>
      <c r="J55" s="34" t="str">
        <f>E24</f>
        <v>Ing.Jiří Pitra</v>
      </c>
      <c r="K55" s="38"/>
      <c r="L55" s="116"/>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16"/>
      <c r="S56" s="36"/>
      <c r="T56" s="36"/>
      <c r="U56" s="36"/>
      <c r="V56" s="36"/>
      <c r="W56" s="36"/>
      <c r="X56" s="36"/>
      <c r="Y56" s="36"/>
      <c r="Z56" s="36"/>
      <c r="AA56" s="36"/>
      <c r="AB56" s="36"/>
      <c r="AC56" s="36"/>
      <c r="AD56" s="36"/>
      <c r="AE56" s="36"/>
    </row>
    <row r="57" spans="1:31" s="2" customFormat="1" ht="29.25" customHeight="1">
      <c r="A57" s="36"/>
      <c r="B57" s="37"/>
      <c r="C57" s="139" t="s">
        <v>121</v>
      </c>
      <c r="D57" s="140"/>
      <c r="E57" s="140"/>
      <c r="F57" s="140"/>
      <c r="G57" s="140"/>
      <c r="H57" s="140"/>
      <c r="I57" s="140"/>
      <c r="J57" s="141" t="s">
        <v>122</v>
      </c>
      <c r="K57" s="140"/>
      <c r="L57" s="116"/>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16"/>
      <c r="S58" s="36"/>
      <c r="T58" s="36"/>
      <c r="U58" s="36"/>
      <c r="V58" s="36"/>
      <c r="W58" s="36"/>
      <c r="X58" s="36"/>
      <c r="Y58" s="36"/>
      <c r="Z58" s="36"/>
      <c r="AA58" s="36"/>
      <c r="AB58" s="36"/>
      <c r="AC58" s="36"/>
      <c r="AD58" s="36"/>
      <c r="AE58" s="36"/>
    </row>
    <row r="59" spans="1:47" s="2" customFormat="1" ht="22.9" customHeight="1">
      <c r="A59" s="36"/>
      <c r="B59" s="37"/>
      <c r="C59" s="142" t="s">
        <v>70</v>
      </c>
      <c r="D59" s="38"/>
      <c r="E59" s="38"/>
      <c r="F59" s="38"/>
      <c r="G59" s="38"/>
      <c r="H59" s="38"/>
      <c r="I59" s="38"/>
      <c r="J59" s="79">
        <f>J87</f>
        <v>0</v>
      </c>
      <c r="K59" s="38"/>
      <c r="L59" s="116"/>
      <c r="S59" s="36"/>
      <c r="T59" s="36"/>
      <c r="U59" s="36"/>
      <c r="V59" s="36"/>
      <c r="W59" s="36"/>
      <c r="X59" s="36"/>
      <c r="Y59" s="36"/>
      <c r="Z59" s="36"/>
      <c r="AA59" s="36"/>
      <c r="AB59" s="36"/>
      <c r="AC59" s="36"/>
      <c r="AD59" s="36"/>
      <c r="AE59" s="36"/>
      <c r="AU59" s="19" t="s">
        <v>123</v>
      </c>
    </row>
    <row r="60" spans="2:12" s="9" customFormat="1" ht="24.95" customHeight="1">
      <c r="B60" s="143"/>
      <c r="C60" s="144"/>
      <c r="D60" s="145" t="s">
        <v>124</v>
      </c>
      <c r="E60" s="146"/>
      <c r="F60" s="146"/>
      <c r="G60" s="146"/>
      <c r="H60" s="146"/>
      <c r="I60" s="146"/>
      <c r="J60" s="147">
        <f>J88</f>
        <v>0</v>
      </c>
      <c r="K60" s="144"/>
      <c r="L60" s="148"/>
    </row>
    <row r="61" spans="2:12" s="10" customFormat="1" ht="19.9" customHeight="1">
      <c r="B61" s="149"/>
      <c r="C61" s="99"/>
      <c r="D61" s="150" t="s">
        <v>1373</v>
      </c>
      <c r="E61" s="151"/>
      <c r="F61" s="151"/>
      <c r="G61" s="151"/>
      <c r="H61" s="151"/>
      <c r="I61" s="151"/>
      <c r="J61" s="152">
        <f>J89</f>
        <v>0</v>
      </c>
      <c r="K61" s="99"/>
      <c r="L61" s="153"/>
    </row>
    <row r="62" spans="2:12" s="10" customFormat="1" ht="19.9" customHeight="1">
      <c r="B62" s="149"/>
      <c r="C62" s="99"/>
      <c r="D62" s="150" t="s">
        <v>134</v>
      </c>
      <c r="E62" s="151"/>
      <c r="F62" s="151"/>
      <c r="G62" s="151"/>
      <c r="H62" s="151"/>
      <c r="I62" s="151"/>
      <c r="J62" s="152">
        <f>J104</f>
        <v>0</v>
      </c>
      <c r="K62" s="99"/>
      <c r="L62" s="153"/>
    </row>
    <row r="63" spans="2:12" s="10" customFormat="1" ht="19.9" customHeight="1">
      <c r="B63" s="149"/>
      <c r="C63" s="99"/>
      <c r="D63" s="150" t="s">
        <v>1374</v>
      </c>
      <c r="E63" s="151"/>
      <c r="F63" s="151"/>
      <c r="G63" s="151"/>
      <c r="H63" s="151"/>
      <c r="I63" s="151"/>
      <c r="J63" s="152">
        <f>J108</f>
        <v>0</v>
      </c>
      <c r="K63" s="99"/>
      <c r="L63" s="153"/>
    </row>
    <row r="64" spans="2:12" s="10" customFormat="1" ht="19.9" customHeight="1">
      <c r="B64" s="149"/>
      <c r="C64" s="99"/>
      <c r="D64" s="150" t="s">
        <v>1375</v>
      </c>
      <c r="E64" s="151"/>
      <c r="F64" s="151"/>
      <c r="G64" s="151"/>
      <c r="H64" s="151"/>
      <c r="I64" s="151"/>
      <c r="J64" s="152">
        <f>J153</f>
        <v>0</v>
      </c>
      <c r="K64" s="99"/>
      <c r="L64" s="153"/>
    </row>
    <row r="65" spans="2:12" s="9" customFormat="1" ht="24.95" customHeight="1">
      <c r="B65" s="143"/>
      <c r="C65" s="144"/>
      <c r="D65" s="145" t="s">
        <v>137</v>
      </c>
      <c r="E65" s="146"/>
      <c r="F65" s="146"/>
      <c r="G65" s="146"/>
      <c r="H65" s="146"/>
      <c r="I65" s="146"/>
      <c r="J65" s="147">
        <f>J168</f>
        <v>0</v>
      </c>
      <c r="K65" s="144"/>
      <c r="L65" s="148"/>
    </row>
    <row r="66" spans="2:12" s="10" customFormat="1" ht="19.9" customHeight="1">
      <c r="B66" s="149"/>
      <c r="C66" s="99"/>
      <c r="D66" s="150" t="s">
        <v>139</v>
      </c>
      <c r="E66" s="151"/>
      <c r="F66" s="151"/>
      <c r="G66" s="151"/>
      <c r="H66" s="151"/>
      <c r="I66" s="151"/>
      <c r="J66" s="152">
        <f>J169</f>
        <v>0</v>
      </c>
      <c r="K66" s="99"/>
      <c r="L66" s="153"/>
    </row>
    <row r="67" spans="2:12" s="10" customFormat="1" ht="19.9" customHeight="1">
      <c r="B67" s="149"/>
      <c r="C67" s="99"/>
      <c r="D67" s="150" t="s">
        <v>142</v>
      </c>
      <c r="E67" s="151"/>
      <c r="F67" s="151"/>
      <c r="G67" s="151"/>
      <c r="H67" s="151"/>
      <c r="I67" s="151"/>
      <c r="J67" s="152">
        <f>J180</f>
        <v>0</v>
      </c>
      <c r="K67" s="99"/>
      <c r="L67" s="153"/>
    </row>
    <row r="68" spans="1:31" s="2" customFormat="1" ht="21.75" customHeight="1">
      <c r="A68" s="36"/>
      <c r="B68" s="37"/>
      <c r="C68" s="38"/>
      <c r="D68" s="38"/>
      <c r="E68" s="38"/>
      <c r="F68" s="38"/>
      <c r="G68" s="38"/>
      <c r="H68" s="38"/>
      <c r="I68" s="38"/>
      <c r="J68" s="38"/>
      <c r="K68" s="38"/>
      <c r="L68" s="116"/>
      <c r="S68" s="36"/>
      <c r="T68" s="36"/>
      <c r="U68" s="36"/>
      <c r="V68" s="36"/>
      <c r="W68" s="36"/>
      <c r="X68" s="36"/>
      <c r="Y68" s="36"/>
      <c r="Z68" s="36"/>
      <c r="AA68" s="36"/>
      <c r="AB68" s="36"/>
      <c r="AC68" s="36"/>
      <c r="AD68" s="36"/>
      <c r="AE68" s="36"/>
    </row>
    <row r="69" spans="1:31" s="2" customFormat="1" ht="6.95" customHeight="1">
      <c r="A69" s="36"/>
      <c r="B69" s="49"/>
      <c r="C69" s="50"/>
      <c r="D69" s="50"/>
      <c r="E69" s="50"/>
      <c r="F69" s="50"/>
      <c r="G69" s="50"/>
      <c r="H69" s="50"/>
      <c r="I69" s="50"/>
      <c r="J69" s="50"/>
      <c r="K69" s="50"/>
      <c r="L69" s="116"/>
      <c r="S69" s="36"/>
      <c r="T69" s="36"/>
      <c r="U69" s="36"/>
      <c r="V69" s="36"/>
      <c r="W69" s="36"/>
      <c r="X69" s="36"/>
      <c r="Y69" s="36"/>
      <c r="Z69" s="36"/>
      <c r="AA69" s="36"/>
      <c r="AB69" s="36"/>
      <c r="AC69" s="36"/>
      <c r="AD69" s="36"/>
      <c r="AE69" s="36"/>
    </row>
    <row r="73" spans="1:31" s="2" customFormat="1" ht="6.95" customHeight="1">
      <c r="A73" s="36"/>
      <c r="B73" s="51"/>
      <c r="C73" s="52"/>
      <c r="D73" s="52"/>
      <c r="E73" s="52"/>
      <c r="F73" s="52"/>
      <c r="G73" s="52"/>
      <c r="H73" s="52"/>
      <c r="I73" s="52"/>
      <c r="J73" s="52"/>
      <c r="K73" s="52"/>
      <c r="L73" s="116"/>
      <c r="S73" s="36"/>
      <c r="T73" s="36"/>
      <c r="U73" s="36"/>
      <c r="V73" s="36"/>
      <c r="W73" s="36"/>
      <c r="X73" s="36"/>
      <c r="Y73" s="36"/>
      <c r="Z73" s="36"/>
      <c r="AA73" s="36"/>
      <c r="AB73" s="36"/>
      <c r="AC73" s="36"/>
      <c r="AD73" s="36"/>
      <c r="AE73" s="36"/>
    </row>
    <row r="74" spans="1:31" s="2" customFormat="1" ht="24.95" customHeight="1">
      <c r="A74" s="36"/>
      <c r="B74" s="37"/>
      <c r="C74" s="25" t="s">
        <v>145</v>
      </c>
      <c r="D74" s="38"/>
      <c r="E74" s="38"/>
      <c r="F74" s="38"/>
      <c r="G74" s="38"/>
      <c r="H74" s="38"/>
      <c r="I74" s="38"/>
      <c r="J74" s="38"/>
      <c r="K74" s="38"/>
      <c r="L74" s="116"/>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38"/>
      <c r="J75" s="38"/>
      <c r="K75" s="38"/>
      <c r="L75" s="116"/>
      <c r="S75" s="36"/>
      <c r="T75" s="36"/>
      <c r="U75" s="36"/>
      <c r="V75" s="36"/>
      <c r="W75" s="36"/>
      <c r="X75" s="36"/>
      <c r="Y75" s="36"/>
      <c r="Z75" s="36"/>
      <c r="AA75" s="36"/>
      <c r="AB75" s="36"/>
      <c r="AC75" s="36"/>
      <c r="AD75" s="36"/>
      <c r="AE75" s="36"/>
    </row>
    <row r="76" spans="1:31" s="2" customFormat="1" ht="12" customHeight="1">
      <c r="A76" s="36"/>
      <c r="B76" s="37"/>
      <c r="C76" s="31" t="s">
        <v>16</v>
      </c>
      <c r="D76" s="38"/>
      <c r="E76" s="38"/>
      <c r="F76" s="38"/>
      <c r="G76" s="38"/>
      <c r="H76" s="38"/>
      <c r="I76" s="38"/>
      <c r="J76" s="38"/>
      <c r="K76" s="38"/>
      <c r="L76" s="116"/>
      <c r="S76" s="36"/>
      <c r="T76" s="36"/>
      <c r="U76" s="36"/>
      <c r="V76" s="36"/>
      <c r="W76" s="36"/>
      <c r="X76" s="36"/>
      <c r="Y76" s="36"/>
      <c r="Z76" s="36"/>
      <c r="AA76" s="36"/>
      <c r="AB76" s="36"/>
      <c r="AC76" s="36"/>
      <c r="AD76" s="36"/>
      <c r="AE76" s="36"/>
    </row>
    <row r="77" spans="1:31" s="2" customFormat="1" ht="16.5" customHeight="1">
      <c r="A77" s="36"/>
      <c r="B77" s="37"/>
      <c r="C77" s="38"/>
      <c r="D77" s="38"/>
      <c r="E77" s="414" t="str">
        <f>E7</f>
        <v>Hala na sůl CM Lanškroun</v>
      </c>
      <c r="F77" s="415"/>
      <c r="G77" s="415"/>
      <c r="H77" s="415"/>
      <c r="I77" s="38"/>
      <c r="J77" s="38"/>
      <c r="K77" s="38"/>
      <c r="L77" s="116"/>
      <c r="S77" s="36"/>
      <c r="T77" s="36"/>
      <c r="U77" s="36"/>
      <c r="V77" s="36"/>
      <c r="W77" s="36"/>
      <c r="X77" s="36"/>
      <c r="Y77" s="36"/>
      <c r="Z77" s="36"/>
      <c r="AA77" s="36"/>
      <c r="AB77" s="36"/>
      <c r="AC77" s="36"/>
      <c r="AD77" s="36"/>
      <c r="AE77" s="36"/>
    </row>
    <row r="78" spans="1:31" s="2" customFormat="1" ht="12" customHeight="1">
      <c r="A78" s="36"/>
      <c r="B78" s="37"/>
      <c r="C78" s="31" t="s">
        <v>116</v>
      </c>
      <c r="D78" s="38"/>
      <c r="E78" s="38"/>
      <c r="F78" s="38"/>
      <c r="G78" s="38"/>
      <c r="H78" s="38"/>
      <c r="I78" s="38"/>
      <c r="J78" s="38"/>
      <c r="K78" s="38"/>
      <c r="L78" s="116"/>
      <c r="S78" s="36"/>
      <c r="T78" s="36"/>
      <c r="U78" s="36"/>
      <c r="V78" s="36"/>
      <c r="W78" s="36"/>
      <c r="X78" s="36"/>
      <c r="Y78" s="36"/>
      <c r="Z78" s="36"/>
      <c r="AA78" s="36"/>
      <c r="AB78" s="36"/>
      <c r="AC78" s="36"/>
      <c r="AD78" s="36"/>
      <c r="AE78" s="36"/>
    </row>
    <row r="79" spans="1:31" s="2" customFormat="1" ht="16.5" customHeight="1">
      <c r="A79" s="36"/>
      <c r="B79" s="37"/>
      <c r="C79" s="38"/>
      <c r="D79" s="38"/>
      <c r="E79" s="363" t="str">
        <f>E9</f>
        <v>D1-04 - Demolice stávajícího objektu skladu soli</v>
      </c>
      <c r="F79" s="416"/>
      <c r="G79" s="416"/>
      <c r="H79" s="416"/>
      <c r="I79" s="38"/>
      <c r="J79" s="38"/>
      <c r="K79" s="38"/>
      <c r="L79" s="116"/>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16"/>
      <c r="S80" s="36"/>
      <c r="T80" s="36"/>
      <c r="U80" s="36"/>
      <c r="V80" s="36"/>
      <c r="W80" s="36"/>
      <c r="X80" s="36"/>
      <c r="Y80" s="36"/>
      <c r="Z80" s="36"/>
      <c r="AA80" s="36"/>
      <c r="AB80" s="36"/>
      <c r="AC80" s="36"/>
      <c r="AD80" s="36"/>
      <c r="AE80" s="36"/>
    </row>
    <row r="81" spans="1:31" s="2" customFormat="1" ht="12" customHeight="1">
      <c r="A81" s="36"/>
      <c r="B81" s="37"/>
      <c r="C81" s="31" t="s">
        <v>21</v>
      </c>
      <c r="D81" s="38"/>
      <c r="E81" s="38"/>
      <c r="F81" s="29" t="str">
        <f>F12</f>
        <v xml:space="preserve"> </v>
      </c>
      <c r="G81" s="38"/>
      <c r="H81" s="38"/>
      <c r="I81" s="31" t="s">
        <v>23</v>
      </c>
      <c r="J81" s="61">
        <f>IF(J12="","",J12)</f>
        <v>0</v>
      </c>
      <c r="K81" s="38"/>
      <c r="L81" s="116"/>
      <c r="S81" s="36"/>
      <c r="T81" s="36"/>
      <c r="U81" s="36"/>
      <c r="V81" s="36"/>
      <c r="W81" s="36"/>
      <c r="X81" s="36"/>
      <c r="Y81" s="36"/>
      <c r="Z81" s="36"/>
      <c r="AA81" s="36"/>
      <c r="AB81" s="36"/>
      <c r="AC81" s="36"/>
      <c r="AD81" s="36"/>
      <c r="AE81" s="36"/>
    </row>
    <row r="82" spans="1:31" s="2" customFormat="1" ht="6.95" customHeight="1">
      <c r="A82" s="36"/>
      <c r="B82" s="37"/>
      <c r="C82" s="38"/>
      <c r="D82" s="38"/>
      <c r="E82" s="38"/>
      <c r="F82" s="38"/>
      <c r="G82" s="38"/>
      <c r="H82" s="38"/>
      <c r="I82" s="38"/>
      <c r="J82" s="38"/>
      <c r="K82" s="38"/>
      <c r="L82" s="116"/>
      <c r="S82" s="36"/>
      <c r="T82" s="36"/>
      <c r="U82" s="36"/>
      <c r="V82" s="36"/>
      <c r="W82" s="36"/>
      <c r="X82" s="36"/>
      <c r="Y82" s="36"/>
      <c r="Z82" s="36"/>
      <c r="AA82" s="36"/>
      <c r="AB82" s="36"/>
      <c r="AC82" s="36"/>
      <c r="AD82" s="36"/>
      <c r="AE82" s="36"/>
    </row>
    <row r="83" spans="1:31" s="2" customFormat="1" ht="15.2" customHeight="1">
      <c r="A83" s="36"/>
      <c r="B83" s="37"/>
      <c r="C83" s="31" t="s">
        <v>24</v>
      </c>
      <c r="D83" s="38"/>
      <c r="E83" s="38"/>
      <c r="F83" s="29" t="str">
        <f>E15</f>
        <v>SÚS Pardubického kraje</v>
      </c>
      <c r="G83" s="38"/>
      <c r="H83" s="38"/>
      <c r="I83" s="31" t="s">
        <v>30</v>
      </c>
      <c r="J83" s="34" t="str">
        <f>E21</f>
        <v>APOLO CZ s.r.o.</v>
      </c>
      <c r="K83" s="38"/>
      <c r="L83" s="116"/>
      <c r="S83" s="36"/>
      <c r="T83" s="36"/>
      <c r="U83" s="36"/>
      <c r="V83" s="36"/>
      <c r="W83" s="36"/>
      <c r="X83" s="36"/>
      <c r="Y83" s="36"/>
      <c r="Z83" s="36"/>
      <c r="AA83" s="36"/>
      <c r="AB83" s="36"/>
      <c r="AC83" s="36"/>
      <c r="AD83" s="36"/>
      <c r="AE83" s="36"/>
    </row>
    <row r="84" spans="1:31" s="2" customFormat="1" ht="15.2" customHeight="1">
      <c r="A84" s="36"/>
      <c r="B84" s="37"/>
      <c r="C84" s="31" t="s">
        <v>28</v>
      </c>
      <c r="D84" s="38"/>
      <c r="E84" s="38"/>
      <c r="F84" s="29" t="str">
        <f>IF(E18="","",E18)</f>
        <v>Vyplň údaj</v>
      </c>
      <c r="G84" s="38"/>
      <c r="H84" s="38"/>
      <c r="I84" s="31" t="s">
        <v>34</v>
      </c>
      <c r="J84" s="34" t="str">
        <f>E24</f>
        <v>Ing.Jiří Pitra</v>
      </c>
      <c r="K84" s="38"/>
      <c r="L84" s="116"/>
      <c r="S84" s="36"/>
      <c r="T84" s="36"/>
      <c r="U84" s="36"/>
      <c r="V84" s="36"/>
      <c r="W84" s="36"/>
      <c r="X84" s="36"/>
      <c r="Y84" s="36"/>
      <c r="Z84" s="36"/>
      <c r="AA84" s="36"/>
      <c r="AB84" s="36"/>
      <c r="AC84" s="36"/>
      <c r="AD84" s="36"/>
      <c r="AE84" s="36"/>
    </row>
    <row r="85" spans="1:31" s="2" customFormat="1" ht="10.35" customHeight="1">
      <c r="A85" s="36"/>
      <c r="B85" s="37"/>
      <c r="C85" s="38"/>
      <c r="D85" s="38"/>
      <c r="E85" s="38"/>
      <c r="F85" s="38"/>
      <c r="G85" s="38"/>
      <c r="H85" s="38"/>
      <c r="I85" s="38"/>
      <c r="J85" s="38"/>
      <c r="K85" s="38"/>
      <c r="L85" s="116"/>
      <c r="S85" s="36"/>
      <c r="T85" s="36"/>
      <c r="U85" s="36"/>
      <c r="V85" s="36"/>
      <c r="W85" s="36"/>
      <c r="X85" s="36"/>
      <c r="Y85" s="36"/>
      <c r="Z85" s="36"/>
      <c r="AA85" s="36"/>
      <c r="AB85" s="36"/>
      <c r="AC85" s="36"/>
      <c r="AD85" s="36"/>
      <c r="AE85" s="36"/>
    </row>
    <row r="86" spans="1:31" s="11" customFormat="1" ht="29.25" customHeight="1">
      <c r="A86" s="154"/>
      <c r="B86" s="155"/>
      <c r="C86" s="156" t="s">
        <v>146</v>
      </c>
      <c r="D86" s="157" t="s">
        <v>57</v>
      </c>
      <c r="E86" s="157" t="s">
        <v>53</v>
      </c>
      <c r="F86" s="157" t="s">
        <v>54</v>
      </c>
      <c r="G86" s="157" t="s">
        <v>147</v>
      </c>
      <c r="H86" s="157" t="s">
        <v>148</v>
      </c>
      <c r="I86" s="157" t="s">
        <v>149</v>
      </c>
      <c r="J86" s="157" t="s">
        <v>122</v>
      </c>
      <c r="K86" s="158" t="s">
        <v>150</v>
      </c>
      <c r="L86" s="159"/>
      <c r="M86" s="70" t="s">
        <v>19</v>
      </c>
      <c r="N86" s="71" t="s">
        <v>42</v>
      </c>
      <c r="O86" s="71" t="s">
        <v>151</v>
      </c>
      <c r="P86" s="71" t="s">
        <v>152</v>
      </c>
      <c r="Q86" s="71" t="s">
        <v>153</v>
      </c>
      <c r="R86" s="71" t="s">
        <v>154</v>
      </c>
      <c r="S86" s="71" t="s">
        <v>155</v>
      </c>
      <c r="T86" s="72" t="s">
        <v>156</v>
      </c>
      <c r="U86" s="154"/>
      <c r="V86" s="154"/>
      <c r="W86" s="154"/>
      <c r="X86" s="154"/>
      <c r="Y86" s="154"/>
      <c r="Z86" s="154"/>
      <c r="AA86" s="154"/>
      <c r="AB86" s="154"/>
      <c r="AC86" s="154"/>
      <c r="AD86" s="154"/>
      <c r="AE86" s="154"/>
    </row>
    <row r="87" spans="1:63" s="2" customFormat="1" ht="22.9" customHeight="1">
      <c r="A87" s="36"/>
      <c r="B87" s="37"/>
      <c r="C87" s="77" t="s">
        <v>157</v>
      </c>
      <c r="D87" s="38"/>
      <c r="E87" s="38"/>
      <c r="F87" s="38"/>
      <c r="G87" s="38"/>
      <c r="H87" s="38"/>
      <c r="I87" s="38"/>
      <c r="J87" s="160">
        <f>BK87</f>
        <v>0</v>
      </c>
      <c r="K87" s="38"/>
      <c r="L87" s="41"/>
      <c r="M87" s="73"/>
      <c r="N87" s="161"/>
      <c r="O87" s="74"/>
      <c r="P87" s="162">
        <f>P88+P168</f>
        <v>0</v>
      </c>
      <c r="Q87" s="74"/>
      <c r="R87" s="162">
        <f>R88+R168</f>
        <v>0</v>
      </c>
      <c r="S87" s="74"/>
      <c r="T87" s="163">
        <f>T88+T168</f>
        <v>181.84533000000002</v>
      </c>
      <c r="U87" s="36"/>
      <c r="V87" s="36"/>
      <c r="W87" s="36"/>
      <c r="X87" s="36"/>
      <c r="Y87" s="36"/>
      <c r="Z87" s="36"/>
      <c r="AA87" s="36"/>
      <c r="AB87" s="36"/>
      <c r="AC87" s="36"/>
      <c r="AD87" s="36"/>
      <c r="AE87" s="36"/>
      <c r="AT87" s="19" t="s">
        <v>71</v>
      </c>
      <c r="AU87" s="19" t="s">
        <v>123</v>
      </c>
      <c r="BK87" s="164">
        <f>BK88+BK168</f>
        <v>0</v>
      </c>
    </row>
    <row r="88" spans="2:63" s="12" customFormat="1" ht="25.9" customHeight="1">
      <c r="B88" s="165"/>
      <c r="C88" s="166"/>
      <c r="D88" s="167" t="s">
        <v>71</v>
      </c>
      <c r="E88" s="168" t="s">
        <v>158</v>
      </c>
      <c r="F88" s="168" t="s">
        <v>159</v>
      </c>
      <c r="G88" s="166"/>
      <c r="H88" s="166"/>
      <c r="I88" s="169"/>
      <c r="J88" s="170">
        <f>BK88</f>
        <v>0</v>
      </c>
      <c r="K88" s="166"/>
      <c r="L88" s="171"/>
      <c r="M88" s="172"/>
      <c r="N88" s="173"/>
      <c r="O88" s="173"/>
      <c r="P88" s="174">
        <f>P89+P104+P108+P153</f>
        <v>0</v>
      </c>
      <c r="Q88" s="173"/>
      <c r="R88" s="174">
        <f>R89+R104+R108+R153</f>
        <v>0</v>
      </c>
      <c r="S88" s="173"/>
      <c r="T88" s="175">
        <f>T89+T104+T108+T153</f>
        <v>181.20181000000002</v>
      </c>
      <c r="AR88" s="176" t="s">
        <v>79</v>
      </c>
      <c r="AT88" s="177" t="s">
        <v>71</v>
      </c>
      <c r="AU88" s="177" t="s">
        <v>72</v>
      </c>
      <c r="AY88" s="176" t="s">
        <v>160</v>
      </c>
      <c r="BK88" s="178">
        <f>BK89+BK104+BK108+BK153</f>
        <v>0</v>
      </c>
    </row>
    <row r="89" spans="2:63" s="12" customFormat="1" ht="22.9" customHeight="1">
      <c r="B89" s="165"/>
      <c r="C89" s="166"/>
      <c r="D89" s="167" t="s">
        <v>71</v>
      </c>
      <c r="E89" s="179" t="s">
        <v>79</v>
      </c>
      <c r="F89" s="179" t="s">
        <v>1376</v>
      </c>
      <c r="G89" s="166"/>
      <c r="H89" s="166"/>
      <c r="I89" s="169"/>
      <c r="J89" s="180">
        <f>BK89</f>
        <v>0</v>
      </c>
      <c r="K89" s="166"/>
      <c r="L89" s="171"/>
      <c r="M89" s="172"/>
      <c r="N89" s="173"/>
      <c r="O89" s="173"/>
      <c r="P89" s="174">
        <f>SUM(P90:P103)</f>
        <v>0</v>
      </c>
      <c r="Q89" s="173"/>
      <c r="R89" s="174">
        <f>SUM(R90:R103)</f>
        <v>0</v>
      </c>
      <c r="S89" s="173"/>
      <c r="T89" s="175">
        <f>SUM(T90:T103)</f>
        <v>0</v>
      </c>
      <c r="AR89" s="176" t="s">
        <v>79</v>
      </c>
      <c r="AT89" s="177" t="s">
        <v>71</v>
      </c>
      <c r="AU89" s="177" t="s">
        <v>79</v>
      </c>
      <c r="AY89" s="176" t="s">
        <v>160</v>
      </c>
      <c r="BK89" s="178">
        <f>SUM(BK90:BK103)</f>
        <v>0</v>
      </c>
    </row>
    <row r="90" spans="1:65" s="2" customFormat="1" ht="24.2" customHeight="1">
      <c r="A90" s="36"/>
      <c r="B90" s="37"/>
      <c r="C90" s="181" t="s">
        <v>79</v>
      </c>
      <c r="D90" s="181" t="s">
        <v>163</v>
      </c>
      <c r="E90" s="182" t="s">
        <v>1377</v>
      </c>
      <c r="F90" s="183" t="s">
        <v>1378</v>
      </c>
      <c r="G90" s="184" t="s">
        <v>110</v>
      </c>
      <c r="H90" s="185">
        <v>45</v>
      </c>
      <c r="I90" s="186"/>
      <c r="J90" s="187">
        <f>ROUND(I90*H90,2)</f>
        <v>0</v>
      </c>
      <c r="K90" s="183" t="s">
        <v>167</v>
      </c>
      <c r="L90" s="41"/>
      <c r="M90" s="188" t="s">
        <v>19</v>
      </c>
      <c r="N90" s="189" t="s">
        <v>43</v>
      </c>
      <c r="O90" s="66"/>
      <c r="P90" s="190">
        <f>O90*H90</f>
        <v>0</v>
      </c>
      <c r="Q90" s="190">
        <v>0</v>
      </c>
      <c r="R90" s="190">
        <f>Q90*H90</f>
        <v>0</v>
      </c>
      <c r="S90" s="190">
        <v>0</v>
      </c>
      <c r="T90" s="191">
        <f>S90*H90</f>
        <v>0</v>
      </c>
      <c r="U90" s="36"/>
      <c r="V90" s="36"/>
      <c r="W90" s="36"/>
      <c r="X90" s="36"/>
      <c r="Y90" s="36"/>
      <c r="Z90" s="36"/>
      <c r="AA90" s="36"/>
      <c r="AB90" s="36"/>
      <c r="AC90" s="36"/>
      <c r="AD90" s="36"/>
      <c r="AE90" s="36"/>
      <c r="AR90" s="192" t="s">
        <v>168</v>
      </c>
      <c r="AT90" s="192" t="s">
        <v>163</v>
      </c>
      <c r="AU90" s="192" t="s">
        <v>81</v>
      </c>
      <c r="AY90" s="19" t="s">
        <v>160</v>
      </c>
      <c r="BE90" s="193">
        <f>IF(N90="základní",J90,0)</f>
        <v>0</v>
      </c>
      <c r="BF90" s="193">
        <f>IF(N90="snížená",J90,0)</f>
        <v>0</v>
      </c>
      <c r="BG90" s="193">
        <f>IF(N90="zákl. přenesená",J90,0)</f>
        <v>0</v>
      </c>
      <c r="BH90" s="193">
        <f>IF(N90="sníž. přenesená",J90,0)</f>
        <v>0</v>
      </c>
      <c r="BI90" s="193">
        <f>IF(N90="nulová",J90,0)</f>
        <v>0</v>
      </c>
      <c r="BJ90" s="19" t="s">
        <v>79</v>
      </c>
      <c r="BK90" s="193">
        <f>ROUND(I90*H90,2)</f>
        <v>0</v>
      </c>
      <c r="BL90" s="19" t="s">
        <v>168</v>
      </c>
      <c r="BM90" s="192" t="s">
        <v>1379</v>
      </c>
    </row>
    <row r="91" spans="1:47" s="2" customFormat="1" ht="11.25">
      <c r="A91" s="36"/>
      <c r="B91" s="37"/>
      <c r="C91" s="38"/>
      <c r="D91" s="194" t="s">
        <v>170</v>
      </c>
      <c r="E91" s="38"/>
      <c r="F91" s="195" t="s">
        <v>1380</v>
      </c>
      <c r="G91" s="38"/>
      <c r="H91" s="38"/>
      <c r="I91" s="196"/>
      <c r="J91" s="38"/>
      <c r="K91" s="38"/>
      <c r="L91" s="41"/>
      <c r="M91" s="197"/>
      <c r="N91" s="198"/>
      <c r="O91" s="66"/>
      <c r="P91" s="66"/>
      <c r="Q91" s="66"/>
      <c r="R91" s="66"/>
      <c r="S91" s="66"/>
      <c r="T91" s="67"/>
      <c r="U91" s="36"/>
      <c r="V91" s="36"/>
      <c r="W91" s="36"/>
      <c r="X91" s="36"/>
      <c r="Y91" s="36"/>
      <c r="Z91" s="36"/>
      <c r="AA91" s="36"/>
      <c r="AB91" s="36"/>
      <c r="AC91" s="36"/>
      <c r="AD91" s="36"/>
      <c r="AE91" s="36"/>
      <c r="AT91" s="19" t="s">
        <v>170</v>
      </c>
      <c r="AU91" s="19" t="s">
        <v>81</v>
      </c>
    </row>
    <row r="92" spans="1:47" s="2" customFormat="1" ht="48.75">
      <c r="A92" s="36"/>
      <c r="B92" s="37"/>
      <c r="C92" s="38"/>
      <c r="D92" s="201" t="s">
        <v>298</v>
      </c>
      <c r="E92" s="38"/>
      <c r="F92" s="243" t="s">
        <v>1381</v>
      </c>
      <c r="G92" s="38"/>
      <c r="H92" s="38"/>
      <c r="I92" s="196"/>
      <c r="J92" s="38"/>
      <c r="K92" s="38"/>
      <c r="L92" s="41"/>
      <c r="M92" s="197"/>
      <c r="N92" s="198"/>
      <c r="O92" s="66"/>
      <c r="P92" s="66"/>
      <c r="Q92" s="66"/>
      <c r="R92" s="66"/>
      <c r="S92" s="66"/>
      <c r="T92" s="67"/>
      <c r="U92" s="36"/>
      <c r="V92" s="36"/>
      <c r="W92" s="36"/>
      <c r="X92" s="36"/>
      <c r="Y92" s="36"/>
      <c r="Z92" s="36"/>
      <c r="AA92" s="36"/>
      <c r="AB92" s="36"/>
      <c r="AC92" s="36"/>
      <c r="AD92" s="36"/>
      <c r="AE92" s="36"/>
      <c r="AT92" s="19" t="s">
        <v>298</v>
      </c>
      <c r="AU92" s="19" t="s">
        <v>81</v>
      </c>
    </row>
    <row r="93" spans="2:51" s="13" customFormat="1" ht="11.25">
      <c r="B93" s="199"/>
      <c r="C93" s="200"/>
      <c r="D93" s="201" t="s">
        <v>172</v>
      </c>
      <c r="E93" s="202" t="s">
        <v>19</v>
      </c>
      <c r="F93" s="203" t="s">
        <v>1382</v>
      </c>
      <c r="G93" s="200"/>
      <c r="H93" s="202" t="s">
        <v>19</v>
      </c>
      <c r="I93" s="204"/>
      <c r="J93" s="200"/>
      <c r="K93" s="200"/>
      <c r="L93" s="205"/>
      <c r="M93" s="206"/>
      <c r="N93" s="207"/>
      <c r="O93" s="207"/>
      <c r="P93" s="207"/>
      <c r="Q93" s="207"/>
      <c r="R93" s="207"/>
      <c r="S93" s="207"/>
      <c r="T93" s="208"/>
      <c r="AT93" s="209" t="s">
        <v>172</v>
      </c>
      <c r="AU93" s="209" t="s">
        <v>81</v>
      </c>
      <c r="AV93" s="13" t="s">
        <v>79</v>
      </c>
      <c r="AW93" s="13" t="s">
        <v>33</v>
      </c>
      <c r="AX93" s="13" t="s">
        <v>72</v>
      </c>
      <c r="AY93" s="209" t="s">
        <v>160</v>
      </c>
    </row>
    <row r="94" spans="2:51" s="14" customFormat="1" ht="11.25">
      <c r="B94" s="210"/>
      <c r="C94" s="211"/>
      <c r="D94" s="201" t="s">
        <v>172</v>
      </c>
      <c r="E94" s="212" t="s">
        <v>19</v>
      </c>
      <c r="F94" s="213" t="s">
        <v>1383</v>
      </c>
      <c r="G94" s="211"/>
      <c r="H94" s="214">
        <v>45</v>
      </c>
      <c r="I94" s="215"/>
      <c r="J94" s="211"/>
      <c r="K94" s="211"/>
      <c r="L94" s="216"/>
      <c r="M94" s="217"/>
      <c r="N94" s="218"/>
      <c r="O94" s="218"/>
      <c r="P94" s="218"/>
      <c r="Q94" s="218"/>
      <c r="R94" s="218"/>
      <c r="S94" s="218"/>
      <c r="T94" s="219"/>
      <c r="AT94" s="220" t="s">
        <v>172</v>
      </c>
      <c r="AU94" s="220" t="s">
        <v>81</v>
      </c>
      <c r="AV94" s="14" t="s">
        <v>81</v>
      </c>
      <c r="AW94" s="14" t="s">
        <v>33</v>
      </c>
      <c r="AX94" s="14" t="s">
        <v>79</v>
      </c>
      <c r="AY94" s="220" t="s">
        <v>160</v>
      </c>
    </row>
    <row r="95" spans="1:65" s="2" customFormat="1" ht="16.5" customHeight="1">
      <c r="A95" s="36"/>
      <c r="B95" s="37"/>
      <c r="C95" s="181" t="s">
        <v>81</v>
      </c>
      <c r="D95" s="181" t="s">
        <v>163</v>
      </c>
      <c r="E95" s="182" t="s">
        <v>1384</v>
      </c>
      <c r="F95" s="183" t="s">
        <v>1385</v>
      </c>
      <c r="G95" s="184" t="s">
        <v>110</v>
      </c>
      <c r="H95" s="185">
        <v>45</v>
      </c>
      <c r="I95" s="186"/>
      <c r="J95" s="187">
        <f>ROUND(I95*H95,2)</f>
        <v>0</v>
      </c>
      <c r="K95" s="183" t="s">
        <v>19</v>
      </c>
      <c r="L95" s="41"/>
      <c r="M95" s="188" t="s">
        <v>19</v>
      </c>
      <c r="N95" s="189" t="s">
        <v>43</v>
      </c>
      <c r="O95" s="66"/>
      <c r="P95" s="190">
        <f>O95*H95</f>
        <v>0</v>
      </c>
      <c r="Q95" s="190">
        <v>0</v>
      </c>
      <c r="R95" s="190">
        <f>Q95*H95</f>
        <v>0</v>
      </c>
      <c r="S95" s="190">
        <v>0</v>
      </c>
      <c r="T95" s="191">
        <f>S95*H95</f>
        <v>0</v>
      </c>
      <c r="U95" s="36"/>
      <c r="V95" s="36"/>
      <c r="W95" s="36"/>
      <c r="X95" s="36"/>
      <c r="Y95" s="36"/>
      <c r="Z95" s="36"/>
      <c r="AA95" s="36"/>
      <c r="AB95" s="36"/>
      <c r="AC95" s="36"/>
      <c r="AD95" s="36"/>
      <c r="AE95" s="36"/>
      <c r="AR95" s="192" t="s">
        <v>168</v>
      </c>
      <c r="AT95" s="192" t="s">
        <v>163</v>
      </c>
      <c r="AU95" s="192" t="s">
        <v>81</v>
      </c>
      <c r="AY95" s="19" t="s">
        <v>160</v>
      </c>
      <c r="BE95" s="193">
        <f>IF(N95="základní",J95,0)</f>
        <v>0</v>
      </c>
      <c r="BF95" s="193">
        <f>IF(N95="snížená",J95,0)</f>
        <v>0</v>
      </c>
      <c r="BG95" s="193">
        <f>IF(N95="zákl. přenesená",J95,0)</f>
        <v>0</v>
      </c>
      <c r="BH95" s="193">
        <f>IF(N95="sníž. přenesená",J95,0)</f>
        <v>0</v>
      </c>
      <c r="BI95" s="193">
        <f>IF(N95="nulová",J95,0)</f>
        <v>0</v>
      </c>
      <c r="BJ95" s="19" t="s">
        <v>79</v>
      </c>
      <c r="BK95" s="193">
        <f>ROUND(I95*H95,2)</f>
        <v>0</v>
      </c>
      <c r="BL95" s="19" t="s">
        <v>168</v>
      </c>
      <c r="BM95" s="192" t="s">
        <v>1386</v>
      </c>
    </row>
    <row r="96" spans="1:65" s="2" customFormat="1" ht="21.75" customHeight="1">
      <c r="A96" s="36"/>
      <c r="B96" s="37"/>
      <c r="C96" s="181" t="s">
        <v>189</v>
      </c>
      <c r="D96" s="181" t="s">
        <v>163</v>
      </c>
      <c r="E96" s="182" t="s">
        <v>1387</v>
      </c>
      <c r="F96" s="183" t="s">
        <v>1388</v>
      </c>
      <c r="G96" s="184" t="s">
        <v>208</v>
      </c>
      <c r="H96" s="185">
        <v>35.71</v>
      </c>
      <c r="I96" s="186"/>
      <c r="J96" s="187">
        <f>ROUND(I96*H96,2)</f>
        <v>0</v>
      </c>
      <c r="K96" s="183" t="s">
        <v>167</v>
      </c>
      <c r="L96" s="41"/>
      <c r="M96" s="188" t="s">
        <v>19</v>
      </c>
      <c r="N96" s="189" t="s">
        <v>43</v>
      </c>
      <c r="O96" s="66"/>
      <c r="P96" s="190">
        <f>O96*H96</f>
        <v>0</v>
      </c>
      <c r="Q96" s="190">
        <v>0</v>
      </c>
      <c r="R96" s="190">
        <f>Q96*H96</f>
        <v>0</v>
      </c>
      <c r="S96" s="190">
        <v>0</v>
      </c>
      <c r="T96" s="191">
        <f>S96*H96</f>
        <v>0</v>
      </c>
      <c r="U96" s="36"/>
      <c r="V96" s="36"/>
      <c r="W96" s="36"/>
      <c r="X96" s="36"/>
      <c r="Y96" s="36"/>
      <c r="Z96" s="36"/>
      <c r="AA96" s="36"/>
      <c r="AB96" s="36"/>
      <c r="AC96" s="36"/>
      <c r="AD96" s="36"/>
      <c r="AE96" s="36"/>
      <c r="AR96" s="192" t="s">
        <v>168</v>
      </c>
      <c r="AT96" s="192" t="s">
        <v>163</v>
      </c>
      <c r="AU96" s="192" t="s">
        <v>81</v>
      </c>
      <c r="AY96" s="19" t="s">
        <v>160</v>
      </c>
      <c r="BE96" s="193">
        <f>IF(N96="základní",J96,0)</f>
        <v>0</v>
      </c>
      <c r="BF96" s="193">
        <f>IF(N96="snížená",J96,0)</f>
        <v>0</v>
      </c>
      <c r="BG96" s="193">
        <f>IF(N96="zákl. přenesená",J96,0)</f>
        <v>0</v>
      </c>
      <c r="BH96" s="193">
        <f>IF(N96="sníž. přenesená",J96,0)</f>
        <v>0</v>
      </c>
      <c r="BI96" s="193">
        <f>IF(N96="nulová",J96,0)</f>
        <v>0</v>
      </c>
      <c r="BJ96" s="19" t="s">
        <v>79</v>
      </c>
      <c r="BK96" s="193">
        <f>ROUND(I96*H96,2)</f>
        <v>0</v>
      </c>
      <c r="BL96" s="19" t="s">
        <v>168</v>
      </c>
      <c r="BM96" s="192" t="s">
        <v>1389</v>
      </c>
    </row>
    <row r="97" spans="1:47" s="2" customFormat="1" ht="11.25">
      <c r="A97" s="36"/>
      <c r="B97" s="37"/>
      <c r="C97" s="38"/>
      <c r="D97" s="194" t="s">
        <v>170</v>
      </c>
      <c r="E97" s="38"/>
      <c r="F97" s="195" t="s">
        <v>1390</v>
      </c>
      <c r="G97" s="38"/>
      <c r="H97" s="38"/>
      <c r="I97" s="196"/>
      <c r="J97" s="38"/>
      <c r="K97" s="38"/>
      <c r="L97" s="41"/>
      <c r="M97" s="197"/>
      <c r="N97" s="198"/>
      <c r="O97" s="66"/>
      <c r="P97" s="66"/>
      <c r="Q97" s="66"/>
      <c r="R97" s="66"/>
      <c r="S97" s="66"/>
      <c r="T97" s="67"/>
      <c r="U97" s="36"/>
      <c r="V97" s="36"/>
      <c r="W97" s="36"/>
      <c r="X97" s="36"/>
      <c r="Y97" s="36"/>
      <c r="Z97" s="36"/>
      <c r="AA97" s="36"/>
      <c r="AB97" s="36"/>
      <c r="AC97" s="36"/>
      <c r="AD97" s="36"/>
      <c r="AE97" s="36"/>
      <c r="AT97" s="19" t="s">
        <v>170</v>
      </c>
      <c r="AU97" s="19" t="s">
        <v>81</v>
      </c>
    </row>
    <row r="98" spans="2:51" s="13" customFormat="1" ht="11.25">
      <c r="B98" s="199"/>
      <c r="C98" s="200"/>
      <c r="D98" s="201" t="s">
        <v>172</v>
      </c>
      <c r="E98" s="202" t="s">
        <v>19</v>
      </c>
      <c r="F98" s="203" t="s">
        <v>1391</v>
      </c>
      <c r="G98" s="200"/>
      <c r="H98" s="202" t="s">
        <v>19</v>
      </c>
      <c r="I98" s="204"/>
      <c r="J98" s="200"/>
      <c r="K98" s="200"/>
      <c r="L98" s="205"/>
      <c r="M98" s="206"/>
      <c r="N98" s="207"/>
      <c r="O98" s="207"/>
      <c r="P98" s="207"/>
      <c r="Q98" s="207"/>
      <c r="R98" s="207"/>
      <c r="S98" s="207"/>
      <c r="T98" s="208"/>
      <c r="AT98" s="209" t="s">
        <v>172</v>
      </c>
      <c r="AU98" s="209" t="s">
        <v>81</v>
      </c>
      <c r="AV98" s="13" t="s">
        <v>79</v>
      </c>
      <c r="AW98" s="13" t="s">
        <v>33</v>
      </c>
      <c r="AX98" s="13" t="s">
        <v>72</v>
      </c>
      <c r="AY98" s="209" t="s">
        <v>160</v>
      </c>
    </row>
    <row r="99" spans="2:51" s="13" customFormat="1" ht="11.25">
      <c r="B99" s="199"/>
      <c r="C99" s="200"/>
      <c r="D99" s="201" t="s">
        <v>172</v>
      </c>
      <c r="E99" s="202" t="s">
        <v>19</v>
      </c>
      <c r="F99" s="203" t="s">
        <v>361</v>
      </c>
      <c r="G99" s="200"/>
      <c r="H99" s="202" t="s">
        <v>19</v>
      </c>
      <c r="I99" s="204"/>
      <c r="J99" s="200"/>
      <c r="K99" s="200"/>
      <c r="L99" s="205"/>
      <c r="M99" s="206"/>
      <c r="N99" s="207"/>
      <c r="O99" s="207"/>
      <c r="P99" s="207"/>
      <c r="Q99" s="207"/>
      <c r="R99" s="207"/>
      <c r="S99" s="207"/>
      <c r="T99" s="208"/>
      <c r="AT99" s="209" t="s">
        <v>172</v>
      </c>
      <c r="AU99" s="209" t="s">
        <v>81</v>
      </c>
      <c r="AV99" s="13" t="s">
        <v>79</v>
      </c>
      <c r="AW99" s="13" t="s">
        <v>33</v>
      </c>
      <c r="AX99" s="13" t="s">
        <v>72</v>
      </c>
      <c r="AY99" s="209" t="s">
        <v>160</v>
      </c>
    </row>
    <row r="100" spans="2:51" s="14" customFormat="1" ht="11.25">
      <c r="B100" s="210"/>
      <c r="C100" s="211"/>
      <c r="D100" s="201" t="s">
        <v>172</v>
      </c>
      <c r="E100" s="212" t="s">
        <v>19</v>
      </c>
      <c r="F100" s="213" t="s">
        <v>1392</v>
      </c>
      <c r="G100" s="211"/>
      <c r="H100" s="214">
        <v>35.71</v>
      </c>
      <c r="I100" s="215"/>
      <c r="J100" s="211"/>
      <c r="K100" s="211"/>
      <c r="L100" s="216"/>
      <c r="M100" s="217"/>
      <c r="N100" s="218"/>
      <c r="O100" s="218"/>
      <c r="P100" s="218"/>
      <c r="Q100" s="218"/>
      <c r="R100" s="218"/>
      <c r="S100" s="218"/>
      <c r="T100" s="219"/>
      <c r="AT100" s="220" t="s">
        <v>172</v>
      </c>
      <c r="AU100" s="220" t="s">
        <v>81</v>
      </c>
      <c r="AV100" s="14" t="s">
        <v>81</v>
      </c>
      <c r="AW100" s="14" t="s">
        <v>33</v>
      </c>
      <c r="AX100" s="14" t="s">
        <v>79</v>
      </c>
      <c r="AY100" s="220" t="s">
        <v>160</v>
      </c>
    </row>
    <row r="101" spans="1:65" s="2" customFormat="1" ht="37.9" customHeight="1">
      <c r="A101" s="36"/>
      <c r="B101" s="37"/>
      <c r="C101" s="181" t="s">
        <v>168</v>
      </c>
      <c r="D101" s="181" t="s">
        <v>163</v>
      </c>
      <c r="E101" s="182" t="s">
        <v>403</v>
      </c>
      <c r="F101" s="183" t="s">
        <v>404</v>
      </c>
      <c r="G101" s="184" t="s">
        <v>208</v>
      </c>
      <c r="H101" s="185">
        <v>35.71</v>
      </c>
      <c r="I101" s="186"/>
      <c r="J101" s="187">
        <f>ROUND(I101*H101,2)</f>
        <v>0</v>
      </c>
      <c r="K101" s="183" t="s">
        <v>167</v>
      </c>
      <c r="L101" s="41"/>
      <c r="M101" s="188" t="s">
        <v>19</v>
      </c>
      <c r="N101" s="189" t="s">
        <v>43</v>
      </c>
      <c r="O101" s="66"/>
      <c r="P101" s="190">
        <f>O101*H101</f>
        <v>0</v>
      </c>
      <c r="Q101" s="190">
        <v>0</v>
      </c>
      <c r="R101" s="190">
        <f>Q101*H101</f>
        <v>0</v>
      </c>
      <c r="S101" s="190">
        <v>0</v>
      </c>
      <c r="T101" s="191">
        <f>S101*H101</f>
        <v>0</v>
      </c>
      <c r="U101" s="36"/>
      <c r="V101" s="36"/>
      <c r="W101" s="36"/>
      <c r="X101" s="36"/>
      <c r="Y101" s="36"/>
      <c r="Z101" s="36"/>
      <c r="AA101" s="36"/>
      <c r="AB101" s="36"/>
      <c r="AC101" s="36"/>
      <c r="AD101" s="36"/>
      <c r="AE101" s="36"/>
      <c r="AR101" s="192" t="s">
        <v>168</v>
      </c>
      <c r="AT101" s="192" t="s">
        <v>163</v>
      </c>
      <c r="AU101" s="192" t="s">
        <v>81</v>
      </c>
      <c r="AY101" s="19" t="s">
        <v>160</v>
      </c>
      <c r="BE101" s="193">
        <f>IF(N101="základní",J101,0)</f>
        <v>0</v>
      </c>
      <c r="BF101" s="193">
        <f>IF(N101="snížená",J101,0)</f>
        <v>0</v>
      </c>
      <c r="BG101" s="193">
        <f>IF(N101="zákl. přenesená",J101,0)</f>
        <v>0</v>
      </c>
      <c r="BH101" s="193">
        <f>IF(N101="sníž. přenesená",J101,0)</f>
        <v>0</v>
      </c>
      <c r="BI101" s="193">
        <f>IF(N101="nulová",J101,0)</f>
        <v>0</v>
      </c>
      <c r="BJ101" s="19" t="s">
        <v>79</v>
      </c>
      <c r="BK101" s="193">
        <f>ROUND(I101*H101,2)</f>
        <v>0</v>
      </c>
      <c r="BL101" s="19" t="s">
        <v>168</v>
      </c>
      <c r="BM101" s="192" t="s">
        <v>1393</v>
      </c>
    </row>
    <row r="102" spans="1:47" s="2" customFormat="1" ht="11.25">
      <c r="A102" s="36"/>
      <c r="B102" s="37"/>
      <c r="C102" s="38"/>
      <c r="D102" s="194" t="s">
        <v>170</v>
      </c>
      <c r="E102" s="38"/>
      <c r="F102" s="195" t="s">
        <v>406</v>
      </c>
      <c r="G102" s="38"/>
      <c r="H102" s="38"/>
      <c r="I102" s="196"/>
      <c r="J102" s="38"/>
      <c r="K102" s="38"/>
      <c r="L102" s="41"/>
      <c r="M102" s="197"/>
      <c r="N102" s="198"/>
      <c r="O102" s="66"/>
      <c r="P102" s="66"/>
      <c r="Q102" s="66"/>
      <c r="R102" s="66"/>
      <c r="S102" s="66"/>
      <c r="T102" s="67"/>
      <c r="U102" s="36"/>
      <c r="V102" s="36"/>
      <c r="W102" s="36"/>
      <c r="X102" s="36"/>
      <c r="Y102" s="36"/>
      <c r="Z102" s="36"/>
      <c r="AA102" s="36"/>
      <c r="AB102" s="36"/>
      <c r="AC102" s="36"/>
      <c r="AD102" s="36"/>
      <c r="AE102" s="36"/>
      <c r="AT102" s="19" t="s">
        <v>170</v>
      </c>
      <c r="AU102" s="19" t="s">
        <v>81</v>
      </c>
    </row>
    <row r="103" spans="1:47" s="2" customFormat="1" ht="19.5">
      <c r="A103" s="36"/>
      <c r="B103" s="37"/>
      <c r="C103" s="38"/>
      <c r="D103" s="201" t="s">
        <v>298</v>
      </c>
      <c r="E103" s="38"/>
      <c r="F103" s="243" t="s">
        <v>1394</v>
      </c>
      <c r="G103" s="38"/>
      <c r="H103" s="38"/>
      <c r="I103" s="196"/>
      <c r="J103" s="38"/>
      <c r="K103" s="38"/>
      <c r="L103" s="41"/>
      <c r="M103" s="197"/>
      <c r="N103" s="198"/>
      <c r="O103" s="66"/>
      <c r="P103" s="66"/>
      <c r="Q103" s="66"/>
      <c r="R103" s="66"/>
      <c r="S103" s="66"/>
      <c r="T103" s="67"/>
      <c r="U103" s="36"/>
      <c r="V103" s="36"/>
      <c r="W103" s="36"/>
      <c r="X103" s="36"/>
      <c r="Y103" s="36"/>
      <c r="Z103" s="36"/>
      <c r="AA103" s="36"/>
      <c r="AB103" s="36"/>
      <c r="AC103" s="36"/>
      <c r="AD103" s="36"/>
      <c r="AE103" s="36"/>
      <c r="AT103" s="19" t="s">
        <v>298</v>
      </c>
      <c r="AU103" s="19" t="s">
        <v>81</v>
      </c>
    </row>
    <row r="104" spans="2:63" s="12" customFormat="1" ht="22.9" customHeight="1">
      <c r="B104" s="165"/>
      <c r="C104" s="166"/>
      <c r="D104" s="167" t="s">
        <v>71</v>
      </c>
      <c r="E104" s="179" t="s">
        <v>641</v>
      </c>
      <c r="F104" s="179" t="s">
        <v>642</v>
      </c>
      <c r="G104" s="166"/>
      <c r="H104" s="166"/>
      <c r="I104" s="169"/>
      <c r="J104" s="180">
        <f>BK104</f>
        <v>0</v>
      </c>
      <c r="K104" s="166"/>
      <c r="L104" s="171"/>
      <c r="M104" s="172"/>
      <c r="N104" s="173"/>
      <c r="O104" s="173"/>
      <c r="P104" s="174">
        <f>SUM(P105:P107)</f>
        <v>0</v>
      </c>
      <c r="Q104" s="173"/>
      <c r="R104" s="174">
        <f>SUM(R105:R107)</f>
        <v>0</v>
      </c>
      <c r="S104" s="173"/>
      <c r="T104" s="175">
        <f>SUM(T105:T107)</f>
        <v>0</v>
      </c>
      <c r="AR104" s="176" t="s">
        <v>79</v>
      </c>
      <c r="AT104" s="177" t="s">
        <v>71</v>
      </c>
      <c r="AU104" s="177" t="s">
        <v>79</v>
      </c>
      <c r="AY104" s="176" t="s">
        <v>160</v>
      </c>
      <c r="BK104" s="178">
        <f>SUM(BK105:BK107)</f>
        <v>0</v>
      </c>
    </row>
    <row r="105" spans="1:65" s="2" customFormat="1" ht="21.75" customHeight="1">
      <c r="A105" s="36"/>
      <c r="B105" s="37"/>
      <c r="C105" s="181" t="s">
        <v>200</v>
      </c>
      <c r="D105" s="181" t="s">
        <v>163</v>
      </c>
      <c r="E105" s="182" t="s">
        <v>1395</v>
      </c>
      <c r="F105" s="183" t="s">
        <v>1396</v>
      </c>
      <c r="G105" s="184" t="s">
        <v>646</v>
      </c>
      <c r="H105" s="185">
        <v>5</v>
      </c>
      <c r="I105" s="186"/>
      <c r="J105" s="187">
        <f>ROUND(I105*H105,2)</f>
        <v>0</v>
      </c>
      <c r="K105" s="183" t="s">
        <v>167</v>
      </c>
      <c r="L105" s="41"/>
      <c r="M105" s="188" t="s">
        <v>19</v>
      </c>
      <c r="N105" s="189" t="s">
        <v>43</v>
      </c>
      <c r="O105" s="66"/>
      <c r="P105" s="190">
        <f>O105*H105</f>
        <v>0</v>
      </c>
      <c r="Q105" s="190">
        <v>0</v>
      </c>
      <c r="R105" s="190">
        <f>Q105*H105</f>
        <v>0</v>
      </c>
      <c r="S105" s="190">
        <v>0</v>
      </c>
      <c r="T105" s="191">
        <f>S105*H105</f>
        <v>0</v>
      </c>
      <c r="U105" s="36"/>
      <c r="V105" s="36"/>
      <c r="W105" s="36"/>
      <c r="X105" s="36"/>
      <c r="Y105" s="36"/>
      <c r="Z105" s="36"/>
      <c r="AA105" s="36"/>
      <c r="AB105" s="36"/>
      <c r="AC105" s="36"/>
      <c r="AD105" s="36"/>
      <c r="AE105" s="36"/>
      <c r="AR105" s="192" t="s">
        <v>168</v>
      </c>
      <c r="AT105" s="192" t="s">
        <v>163</v>
      </c>
      <c r="AU105" s="192" t="s">
        <v>81</v>
      </c>
      <c r="AY105" s="19" t="s">
        <v>160</v>
      </c>
      <c r="BE105" s="193">
        <f>IF(N105="základní",J105,0)</f>
        <v>0</v>
      </c>
      <c r="BF105" s="193">
        <f>IF(N105="snížená",J105,0)</f>
        <v>0</v>
      </c>
      <c r="BG105" s="193">
        <f>IF(N105="zákl. přenesená",J105,0)</f>
        <v>0</v>
      </c>
      <c r="BH105" s="193">
        <f>IF(N105="sníž. přenesená",J105,0)</f>
        <v>0</v>
      </c>
      <c r="BI105" s="193">
        <f>IF(N105="nulová",J105,0)</f>
        <v>0</v>
      </c>
      <c r="BJ105" s="19" t="s">
        <v>79</v>
      </c>
      <c r="BK105" s="193">
        <f>ROUND(I105*H105,2)</f>
        <v>0</v>
      </c>
      <c r="BL105" s="19" t="s">
        <v>168</v>
      </c>
      <c r="BM105" s="192" t="s">
        <v>1397</v>
      </c>
    </row>
    <row r="106" spans="1:47" s="2" customFormat="1" ht="11.25">
      <c r="A106" s="36"/>
      <c r="B106" s="37"/>
      <c r="C106" s="38"/>
      <c r="D106" s="194" t="s">
        <v>170</v>
      </c>
      <c r="E106" s="38"/>
      <c r="F106" s="195" t="s">
        <v>1398</v>
      </c>
      <c r="G106" s="38"/>
      <c r="H106" s="38"/>
      <c r="I106" s="196"/>
      <c r="J106" s="38"/>
      <c r="K106" s="38"/>
      <c r="L106" s="41"/>
      <c r="M106" s="197"/>
      <c r="N106" s="198"/>
      <c r="O106" s="66"/>
      <c r="P106" s="66"/>
      <c r="Q106" s="66"/>
      <c r="R106" s="66"/>
      <c r="S106" s="66"/>
      <c r="T106" s="67"/>
      <c r="U106" s="36"/>
      <c r="V106" s="36"/>
      <c r="W106" s="36"/>
      <c r="X106" s="36"/>
      <c r="Y106" s="36"/>
      <c r="Z106" s="36"/>
      <c r="AA106" s="36"/>
      <c r="AB106" s="36"/>
      <c r="AC106" s="36"/>
      <c r="AD106" s="36"/>
      <c r="AE106" s="36"/>
      <c r="AT106" s="19" t="s">
        <v>170</v>
      </c>
      <c r="AU106" s="19" t="s">
        <v>81</v>
      </c>
    </row>
    <row r="107" spans="1:47" s="2" customFormat="1" ht="29.25">
      <c r="A107" s="36"/>
      <c r="B107" s="37"/>
      <c r="C107" s="38"/>
      <c r="D107" s="201" t="s">
        <v>298</v>
      </c>
      <c r="E107" s="38"/>
      <c r="F107" s="243" t="s">
        <v>649</v>
      </c>
      <c r="G107" s="38"/>
      <c r="H107" s="38"/>
      <c r="I107" s="196"/>
      <c r="J107" s="38"/>
      <c r="K107" s="38"/>
      <c r="L107" s="41"/>
      <c r="M107" s="197"/>
      <c r="N107" s="198"/>
      <c r="O107" s="66"/>
      <c r="P107" s="66"/>
      <c r="Q107" s="66"/>
      <c r="R107" s="66"/>
      <c r="S107" s="66"/>
      <c r="T107" s="67"/>
      <c r="U107" s="36"/>
      <c r="V107" s="36"/>
      <c r="W107" s="36"/>
      <c r="X107" s="36"/>
      <c r="Y107" s="36"/>
      <c r="Z107" s="36"/>
      <c r="AA107" s="36"/>
      <c r="AB107" s="36"/>
      <c r="AC107" s="36"/>
      <c r="AD107" s="36"/>
      <c r="AE107" s="36"/>
      <c r="AT107" s="19" t="s">
        <v>298</v>
      </c>
      <c r="AU107" s="19" t="s">
        <v>81</v>
      </c>
    </row>
    <row r="108" spans="2:63" s="12" customFormat="1" ht="22.9" customHeight="1">
      <c r="B108" s="165"/>
      <c r="C108" s="166"/>
      <c r="D108" s="167" t="s">
        <v>71</v>
      </c>
      <c r="E108" s="179" t="s">
        <v>802</v>
      </c>
      <c r="F108" s="179" t="s">
        <v>1399</v>
      </c>
      <c r="G108" s="166"/>
      <c r="H108" s="166"/>
      <c r="I108" s="169"/>
      <c r="J108" s="180">
        <f>BK108</f>
        <v>0</v>
      </c>
      <c r="K108" s="166"/>
      <c r="L108" s="171"/>
      <c r="M108" s="172"/>
      <c r="N108" s="173"/>
      <c r="O108" s="173"/>
      <c r="P108" s="174">
        <f>SUM(P109:P152)</f>
        <v>0</v>
      </c>
      <c r="Q108" s="173"/>
      <c r="R108" s="174">
        <f>SUM(R109:R152)</f>
        <v>0</v>
      </c>
      <c r="S108" s="173"/>
      <c r="T108" s="175">
        <f>SUM(T109:T152)</f>
        <v>181.20181000000002</v>
      </c>
      <c r="AR108" s="176" t="s">
        <v>79</v>
      </c>
      <c r="AT108" s="177" t="s">
        <v>71</v>
      </c>
      <c r="AU108" s="177" t="s">
        <v>79</v>
      </c>
      <c r="AY108" s="176" t="s">
        <v>160</v>
      </c>
      <c r="BK108" s="178">
        <f>SUM(BK109:BK152)</f>
        <v>0</v>
      </c>
    </row>
    <row r="109" spans="1:65" s="2" customFormat="1" ht="16.5" customHeight="1">
      <c r="A109" s="36"/>
      <c r="B109" s="37"/>
      <c r="C109" s="181" t="s">
        <v>205</v>
      </c>
      <c r="D109" s="181" t="s">
        <v>163</v>
      </c>
      <c r="E109" s="182" t="s">
        <v>1400</v>
      </c>
      <c r="F109" s="183" t="s">
        <v>1401</v>
      </c>
      <c r="G109" s="184" t="s">
        <v>463</v>
      </c>
      <c r="H109" s="185">
        <v>1</v>
      </c>
      <c r="I109" s="186"/>
      <c r="J109" s="187">
        <f>ROUND(I109*H109,2)</f>
        <v>0</v>
      </c>
      <c r="K109" s="183" t="s">
        <v>19</v>
      </c>
      <c r="L109" s="41"/>
      <c r="M109" s="188" t="s">
        <v>19</v>
      </c>
      <c r="N109" s="189" t="s">
        <v>43</v>
      </c>
      <c r="O109" s="66"/>
      <c r="P109" s="190">
        <f>O109*H109</f>
        <v>0</v>
      </c>
      <c r="Q109" s="190">
        <v>0</v>
      </c>
      <c r="R109" s="190">
        <f>Q109*H109</f>
        <v>0</v>
      </c>
      <c r="S109" s="190">
        <v>0</v>
      </c>
      <c r="T109" s="191">
        <f>S109*H109</f>
        <v>0</v>
      </c>
      <c r="U109" s="36"/>
      <c r="V109" s="36"/>
      <c r="W109" s="36"/>
      <c r="X109" s="36"/>
      <c r="Y109" s="36"/>
      <c r="Z109" s="36"/>
      <c r="AA109" s="36"/>
      <c r="AB109" s="36"/>
      <c r="AC109" s="36"/>
      <c r="AD109" s="36"/>
      <c r="AE109" s="36"/>
      <c r="AR109" s="192" t="s">
        <v>168</v>
      </c>
      <c r="AT109" s="192" t="s">
        <v>163</v>
      </c>
      <c r="AU109" s="192" t="s">
        <v>81</v>
      </c>
      <c r="AY109" s="19" t="s">
        <v>160</v>
      </c>
      <c r="BE109" s="193">
        <f>IF(N109="základní",J109,0)</f>
        <v>0</v>
      </c>
      <c r="BF109" s="193">
        <f>IF(N109="snížená",J109,0)</f>
        <v>0</v>
      </c>
      <c r="BG109" s="193">
        <f>IF(N109="zákl. přenesená",J109,0)</f>
        <v>0</v>
      </c>
      <c r="BH109" s="193">
        <f>IF(N109="sníž. přenesená",J109,0)</f>
        <v>0</v>
      </c>
      <c r="BI109" s="193">
        <f>IF(N109="nulová",J109,0)</f>
        <v>0</v>
      </c>
      <c r="BJ109" s="19" t="s">
        <v>79</v>
      </c>
      <c r="BK109" s="193">
        <f>ROUND(I109*H109,2)</f>
        <v>0</v>
      </c>
      <c r="BL109" s="19" t="s">
        <v>168</v>
      </c>
      <c r="BM109" s="192" t="s">
        <v>1402</v>
      </c>
    </row>
    <row r="110" spans="2:51" s="13" customFormat="1" ht="11.25">
      <c r="B110" s="199"/>
      <c r="C110" s="200"/>
      <c r="D110" s="201" t="s">
        <v>172</v>
      </c>
      <c r="E110" s="202" t="s">
        <v>19</v>
      </c>
      <c r="F110" s="203" t="s">
        <v>1382</v>
      </c>
      <c r="G110" s="200"/>
      <c r="H110" s="202" t="s">
        <v>19</v>
      </c>
      <c r="I110" s="204"/>
      <c r="J110" s="200"/>
      <c r="K110" s="200"/>
      <c r="L110" s="205"/>
      <c r="M110" s="206"/>
      <c r="N110" s="207"/>
      <c r="O110" s="207"/>
      <c r="P110" s="207"/>
      <c r="Q110" s="207"/>
      <c r="R110" s="207"/>
      <c r="S110" s="207"/>
      <c r="T110" s="208"/>
      <c r="AT110" s="209" t="s">
        <v>172</v>
      </c>
      <c r="AU110" s="209" t="s">
        <v>81</v>
      </c>
      <c r="AV110" s="13" t="s">
        <v>79</v>
      </c>
      <c r="AW110" s="13" t="s">
        <v>33</v>
      </c>
      <c r="AX110" s="13" t="s">
        <v>72</v>
      </c>
      <c r="AY110" s="209" t="s">
        <v>160</v>
      </c>
    </row>
    <row r="111" spans="2:51" s="13" customFormat="1" ht="11.25">
      <c r="B111" s="199"/>
      <c r="C111" s="200"/>
      <c r="D111" s="201" t="s">
        <v>172</v>
      </c>
      <c r="E111" s="202" t="s">
        <v>19</v>
      </c>
      <c r="F111" s="203" t="s">
        <v>1403</v>
      </c>
      <c r="G111" s="200"/>
      <c r="H111" s="202" t="s">
        <v>19</v>
      </c>
      <c r="I111" s="204"/>
      <c r="J111" s="200"/>
      <c r="K111" s="200"/>
      <c r="L111" s="205"/>
      <c r="M111" s="206"/>
      <c r="N111" s="207"/>
      <c r="O111" s="207"/>
      <c r="P111" s="207"/>
      <c r="Q111" s="207"/>
      <c r="R111" s="207"/>
      <c r="S111" s="207"/>
      <c r="T111" s="208"/>
      <c r="AT111" s="209" t="s">
        <v>172</v>
      </c>
      <c r="AU111" s="209" t="s">
        <v>81</v>
      </c>
      <c r="AV111" s="13" t="s">
        <v>79</v>
      </c>
      <c r="AW111" s="13" t="s">
        <v>33</v>
      </c>
      <c r="AX111" s="13" t="s">
        <v>72</v>
      </c>
      <c r="AY111" s="209" t="s">
        <v>160</v>
      </c>
    </row>
    <row r="112" spans="2:51" s="13" customFormat="1" ht="11.25">
      <c r="B112" s="199"/>
      <c r="C112" s="200"/>
      <c r="D112" s="201" t="s">
        <v>172</v>
      </c>
      <c r="E112" s="202" t="s">
        <v>19</v>
      </c>
      <c r="F112" s="203" t="s">
        <v>1404</v>
      </c>
      <c r="G112" s="200"/>
      <c r="H112" s="202" t="s">
        <v>19</v>
      </c>
      <c r="I112" s="204"/>
      <c r="J112" s="200"/>
      <c r="K112" s="200"/>
      <c r="L112" s="205"/>
      <c r="M112" s="206"/>
      <c r="N112" s="207"/>
      <c r="O112" s="207"/>
      <c r="P112" s="207"/>
      <c r="Q112" s="207"/>
      <c r="R112" s="207"/>
      <c r="S112" s="207"/>
      <c r="T112" s="208"/>
      <c r="AT112" s="209" t="s">
        <v>172</v>
      </c>
      <c r="AU112" s="209" t="s">
        <v>81</v>
      </c>
      <c r="AV112" s="13" t="s">
        <v>79</v>
      </c>
      <c r="AW112" s="13" t="s">
        <v>33</v>
      </c>
      <c r="AX112" s="13" t="s">
        <v>72</v>
      </c>
      <c r="AY112" s="209" t="s">
        <v>160</v>
      </c>
    </row>
    <row r="113" spans="2:51" s="14" customFormat="1" ht="11.25">
      <c r="B113" s="210"/>
      <c r="C113" s="211"/>
      <c r="D113" s="201" t="s">
        <v>172</v>
      </c>
      <c r="E113" s="212" t="s">
        <v>19</v>
      </c>
      <c r="F113" s="213" t="s">
        <v>79</v>
      </c>
      <c r="G113" s="211"/>
      <c r="H113" s="214">
        <v>1</v>
      </c>
      <c r="I113" s="215"/>
      <c r="J113" s="211"/>
      <c r="K113" s="211"/>
      <c r="L113" s="216"/>
      <c r="M113" s="217"/>
      <c r="N113" s="218"/>
      <c r="O113" s="218"/>
      <c r="P113" s="218"/>
      <c r="Q113" s="218"/>
      <c r="R113" s="218"/>
      <c r="S113" s="218"/>
      <c r="T113" s="219"/>
      <c r="AT113" s="220" t="s">
        <v>172</v>
      </c>
      <c r="AU113" s="220" t="s">
        <v>81</v>
      </c>
      <c r="AV113" s="14" t="s">
        <v>81</v>
      </c>
      <c r="AW113" s="14" t="s">
        <v>33</v>
      </c>
      <c r="AX113" s="14" t="s">
        <v>79</v>
      </c>
      <c r="AY113" s="220" t="s">
        <v>160</v>
      </c>
    </row>
    <row r="114" spans="1:65" s="2" customFormat="1" ht="21.75" customHeight="1">
      <c r="A114" s="36"/>
      <c r="B114" s="37"/>
      <c r="C114" s="181" t="s">
        <v>218</v>
      </c>
      <c r="D114" s="181" t="s">
        <v>163</v>
      </c>
      <c r="E114" s="182" t="s">
        <v>1405</v>
      </c>
      <c r="F114" s="183" t="s">
        <v>1406</v>
      </c>
      <c r="G114" s="184" t="s">
        <v>110</v>
      </c>
      <c r="H114" s="185">
        <v>357.46</v>
      </c>
      <c r="I114" s="186"/>
      <c r="J114" s="187">
        <f>ROUND(I114*H114,2)</f>
        <v>0</v>
      </c>
      <c r="K114" s="183" t="s">
        <v>19</v>
      </c>
      <c r="L114" s="41"/>
      <c r="M114" s="188" t="s">
        <v>19</v>
      </c>
      <c r="N114" s="189" t="s">
        <v>43</v>
      </c>
      <c r="O114" s="66"/>
      <c r="P114" s="190">
        <f>O114*H114</f>
        <v>0</v>
      </c>
      <c r="Q114" s="190">
        <v>0</v>
      </c>
      <c r="R114" s="190">
        <f>Q114*H114</f>
        <v>0</v>
      </c>
      <c r="S114" s="190">
        <v>0</v>
      </c>
      <c r="T114" s="191">
        <f>S114*H114</f>
        <v>0</v>
      </c>
      <c r="U114" s="36"/>
      <c r="V114" s="36"/>
      <c r="W114" s="36"/>
      <c r="X114" s="36"/>
      <c r="Y114" s="36"/>
      <c r="Z114" s="36"/>
      <c r="AA114" s="36"/>
      <c r="AB114" s="36"/>
      <c r="AC114" s="36"/>
      <c r="AD114" s="36"/>
      <c r="AE114" s="36"/>
      <c r="AR114" s="192" t="s">
        <v>168</v>
      </c>
      <c r="AT114" s="192" t="s">
        <v>163</v>
      </c>
      <c r="AU114" s="192" t="s">
        <v>81</v>
      </c>
      <c r="AY114" s="19" t="s">
        <v>160</v>
      </c>
      <c r="BE114" s="193">
        <f>IF(N114="základní",J114,0)</f>
        <v>0</v>
      </c>
      <c r="BF114" s="193">
        <f>IF(N114="snížená",J114,0)</f>
        <v>0</v>
      </c>
      <c r="BG114" s="193">
        <f>IF(N114="zákl. přenesená",J114,0)</f>
        <v>0</v>
      </c>
      <c r="BH114" s="193">
        <f>IF(N114="sníž. přenesená",J114,0)</f>
        <v>0</v>
      </c>
      <c r="BI114" s="193">
        <f>IF(N114="nulová",J114,0)</f>
        <v>0</v>
      </c>
      <c r="BJ114" s="19" t="s">
        <v>79</v>
      </c>
      <c r="BK114" s="193">
        <f>ROUND(I114*H114,2)</f>
        <v>0</v>
      </c>
      <c r="BL114" s="19" t="s">
        <v>168</v>
      </c>
      <c r="BM114" s="192" t="s">
        <v>1407</v>
      </c>
    </row>
    <row r="115" spans="2:51" s="13" customFormat="1" ht="11.25">
      <c r="B115" s="199"/>
      <c r="C115" s="200"/>
      <c r="D115" s="201" t="s">
        <v>172</v>
      </c>
      <c r="E115" s="202" t="s">
        <v>19</v>
      </c>
      <c r="F115" s="203" t="s">
        <v>361</v>
      </c>
      <c r="G115" s="200"/>
      <c r="H115" s="202" t="s">
        <v>19</v>
      </c>
      <c r="I115" s="204"/>
      <c r="J115" s="200"/>
      <c r="K115" s="200"/>
      <c r="L115" s="205"/>
      <c r="M115" s="206"/>
      <c r="N115" s="207"/>
      <c r="O115" s="207"/>
      <c r="P115" s="207"/>
      <c r="Q115" s="207"/>
      <c r="R115" s="207"/>
      <c r="S115" s="207"/>
      <c r="T115" s="208"/>
      <c r="AT115" s="209" t="s">
        <v>172</v>
      </c>
      <c r="AU115" s="209" t="s">
        <v>81</v>
      </c>
      <c r="AV115" s="13" t="s">
        <v>79</v>
      </c>
      <c r="AW115" s="13" t="s">
        <v>33</v>
      </c>
      <c r="AX115" s="13" t="s">
        <v>72</v>
      </c>
      <c r="AY115" s="209" t="s">
        <v>160</v>
      </c>
    </row>
    <row r="116" spans="2:51" s="14" customFormat="1" ht="11.25">
      <c r="B116" s="210"/>
      <c r="C116" s="211"/>
      <c r="D116" s="201" t="s">
        <v>172</v>
      </c>
      <c r="E116" s="212" t="s">
        <v>19</v>
      </c>
      <c r="F116" s="213" t="s">
        <v>1408</v>
      </c>
      <c r="G116" s="211"/>
      <c r="H116" s="214">
        <v>357.46</v>
      </c>
      <c r="I116" s="215"/>
      <c r="J116" s="211"/>
      <c r="K116" s="211"/>
      <c r="L116" s="216"/>
      <c r="M116" s="217"/>
      <c r="N116" s="218"/>
      <c r="O116" s="218"/>
      <c r="P116" s="218"/>
      <c r="Q116" s="218"/>
      <c r="R116" s="218"/>
      <c r="S116" s="218"/>
      <c r="T116" s="219"/>
      <c r="AT116" s="220" t="s">
        <v>172</v>
      </c>
      <c r="AU116" s="220" t="s">
        <v>81</v>
      </c>
      <c r="AV116" s="14" t="s">
        <v>81</v>
      </c>
      <c r="AW116" s="14" t="s">
        <v>33</v>
      </c>
      <c r="AX116" s="14" t="s">
        <v>72</v>
      </c>
      <c r="AY116" s="220" t="s">
        <v>160</v>
      </c>
    </row>
    <row r="117" spans="2:51" s="15" customFormat="1" ht="11.25">
      <c r="B117" s="221"/>
      <c r="C117" s="222"/>
      <c r="D117" s="201" t="s">
        <v>172</v>
      </c>
      <c r="E117" s="223" t="s">
        <v>19</v>
      </c>
      <c r="F117" s="224" t="s">
        <v>178</v>
      </c>
      <c r="G117" s="222"/>
      <c r="H117" s="225">
        <v>357.46</v>
      </c>
      <c r="I117" s="226"/>
      <c r="J117" s="222"/>
      <c r="K117" s="222"/>
      <c r="L117" s="227"/>
      <c r="M117" s="228"/>
      <c r="N117" s="229"/>
      <c r="O117" s="229"/>
      <c r="P117" s="229"/>
      <c r="Q117" s="229"/>
      <c r="R117" s="229"/>
      <c r="S117" s="229"/>
      <c r="T117" s="230"/>
      <c r="AT117" s="231" t="s">
        <v>172</v>
      </c>
      <c r="AU117" s="231" t="s">
        <v>81</v>
      </c>
      <c r="AV117" s="15" t="s">
        <v>168</v>
      </c>
      <c r="AW117" s="15" t="s">
        <v>33</v>
      </c>
      <c r="AX117" s="15" t="s">
        <v>79</v>
      </c>
      <c r="AY117" s="231" t="s">
        <v>160</v>
      </c>
    </row>
    <row r="118" spans="1:65" s="2" customFormat="1" ht="21.75" customHeight="1">
      <c r="A118" s="36"/>
      <c r="B118" s="37"/>
      <c r="C118" s="181" t="s">
        <v>223</v>
      </c>
      <c r="D118" s="181" t="s">
        <v>163</v>
      </c>
      <c r="E118" s="182" t="s">
        <v>1409</v>
      </c>
      <c r="F118" s="183" t="s">
        <v>1410</v>
      </c>
      <c r="G118" s="184" t="s">
        <v>110</v>
      </c>
      <c r="H118" s="185">
        <v>58.488</v>
      </c>
      <c r="I118" s="186"/>
      <c r="J118" s="187">
        <f>ROUND(I118*H118,2)</f>
        <v>0</v>
      </c>
      <c r="K118" s="183" t="s">
        <v>167</v>
      </c>
      <c r="L118" s="41"/>
      <c r="M118" s="188" t="s">
        <v>19</v>
      </c>
      <c r="N118" s="189" t="s">
        <v>43</v>
      </c>
      <c r="O118" s="66"/>
      <c r="P118" s="190">
        <f>O118*H118</f>
        <v>0</v>
      </c>
      <c r="Q118" s="190">
        <v>0</v>
      </c>
      <c r="R118" s="190">
        <f>Q118*H118</f>
        <v>0</v>
      </c>
      <c r="S118" s="190">
        <v>0.002</v>
      </c>
      <c r="T118" s="191">
        <f>S118*H118</f>
        <v>0.116976</v>
      </c>
      <c r="U118" s="36"/>
      <c r="V118" s="36"/>
      <c r="W118" s="36"/>
      <c r="X118" s="36"/>
      <c r="Y118" s="36"/>
      <c r="Z118" s="36"/>
      <c r="AA118" s="36"/>
      <c r="AB118" s="36"/>
      <c r="AC118" s="36"/>
      <c r="AD118" s="36"/>
      <c r="AE118" s="36"/>
      <c r="AR118" s="192" t="s">
        <v>168</v>
      </c>
      <c r="AT118" s="192" t="s">
        <v>163</v>
      </c>
      <c r="AU118" s="192" t="s">
        <v>81</v>
      </c>
      <c r="AY118" s="19" t="s">
        <v>160</v>
      </c>
      <c r="BE118" s="193">
        <f>IF(N118="základní",J118,0)</f>
        <v>0</v>
      </c>
      <c r="BF118" s="193">
        <f>IF(N118="snížená",J118,0)</f>
        <v>0</v>
      </c>
      <c r="BG118" s="193">
        <f>IF(N118="zákl. přenesená",J118,0)</f>
        <v>0</v>
      </c>
      <c r="BH118" s="193">
        <f>IF(N118="sníž. přenesená",J118,0)</f>
        <v>0</v>
      </c>
      <c r="BI118" s="193">
        <f>IF(N118="nulová",J118,0)</f>
        <v>0</v>
      </c>
      <c r="BJ118" s="19" t="s">
        <v>79</v>
      </c>
      <c r="BK118" s="193">
        <f>ROUND(I118*H118,2)</f>
        <v>0</v>
      </c>
      <c r="BL118" s="19" t="s">
        <v>168</v>
      </c>
      <c r="BM118" s="192" t="s">
        <v>1411</v>
      </c>
    </row>
    <row r="119" spans="1:47" s="2" customFormat="1" ht="11.25">
      <c r="A119" s="36"/>
      <c r="B119" s="37"/>
      <c r="C119" s="38"/>
      <c r="D119" s="194" t="s">
        <v>170</v>
      </c>
      <c r="E119" s="38"/>
      <c r="F119" s="195" t="s">
        <v>1412</v>
      </c>
      <c r="G119" s="38"/>
      <c r="H119" s="38"/>
      <c r="I119" s="196"/>
      <c r="J119" s="38"/>
      <c r="K119" s="38"/>
      <c r="L119" s="41"/>
      <c r="M119" s="197"/>
      <c r="N119" s="198"/>
      <c r="O119" s="66"/>
      <c r="P119" s="66"/>
      <c r="Q119" s="66"/>
      <c r="R119" s="66"/>
      <c r="S119" s="66"/>
      <c r="T119" s="67"/>
      <c r="U119" s="36"/>
      <c r="V119" s="36"/>
      <c r="W119" s="36"/>
      <c r="X119" s="36"/>
      <c r="Y119" s="36"/>
      <c r="Z119" s="36"/>
      <c r="AA119" s="36"/>
      <c r="AB119" s="36"/>
      <c r="AC119" s="36"/>
      <c r="AD119" s="36"/>
      <c r="AE119" s="36"/>
      <c r="AT119" s="19" t="s">
        <v>170</v>
      </c>
      <c r="AU119" s="19" t="s">
        <v>81</v>
      </c>
    </row>
    <row r="120" spans="2:51" s="13" customFormat="1" ht="11.25">
      <c r="B120" s="199"/>
      <c r="C120" s="200"/>
      <c r="D120" s="201" t="s">
        <v>172</v>
      </c>
      <c r="E120" s="202" t="s">
        <v>19</v>
      </c>
      <c r="F120" s="203" t="s">
        <v>361</v>
      </c>
      <c r="G120" s="200"/>
      <c r="H120" s="202" t="s">
        <v>19</v>
      </c>
      <c r="I120" s="204"/>
      <c r="J120" s="200"/>
      <c r="K120" s="200"/>
      <c r="L120" s="205"/>
      <c r="M120" s="206"/>
      <c r="N120" s="207"/>
      <c r="O120" s="207"/>
      <c r="P120" s="207"/>
      <c r="Q120" s="207"/>
      <c r="R120" s="207"/>
      <c r="S120" s="207"/>
      <c r="T120" s="208"/>
      <c r="AT120" s="209" t="s">
        <v>172</v>
      </c>
      <c r="AU120" s="209" t="s">
        <v>81</v>
      </c>
      <c r="AV120" s="13" t="s">
        <v>79</v>
      </c>
      <c r="AW120" s="13" t="s">
        <v>33</v>
      </c>
      <c r="AX120" s="13" t="s">
        <v>72</v>
      </c>
      <c r="AY120" s="209" t="s">
        <v>160</v>
      </c>
    </row>
    <row r="121" spans="2:51" s="13" customFormat="1" ht="11.25">
      <c r="B121" s="199"/>
      <c r="C121" s="200"/>
      <c r="D121" s="201" t="s">
        <v>172</v>
      </c>
      <c r="E121" s="202" t="s">
        <v>19</v>
      </c>
      <c r="F121" s="203" t="s">
        <v>1413</v>
      </c>
      <c r="G121" s="200"/>
      <c r="H121" s="202" t="s">
        <v>19</v>
      </c>
      <c r="I121" s="204"/>
      <c r="J121" s="200"/>
      <c r="K121" s="200"/>
      <c r="L121" s="205"/>
      <c r="M121" s="206"/>
      <c r="N121" s="207"/>
      <c r="O121" s="207"/>
      <c r="P121" s="207"/>
      <c r="Q121" s="207"/>
      <c r="R121" s="207"/>
      <c r="S121" s="207"/>
      <c r="T121" s="208"/>
      <c r="AT121" s="209" t="s">
        <v>172</v>
      </c>
      <c r="AU121" s="209" t="s">
        <v>81</v>
      </c>
      <c r="AV121" s="13" t="s">
        <v>79</v>
      </c>
      <c r="AW121" s="13" t="s">
        <v>33</v>
      </c>
      <c r="AX121" s="13" t="s">
        <v>72</v>
      </c>
      <c r="AY121" s="209" t="s">
        <v>160</v>
      </c>
    </row>
    <row r="122" spans="2:51" s="14" customFormat="1" ht="11.25">
      <c r="B122" s="210"/>
      <c r="C122" s="211"/>
      <c r="D122" s="201" t="s">
        <v>172</v>
      </c>
      <c r="E122" s="212" t="s">
        <v>19</v>
      </c>
      <c r="F122" s="213" t="s">
        <v>1414</v>
      </c>
      <c r="G122" s="211"/>
      <c r="H122" s="214">
        <v>29.244</v>
      </c>
      <c r="I122" s="215"/>
      <c r="J122" s="211"/>
      <c r="K122" s="211"/>
      <c r="L122" s="216"/>
      <c r="M122" s="217"/>
      <c r="N122" s="218"/>
      <c r="O122" s="218"/>
      <c r="P122" s="218"/>
      <c r="Q122" s="218"/>
      <c r="R122" s="218"/>
      <c r="S122" s="218"/>
      <c r="T122" s="219"/>
      <c r="AT122" s="220" t="s">
        <v>172</v>
      </c>
      <c r="AU122" s="220" t="s">
        <v>81</v>
      </c>
      <c r="AV122" s="14" t="s">
        <v>81</v>
      </c>
      <c r="AW122" s="14" t="s">
        <v>33</v>
      </c>
      <c r="AX122" s="14" t="s">
        <v>72</v>
      </c>
      <c r="AY122" s="220" t="s">
        <v>160</v>
      </c>
    </row>
    <row r="123" spans="2:51" s="14" customFormat="1" ht="11.25">
      <c r="B123" s="210"/>
      <c r="C123" s="211"/>
      <c r="D123" s="201" t="s">
        <v>172</v>
      </c>
      <c r="E123" s="212" t="s">
        <v>19</v>
      </c>
      <c r="F123" s="213" t="s">
        <v>1415</v>
      </c>
      <c r="G123" s="211"/>
      <c r="H123" s="214">
        <v>29.244</v>
      </c>
      <c r="I123" s="215"/>
      <c r="J123" s="211"/>
      <c r="K123" s="211"/>
      <c r="L123" s="216"/>
      <c r="M123" s="217"/>
      <c r="N123" s="218"/>
      <c r="O123" s="218"/>
      <c r="P123" s="218"/>
      <c r="Q123" s="218"/>
      <c r="R123" s="218"/>
      <c r="S123" s="218"/>
      <c r="T123" s="219"/>
      <c r="AT123" s="220" t="s">
        <v>172</v>
      </c>
      <c r="AU123" s="220" t="s">
        <v>81</v>
      </c>
      <c r="AV123" s="14" t="s">
        <v>81</v>
      </c>
      <c r="AW123" s="14" t="s">
        <v>33</v>
      </c>
      <c r="AX123" s="14" t="s">
        <v>72</v>
      </c>
      <c r="AY123" s="220" t="s">
        <v>160</v>
      </c>
    </row>
    <row r="124" spans="2:51" s="15" customFormat="1" ht="11.25">
      <c r="B124" s="221"/>
      <c r="C124" s="222"/>
      <c r="D124" s="201" t="s">
        <v>172</v>
      </c>
      <c r="E124" s="223" t="s">
        <v>19</v>
      </c>
      <c r="F124" s="224" t="s">
        <v>178</v>
      </c>
      <c r="G124" s="222"/>
      <c r="H124" s="225">
        <v>58.488</v>
      </c>
      <c r="I124" s="226"/>
      <c r="J124" s="222"/>
      <c r="K124" s="222"/>
      <c r="L124" s="227"/>
      <c r="M124" s="228"/>
      <c r="N124" s="229"/>
      <c r="O124" s="229"/>
      <c r="P124" s="229"/>
      <c r="Q124" s="229"/>
      <c r="R124" s="229"/>
      <c r="S124" s="229"/>
      <c r="T124" s="230"/>
      <c r="AT124" s="231" t="s">
        <v>172</v>
      </c>
      <c r="AU124" s="231" t="s">
        <v>81</v>
      </c>
      <c r="AV124" s="15" t="s">
        <v>168</v>
      </c>
      <c r="AW124" s="15" t="s">
        <v>33</v>
      </c>
      <c r="AX124" s="15" t="s">
        <v>79</v>
      </c>
      <c r="AY124" s="231" t="s">
        <v>160</v>
      </c>
    </row>
    <row r="125" spans="1:65" s="2" customFormat="1" ht="21.75" customHeight="1">
      <c r="A125" s="36"/>
      <c r="B125" s="37"/>
      <c r="C125" s="181" t="s">
        <v>229</v>
      </c>
      <c r="D125" s="181" t="s">
        <v>163</v>
      </c>
      <c r="E125" s="182" t="s">
        <v>1416</v>
      </c>
      <c r="F125" s="183" t="s">
        <v>1417</v>
      </c>
      <c r="G125" s="184" t="s">
        <v>192</v>
      </c>
      <c r="H125" s="185">
        <v>4.148</v>
      </c>
      <c r="I125" s="186"/>
      <c r="J125" s="187">
        <f>ROUND(I125*H125,2)</f>
        <v>0</v>
      </c>
      <c r="K125" s="183" t="s">
        <v>167</v>
      </c>
      <c r="L125" s="41"/>
      <c r="M125" s="188" t="s">
        <v>19</v>
      </c>
      <c r="N125" s="189" t="s">
        <v>43</v>
      </c>
      <c r="O125" s="66"/>
      <c r="P125" s="190">
        <f>O125*H125</f>
        <v>0</v>
      </c>
      <c r="Q125" s="190">
        <v>0</v>
      </c>
      <c r="R125" s="190">
        <f>Q125*H125</f>
        <v>0</v>
      </c>
      <c r="S125" s="190">
        <v>1</v>
      </c>
      <c r="T125" s="191">
        <f>S125*H125</f>
        <v>4.148</v>
      </c>
      <c r="U125" s="36"/>
      <c r="V125" s="36"/>
      <c r="W125" s="36"/>
      <c r="X125" s="36"/>
      <c r="Y125" s="36"/>
      <c r="Z125" s="36"/>
      <c r="AA125" s="36"/>
      <c r="AB125" s="36"/>
      <c r="AC125" s="36"/>
      <c r="AD125" s="36"/>
      <c r="AE125" s="36"/>
      <c r="AR125" s="192" t="s">
        <v>168</v>
      </c>
      <c r="AT125" s="192" t="s">
        <v>163</v>
      </c>
      <c r="AU125" s="192" t="s">
        <v>81</v>
      </c>
      <c r="AY125" s="19" t="s">
        <v>160</v>
      </c>
      <c r="BE125" s="193">
        <f>IF(N125="základní",J125,0)</f>
        <v>0</v>
      </c>
      <c r="BF125" s="193">
        <f>IF(N125="snížená",J125,0)</f>
        <v>0</v>
      </c>
      <c r="BG125" s="193">
        <f>IF(N125="zákl. přenesená",J125,0)</f>
        <v>0</v>
      </c>
      <c r="BH125" s="193">
        <f>IF(N125="sníž. přenesená",J125,0)</f>
        <v>0</v>
      </c>
      <c r="BI125" s="193">
        <f>IF(N125="nulová",J125,0)</f>
        <v>0</v>
      </c>
      <c r="BJ125" s="19" t="s">
        <v>79</v>
      </c>
      <c r="BK125" s="193">
        <f>ROUND(I125*H125,2)</f>
        <v>0</v>
      </c>
      <c r="BL125" s="19" t="s">
        <v>168</v>
      </c>
      <c r="BM125" s="192" t="s">
        <v>1418</v>
      </c>
    </row>
    <row r="126" spans="1:47" s="2" customFormat="1" ht="11.25">
      <c r="A126" s="36"/>
      <c r="B126" s="37"/>
      <c r="C126" s="38"/>
      <c r="D126" s="194" t="s">
        <v>170</v>
      </c>
      <c r="E126" s="38"/>
      <c r="F126" s="195" t="s">
        <v>1419</v>
      </c>
      <c r="G126" s="38"/>
      <c r="H126" s="38"/>
      <c r="I126" s="196"/>
      <c r="J126" s="38"/>
      <c r="K126" s="38"/>
      <c r="L126" s="41"/>
      <c r="M126" s="197"/>
      <c r="N126" s="198"/>
      <c r="O126" s="66"/>
      <c r="P126" s="66"/>
      <c r="Q126" s="66"/>
      <c r="R126" s="66"/>
      <c r="S126" s="66"/>
      <c r="T126" s="67"/>
      <c r="U126" s="36"/>
      <c r="V126" s="36"/>
      <c r="W126" s="36"/>
      <c r="X126" s="36"/>
      <c r="Y126" s="36"/>
      <c r="Z126" s="36"/>
      <c r="AA126" s="36"/>
      <c r="AB126" s="36"/>
      <c r="AC126" s="36"/>
      <c r="AD126" s="36"/>
      <c r="AE126" s="36"/>
      <c r="AT126" s="19" t="s">
        <v>170</v>
      </c>
      <c r="AU126" s="19" t="s">
        <v>81</v>
      </c>
    </row>
    <row r="127" spans="2:51" s="13" customFormat="1" ht="11.25">
      <c r="B127" s="199"/>
      <c r="C127" s="200"/>
      <c r="D127" s="201" t="s">
        <v>172</v>
      </c>
      <c r="E127" s="202" t="s">
        <v>19</v>
      </c>
      <c r="F127" s="203" t="s">
        <v>1420</v>
      </c>
      <c r="G127" s="200"/>
      <c r="H127" s="202" t="s">
        <v>19</v>
      </c>
      <c r="I127" s="204"/>
      <c r="J127" s="200"/>
      <c r="K127" s="200"/>
      <c r="L127" s="205"/>
      <c r="M127" s="206"/>
      <c r="N127" s="207"/>
      <c r="O127" s="207"/>
      <c r="P127" s="207"/>
      <c r="Q127" s="207"/>
      <c r="R127" s="207"/>
      <c r="S127" s="207"/>
      <c r="T127" s="208"/>
      <c r="AT127" s="209" t="s">
        <v>172</v>
      </c>
      <c r="AU127" s="209" t="s">
        <v>81</v>
      </c>
      <c r="AV127" s="13" t="s">
        <v>79</v>
      </c>
      <c r="AW127" s="13" t="s">
        <v>33</v>
      </c>
      <c r="AX127" s="13" t="s">
        <v>72</v>
      </c>
      <c r="AY127" s="209" t="s">
        <v>160</v>
      </c>
    </row>
    <row r="128" spans="2:51" s="13" customFormat="1" ht="22.5">
      <c r="B128" s="199"/>
      <c r="C128" s="200"/>
      <c r="D128" s="201" t="s">
        <v>172</v>
      </c>
      <c r="E128" s="202" t="s">
        <v>19</v>
      </c>
      <c r="F128" s="203" t="s">
        <v>1421</v>
      </c>
      <c r="G128" s="200"/>
      <c r="H128" s="202" t="s">
        <v>19</v>
      </c>
      <c r="I128" s="204"/>
      <c r="J128" s="200"/>
      <c r="K128" s="200"/>
      <c r="L128" s="205"/>
      <c r="M128" s="206"/>
      <c r="N128" s="207"/>
      <c r="O128" s="207"/>
      <c r="P128" s="207"/>
      <c r="Q128" s="207"/>
      <c r="R128" s="207"/>
      <c r="S128" s="207"/>
      <c r="T128" s="208"/>
      <c r="AT128" s="209" t="s">
        <v>172</v>
      </c>
      <c r="AU128" s="209" t="s">
        <v>81</v>
      </c>
      <c r="AV128" s="13" t="s">
        <v>79</v>
      </c>
      <c r="AW128" s="13" t="s">
        <v>33</v>
      </c>
      <c r="AX128" s="13" t="s">
        <v>72</v>
      </c>
      <c r="AY128" s="209" t="s">
        <v>160</v>
      </c>
    </row>
    <row r="129" spans="2:51" s="14" customFormat="1" ht="11.25">
      <c r="B129" s="210"/>
      <c r="C129" s="211"/>
      <c r="D129" s="201" t="s">
        <v>172</v>
      </c>
      <c r="E129" s="212" t="s">
        <v>19</v>
      </c>
      <c r="F129" s="213" t="s">
        <v>1422</v>
      </c>
      <c r="G129" s="211"/>
      <c r="H129" s="214">
        <v>0.63</v>
      </c>
      <c r="I129" s="215"/>
      <c r="J129" s="211"/>
      <c r="K129" s="211"/>
      <c r="L129" s="216"/>
      <c r="M129" s="217"/>
      <c r="N129" s="218"/>
      <c r="O129" s="218"/>
      <c r="P129" s="218"/>
      <c r="Q129" s="218"/>
      <c r="R129" s="218"/>
      <c r="S129" s="218"/>
      <c r="T129" s="219"/>
      <c r="AT129" s="220" t="s">
        <v>172</v>
      </c>
      <c r="AU129" s="220" t="s">
        <v>81</v>
      </c>
      <c r="AV129" s="14" t="s">
        <v>81</v>
      </c>
      <c r="AW129" s="14" t="s">
        <v>33</v>
      </c>
      <c r="AX129" s="14" t="s">
        <v>72</v>
      </c>
      <c r="AY129" s="220" t="s">
        <v>160</v>
      </c>
    </row>
    <row r="130" spans="2:51" s="14" customFormat="1" ht="11.25">
      <c r="B130" s="210"/>
      <c r="C130" s="211"/>
      <c r="D130" s="201" t="s">
        <v>172</v>
      </c>
      <c r="E130" s="212" t="s">
        <v>19</v>
      </c>
      <c r="F130" s="213" t="s">
        <v>1423</v>
      </c>
      <c r="G130" s="211"/>
      <c r="H130" s="214">
        <v>0.892</v>
      </c>
      <c r="I130" s="215"/>
      <c r="J130" s="211"/>
      <c r="K130" s="211"/>
      <c r="L130" s="216"/>
      <c r="M130" s="217"/>
      <c r="N130" s="218"/>
      <c r="O130" s="218"/>
      <c r="P130" s="218"/>
      <c r="Q130" s="218"/>
      <c r="R130" s="218"/>
      <c r="S130" s="218"/>
      <c r="T130" s="219"/>
      <c r="AT130" s="220" t="s">
        <v>172</v>
      </c>
      <c r="AU130" s="220" t="s">
        <v>81</v>
      </c>
      <c r="AV130" s="14" t="s">
        <v>81</v>
      </c>
      <c r="AW130" s="14" t="s">
        <v>33</v>
      </c>
      <c r="AX130" s="14" t="s">
        <v>72</v>
      </c>
      <c r="AY130" s="220" t="s">
        <v>160</v>
      </c>
    </row>
    <row r="131" spans="2:51" s="16" customFormat="1" ht="11.25">
      <c r="B131" s="232"/>
      <c r="C131" s="233"/>
      <c r="D131" s="201" t="s">
        <v>172</v>
      </c>
      <c r="E131" s="234" t="s">
        <v>19</v>
      </c>
      <c r="F131" s="235" t="s">
        <v>188</v>
      </c>
      <c r="G131" s="233"/>
      <c r="H131" s="236">
        <v>1.522</v>
      </c>
      <c r="I131" s="237"/>
      <c r="J131" s="233"/>
      <c r="K131" s="233"/>
      <c r="L131" s="238"/>
      <c r="M131" s="239"/>
      <c r="N131" s="240"/>
      <c r="O131" s="240"/>
      <c r="P131" s="240"/>
      <c r="Q131" s="240"/>
      <c r="R131" s="240"/>
      <c r="S131" s="240"/>
      <c r="T131" s="241"/>
      <c r="AT131" s="242" t="s">
        <v>172</v>
      </c>
      <c r="AU131" s="242" t="s">
        <v>81</v>
      </c>
      <c r="AV131" s="16" t="s">
        <v>189</v>
      </c>
      <c r="AW131" s="16" t="s">
        <v>33</v>
      </c>
      <c r="AX131" s="16" t="s">
        <v>72</v>
      </c>
      <c r="AY131" s="242" t="s">
        <v>160</v>
      </c>
    </row>
    <row r="132" spans="2:51" s="13" customFormat="1" ht="11.25">
      <c r="B132" s="199"/>
      <c r="C132" s="200"/>
      <c r="D132" s="201" t="s">
        <v>172</v>
      </c>
      <c r="E132" s="202" t="s">
        <v>19</v>
      </c>
      <c r="F132" s="203" t="s">
        <v>1424</v>
      </c>
      <c r="G132" s="200"/>
      <c r="H132" s="202" t="s">
        <v>19</v>
      </c>
      <c r="I132" s="204"/>
      <c r="J132" s="200"/>
      <c r="K132" s="200"/>
      <c r="L132" s="205"/>
      <c r="M132" s="206"/>
      <c r="N132" s="207"/>
      <c r="O132" s="207"/>
      <c r="P132" s="207"/>
      <c r="Q132" s="207"/>
      <c r="R132" s="207"/>
      <c r="S132" s="207"/>
      <c r="T132" s="208"/>
      <c r="AT132" s="209" t="s">
        <v>172</v>
      </c>
      <c r="AU132" s="209" t="s">
        <v>81</v>
      </c>
      <c r="AV132" s="13" t="s">
        <v>79</v>
      </c>
      <c r="AW132" s="13" t="s">
        <v>33</v>
      </c>
      <c r="AX132" s="13" t="s">
        <v>72</v>
      </c>
      <c r="AY132" s="209" t="s">
        <v>160</v>
      </c>
    </row>
    <row r="133" spans="2:51" s="14" customFormat="1" ht="11.25">
      <c r="B133" s="210"/>
      <c r="C133" s="211"/>
      <c r="D133" s="201" t="s">
        <v>172</v>
      </c>
      <c r="E133" s="212" t="s">
        <v>19</v>
      </c>
      <c r="F133" s="213" t="s">
        <v>1425</v>
      </c>
      <c r="G133" s="211"/>
      <c r="H133" s="214">
        <v>1.325</v>
      </c>
      <c r="I133" s="215"/>
      <c r="J133" s="211"/>
      <c r="K133" s="211"/>
      <c r="L133" s="216"/>
      <c r="M133" s="217"/>
      <c r="N133" s="218"/>
      <c r="O133" s="218"/>
      <c r="P133" s="218"/>
      <c r="Q133" s="218"/>
      <c r="R133" s="218"/>
      <c r="S133" s="218"/>
      <c r="T133" s="219"/>
      <c r="AT133" s="220" t="s">
        <v>172</v>
      </c>
      <c r="AU133" s="220" t="s">
        <v>81</v>
      </c>
      <c r="AV133" s="14" t="s">
        <v>81</v>
      </c>
      <c r="AW133" s="14" t="s">
        <v>33</v>
      </c>
      <c r="AX133" s="14" t="s">
        <v>72</v>
      </c>
      <c r="AY133" s="220" t="s">
        <v>160</v>
      </c>
    </row>
    <row r="134" spans="2:51" s="14" customFormat="1" ht="11.25">
      <c r="B134" s="210"/>
      <c r="C134" s="211"/>
      <c r="D134" s="201" t="s">
        <v>172</v>
      </c>
      <c r="E134" s="212" t="s">
        <v>19</v>
      </c>
      <c r="F134" s="213" t="s">
        <v>1426</v>
      </c>
      <c r="G134" s="211"/>
      <c r="H134" s="214">
        <v>1.301</v>
      </c>
      <c r="I134" s="215"/>
      <c r="J134" s="211"/>
      <c r="K134" s="211"/>
      <c r="L134" s="216"/>
      <c r="M134" s="217"/>
      <c r="N134" s="218"/>
      <c r="O134" s="218"/>
      <c r="P134" s="218"/>
      <c r="Q134" s="218"/>
      <c r="R134" s="218"/>
      <c r="S134" s="218"/>
      <c r="T134" s="219"/>
      <c r="AT134" s="220" t="s">
        <v>172</v>
      </c>
      <c r="AU134" s="220" t="s">
        <v>81</v>
      </c>
      <c r="AV134" s="14" t="s">
        <v>81</v>
      </c>
      <c r="AW134" s="14" t="s">
        <v>33</v>
      </c>
      <c r="AX134" s="14" t="s">
        <v>72</v>
      </c>
      <c r="AY134" s="220" t="s">
        <v>160</v>
      </c>
    </row>
    <row r="135" spans="2:51" s="16" customFormat="1" ht="11.25">
      <c r="B135" s="232"/>
      <c r="C135" s="233"/>
      <c r="D135" s="201" t="s">
        <v>172</v>
      </c>
      <c r="E135" s="234" t="s">
        <v>19</v>
      </c>
      <c r="F135" s="235" t="s">
        <v>188</v>
      </c>
      <c r="G135" s="233"/>
      <c r="H135" s="236">
        <v>2.626</v>
      </c>
      <c r="I135" s="237"/>
      <c r="J135" s="233"/>
      <c r="K135" s="233"/>
      <c r="L135" s="238"/>
      <c r="M135" s="239"/>
      <c r="N135" s="240"/>
      <c r="O135" s="240"/>
      <c r="P135" s="240"/>
      <c r="Q135" s="240"/>
      <c r="R135" s="240"/>
      <c r="S135" s="240"/>
      <c r="T135" s="241"/>
      <c r="AT135" s="242" t="s">
        <v>172</v>
      </c>
      <c r="AU135" s="242" t="s">
        <v>81</v>
      </c>
      <c r="AV135" s="16" t="s">
        <v>189</v>
      </c>
      <c r="AW135" s="16" t="s">
        <v>33</v>
      </c>
      <c r="AX135" s="16" t="s">
        <v>72</v>
      </c>
      <c r="AY135" s="242" t="s">
        <v>160</v>
      </c>
    </row>
    <row r="136" spans="2:51" s="15" customFormat="1" ht="11.25">
      <c r="B136" s="221"/>
      <c r="C136" s="222"/>
      <c r="D136" s="201" t="s">
        <v>172</v>
      </c>
      <c r="E136" s="223" t="s">
        <v>19</v>
      </c>
      <c r="F136" s="224" t="s">
        <v>178</v>
      </c>
      <c r="G136" s="222"/>
      <c r="H136" s="225">
        <v>4.148</v>
      </c>
      <c r="I136" s="226"/>
      <c r="J136" s="222"/>
      <c r="K136" s="222"/>
      <c r="L136" s="227"/>
      <c r="M136" s="228"/>
      <c r="N136" s="229"/>
      <c r="O136" s="229"/>
      <c r="P136" s="229"/>
      <c r="Q136" s="229"/>
      <c r="R136" s="229"/>
      <c r="S136" s="229"/>
      <c r="T136" s="230"/>
      <c r="AT136" s="231" t="s">
        <v>172</v>
      </c>
      <c r="AU136" s="231" t="s">
        <v>81</v>
      </c>
      <c r="AV136" s="15" t="s">
        <v>168</v>
      </c>
      <c r="AW136" s="15" t="s">
        <v>33</v>
      </c>
      <c r="AX136" s="15" t="s">
        <v>79</v>
      </c>
      <c r="AY136" s="231" t="s">
        <v>160</v>
      </c>
    </row>
    <row r="137" spans="1:65" s="2" customFormat="1" ht="16.5" customHeight="1">
      <c r="A137" s="36"/>
      <c r="B137" s="37"/>
      <c r="C137" s="181" t="s">
        <v>234</v>
      </c>
      <c r="D137" s="181" t="s">
        <v>163</v>
      </c>
      <c r="E137" s="182" t="s">
        <v>1427</v>
      </c>
      <c r="F137" s="183" t="s">
        <v>1428</v>
      </c>
      <c r="G137" s="184" t="s">
        <v>208</v>
      </c>
      <c r="H137" s="185">
        <v>39.93</v>
      </c>
      <c r="I137" s="186"/>
      <c r="J137" s="187">
        <f>ROUND(I137*H137,2)</f>
        <v>0</v>
      </c>
      <c r="K137" s="183" t="s">
        <v>167</v>
      </c>
      <c r="L137" s="41"/>
      <c r="M137" s="188" t="s">
        <v>19</v>
      </c>
      <c r="N137" s="189" t="s">
        <v>43</v>
      </c>
      <c r="O137" s="66"/>
      <c r="P137" s="190">
        <f>O137*H137</f>
        <v>0</v>
      </c>
      <c r="Q137" s="190">
        <v>0</v>
      </c>
      <c r="R137" s="190">
        <f>Q137*H137</f>
        <v>0</v>
      </c>
      <c r="S137" s="190">
        <v>2.41</v>
      </c>
      <c r="T137" s="191">
        <f>S137*H137</f>
        <v>96.2313</v>
      </c>
      <c r="U137" s="36"/>
      <c r="V137" s="36"/>
      <c r="W137" s="36"/>
      <c r="X137" s="36"/>
      <c r="Y137" s="36"/>
      <c r="Z137" s="36"/>
      <c r="AA137" s="36"/>
      <c r="AB137" s="36"/>
      <c r="AC137" s="36"/>
      <c r="AD137" s="36"/>
      <c r="AE137" s="36"/>
      <c r="AR137" s="192" t="s">
        <v>168</v>
      </c>
      <c r="AT137" s="192" t="s">
        <v>163</v>
      </c>
      <c r="AU137" s="192" t="s">
        <v>81</v>
      </c>
      <c r="AY137" s="19" t="s">
        <v>160</v>
      </c>
      <c r="BE137" s="193">
        <f>IF(N137="základní",J137,0)</f>
        <v>0</v>
      </c>
      <c r="BF137" s="193">
        <f>IF(N137="snížená",J137,0)</f>
        <v>0</v>
      </c>
      <c r="BG137" s="193">
        <f>IF(N137="zákl. přenesená",J137,0)</f>
        <v>0</v>
      </c>
      <c r="BH137" s="193">
        <f>IF(N137="sníž. přenesená",J137,0)</f>
        <v>0</v>
      </c>
      <c r="BI137" s="193">
        <f>IF(N137="nulová",J137,0)</f>
        <v>0</v>
      </c>
      <c r="BJ137" s="19" t="s">
        <v>79</v>
      </c>
      <c r="BK137" s="193">
        <f>ROUND(I137*H137,2)</f>
        <v>0</v>
      </c>
      <c r="BL137" s="19" t="s">
        <v>168</v>
      </c>
      <c r="BM137" s="192" t="s">
        <v>1429</v>
      </c>
    </row>
    <row r="138" spans="1:47" s="2" customFormat="1" ht="11.25">
      <c r="A138" s="36"/>
      <c r="B138" s="37"/>
      <c r="C138" s="38"/>
      <c r="D138" s="194" t="s">
        <v>170</v>
      </c>
      <c r="E138" s="38"/>
      <c r="F138" s="195" t="s">
        <v>1430</v>
      </c>
      <c r="G138" s="38"/>
      <c r="H138" s="38"/>
      <c r="I138" s="196"/>
      <c r="J138" s="38"/>
      <c r="K138" s="38"/>
      <c r="L138" s="41"/>
      <c r="M138" s="197"/>
      <c r="N138" s="198"/>
      <c r="O138" s="66"/>
      <c r="P138" s="66"/>
      <c r="Q138" s="66"/>
      <c r="R138" s="66"/>
      <c r="S138" s="66"/>
      <c r="T138" s="67"/>
      <c r="U138" s="36"/>
      <c r="V138" s="36"/>
      <c r="W138" s="36"/>
      <c r="X138" s="36"/>
      <c r="Y138" s="36"/>
      <c r="Z138" s="36"/>
      <c r="AA138" s="36"/>
      <c r="AB138" s="36"/>
      <c r="AC138" s="36"/>
      <c r="AD138" s="36"/>
      <c r="AE138" s="36"/>
      <c r="AT138" s="19" t="s">
        <v>170</v>
      </c>
      <c r="AU138" s="19" t="s">
        <v>81</v>
      </c>
    </row>
    <row r="139" spans="2:51" s="13" customFormat="1" ht="11.25">
      <c r="B139" s="199"/>
      <c r="C139" s="200"/>
      <c r="D139" s="201" t="s">
        <v>172</v>
      </c>
      <c r="E139" s="202" t="s">
        <v>19</v>
      </c>
      <c r="F139" s="203" t="s">
        <v>1431</v>
      </c>
      <c r="G139" s="200"/>
      <c r="H139" s="202" t="s">
        <v>19</v>
      </c>
      <c r="I139" s="204"/>
      <c r="J139" s="200"/>
      <c r="K139" s="200"/>
      <c r="L139" s="205"/>
      <c r="M139" s="206"/>
      <c r="N139" s="207"/>
      <c r="O139" s="207"/>
      <c r="P139" s="207"/>
      <c r="Q139" s="207"/>
      <c r="R139" s="207"/>
      <c r="S139" s="207"/>
      <c r="T139" s="208"/>
      <c r="AT139" s="209" t="s">
        <v>172</v>
      </c>
      <c r="AU139" s="209" t="s">
        <v>81</v>
      </c>
      <c r="AV139" s="13" t="s">
        <v>79</v>
      </c>
      <c r="AW139" s="13" t="s">
        <v>33</v>
      </c>
      <c r="AX139" s="13" t="s">
        <v>72</v>
      </c>
      <c r="AY139" s="209" t="s">
        <v>160</v>
      </c>
    </row>
    <row r="140" spans="2:51" s="13" customFormat="1" ht="11.25">
      <c r="B140" s="199"/>
      <c r="C140" s="200"/>
      <c r="D140" s="201" t="s">
        <v>172</v>
      </c>
      <c r="E140" s="202" t="s">
        <v>19</v>
      </c>
      <c r="F140" s="203" t="s">
        <v>361</v>
      </c>
      <c r="G140" s="200"/>
      <c r="H140" s="202" t="s">
        <v>19</v>
      </c>
      <c r="I140" s="204"/>
      <c r="J140" s="200"/>
      <c r="K140" s="200"/>
      <c r="L140" s="205"/>
      <c r="M140" s="206"/>
      <c r="N140" s="207"/>
      <c r="O140" s="207"/>
      <c r="P140" s="207"/>
      <c r="Q140" s="207"/>
      <c r="R140" s="207"/>
      <c r="S140" s="207"/>
      <c r="T140" s="208"/>
      <c r="AT140" s="209" t="s">
        <v>172</v>
      </c>
      <c r="AU140" s="209" t="s">
        <v>81</v>
      </c>
      <c r="AV140" s="13" t="s">
        <v>79</v>
      </c>
      <c r="AW140" s="13" t="s">
        <v>33</v>
      </c>
      <c r="AX140" s="13" t="s">
        <v>72</v>
      </c>
      <c r="AY140" s="209" t="s">
        <v>160</v>
      </c>
    </row>
    <row r="141" spans="2:51" s="14" customFormat="1" ht="11.25">
      <c r="B141" s="210"/>
      <c r="C141" s="211"/>
      <c r="D141" s="201" t="s">
        <v>172</v>
      </c>
      <c r="E141" s="212" t="s">
        <v>19</v>
      </c>
      <c r="F141" s="213" t="s">
        <v>1432</v>
      </c>
      <c r="G141" s="211"/>
      <c r="H141" s="214">
        <v>39.93</v>
      </c>
      <c r="I141" s="215"/>
      <c r="J141" s="211"/>
      <c r="K141" s="211"/>
      <c r="L141" s="216"/>
      <c r="M141" s="217"/>
      <c r="N141" s="218"/>
      <c r="O141" s="218"/>
      <c r="P141" s="218"/>
      <c r="Q141" s="218"/>
      <c r="R141" s="218"/>
      <c r="S141" s="218"/>
      <c r="T141" s="219"/>
      <c r="AT141" s="220" t="s">
        <v>172</v>
      </c>
      <c r="AU141" s="220" t="s">
        <v>81</v>
      </c>
      <c r="AV141" s="14" t="s">
        <v>81</v>
      </c>
      <c r="AW141" s="14" t="s">
        <v>33</v>
      </c>
      <c r="AX141" s="14" t="s">
        <v>72</v>
      </c>
      <c r="AY141" s="220" t="s">
        <v>160</v>
      </c>
    </row>
    <row r="142" spans="2:51" s="15" customFormat="1" ht="11.25">
      <c r="B142" s="221"/>
      <c r="C142" s="222"/>
      <c r="D142" s="201" t="s">
        <v>172</v>
      </c>
      <c r="E142" s="223" t="s">
        <v>19</v>
      </c>
      <c r="F142" s="224" t="s">
        <v>178</v>
      </c>
      <c r="G142" s="222"/>
      <c r="H142" s="225">
        <v>39.93</v>
      </c>
      <c r="I142" s="226"/>
      <c r="J142" s="222"/>
      <c r="K142" s="222"/>
      <c r="L142" s="227"/>
      <c r="M142" s="228"/>
      <c r="N142" s="229"/>
      <c r="O142" s="229"/>
      <c r="P142" s="229"/>
      <c r="Q142" s="229"/>
      <c r="R142" s="229"/>
      <c r="S142" s="229"/>
      <c r="T142" s="230"/>
      <c r="AT142" s="231" t="s">
        <v>172</v>
      </c>
      <c r="AU142" s="231" t="s">
        <v>81</v>
      </c>
      <c r="AV142" s="15" t="s">
        <v>168</v>
      </c>
      <c r="AW142" s="15" t="s">
        <v>33</v>
      </c>
      <c r="AX142" s="15" t="s">
        <v>79</v>
      </c>
      <c r="AY142" s="231" t="s">
        <v>160</v>
      </c>
    </row>
    <row r="143" spans="1:65" s="2" customFormat="1" ht="33" customHeight="1">
      <c r="A143" s="36"/>
      <c r="B143" s="37"/>
      <c r="C143" s="181" t="s">
        <v>259</v>
      </c>
      <c r="D143" s="181" t="s">
        <v>163</v>
      </c>
      <c r="E143" s="182" t="s">
        <v>1433</v>
      </c>
      <c r="F143" s="183" t="s">
        <v>1434</v>
      </c>
      <c r="G143" s="184" t="s">
        <v>110</v>
      </c>
      <c r="H143" s="185">
        <v>238.068</v>
      </c>
      <c r="I143" s="186"/>
      <c r="J143" s="187">
        <f>ROUND(I143*H143,2)</f>
        <v>0</v>
      </c>
      <c r="K143" s="183" t="s">
        <v>167</v>
      </c>
      <c r="L143" s="41"/>
      <c r="M143" s="188" t="s">
        <v>19</v>
      </c>
      <c r="N143" s="189" t="s">
        <v>43</v>
      </c>
      <c r="O143" s="66"/>
      <c r="P143" s="190">
        <f>O143*H143</f>
        <v>0</v>
      </c>
      <c r="Q143" s="190">
        <v>0</v>
      </c>
      <c r="R143" s="190">
        <f>Q143*H143</f>
        <v>0</v>
      </c>
      <c r="S143" s="190">
        <v>0.098</v>
      </c>
      <c r="T143" s="191">
        <f>S143*H143</f>
        <v>23.330664000000002</v>
      </c>
      <c r="U143" s="36"/>
      <c r="V143" s="36"/>
      <c r="W143" s="36"/>
      <c r="X143" s="36"/>
      <c r="Y143" s="36"/>
      <c r="Z143" s="36"/>
      <c r="AA143" s="36"/>
      <c r="AB143" s="36"/>
      <c r="AC143" s="36"/>
      <c r="AD143" s="36"/>
      <c r="AE143" s="36"/>
      <c r="AR143" s="192" t="s">
        <v>168</v>
      </c>
      <c r="AT143" s="192" t="s">
        <v>163</v>
      </c>
      <c r="AU143" s="192" t="s">
        <v>81</v>
      </c>
      <c r="AY143" s="19" t="s">
        <v>160</v>
      </c>
      <c r="BE143" s="193">
        <f>IF(N143="základní",J143,0)</f>
        <v>0</v>
      </c>
      <c r="BF143" s="193">
        <f>IF(N143="snížená",J143,0)</f>
        <v>0</v>
      </c>
      <c r="BG143" s="193">
        <f>IF(N143="zákl. přenesená",J143,0)</f>
        <v>0</v>
      </c>
      <c r="BH143" s="193">
        <f>IF(N143="sníž. přenesená",J143,0)</f>
        <v>0</v>
      </c>
      <c r="BI143" s="193">
        <f>IF(N143="nulová",J143,0)</f>
        <v>0</v>
      </c>
      <c r="BJ143" s="19" t="s">
        <v>79</v>
      </c>
      <c r="BK143" s="193">
        <f>ROUND(I143*H143,2)</f>
        <v>0</v>
      </c>
      <c r="BL143" s="19" t="s">
        <v>168</v>
      </c>
      <c r="BM143" s="192" t="s">
        <v>1435</v>
      </c>
    </row>
    <row r="144" spans="1:47" s="2" customFormat="1" ht="11.25">
      <c r="A144" s="36"/>
      <c r="B144" s="37"/>
      <c r="C144" s="38"/>
      <c r="D144" s="194" t="s">
        <v>170</v>
      </c>
      <c r="E144" s="38"/>
      <c r="F144" s="195" t="s">
        <v>1436</v>
      </c>
      <c r="G144" s="38"/>
      <c r="H144" s="38"/>
      <c r="I144" s="196"/>
      <c r="J144" s="38"/>
      <c r="K144" s="38"/>
      <c r="L144" s="41"/>
      <c r="M144" s="197"/>
      <c r="N144" s="198"/>
      <c r="O144" s="66"/>
      <c r="P144" s="66"/>
      <c r="Q144" s="66"/>
      <c r="R144" s="66"/>
      <c r="S144" s="66"/>
      <c r="T144" s="67"/>
      <c r="U144" s="36"/>
      <c r="V144" s="36"/>
      <c r="W144" s="36"/>
      <c r="X144" s="36"/>
      <c r="Y144" s="36"/>
      <c r="Z144" s="36"/>
      <c r="AA144" s="36"/>
      <c r="AB144" s="36"/>
      <c r="AC144" s="36"/>
      <c r="AD144" s="36"/>
      <c r="AE144" s="36"/>
      <c r="AT144" s="19" t="s">
        <v>170</v>
      </c>
      <c r="AU144" s="19" t="s">
        <v>81</v>
      </c>
    </row>
    <row r="145" spans="2:51" s="13" customFormat="1" ht="11.25">
      <c r="B145" s="199"/>
      <c r="C145" s="200"/>
      <c r="D145" s="201" t="s">
        <v>172</v>
      </c>
      <c r="E145" s="202" t="s">
        <v>19</v>
      </c>
      <c r="F145" s="203" t="s">
        <v>1391</v>
      </c>
      <c r="G145" s="200"/>
      <c r="H145" s="202" t="s">
        <v>19</v>
      </c>
      <c r="I145" s="204"/>
      <c r="J145" s="200"/>
      <c r="K145" s="200"/>
      <c r="L145" s="205"/>
      <c r="M145" s="206"/>
      <c r="N145" s="207"/>
      <c r="O145" s="207"/>
      <c r="P145" s="207"/>
      <c r="Q145" s="207"/>
      <c r="R145" s="207"/>
      <c r="S145" s="207"/>
      <c r="T145" s="208"/>
      <c r="AT145" s="209" t="s">
        <v>172</v>
      </c>
      <c r="AU145" s="209" t="s">
        <v>81</v>
      </c>
      <c r="AV145" s="13" t="s">
        <v>79</v>
      </c>
      <c r="AW145" s="13" t="s">
        <v>33</v>
      </c>
      <c r="AX145" s="13" t="s">
        <v>72</v>
      </c>
      <c r="AY145" s="209" t="s">
        <v>160</v>
      </c>
    </row>
    <row r="146" spans="2:51" s="13" customFormat="1" ht="11.25">
      <c r="B146" s="199"/>
      <c r="C146" s="200"/>
      <c r="D146" s="201" t="s">
        <v>172</v>
      </c>
      <c r="E146" s="202" t="s">
        <v>19</v>
      </c>
      <c r="F146" s="203" t="s">
        <v>361</v>
      </c>
      <c r="G146" s="200"/>
      <c r="H146" s="202" t="s">
        <v>19</v>
      </c>
      <c r="I146" s="204"/>
      <c r="J146" s="200"/>
      <c r="K146" s="200"/>
      <c r="L146" s="205"/>
      <c r="M146" s="206"/>
      <c r="N146" s="207"/>
      <c r="O146" s="207"/>
      <c r="P146" s="207"/>
      <c r="Q146" s="207"/>
      <c r="R146" s="207"/>
      <c r="S146" s="207"/>
      <c r="T146" s="208"/>
      <c r="AT146" s="209" t="s">
        <v>172</v>
      </c>
      <c r="AU146" s="209" t="s">
        <v>81</v>
      </c>
      <c r="AV146" s="13" t="s">
        <v>79</v>
      </c>
      <c r="AW146" s="13" t="s">
        <v>33</v>
      </c>
      <c r="AX146" s="13" t="s">
        <v>72</v>
      </c>
      <c r="AY146" s="209" t="s">
        <v>160</v>
      </c>
    </row>
    <row r="147" spans="2:51" s="14" customFormat="1" ht="11.25">
      <c r="B147" s="210"/>
      <c r="C147" s="211"/>
      <c r="D147" s="201" t="s">
        <v>172</v>
      </c>
      <c r="E147" s="212" t="s">
        <v>19</v>
      </c>
      <c r="F147" s="213" t="s">
        <v>1437</v>
      </c>
      <c r="G147" s="211"/>
      <c r="H147" s="214">
        <v>238.068</v>
      </c>
      <c r="I147" s="215"/>
      <c r="J147" s="211"/>
      <c r="K147" s="211"/>
      <c r="L147" s="216"/>
      <c r="M147" s="217"/>
      <c r="N147" s="218"/>
      <c r="O147" s="218"/>
      <c r="P147" s="218"/>
      <c r="Q147" s="218"/>
      <c r="R147" s="218"/>
      <c r="S147" s="218"/>
      <c r="T147" s="219"/>
      <c r="AT147" s="220" t="s">
        <v>172</v>
      </c>
      <c r="AU147" s="220" t="s">
        <v>81</v>
      </c>
      <c r="AV147" s="14" t="s">
        <v>81</v>
      </c>
      <c r="AW147" s="14" t="s">
        <v>33</v>
      </c>
      <c r="AX147" s="14" t="s">
        <v>79</v>
      </c>
      <c r="AY147" s="220" t="s">
        <v>160</v>
      </c>
    </row>
    <row r="148" spans="1:65" s="2" customFormat="1" ht="16.5" customHeight="1">
      <c r="A148" s="36"/>
      <c r="B148" s="37"/>
      <c r="C148" s="181" t="s">
        <v>264</v>
      </c>
      <c r="D148" s="181" t="s">
        <v>163</v>
      </c>
      <c r="E148" s="182" t="s">
        <v>1427</v>
      </c>
      <c r="F148" s="183" t="s">
        <v>1428</v>
      </c>
      <c r="G148" s="184" t="s">
        <v>208</v>
      </c>
      <c r="H148" s="185">
        <v>23.807</v>
      </c>
      <c r="I148" s="186"/>
      <c r="J148" s="187">
        <f>ROUND(I148*H148,2)</f>
        <v>0</v>
      </c>
      <c r="K148" s="183" t="s">
        <v>167</v>
      </c>
      <c r="L148" s="41"/>
      <c r="M148" s="188" t="s">
        <v>19</v>
      </c>
      <c r="N148" s="189" t="s">
        <v>43</v>
      </c>
      <c r="O148" s="66"/>
      <c r="P148" s="190">
        <f>O148*H148</f>
        <v>0</v>
      </c>
      <c r="Q148" s="190">
        <v>0</v>
      </c>
      <c r="R148" s="190">
        <f>Q148*H148</f>
        <v>0</v>
      </c>
      <c r="S148" s="190">
        <v>2.41</v>
      </c>
      <c r="T148" s="191">
        <f>S148*H148</f>
        <v>57.37487</v>
      </c>
      <c r="U148" s="36"/>
      <c r="V148" s="36"/>
      <c r="W148" s="36"/>
      <c r="X148" s="36"/>
      <c r="Y148" s="36"/>
      <c r="Z148" s="36"/>
      <c r="AA148" s="36"/>
      <c r="AB148" s="36"/>
      <c r="AC148" s="36"/>
      <c r="AD148" s="36"/>
      <c r="AE148" s="36"/>
      <c r="AR148" s="192" t="s">
        <v>168</v>
      </c>
      <c r="AT148" s="192" t="s">
        <v>163</v>
      </c>
      <c r="AU148" s="192" t="s">
        <v>81</v>
      </c>
      <c r="AY148" s="19" t="s">
        <v>160</v>
      </c>
      <c r="BE148" s="193">
        <f>IF(N148="základní",J148,0)</f>
        <v>0</v>
      </c>
      <c r="BF148" s="193">
        <f>IF(N148="snížená",J148,0)</f>
        <v>0</v>
      </c>
      <c r="BG148" s="193">
        <f>IF(N148="zákl. přenesená",J148,0)</f>
        <v>0</v>
      </c>
      <c r="BH148" s="193">
        <f>IF(N148="sníž. přenesená",J148,0)</f>
        <v>0</v>
      </c>
      <c r="BI148" s="193">
        <f>IF(N148="nulová",J148,0)</f>
        <v>0</v>
      </c>
      <c r="BJ148" s="19" t="s">
        <v>79</v>
      </c>
      <c r="BK148" s="193">
        <f>ROUND(I148*H148,2)</f>
        <v>0</v>
      </c>
      <c r="BL148" s="19" t="s">
        <v>168</v>
      </c>
      <c r="BM148" s="192" t="s">
        <v>1438</v>
      </c>
    </row>
    <row r="149" spans="1:47" s="2" customFormat="1" ht="11.25">
      <c r="A149" s="36"/>
      <c r="B149" s="37"/>
      <c r="C149" s="38"/>
      <c r="D149" s="194" t="s">
        <v>170</v>
      </c>
      <c r="E149" s="38"/>
      <c r="F149" s="195" t="s">
        <v>1430</v>
      </c>
      <c r="G149" s="38"/>
      <c r="H149" s="38"/>
      <c r="I149" s="196"/>
      <c r="J149" s="38"/>
      <c r="K149" s="38"/>
      <c r="L149" s="41"/>
      <c r="M149" s="197"/>
      <c r="N149" s="198"/>
      <c r="O149" s="66"/>
      <c r="P149" s="66"/>
      <c r="Q149" s="66"/>
      <c r="R149" s="66"/>
      <c r="S149" s="66"/>
      <c r="T149" s="67"/>
      <c r="U149" s="36"/>
      <c r="V149" s="36"/>
      <c r="W149" s="36"/>
      <c r="X149" s="36"/>
      <c r="Y149" s="36"/>
      <c r="Z149" s="36"/>
      <c r="AA149" s="36"/>
      <c r="AB149" s="36"/>
      <c r="AC149" s="36"/>
      <c r="AD149" s="36"/>
      <c r="AE149" s="36"/>
      <c r="AT149" s="19" t="s">
        <v>170</v>
      </c>
      <c r="AU149" s="19" t="s">
        <v>81</v>
      </c>
    </row>
    <row r="150" spans="2:51" s="13" customFormat="1" ht="11.25">
      <c r="B150" s="199"/>
      <c r="C150" s="200"/>
      <c r="D150" s="201" t="s">
        <v>172</v>
      </c>
      <c r="E150" s="202" t="s">
        <v>19</v>
      </c>
      <c r="F150" s="203" t="s">
        <v>1391</v>
      </c>
      <c r="G150" s="200"/>
      <c r="H150" s="202" t="s">
        <v>19</v>
      </c>
      <c r="I150" s="204"/>
      <c r="J150" s="200"/>
      <c r="K150" s="200"/>
      <c r="L150" s="205"/>
      <c r="M150" s="206"/>
      <c r="N150" s="207"/>
      <c r="O150" s="207"/>
      <c r="P150" s="207"/>
      <c r="Q150" s="207"/>
      <c r="R150" s="207"/>
      <c r="S150" s="207"/>
      <c r="T150" s="208"/>
      <c r="AT150" s="209" t="s">
        <v>172</v>
      </c>
      <c r="AU150" s="209" t="s">
        <v>81</v>
      </c>
      <c r="AV150" s="13" t="s">
        <v>79</v>
      </c>
      <c r="AW150" s="13" t="s">
        <v>33</v>
      </c>
      <c r="AX150" s="13" t="s">
        <v>72</v>
      </c>
      <c r="AY150" s="209" t="s">
        <v>160</v>
      </c>
    </row>
    <row r="151" spans="2:51" s="13" customFormat="1" ht="11.25">
      <c r="B151" s="199"/>
      <c r="C151" s="200"/>
      <c r="D151" s="201" t="s">
        <v>172</v>
      </c>
      <c r="E151" s="202" t="s">
        <v>19</v>
      </c>
      <c r="F151" s="203" t="s">
        <v>361</v>
      </c>
      <c r="G151" s="200"/>
      <c r="H151" s="202" t="s">
        <v>19</v>
      </c>
      <c r="I151" s="204"/>
      <c r="J151" s="200"/>
      <c r="K151" s="200"/>
      <c r="L151" s="205"/>
      <c r="M151" s="206"/>
      <c r="N151" s="207"/>
      <c r="O151" s="207"/>
      <c r="P151" s="207"/>
      <c r="Q151" s="207"/>
      <c r="R151" s="207"/>
      <c r="S151" s="207"/>
      <c r="T151" s="208"/>
      <c r="AT151" s="209" t="s">
        <v>172</v>
      </c>
      <c r="AU151" s="209" t="s">
        <v>81</v>
      </c>
      <c r="AV151" s="13" t="s">
        <v>79</v>
      </c>
      <c r="AW151" s="13" t="s">
        <v>33</v>
      </c>
      <c r="AX151" s="13" t="s">
        <v>72</v>
      </c>
      <c r="AY151" s="209" t="s">
        <v>160</v>
      </c>
    </row>
    <row r="152" spans="2:51" s="14" customFormat="1" ht="11.25">
      <c r="B152" s="210"/>
      <c r="C152" s="211"/>
      <c r="D152" s="201" t="s">
        <v>172</v>
      </c>
      <c r="E152" s="212" t="s">
        <v>19</v>
      </c>
      <c r="F152" s="213" t="s">
        <v>1439</v>
      </c>
      <c r="G152" s="211"/>
      <c r="H152" s="214">
        <v>23.807</v>
      </c>
      <c r="I152" s="215"/>
      <c r="J152" s="211"/>
      <c r="K152" s="211"/>
      <c r="L152" s="216"/>
      <c r="M152" s="217"/>
      <c r="N152" s="218"/>
      <c r="O152" s="218"/>
      <c r="P152" s="218"/>
      <c r="Q152" s="218"/>
      <c r="R152" s="218"/>
      <c r="S152" s="218"/>
      <c r="T152" s="219"/>
      <c r="AT152" s="220" t="s">
        <v>172</v>
      </c>
      <c r="AU152" s="220" t="s">
        <v>81</v>
      </c>
      <c r="AV152" s="14" t="s">
        <v>81</v>
      </c>
      <c r="AW152" s="14" t="s">
        <v>33</v>
      </c>
      <c r="AX152" s="14" t="s">
        <v>79</v>
      </c>
      <c r="AY152" s="220" t="s">
        <v>160</v>
      </c>
    </row>
    <row r="153" spans="2:63" s="12" customFormat="1" ht="22.9" customHeight="1">
      <c r="B153" s="165"/>
      <c r="C153" s="166"/>
      <c r="D153" s="167" t="s">
        <v>71</v>
      </c>
      <c r="E153" s="179" t="s">
        <v>1440</v>
      </c>
      <c r="F153" s="179" t="s">
        <v>1441</v>
      </c>
      <c r="G153" s="166"/>
      <c r="H153" s="166"/>
      <c r="I153" s="169"/>
      <c r="J153" s="180">
        <f>BK153</f>
        <v>0</v>
      </c>
      <c r="K153" s="166"/>
      <c r="L153" s="171"/>
      <c r="M153" s="172"/>
      <c r="N153" s="173"/>
      <c r="O153" s="173"/>
      <c r="P153" s="174">
        <f>SUM(P154:P167)</f>
        <v>0</v>
      </c>
      <c r="Q153" s="173"/>
      <c r="R153" s="174">
        <f>SUM(R154:R167)</f>
        <v>0</v>
      </c>
      <c r="S153" s="173"/>
      <c r="T153" s="175">
        <f>SUM(T154:T167)</f>
        <v>0</v>
      </c>
      <c r="AR153" s="176" t="s">
        <v>79</v>
      </c>
      <c r="AT153" s="177" t="s">
        <v>71</v>
      </c>
      <c r="AU153" s="177" t="s">
        <v>79</v>
      </c>
      <c r="AY153" s="176" t="s">
        <v>160</v>
      </c>
      <c r="BK153" s="178">
        <f>SUM(BK154:BK167)</f>
        <v>0</v>
      </c>
    </row>
    <row r="154" spans="1:65" s="2" customFormat="1" ht="21.75" customHeight="1">
      <c r="A154" s="36"/>
      <c r="B154" s="37"/>
      <c r="C154" s="181" t="s">
        <v>270</v>
      </c>
      <c r="D154" s="181" t="s">
        <v>163</v>
      </c>
      <c r="E154" s="182" t="s">
        <v>1442</v>
      </c>
      <c r="F154" s="183" t="s">
        <v>1443</v>
      </c>
      <c r="G154" s="184" t="s">
        <v>192</v>
      </c>
      <c r="H154" s="185">
        <v>181.845</v>
      </c>
      <c r="I154" s="186"/>
      <c r="J154" s="187">
        <f>ROUND(I154*H154,2)</f>
        <v>0</v>
      </c>
      <c r="K154" s="183" t="s">
        <v>167</v>
      </c>
      <c r="L154" s="41"/>
      <c r="M154" s="188" t="s">
        <v>19</v>
      </c>
      <c r="N154" s="189" t="s">
        <v>43</v>
      </c>
      <c r="O154" s="66"/>
      <c r="P154" s="190">
        <f>O154*H154</f>
        <v>0</v>
      </c>
      <c r="Q154" s="190">
        <v>0</v>
      </c>
      <c r="R154" s="190">
        <f>Q154*H154</f>
        <v>0</v>
      </c>
      <c r="S154" s="190">
        <v>0</v>
      </c>
      <c r="T154" s="191">
        <f>S154*H154</f>
        <v>0</v>
      </c>
      <c r="U154" s="36"/>
      <c r="V154" s="36"/>
      <c r="W154" s="36"/>
      <c r="X154" s="36"/>
      <c r="Y154" s="36"/>
      <c r="Z154" s="36"/>
      <c r="AA154" s="36"/>
      <c r="AB154" s="36"/>
      <c r="AC154" s="36"/>
      <c r="AD154" s="36"/>
      <c r="AE154" s="36"/>
      <c r="AR154" s="192" t="s">
        <v>168</v>
      </c>
      <c r="AT154" s="192" t="s">
        <v>163</v>
      </c>
      <c r="AU154" s="192" t="s">
        <v>81</v>
      </c>
      <c r="AY154" s="19" t="s">
        <v>160</v>
      </c>
      <c r="BE154" s="193">
        <f>IF(N154="základní",J154,0)</f>
        <v>0</v>
      </c>
      <c r="BF154" s="193">
        <f>IF(N154="snížená",J154,0)</f>
        <v>0</v>
      </c>
      <c r="BG154" s="193">
        <f>IF(N154="zákl. přenesená",J154,0)</f>
        <v>0</v>
      </c>
      <c r="BH154" s="193">
        <f>IF(N154="sníž. přenesená",J154,0)</f>
        <v>0</v>
      </c>
      <c r="BI154" s="193">
        <f>IF(N154="nulová",J154,0)</f>
        <v>0</v>
      </c>
      <c r="BJ154" s="19" t="s">
        <v>79</v>
      </c>
      <c r="BK154" s="193">
        <f>ROUND(I154*H154,2)</f>
        <v>0</v>
      </c>
      <c r="BL154" s="19" t="s">
        <v>168</v>
      </c>
      <c r="BM154" s="192" t="s">
        <v>1444</v>
      </c>
    </row>
    <row r="155" spans="1:47" s="2" customFormat="1" ht="11.25">
      <c r="A155" s="36"/>
      <c r="B155" s="37"/>
      <c r="C155" s="38"/>
      <c r="D155" s="194" t="s">
        <v>170</v>
      </c>
      <c r="E155" s="38"/>
      <c r="F155" s="195" t="s">
        <v>1445</v>
      </c>
      <c r="G155" s="38"/>
      <c r="H155" s="38"/>
      <c r="I155" s="196"/>
      <c r="J155" s="38"/>
      <c r="K155" s="38"/>
      <c r="L155" s="41"/>
      <c r="M155" s="197"/>
      <c r="N155" s="198"/>
      <c r="O155" s="66"/>
      <c r="P155" s="66"/>
      <c r="Q155" s="66"/>
      <c r="R155" s="66"/>
      <c r="S155" s="66"/>
      <c r="T155" s="67"/>
      <c r="U155" s="36"/>
      <c r="V155" s="36"/>
      <c r="W155" s="36"/>
      <c r="X155" s="36"/>
      <c r="Y155" s="36"/>
      <c r="Z155" s="36"/>
      <c r="AA155" s="36"/>
      <c r="AB155" s="36"/>
      <c r="AC155" s="36"/>
      <c r="AD155" s="36"/>
      <c r="AE155" s="36"/>
      <c r="AT155" s="19" t="s">
        <v>170</v>
      </c>
      <c r="AU155" s="19" t="s">
        <v>81</v>
      </c>
    </row>
    <row r="156" spans="1:65" s="2" customFormat="1" ht="16.5" customHeight="1">
      <c r="A156" s="36"/>
      <c r="B156" s="37"/>
      <c r="C156" s="181" t="s">
        <v>276</v>
      </c>
      <c r="D156" s="181" t="s">
        <v>163</v>
      </c>
      <c r="E156" s="182" t="s">
        <v>1446</v>
      </c>
      <c r="F156" s="183" t="s">
        <v>1447</v>
      </c>
      <c r="G156" s="184" t="s">
        <v>192</v>
      </c>
      <c r="H156" s="185">
        <v>2545.83</v>
      </c>
      <c r="I156" s="186"/>
      <c r="J156" s="187">
        <f>ROUND(I156*H156,2)</f>
        <v>0</v>
      </c>
      <c r="K156" s="183" t="s">
        <v>167</v>
      </c>
      <c r="L156" s="41"/>
      <c r="M156" s="188" t="s">
        <v>19</v>
      </c>
      <c r="N156" s="189" t="s">
        <v>43</v>
      </c>
      <c r="O156" s="66"/>
      <c r="P156" s="190">
        <f>O156*H156</f>
        <v>0</v>
      </c>
      <c r="Q156" s="190">
        <v>0</v>
      </c>
      <c r="R156" s="190">
        <f>Q156*H156</f>
        <v>0</v>
      </c>
      <c r="S156" s="190">
        <v>0</v>
      </c>
      <c r="T156" s="191">
        <f>S156*H156</f>
        <v>0</v>
      </c>
      <c r="U156" s="36"/>
      <c r="V156" s="36"/>
      <c r="W156" s="36"/>
      <c r="X156" s="36"/>
      <c r="Y156" s="36"/>
      <c r="Z156" s="36"/>
      <c r="AA156" s="36"/>
      <c r="AB156" s="36"/>
      <c r="AC156" s="36"/>
      <c r="AD156" s="36"/>
      <c r="AE156" s="36"/>
      <c r="AR156" s="192" t="s">
        <v>168</v>
      </c>
      <c r="AT156" s="192" t="s">
        <v>163</v>
      </c>
      <c r="AU156" s="192" t="s">
        <v>81</v>
      </c>
      <c r="AY156" s="19" t="s">
        <v>160</v>
      </c>
      <c r="BE156" s="193">
        <f>IF(N156="základní",J156,0)</f>
        <v>0</v>
      </c>
      <c r="BF156" s="193">
        <f>IF(N156="snížená",J156,0)</f>
        <v>0</v>
      </c>
      <c r="BG156" s="193">
        <f>IF(N156="zákl. přenesená",J156,0)</f>
        <v>0</v>
      </c>
      <c r="BH156" s="193">
        <f>IF(N156="sníž. přenesená",J156,0)</f>
        <v>0</v>
      </c>
      <c r="BI156" s="193">
        <f>IF(N156="nulová",J156,0)</f>
        <v>0</v>
      </c>
      <c r="BJ156" s="19" t="s">
        <v>79</v>
      </c>
      <c r="BK156" s="193">
        <f>ROUND(I156*H156,2)</f>
        <v>0</v>
      </c>
      <c r="BL156" s="19" t="s">
        <v>168</v>
      </c>
      <c r="BM156" s="192" t="s">
        <v>1448</v>
      </c>
    </row>
    <row r="157" spans="1:47" s="2" customFormat="1" ht="11.25">
      <c r="A157" s="36"/>
      <c r="B157" s="37"/>
      <c r="C157" s="38"/>
      <c r="D157" s="194" t="s">
        <v>170</v>
      </c>
      <c r="E157" s="38"/>
      <c r="F157" s="195" t="s">
        <v>1449</v>
      </c>
      <c r="G157" s="38"/>
      <c r="H157" s="38"/>
      <c r="I157" s="196"/>
      <c r="J157" s="38"/>
      <c r="K157" s="38"/>
      <c r="L157" s="41"/>
      <c r="M157" s="197"/>
      <c r="N157" s="198"/>
      <c r="O157" s="66"/>
      <c r="P157" s="66"/>
      <c r="Q157" s="66"/>
      <c r="R157" s="66"/>
      <c r="S157" s="66"/>
      <c r="T157" s="67"/>
      <c r="U157" s="36"/>
      <c r="V157" s="36"/>
      <c r="W157" s="36"/>
      <c r="X157" s="36"/>
      <c r="Y157" s="36"/>
      <c r="Z157" s="36"/>
      <c r="AA157" s="36"/>
      <c r="AB157" s="36"/>
      <c r="AC157" s="36"/>
      <c r="AD157" s="36"/>
      <c r="AE157" s="36"/>
      <c r="AT157" s="19" t="s">
        <v>170</v>
      </c>
      <c r="AU157" s="19" t="s">
        <v>81</v>
      </c>
    </row>
    <row r="158" spans="2:51" s="14" customFormat="1" ht="11.25">
      <c r="B158" s="210"/>
      <c r="C158" s="211"/>
      <c r="D158" s="201" t="s">
        <v>172</v>
      </c>
      <c r="E158" s="211"/>
      <c r="F158" s="213" t="s">
        <v>1450</v>
      </c>
      <c r="G158" s="211"/>
      <c r="H158" s="214">
        <v>2545.83</v>
      </c>
      <c r="I158" s="215"/>
      <c r="J158" s="211"/>
      <c r="K158" s="211"/>
      <c r="L158" s="216"/>
      <c r="M158" s="217"/>
      <c r="N158" s="218"/>
      <c r="O158" s="218"/>
      <c r="P158" s="218"/>
      <c r="Q158" s="218"/>
      <c r="R158" s="218"/>
      <c r="S158" s="218"/>
      <c r="T158" s="219"/>
      <c r="AT158" s="220" t="s">
        <v>172</v>
      </c>
      <c r="AU158" s="220" t="s">
        <v>81</v>
      </c>
      <c r="AV158" s="14" t="s">
        <v>81</v>
      </c>
      <c r="AW158" s="14" t="s">
        <v>4</v>
      </c>
      <c r="AX158" s="14" t="s">
        <v>79</v>
      </c>
      <c r="AY158" s="220" t="s">
        <v>160</v>
      </c>
    </row>
    <row r="159" spans="1:65" s="2" customFormat="1" ht="24.2" customHeight="1">
      <c r="A159" s="36"/>
      <c r="B159" s="37"/>
      <c r="C159" s="181" t="s">
        <v>8</v>
      </c>
      <c r="D159" s="181" t="s">
        <v>163</v>
      </c>
      <c r="E159" s="182" t="s">
        <v>1451</v>
      </c>
      <c r="F159" s="183" t="s">
        <v>1452</v>
      </c>
      <c r="G159" s="184" t="s">
        <v>192</v>
      </c>
      <c r="H159" s="185">
        <v>154.25</v>
      </c>
      <c r="I159" s="186"/>
      <c r="J159" s="187">
        <f>ROUND(I159*H159,2)</f>
        <v>0</v>
      </c>
      <c r="K159" s="183" t="s">
        <v>167</v>
      </c>
      <c r="L159" s="41"/>
      <c r="M159" s="188" t="s">
        <v>19</v>
      </c>
      <c r="N159" s="189" t="s">
        <v>43</v>
      </c>
      <c r="O159" s="66"/>
      <c r="P159" s="190">
        <f>O159*H159</f>
        <v>0</v>
      </c>
      <c r="Q159" s="190">
        <v>0</v>
      </c>
      <c r="R159" s="190">
        <f>Q159*H159</f>
        <v>0</v>
      </c>
      <c r="S159" s="190">
        <v>0</v>
      </c>
      <c r="T159" s="191">
        <f>S159*H159</f>
        <v>0</v>
      </c>
      <c r="U159" s="36"/>
      <c r="V159" s="36"/>
      <c r="W159" s="36"/>
      <c r="X159" s="36"/>
      <c r="Y159" s="36"/>
      <c r="Z159" s="36"/>
      <c r="AA159" s="36"/>
      <c r="AB159" s="36"/>
      <c r="AC159" s="36"/>
      <c r="AD159" s="36"/>
      <c r="AE159" s="36"/>
      <c r="AR159" s="192" t="s">
        <v>168</v>
      </c>
      <c r="AT159" s="192" t="s">
        <v>163</v>
      </c>
      <c r="AU159" s="192" t="s">
        <v>81</v>
      </c>
      <c r="AY159" s="19" t="s">
        <v>160</v>
      </c>
      <c r="BE159" s="193">
        <f>IF(N159="základní",J159,0)</f>
        <v>0</v>
      </c>
      <c r="BF159" s="193">
        <f>IF(N159="snížená",J159,0)</f>
        <v>0</v>
      </c>
      <c r="BG159" s="193">
        <f>IF(N159="zákl. přenesená",J159,0)</f>
        <v>0</v>
      </c>
      <c r="BH159" s="193">
        <f>IF(N159="sníž. přenesená",J159,0)</f>
        <v>0</v>
      </c>
      <c r="BI159" s="193">
        <f>IF(N159="nulová",J159,0)</f>
        <v>0</v>
      </c>
      <c r="BJ159" s="19" t="s">
        <v>79</v>
      </c>
      <c r="BK159" s="193">
        <f>ROUND(I159*H159,2)</f>
        <v>0</v>
      </c>
      <c r="BL159" s="19" t="s">
        <v>168</v>
      </c>
      <c r="BM159" s="192" t="s">
        <v>1453</v>
      </c>
    </row>
    <row r="160" spans="1:47" s="2" customFormat="1" ht="11.25">
      <c r="A160" s="36"/>
      <c r="B160" s="37"/>
      <c r="C160" s="38"/>
      <c r="D160" s="194" t="s">
        <v>170</v>
      </c>
      <c r="E160" s="38"/>
      <c r="F160" s="195" t="s">
        <v>1454</v>
      </c>
      <c r="G160" s="38"/>
      <c r="H160" s="38"/>
      <c r="I160" s="196"/>
      <c r="J160" s="38"/>
      <c r="K160" s="38"/>
      <c r="L160" s="41"/>
      <c r="M160" s="197"/>
      <c r="N160" s="198"/>
      <c r="O160" s="66"/>
      <c r="P160" s="66"/>
      <c r="Q160" s="66"/>
      <c r="R160" s="66"/>
      <c r="S160" s="66"/>
      <c r="T160" s="67"/>
      <c r="U160" s="36"/>
      <c r="V160" s="36"/>
      <c r="W160" s="36"/>
      <c r="X160" s="36"/>
      <c r="Y160" s="36"/>
      <c r="Z160" s="36"/>
      <c r="AA160" s="36"/>
      <c r="AB160" s="36"/>
      <c r="AC160" s="36"/>
      <c r="AD160" s="36"/>
      <c r="AE160" s="36"/>
      <c r="AT160" s="19" t="s">
        <v>170</v>
      </c>
      <c r="AU160" s="19" t="s">
        <v>81</v>
      </c>
    </row>
    <row r="161" spans="1:47" s="2" customFormat="1" ht="19.5">
      <c r="A161" s="36"/>
      <c r="B161" s="37"/>
      <c r="C161" s="38"/>
      <c r="D161" s="201" t="s">
        <v>298</v>
      </c>
      <c r="E161" s="38"/>
      <c r="F161" s="243" t="s">
        <v>1455</v>
      </c>
      <c r="G161" s="38"/>
      <c r="H161" s="38"/>
      <c r="I161" s="196"/>
      <c r="J161" s="38"/>
      <c r="K161" s="38"/>
      <c r="L161" s="41"/>
      <c r="M161" s="197"/>
      <c r="N161" s="198"/>
      <c r="O161" s="66"/>
      <c r="P161" s="66"/>
      <c r="Q161" s="66"/>
      <c r="R161" s="66"/>
      <c r="S161" s="66"/>
      <c r="T161" s="67"/>
      <c r="U161" s="36"/>
      <c r="V161" s="36"/>
      <c r="W161" s="36"/>
      <c r="X161" s="36"/>
      <c r="Y161" s="36"/>
      <c r="Z161" s="36"/>
      <c r="AA161" s="36"/>
      <c r="AB161" s="36"/>
      <c r="AC161" s="36"/>
      <c r="AD161" s="36"/>
      <c r="AE161" s="36"/>
      <c r="AT161" s="19" t="s">
        <v>298</v>
      </c>
      <c r="AU161" s="19" t="s">
        <v>81</v>
      </c>
    </row>
    <row r="162" spans="1:65" s="2" customFormat="1" ht="24.2" customHeight="1">
      <c r="A162" s="36"/>
      <c r="B162" s="37"/>
      <c r="C162" s="181" t="s">
        <v>300</v>
      </c>
      <c r="D162" s="181" t="s">
        <v>163</v>
      </c>
      <c r="E162" s="182" t="s">
        <v>201</v>
      </c>
      <c r="F162" s="183" t="s">
        <v>202</v>
      </c>
      <c r="G162" s="184" t="s">
        <v>192</v>
      </c>
      <c r="H162" s="185">
        <v>23.331</v>
      </c>
      <c r="I162" s="186"/>
      <c r="J162" s="187">
        <f>ROUND(I162*H162,2)</f>
        <v>0</v>
      </c>
      <c r="K162" s="183" t="s">
        <v>167</v>
      </c>
      <c r="L162" s="41"/>
      <c r="M162" s="188" t="s">
        <v>19</v>
      </c>
      <c r="N162" s="189" t="s">
        <v>43</v>
      </c>
      <c r="O162" s="66"/>
      <c r="P162" s="190">
        <f>O162*H162</f>
        <v>0</v>
      </c>
      <c r="Q162" s="190">
        <v>0</v>
      </c>
      <c r="R162" s="190">
        <f>Q162*H162</f>
        <v>0</v>
      </c>
      <c r="S162" s="190">
        <v>0</v>
      </c>
      <c r="T162" s="191">
        <f>S162*H162</f>
        <v>0</v>
      </c>
      <c r="U162" s="36"/>
      <c r="V162" s="36"/>
      <c r="W162" s="36"/>
      <c r="X162" s="36"/>
      <c r="Y162" s="36"/>
      <c r="Z162" s="36"/>
      <c r="AA162" s="36"/>
      <c r="AB162" s="36"/>
      <c r="AC162" s="36"/>
      <c r="AD162" s="36"/>
      <c r="AE162" s="36"/>
      <c r="AR162" s="192" t="s">
        <v>168</v>
      </c>
      <c r="AT162" s="192" t="s">
        <v>163</v>
      </c>
      <c r="AU162" s="192" t="s">
        <v>81</v>
      </c>
      <c r="AY162" s="19" t="s">
        <v>160</v>
      </c>
      <c r="BE162" s="193">
        <f>IF(N162="základní",J162,0)</f>
        <v>0</v>
      </c>
      <c r="BF162" s="193">
        <f>IF(N162="snížená",J162,0)</f>
        <v>0</v>
      </c>
      <c r="BG162" s="193">
        <f>IF(N162="zákl. přenesená",J162,0)</f>
        <v>0</v>
      </c>
      <c r="BH162" s="193">
        <f>IF(N162="sníž. přenesená",J162,0)</f>
        <v>0</v>
      </c>
      <c r="BI162" s="193">
        <f>IF(N162="nulová",J162,0)</f>
        <v>0</v>
      </c>
      <c r="BJ162" s="19" t="s">
        <v>79</v>
      </c>
      <c r="BK162" s="193">
        <f>ROUND(I162*H162,2)</f>
        <v>0</v>
      </c>
      <c r="BL162" s="19" t="s">
        <v>168</v>
      </c>
      <c r="BM162" s="192" t="s">
        <v>1456</v>
      </c>
    </row>
    <row r="163" spans="1:47" s="2" customFormat="1" ht="11.25">
      <c r="A163" s="36"/>
      <c r="B163" s="37"/>
      <c r="C163" s="38"/>
      <c r="D163" s="194" t="s">
        <v>170</v>
      </c>
      <c r="E163" s="38"/>
      <c r="F163" s="195" t="s">
        <v>204</v>
      </c>
      <c r="G163" s="38"/>
      <c r="H163" s="38"/>
      <c r="I163" s="196"/>
      <c r="J163" s="38"/>
      <c r="K163" s="38"/>
      <c r="L163" s="41"/>
      <c r="M163" s="197"/>
      <c r="N163" s="198"/>
      <c r="O163" s="66"/>
      <c r="P163" s="66"/>
      <c r="Q163" s="66"/>
      <c r="R163" s="66"/>
      <c r="S163" s="66"/>
      <c r="T163" s="67"/>
      <c r="U163" s="36"/>
      <c r="V163" s="36"/>
      <c r="W163" s="36"/>
      <c r="X163" s="36"/>
      <c r="Y163" s="36"/>
      <c r="Z163" s="36"/>
      <c r="AA163" s="36"/>
      <c r="AB163" s="36"/>
      <c r="AC163" s="36"/>
      <c r="AD163" s="36"/>
      <c r="AE163" s="36"/>
      <c r="AT163" s="19" t="s">
        <v>170</v>
      </c>
      <c r="AU163" s="19" t="s">
        <v>81</v>
      </c>
    </row>
    <row r="164" spans="1:65" s="2" customFormat="1" ht="24.2" customHeight="1">
      <c r="A164" s="36"/>
      <c r="B164" s="37"/>
      <c r="C164" s="181" t="s">
        <v>305</v>
      </c>
      <c r="D164" s="181" t="s">
        <v>163</v>
      </c>
      <c r="E164" s="182" t="s">
        <v>1457</v>
      </c>
      <c r="F164" s="183" t="s">
        <v>1458</v>
      </c>
      <c r="G164" s="184" t="s">
        <v>192</v>
      </c>
      <c r="H164" s="185">
        <v>0.117</v>
      </c>
      <c r="I164" s="186"/>
      <c r="J164" s="187">
        <f>ROUND(I164*H164,2)</f>
        <v>0</v>
      </c>
      <c r="K164" s="183" t="s">
        <v>167</v>
      </c>
      <c r="L164" s="41"/>
      <c r="M164" s="188" t="s">
        <v>19</v>
      </c>
      <c r="N164" s="189" t="s">
        <v>43</v>
      </c>
      <c r="O164" s="66"/>
      <c r="P164" s="190">
        <f>O164*H164</f>
        <v>0</v>
      </c>
      <c r="Q164" s="190">
        <v>0</v>
      </c>
      <c r="R164" s="190">
        <f>Q164*H164</f>
        <v>0</v>
      </c>
      <c r="S164" s="190">
        <v>0</v>
      </c>
      <c r="T164" s="191">
        <f>S164*H164</f>
        <v>0</v>
      </c>
      <c r="U164" s="36"/>
      <c r="V164" s="36"/>
      <c r="W164" s="36"/>
      <c r="X164" s="36"/>
      <c r="Y164" s="36"/>
      <c r="Z164" s="36"/>
      <c r="AA164" s="36"/>
      <c r="AB164" s="36"/>
      <c r="AC164" s="36"/>
      <c r="AD164" s="36"/>
      <c r="AE164" s="36"/>
      <c r="AR164" s="192" t="s">
        <v>168</v>
      </c>
      <c r="AT164" s="192" t="s">
        <v>163</v>
      </c>
      <c r="AU164" s="192" t="s">
        <v>81</v>
      </c>
      <c r="AY164" s="19" t="s">
        <v>160</v>
      </c>
      <c r="BE164" s="193">
        <f>IF(N164="základní",J164,0)</f>
        <v>0</v>
      </c>
      <c r="BF164" s="193">
        <f>IF(N164="snížená",J164,0)</f>
        <v>0</v>
      </c>
      <c r="BG164" s="193">
        <f>IF(N164="zákl. přenesená",J164,0)</f>
        <v>0</v>
      </c>
      <c r="BH164" s="193">
        <f>IF(N164="sníž. přenesená",J164,0)</f>
        <v>0</v>
      </c>
      <c r="BI164" s="193">
        <f>IF(N164="nulová",J164,0)</f>
        <v>0</v>
      </c>
      <c r="BJ164" s="19" t="s">
        <v>79</v>
      </c>
      <c r="BK164" s="193">
        <f>ROUND(I164*H164,2)</f>
        <v>0</v>
      </c>
      <c r="BL164" s="19" t="s">
        <v>168</v>
      </c>
      <c r="BM164" s="192" t="s">
        <v>1459</v>
      </c>
    </row>
    <row r="165" spans="1:47" s="2" customFormat="1" ht="11.25">
      <c r="A165" s="36"/>
      <c r="B165" s="37"/>
      <c r="C165" s="38"/>
      <c r="D165" s="194" t="s">
        <v>170</v>
      </c>
      <c r="E165" s="38"/>
      <c r="F165" s="195" t="s">
        <v>1460</v>
      </c>
      <c r="G165" s="38"/>
      <c r="H165" s="38"/>
      <c r="I165" s="196"/>
      <c r="J165" s="38"/>
      <c r="K165" s="38"/>
      <c r="L165" s="41"/>
      <c r="M165" s="197"/>
      <c r="N165" s="198"/>
      <c r="O165" s="66"/>
      <c r="P165" s="66"/>
      <c r="Q165" s="66"/>
      <c r="R165" s="66"/>
      <c r="S165" s="66"/>
      <c r="T165" s="67"/>
      <c r="U165" s="36"/>
      <c r="V165" s="36"/>
      <c r="W165" s="36"/>
      <c r="X165" s="36"/>
      <c r="Y165" s="36"/>
      <c r="Z165" s="36"/>
      <c r="AA165" s="36"/>
      <c r="AB165" s="36"/>
      <c r="AC165" s="36"/>
      <c r="AD165" s="36"/>
      <c r="AE165" s="36"/>
      <c r="AT165" s="19" t="s">
        <v>170</v>
      </c>
      <c r="AU165" s="19" t="s">
        <v>81</v>
      </c>
    </row>
    <row r="166" spans="1:47" s="2" customFormat="1" ht="19.5">
      <c r="A166" s="36"/>
      <c r="B166" s="37"/>
      <c r="C166" s="38"/>
      <c r="D166" s="201" t="s">
        <v>298</v>
      </c>
      <c r="E166" s="38"/>
      <c r="F166" s="243" t="s">
        <v>1461</v>
      </c>
      <c r="G166" s="38"/>
      <c r="H166" s="38"/>
      <c r="I166" s="196"/>
      <c r="J166" s="38"/>
      <c r="K166" s="38"/>
      <c r="L166" s="41"/>
      <c r="M166" s="197"/>
      <c r="N166" s="198"/>
      <c r="O166" s="66"/>
      <c r="P166" s="66"/>
      <c r="Q166" s="66"/>
      <c r="R166" s="66"/>
      <c r="S166" s="66"/>
      <c r="T166" s="67"/>
      <c r="U166" s="36"/>
      <c r="V166" s="36"/>
      <c r="W166" s="36"/>
      <c r="X166" s="36"/>
      <c r="Y166" s="36"/>
      <c r="Z166" s="36"/>
      <c r="AA166" s="36"/>
      <c r="AB166" s="36"/>
      <c r="AC166" s="36"/>
      <c r="AD166" s="36"/>
      <c r="AE166" s="36"/>
      <c r="AT166" s="19" t="s">
        <v>298</v>
      </c>
      <c r="AU166" s="19" t="s">
        <v>81</v>
      </c>
    </row>
    <row r="167" spans="1:65" s="2" customFormat="1" ht="16.5" customHeight="1">
      <c r="A167" s="36"/>
      <c r="B167" s="37"/>
      <c r="C167" s="181" t="s">
        <v>311</v>
      </c>
      <c r="D167" s="181" t="s">
        <v>163</v>
      </c>
      <c r="E167" s="182" t="s">
        <v>1462</v>
      </c>
      <c r="F167" s="183" t="s">
        <v>1463</v>
      </c>
      <c r="G167" s="184" t="s">
        <v>192</v>
      </c>
      <c r="H167" s="185">
        <v>4.148</v>
      </c>
      <c r="I167" s="186"/>
      <c r="J167" s="187">
        <f>ROUND(I167*H167,2)</f>
        <v>0</v>
      </c>
      <c r="K167" s="183" t="s">
        <v>19</v>
      </c>
      <c r="L167" s="41"/>
      <c r="M167" s="188" t="s">
        <v>19</v>
      </c>
      <c r="N167" s="189" t="s">
        <v>43</v>
      </c>
      <c r="O167" s="66"/>
      <c r="P167" s="190">
        <f>O167*H167</f>
        <v>0</v>
      </c>
      <c r="Q167" s="190">
        <v>0</v>
      </c>
      <c r="R167" s="190">
        <f>Q167*H167</f>
        <v>0</v>
      </c>
      <c r="S167" s="190">
        <v>0</v>
      </c>
      <c r="T167" s="191">
        <f>S167*H167</f>
        <v>0</v>
      </c>
      <c r="U167" s="36"/>
      <c r="V167" s="36"/>
      <c r="W167" s="36"/>
      <c r="X167" s="36"/>
      <c r="Y167" s="36"/>
      <c r="Z167" s="36"/>
      <c r="AA167" s="36"/>
      <c r="AB167" s="36"/>
      <c r="AC167" s="36"/>
      <c r="AD167" s="36"/>
      <c r="AE167" s="36"/>
      <c r="AR167" s="192" t="s">
        <v>168</v>
      </c>
      <c r="AT167" s="192" t="s">
        <v>163</v>
      </c>
      <c r="AU167" s="192" t="s">
        <v>81</v>
      </c>
      <c r="AY167" s="19" t="s">
        <v>160</v>
      </c>
      <c r="BE167" s="193">
        <f>IF(N167="základní",J167,0)</f>
        <v>0</v>
      </c>
      <c r="BF167" s="193">
        <f>IF(N167="snížená",J167,0)</f>
        <v>0</v>
      </c>
      <c r="BG167" s="193">
        <f>IF(N167="zákl. přenesená",J167,0)</f>
        <v>0</v>
      </c>
      <c r="BH167" s="193">
        <f>IF(N167="sníž. přenesená",J167,0)</f>
        <v>0</v>
      </c>
      <c r="BI167" s="193">
        <f>IF(N167="nulová",J167,0)</f>
        <v>0</v>
      </c>
      <c r="BJ167" s="19" t="s">
        <v>79</v>
      </c>
      <c r="BK167" s="193">
        <f>ROUND(I167*H167,2)</f>
        <v>0</v>
      </c>
      <c r="BL167" s="19" t="s">
        <v>168</v>
      </c>
      <c r="BM167" s="192" t="s">
        <v>1464</v>
      </c>
    </row>
    <row r="168" spans="2:63" s="12" customFormat="1" ht="25.9" customHeight="1">
      <c r="B168" s="165"/>
      <c r="C168" s="166"/>
      <c r="D168" s="167" t="s">
        <v>71</v>
      </c>
      <c r="E168" s="168" t="s">
        <v>682</v>
      </c>
      <c r="F168" s="168" t="s">
        <v>683</v>
      </c>
      <c r="G168" s="166"/>
      <c r="H168" s="166"/>
      <c r="I168" s="169"/>
      <c r="J168" s="170">
        <f>BK168</f>
        <v>0</v>
      </c>
      <c r="K168" s="166"/>
      <c r="L168" s="171"/>
      <c r="M168" s="172"/>
      <c r="N168" s="173"/>
      <c r="O168" s="173"/>
      <c r="P168" s="174">
        <f>P169+P180</f>
        <v>0</v>
      </c>
      <c r="Q168" s="173"/>
      <c r="R168" s="174">
        <f>R169+R180</f>
        <v>0</v>
      </c>
      <c r="S168" s="173"/>
      <c r="T168" s="175">
        <f>T169+T180</f>
        <v>0.6435200000000001</v>
      </c>
      <c r="AR168" s="176" t="s">
        <v>81</v>
      </c>
      <c r="AT168" s="177" t="s">
        <v>71</v>
      </c>
      <c r="AU168" s="177" t="s">
        <v>72</v>
      </c>
      <c r="AY168" s="176" t="s">
        <v>160</v>
      </c>
      <c r="BK168" s="178">
        <f>BK169+BK180</f>
        <v>0</v>
      </c>
    </row>
    <row r="169" spans="2:63" s="12" customFormat="1" ht="22.9" customHeight="1">
      <c r="B169" s="165"/>
      <c r="C169" s="166"/>
      <c r="D169" s="167" t="s">
        <v>71</v>
      </c>
      <c r="E169" s="179" t="s">
        <v>769</v>
      </c>
      <c r="F169" s="179" t="s">
        <v>770</v>
      </c>
      <c r="G169" s="166"/>
      <c r="H169" s="166"/>
      <c r="I169" s="169"/>
      <c r="J169" s="180">
        <f>BK169</f>
        <v>0</v>
      </c>
      <c r="K169" s="166"/>
      <c r="L169" s="171"/>
      <c r="M169" s="172"/>
      <c r="N169" s="173"/>
      <c r="O169" s="173"/>
      <c r="P169" s="174">
        <f>SUM(P170:P179)</f>
        <v>0</v>
      </c>
      <c r="Q169" s="173"/>
      <c r="R169" s="174">
        <f>SUM(R170:R179)</f>
        <v>0</v>
      </c>
      <c r="S169" s="173"/>
      <c r="T169" s="175">
        <f>SUM(T170:T179)</f>
        <v>0.18991999999999998</v>
      </c>
      <c r="AR169" s="176" t="s">
        <v>81</v>
      </c>
      <c r="AT169" s="177" t="s">
        <v>71</v>
      </c>
      <c r="AU169" s="177" t="s">
        <v>79</v>
      </c>
      <c r="AY169" s="176" t="s">
        <v>160</v>
      </c>
      <c r="BK169" s="178">
        <f>SUM(BK170:BK179)</f>
        <v>0</v>
      </c>
    </row>
    <row r="170" spans="1:65" s="2" customFormat="1" ht="16.5" customHeight="1">
      <c r="A170" s="36"/>
      <c r="B170" s="37"/>
      <c r="C170" s="181" t="s">
        <v>319</v>
      </c>
      <c r="D170" s="181" t="s">
        <v>163</v>
      </c>
      <c r="E170" s="182" t="s">
        <v>1465</v>
      </c>
      <c r="F170" s="183" t="s">
        <v>1466</v>
      </c>
      <c r="G170" s="184" t="s">
        <v>166</v>
      </c>
      <c r="H170" s="185">
        <v>48.8</v>
      </c>
      <c r="I170" s="186"/>
      <c r="J170" s="187">
        <f>ROUND(I170*H170,2)</f>
        <v>0</v>
      </c>
      <c r="K170" s="183" t="s">
        <v>167</v>
      </c>
      <c r="L170" s="41"/>
      <c r="M170" s="188" t="s">
        <v>19</v>
      </c>
      <c r="N170" s="189" t="s">
        <v>43</v>
      </c>
      <c r="O170" s="66"/>
      <c r="P170" s="190">
        <f>O170*H170</f>
        <v>0</v>
      </c>
      <c r="Q170" s="190">
        <v>0</v>
      </c>
      <c r="R170" s="190">
        <f>Q170*H170</f>
        <v>0</v>
      </c>
      <c r="S170" s="190">
        <v>0.0026</v>
      </c>
      <c r="T170" s="191">
        <f>S170*H170</f>
        <v>0.12688</v>
      </c>
      <c r="U170" s="36"/>
      <c r="V170" s="36"/>
      <c r="W170" s="36"/>
      <c r="X170" s="36"/>
      <c r="Y170" s="36"/>
      <c r="Z170" s="36"/>
      <c r="AA170" s="36"/>
      <c r="AB170" s="36"/>
      <c r="AC170" s="36"/>
      <c r="AD170" s="36"/>
      <c r="AE170" s="36"/>
      <c r="AR170" s="192" t="s">
        <v>300</v>
      </c>
      <c r="AT170" s="192" t="s">
        <v>163</v>
      </c>
      <c r="AU170" s="192" t="s">
        <v>81</v>
      </c>
      <c r="AY170" s="19" t="s">
        <v>160</v>
      </c>
      <c r="BE170" s="193">
        <f>IF(N170="základní",J170,0)</f>
        <v>0</v>
      </c>
      <c r="BF170" s="193">
        <f>IF(N170="snížená",J170,0)</f>
        <v>0</v>
      </c>
      <c r="BG170" s="193">
        <f>IF(N170="zákl. přenesená",J170,0)</f>
        <v>0</v>
      </c>
      <c r="BH170" s="193">
        <f>IF(N170="sníž. přenesená",J170,0)</f>
        <v>0</v>
      </c>
      <c r="BI170" s="193">
        <f>IF(N170="nulová",J170,0)</f>
        <v>0</v>
      </c>
      <c r="BJ170" s="19" t="s">
        <v>79</v>
      </c>
      <c r="BK170" s="193">
        <f>ROUND(I170*H170,2)</f>
        <v>0</v>
      </c>
      <c r="BL170" s="19" t="s">
        <v>300</v>
      </c>
      <c r="BM170" s="192" t="s">
        <v>1467</v>
      </c>
    </row>
    <row r="171" spans="1:47" s="2" customFormat="1" ht="11.25">
      <c r="A171" s="36"/>
      <c r="B171" s="37"/>
      <c r="C171" s="38"/>
      <c r="D171" s="194" t="s">
        <v>170</v>
      </c>
      <c r="E171" s="38"/>
      <c r="F171" s="195" t="s">
        <v>1468</v>
      </c>
      <c r="G171" s="38"/>
      <c r="H171" s="38"/>
      <c r="I171" s="196"/>
      <c r="J171" s="38"/>
      <c r="K171" s="38"/>
      <c r="L171" s="41"/>
      <c r="M171" s="197"/>
      <c r="N171" s="198"/>
      <c r="O171" s="66"/>
      <c r="P171" s="66"/>
      <c r="Q171" s="66"/>
      <c r="R171" s="66"/>
      <c r="S171" s="66"/>
      <c r="T171" s="67"/>
      <c r="U171" s="36"/>
      <c r="V171" s="36"/>
      <c r="W171" s="36"/>
      <c r="X171" s="36"/>
      <c r="Y171" s="36"/>
      <c r="Z171" s="36"/>
      <c r="AA171" s="36"/>
      <c r="AB171" s="36"/>
      <c r="AC171" s="36"/>
      <c r="AD171" s="36"/>
      <c r="AE171" s="36"/>
      <c r="AT171" s="19" t="s">
        <v>170</v>
      </c>
      <c r="AU171" s="19" t="s">
        <v>81</v>
      </c>
    </row>
    <row r="172" spans="2:51" s="13" customFormat="1" ht="11.25">
      <c r="B172" s="199"/>
      <c r="C172" s="200"/>
      <c r="D172" s="201" t="s">
        <v>172</v>
      </c>
      <c r="E172" s="202" t="s">
        <v>19</v>
      </c>
      <c r="F172" s="203" t="s">
        <v>361</v>
      </c>
      <c r="G172" s="200"/>
      <c r="H172" s="202" t="s">
        <v>19</v>
      </c>
      <c r="I172" s="204"/>
      <c r="J172" s="200"/>
      <c r="K172" s="200"/>
      <c r="L172" s="205"/>
      <c r="M172" s="206"/>
      <c r="N172" s="207"/>
      <c r="O172" s="207"/>
      <c r="P172" s="207"/>
      <c r="Q172" s="207"/>
      <c r="R172" s="207"/>
      <c r="S172" s="207"/>
      <c r="T172" s="208"/>
      <c r="AT172" s="209" t="s">
        <v>172</v>
      </c>
      <c r="AU172" s="209" t="s">
        <v>81</v>
      </c>
      <c r="AV172" s="13" t="s">
        <v>79</v>
      </c>
      <c r="AW172" s="13" t="s">
        <v>33</v>
      </c>
      <c r="AX172" s="13" t="s">
        <v>72</v>
      </c>
      <c r="AY172" s="209" t="s">
        <v>160</v>
      </c>
    </row>
    <row r="173" spans="2:51" s="14" customFormat="1" ht="11.25">
      <c r="B173" s="210"/>
      <c r="C173" s="211"/>
      <c r="D173" s="201" t="s">
        <v>172</v>
      </c>
      <c r="E173" s="212" t="s">
        <v>19</v>
      </c>
      <c r="F173" s="213" t="s">
        <v>1469</v>
      </c>
      <c r="G173" s="211"/>
      <c r="H173" s="214">
        <v>48.8</v>
      </c>
      <c r="I173" s="215"/>
      <c r="J173" s="211"/>
      <c r="K173" s="211"/>
      <c r="L173" s="216"/>
      <c r="M173" s="217"/>
      <c r="N173" s="218"/>
      <c r="O173" s="218"/>
      <c r="P173" s="218"/>
      <c r="Q173" s="218"/>
      <c r="R173" s="218"/>
      <c r="S173" s="218"/>
      <c r="T173" s="219"/>
      <c r="AT173" s="220" t="s">
        <v>172</v>
      </c>
      <c r="AU173" s="220" t="s">
        <v>81</v>
      </c>
      <c r="AV173" s="14" t="s">
        <v>81</v>
      </c>
      <c r="AW173" s="14" t="s">
        <v>33</v>
      </c>
      <c r="AX173" s="14" t="s">
        <v>72</v>
      </c>
      <c r="AY173" s="220" t="s">
        <v>160</v>
      </c>
    </row>
    <row r="174" spans="2:51" s="15" customFormat="1" ht="11.25">
      <c r="B174" s="221"/>
      <c r="C174" s="222"/>
      <c r="D174" s="201" t="s">
        <v>172</v>
      </c>
      <c r="E174" s="223" t="s">
        <v>19</v>
      </c>
      <c r="F174" s="224" t="s">
        <v>178</v>
      </c>
      <c r="G174" s="222"/>
      <c r="H174" s="225">
        <v>48.8</v>
      </c>
      <c r="I174" s="226"/>
      <c r="J174" s="222"/>
      <c r="K174" s="222"/>
      <c r="L174" s="227"/>
      <c r="M174" s="228"/>
      <c r="N174" s="229"/>
      <c r="O174" s="229"/>
      <c r="P174" s="229"/>
      <c r="Q174" s="229"/>
      <c r="R174" s="229"/>
      <c r="S174" s="229"/>
      <c r="T174" s="230"/>
      <c r="AT174" s="231" t="s">
        <v>172</v>
      </c>
      <c r="AU174" s="231" t="s">
        <v>81</v>
      </c>
      <c r="AV174" s="15" t="s">
        <v>168</v>
      </c>
      <c r="AW174" s="15" t="s">
        <v>33</v>
      </c>
      <c r="AX174" s="15" t="s">
        <v>79</v>
      </c>
      <c r="AY174" s="231" t="s">
        <v>160</v>
      </c>
    </row>
    <row r="175" spans="1:65" s="2" customFormat="1" ht="16.5" customHeight="1">
      <c r="A175" s="36"/>
      <c r="B175" s="37"/>
      <c r="C175" s="181" t="s">
        <v>329</v>
      </c>
      <c r="D175" s="181" t="s">
        <v>163</v>
      </c>
      <c r="E175" s="182" t="s">
        <v>1470</v>
      </c>
      <c r="F175" s="183" t="s">
        <v>1471</v>
      </c>
      <c r="G175" s="184" t="s">
        <v>166</v>
      </c>
      <c r="H175" s="185">
        <v>16</v>
      </c>
      <c r="I175" s="186"/>
      <c r="J175" s="187">
        <f>ROUND(I175*H175,2)</f>
        <v>0</v>
      </c>
      <c r="K175" s="183" t="s">
        <v>167</v>
      </c>
      <c r="L175" s="41"/>
      <c r="M175" s="188" t="s">
        <v>19</v>
      </c>
      <c r="N175" s="189" t="s">
        <v>43</v>
      </c>
      <c r="O175" s="66"/>
      <c r="P175" s="190">
        <f>O175*H175</f>
        <v>0</v>
      </c>
      <c r="Q175" s="190">
        <v>0</v>
      </c>
      <c r="R175" s="190">
        <f>Q175*H175</f>
        <v>0</v>
      </c>
      <c r="S175" s="190">
        <v>0.00394</v>
      </c>
      <c r="T175" s="191">
        <f>S175*H175</f>
        <v>0.06304</v>
      </c>
      <c r="U175" s="36"/>
      <c r="V175" s="36"/>
      <c r="W175" s="36"/>
      <c r="X175" s="36"/>
      <c r="Y175" s="36"/>
      <c r="Z175" s="36"/>
      <c r="AA175" s="36"/>
      <c r="AB175" s="36"/>
      <c r="AC175" s="36"/>
      <c r="AD175" s="36"/>
      <c r="AE175" s="36"/>
      <c r="AR175" s="192" t="s">
        <v>300</v>
      </c>
      <c r="AT175" s="192" t="s">
        <v>163</v>
      </c>
      <c r="AU175" s="192" t="s">
        <v>81</v>
      </c>
      <c r="AY175" s="19" t="s">
        <v>160</v>
      </c>
      <c r="BE175" s="193">
        <f>IF(N175="základní",J175,0)</f>
        <v>0</v>
      </c>
      <c r="BF175" s="193">
        <f>IF(N175="snížená",J175,0)</f>
        <v>0</v>
      </c>
      <c r="BG175" s="193">
        <f>IF(N175="zákl. přenesená",J175,0)</f>
        <v>0</v>
      </c>
      <c r="BH175" s="193">
        <f>IF(N175="sníž. přenesená",J175,0)</f>
        <v>0</v>
      </c>
      <c r="BI175" s="193">
        <f>IF(N175="nulová",J175,0)</f>
        <v>0</v>
      </c>
      <c r="BJ175" s="19" t="s">
        <v>79</v>
      </c>
      <c r="BK175" s="193">
        <f>ROUND(I175*H175,2)</f>
        <v>0</v>
      </c>
      <c r="BL175" s="19" t="s">
        <v>300</v>
      </c>
      <c r="BM175" s="192" t="s">
        <v>1472</v>
      </c>
    </row>
    <row r="176" spans="1:47" s="2" customFormat="1" ht="11.25">
      <c r="A176" s="36"/>
      <c r="B176" s="37"/>
      <c r="C176" s="38"/>
      <c r="D176" s="194" t="s">
        <v>170</v>
      </c>
      <c r="E176" s="38"/>
      <c r="F176" s="195" t="s">
        <v>1473</v>
      </c>
      <c r="G176" s="38"/>
      <c r="H176" s="38"/>
      <c r="I176" s="196"/>
      <c r="J176" s="38"/>
      <c r="K176" s="38"/>
      <c r="L176" s="41"/>
      <c r="M176" s="197"/>
      <c r="N176" s="198"/>
      <c r="O176" s="66"/>
      <c r="P176" s="66"/>
      <c r="Q176" s="66"/>
      <c r="R176" s="66"/>
      <c r="S176" s="66"/>
      <c r="T176" s="67"/>
      <c r="U176" s="36"/>
      <c r="V176" s="36"/>
      <c r="W176" s="36"/>
      <c r="X176" s="36"/>
      <c r="Y176" s="36"/>
      <c r="Z176" s="36"/>
      <c r="AA176" s="36"/>
      <c r="AB176" s="36"/>
      <c r="AC176" s="36"/>
      <c r="AD176" s="36"/>
      <c r="AE176" s="36"/>
      <c r="AT176" s="19" t="s">
        <v>170</v>
      </c>
      <c r="AU176" s="19" t="s">
        <v>81</v>
      </c>
    </row>
    <row r="177" spans="2:51" s="13" customFormat="1" ht="11.25">
      <c r="B177" s="199"/>
      <c r="C177" s="200"/>
      <c r="D177" s="201" t="s">
        <v>172</v>
      </c>
      <c r="E177" s="202" t="s">
        <v>19</v>
      </c>
      <c r="F177" s="203" t="s">
        <v>361</v>
      </c>
      <c r="G177" s="200"/>
      <c r="H177" s="202" t="s">
        <v>19</v>
      </c>
      <c r="I177" s="204"/>
      <c r="J177" s="200"/>
      <c r="K177" s="200"/>
      <c r="L177" s="205"/>
      <c r="M177" s="206"/>
      <c r="N177" s="207"/>
      <c r="O177" s="207"/>
      <c r="P177" s="207"/>
      <c r="Q177" s="207"/>
      <c r="R177" s="207"/>
      <c r="S177" s="207"/>
      <c r="T177" s="208"/>
      <c r="AT177" s="209" t="s">
        <v>172</v>
      </c>
      <c r="AU177" s="209" t="s">
        <v>81</v>
      </c>
      <c r="AV177" s="13" t="s">
        <v>79</v>
      </c>
      <c r="AW177" s="13" t="s">
        <v>33</v>
      </c>
      <c r="AX177" s="13" t="s">
        <v>72</v>
      </c>
      <c r="AY177" s="209" t="s">
        <v>160</v>
      </c>
    </row>
    <row r="178" spans="2:51" s="14" customFormat="1" ht="11.25">
      <c r="B178" s="210"/>
      <c r="C178" s="211"/>
      <c r="D178" s="201" t="s">
        <v>172</v>
      </c>
      <c r="E178" s="212" t="s">
        <v>19</v>
      </c>
      <c r="F178" s="213" t="s">
        <v>1474</v>
      </c>
      <c r="G178" s="211"/>
      <c r="H178" s="214">
        <v>16</v>
      </c>
      <c r="I178" s="215"/>
      <c r="J178" s="211"/>
      <c r="K178" s="211"/>
      <c r="L178" s="216"/>
      <c r="M178" s="217"/>
      <c r="N178" s="218"/>
      <c r="O178" s="218"/>
      <c r="P178" s="218"/>
      <c r="Q178" s="218"/>
      <c r="R178" s="218"/>
      <c r="S178" s="218"/>
      <c r="T178" s="219"/>
      <c r="AT178" s="220" t="s">
        <v>172</v>
      </c>
      <c r="AU178" s="220" t="s">
        <v>81</v>
      </c>
      <c r="AV178" s="14" t="s">
        <v>81</v>
      </c>
      <c r="AW178" s="14" t="s">
        <v>33</v>
      </c>
      <c r="AX178" s="14" t="s">
        <v>72</v>
      </c>
      <c r="AY178" s="220" t="s">
        <v>160</v>
      </c>
    </row>
    <row r="179" spans="2:51" s="15" customFormat="1" ht="11.25">
      <c r="B179" s="221"/>
      <c r="C179" s="222"/>
      <c r="D179" s="201" t="s">
        <v>172</v>
      </c>
      <c r="E179" s="223" t="s">
        <v>19</v>
      </c>
      <c r="F179" s="224" t="s">
        <v>178</v>
      </c>
      <c r="G179" s="222"/>
      <c r="H179" s="225">
        <v>16</v>
      </c>
      <c r="I179" s="226"/>
      <c r="J179" s="222"/>
      <c r="K179" s="222"/>
      <c r="L179" s="227"/>
      <c r="M179" s="228"/>
      <c r="N179" s="229"/>
      <c r="O179" s="229"/>
      <c r="P179" s="229"/>
      <c r="Q179" s="229"/>
      <c r="R179" s="229"/>
      <c r="S179" s="229"/>
      <c r="T179" s="230"/>
      <c r="AT179" s="231" t="s">
        <v>172</v>
      </c>
      <c r="AU179" s="231" t="s">
        <v>81</v>
      </c>
      <c r="AV179" s="15" t="s">
        <v>168</v>
      </c>
      <c r="AW179" s="15" t="s">
        <v>33</v>
      </c>
      <c r="AX179" s="15" t="s">
        <v>79</v>
      </c>
      <c r="AY179" s="231" t="s">
        <v>160</v>
      </c>
    </row>
    <row r="180" spans="2:63" s="12" customFormat="1" ht="22.9" customHeight="1">
      <c r="B180" s="165"/>
      <c r="C180" s="166"/>
      <c r="D180" s="167" t="s">
        <v>71</v>
      </c>
      <c r="E180" s="179" t="s">
        <v>969</v>
      </c>
      <c r="F180" s="179" t="s">
        <v>970</v>
      </c>
      <c r="G180" s="166"/>
      <c r="H180" s="166"/>
      <c r="I180" s="169"/>
      <c r="J180" s="180">
        <f>BK180</f>
        <v>0</v>
      </c>
      <c r="K180" s="166"/>
      <c r="L180" s="171"/>
      <c r="M180" s="172"/>
      <c r="N180" s="173"/>
      <c r="O180" s="173"/>
      <c r="P180" s="174">
        <f>SUM(P181:P191)</f>
        <v>0</v>
      </c>
      <c r="Q180" s="173"/>
      <c r="R180" s="174">
        <f>SUM(R181:R191)</f>
        <v>0</v>
      </c>
      <c r="S180" s="173"/>
      <c r="T180" s="175">
        <f>SUM(T181:T191)</f>
        <v>0.45360000000000006</v>
      </c>
      <c r="AR180" s="176" t="s">
        <v>81</v>
      </c>
      <c r="AT180" s="177" t="s">
        <v>71</v>
      </c>
      <c r="AU180" s="177" t="s">
        <v>79</v>
      </c>
      <c r="AY180" s="176" t="s">
        <v>160</v>
      </c>
      <c r="BK180" s="178">
        <f>SUM(BK181:BK191)</f>
        <v>0</v>
      </c>
    </row>
    <row r="181" spans="1:65" s="2" customFormat="1" ht="24.2" customHeight="1">
      <c r="A181" s="36"/>
      <c r="B181" s="37"/>
      <c r="C181" s="181" t="s">
        <v>7</v>
      </c>
      <c r="D181" s="181" t="s">
        <v>163</v>
      </c>
      <c r="E181" s="182" t="s">
        <v>1475</v>
      </c>
      <c r="F181" s="183" t="s">
        <v>1476</v>
      </c>
      <c r="G181" s="184" t="s">
        <v>552</v>
      </c>
      <c r="H181" s="185">
        <v>2</v>
      </c>
      <c r="I181" s="186"/>
      <c r="J181" s="187">
        <f>ROUND(I181*H181,2)</f>
        <v>0</v>
      </c>
      <c r="K181" s="183" t="s">
        <v>167</v>
      </c>
      <c r="L181" s="41"/>
      <c r="M181" s="188" t="s">
        <v>19</v>
      </c>
      <c r="N181" s="189" t="s">
        <v>43</v>
      </c>
      <c r="O181" s="66"/>
      <c r="P181" s="190">
        <f>O181*H181</f>
        <v>0</v>
      </c>
      <c r="Q181" s="190">
        <v>0</v>
      </c>
      <c r="R181" s="190">
        <f>Q181*H181</f>
        <v>0</v>
      </c>
      <c r="S181" s="190">
        <v>0</v>
      </c>
      <c r="T181" s="191">
        <f>S181*H181</f>
        <v>0</v>
      </c>
      <c r="U181" s="36"/>
      <c r="V181" s="36"/>
      <c r="W181" s="36"/>
      <c r="X181" s="36"/>
      <c r="Y181" s="36"/>
      <c r="Z181" s="36"/>
      <c r="AA181" s="36"/>
      <c r="AB181" s="36"/>
      <c r="AC181" s="36"/>
      <c r="AD181" s="36"/>
      <c r="AE181" s="36"/>
      <c r="AR181" s="192" t="s">
        <v>300</v>
      </c>
      <c r="AT181" s="192" t="s">
        <v>163</v>
      </c>
      <c r="AU181" s="192" t="s">
        <v>81</v>
      </c>
      <c r="AY181" s="19" t="s">
        <v>160</v>
      </c>
      <c r="BE181" s="193">
        <f>IF(N181="základní",J181,0)</f>
        <v>0</v>
      </c>
      <c r="BF181" s="193">
        <f>IF(N181="snížená",J181,0)</f>
        <v>0</v>
      </c>
      <c r="BG181" s="193">
        <f>IF(N181="zákl. přenesená",J181,0)</f>
        <v>0</v>
      </c>
      <c r="BH181" s="193">
        <f>IF(N181="sníž. přenesená",J181,0)</f>
        <v>0</v>
      </c>
      <c r="BI181" s="193">
        <f>IF(N181="nulová",J181,0)</f>
        <v>0</v>
      </c>
      <c r="BJ181" s="19" t="s">
        <v>79</v>
      </c>
      <c r="BK181" s="193">
        <f>ROUND(I181*H181,2)</f>
        <v>0</v>
      </c>
      <c r="BL181" s="19" t="s">
        <v>300</v>
      </c>
      <c r="BM181" s="192" t="s">
        <v>1477</v>
      </c>
    </row>
    <row r="182" spans="1:47" s="2" customFormat="1" ht="11.25">
      <c r="A182" s="36"/>
      <c r="B182" s="37"/>
      <c r="C182" s="38"/>
      <c r="D182" s="194" t="s">
        <v>170</v>
      </c>
      <c r="E182" s="38"/>
      <c r="F182" s="195" t="s">
        <v>1478</v>
      </c>
      <c r="G182" s="38"/>
      <c r="H182" s="38"/>
      <c r="I182" s="196"/>
      <c r="J182" s="38"/>
      <c r="K182" s="38"/>
      <c r="L182" s="41"/>
      <c r="M182" s="197"/>
      <c r="N182" s="198"/>
      <c r="O182" s="66"/>
      <c r="P182" s="66"/>
      <c r="Q182" s="66"/>
      <c r="R182" s="66"/>
      <c r="S182" s="66"/>
      <c r="T182" s="67"/>
      <c r="U182" s="36"/>
      <c r="V182" s="36"/>
      <c r="W182" s="36"/>
      <c r="X182" s="36"/>
      <c r="Y182" s="36"/>
      <c r="Z182" s="36"/>
      <c r="AA182" s="36"/>
      <c r="AB182" s="36"/>
      <c r="AC182" s="36"/>
      <c r="AD182" s="36"/>
      <c r="AE182" s="36"/>
      <c r="AT182" s="19" t="s">
        <v>170</v>
      </c>
      <c r="AU182" s="19" t="s">
        <v>81</v>
      </c>
    </row>
    <row r="183" spans="2:51" s="13" customFormat="1" ht="11.25">
      <c r="B183" s="199"/>
      <c r="C183" s="200"/>
      <c r="D183" s="201" t="s">
        <v>172</v>
      </c>
      <c r="E183" s="202" t="s">
        <v>19</v>
      </c>
      <c r="F183" s="203" t="s">
        <v>361</v>
      </c>
      <c r="G183" s="200"/>
      <c r="H183" s="202" t="s">
        <v>19</v>
      </c>
      <c r="I183" s="204"/>
      <c r="J183" s="200"/>
      <c r="K183" s="200"/>
      <c r="L183" s="205"/>
      <c r="M183" s="206"/>
      <c r="N183" s="207"/>
      <c r="O183" s="207"/>
      <c r="P183" s="207"/>
      <c r="Q183" s="207"/>
      <c r="R183" s="207"/>
      <c r="S183" s="207"/>
      <c r="T183" s="208"/>
      <c r="AT183" s="209" t="s">
        <v>172</v>
      </c>
      <c r="AU183" s="209" t="s">
        <v>81</v>
      </c>
      <c r="AV183" s="13" t="s">
        <v>79</v>
      </c>
      <c r="AW183" s="13" t="s">
        <v>33</v>
      </c>
      <c r="AX183" s="13" t="s">
        <v>72</v>
      </c>
      <c r="AY183" s="209" t="s">
        <v>160</v>
      </c>
    </row>
    <row r="184" spans="2:51" s="14" customFormat="1" ht="11.25">
      <c r="B184" s="210"/>
      <c r="C184" s="211"/>
      <c r="D184" s="201" t="s">
        <v>172</v>
      </c>
      <c r="E184" s="212" t="s">
        <v>19</v>
      </c>
      <c r="F184" s="213" t="s">
        <v>1479</v>
      </c>
      <c r="G184" s="211"/>
      <c r="H184" s="214">
        <v>2</v>
      </c>
      <c r="I184" s="215"/>
      <c r="J184" s="211"/>
      <c r="K184" s="211"/>
      <c r="L184" s="216"/>
      <c r="M184" s="217"/>
      <c r="N184" s="218"/>
      <c r="O184" s="218"/>
      <c r="P184" s="218"/>
      <c r="Q184" s="218"/>
      <c r="R184" s="218"/>
      <c r="S184" s="218"/>
      <c r="T184" s="219"/>
      <c r="AT184" s="220" t="s">
        <v>172</v>
      </c>
      <c r="AU184" s="220" t="s">
        <v>81</v>
      </c>
      <c r="AV184" s="14" t="s">
        <v>81</v>
      </c>
      <c r="AW184" s="14" t="s">
        <v>33</v>
      </c>
      <c r="AX184" s="14" t="s">
        <v>79</v>
      </c>
      <c r="AY184" s="220" t="s">
        <v>160</v>
      </c>
    </row>
    <row r="185" spans="1:65" s="2" customFormat="1" ht="16.5" customHeight="1">
      <c r="A185" s="36"/>
      <c r="B185" s="37"/>
      <c r="C185" s="181" t="s">
        <v>336</v>
      </c>
      <c r="D185" s="181" t="s">
        <v>163</v>
      </c>
      <c r="E185" s="182" t="s">
        <v>1480</v>
      </c>
      <c r="F185" s="183" t="s">
        <v>1481</v>
      </c>
      <c r="G185" s="184" t="s">
        <v>450</v>
      </c>
      <c r="H185" s="185">
        <v>453.6</v>
      </c>
      <c r="I185" s="186"/>
      <c r="J185" s="187">
        <f>ROUND(I185*H185,2)</f>
        <v>0</v>
      </c>
      <c r="K185" s="183" t="s">
        <v>167</v>
      </c>
      <c r="L185" s="41"/>
      <c r="M185" s="188" t="s">
        <v>19</v>
      </c>
      <c r="N185" s="189" t="s">
        <v>43</v>
      </c>
      <c r="O185" s="66"/>
      <c r="P185" s="190">
        <f>O185*H185</f>
        <v>0</v>
      </c>
      <c r="Q185" s="190">
        <v>0</v>
      </c>
      <c r="R185" s="190">
        <f>Q185*H185</f>
        <v>0</v>
      </c>
      <c r="S185" s="190">
        <v>0.001</v>
      </c>
      <c r="T185" s="191">
        <f>S185*H185</f>
        <v>0.45360000000000006</v>
      </c>
      <c r="U185" s="36"/>
      <c r="V185" s="36"/>
      <c r="W185" s="36"/>
      <c r="X185" s="36"/>
      <c r="Y185" s="36"/>
      <c r="Z185" s="36"/>
      <c r="AA185" s="36"/>
      <c r="AB185" s="36"/>
      <c r="AC185" s="36"/>
      <c r="AD185" s="36"/>
      <c r="AE185" s="36"/>
      <c r="AR185" s="192" t="s">
        <v>300</v>
      </c>
      <c r="AT185" s="192" t="s">
        <v>163</v>
      </c>
      <c r="AU185" s="192" t="s">
        <v>81</v>
      </c>
      <c r="AY185" s="19" t="s">
        <v>160</v>
      </c>
      <c r="BE185" s="193">
        <f>IF(N185="základní",J185,0)</f>
        <v>0</v>
      </c>
      <c r="BF185" s="193">
        <f>IF(N185="snížená",J185,0)</f>
        <v>0</v>
      </c>
      <c r="BG185" s="193">
        <f>IF(N185="zákl. přenesená",J185,0)</f>
        <v>0</v>
      </c>
      <c r="BH185" s="193">
        <f>IF(N185="sníž. přenesená",J185,0)</f>
        <v>0</v>
      </c>
      <c r="BI185" s="193">
        <f>IF(N185="nulová",J185,0)</f>
        <v>0</v>
      </c>
      <c r="BJ185" s="19" t="s">
        <v>79</v>
      </c>
      <c r="BK185" s="193">
        <f>ROUND(I185*H185,2)</f>
        <v>0</v>
      </c>
      <c r="BL185" s="19" t="s">
        <v>300</v>
      </c>
      <c r="BM185" s="192" t="s">
        <v>1482</v>
      </c>
    </row>
    <row r="186" spans="1:47" s="2" customFormat="1" ht="11.25">
      <c r="A186" s="36"/>
      <c r="B186" s="37"/>
      <c r="C186" s="38"/>
      <c r="D186" s="194" t="s">
        <v>170</v>
      </c>
      <c r="E186" s="38"/>
      <c r="F186" s="195" t="s">
        <v>1483</v>
      </c>
      <c r="G186" s="38"/>
      <c r="H186" s="38"/>
      <c r="I186" s="196"/>
      <c r="J186" s="38"/>
      <c r="K186" s="38"/>
      <c r="L186" s="41"/>
      <c r="M186" s="197"/>
      <c r="N186" s="198"/>
      <c r="O186" s="66"/>
      <c r="P186" s="66"/>
      <c r="Q186" s="66"/>
      <c r="R186" s="66"/>
      <c r="S186" s="66"/>
      <c r="T186" s="67"/>
      <c r="U186" s="36"/>
      <c r="V186" s="36"/>
      <c r="W186" s="36"/>
      <c r="X186" s="36"/>
      <c r="Y186" s="36"/>
      <c r="Z186" s="36"/>
      <c r="AA186" s="36"/>
      <c r="AB186" s="36"/>
      <c r="AC186" s="36"/>
      <c r="AD186" s="36"/>
      <c r="AE186" s="36"/>
      <c r="AT186" s="19" t="s">
        <v>170</v>
      </c>
      <c r="AU186" s="19" t="s">
        <v>81</v>
      </c>
    </row>
    <row r="187" spans="2:51" s="13" customFormat="1" ht="11.25">
      <c r="B187" s="199"/>
      <c r="C187" s="200"/>
      <c r="D187" s="201" t="s">
        <v>172</v>
      </c>
      <c r="E187" s="202" t="s">
        <v>19</v>
      </c>
      <c r="F187" s="203" t="s">
        <v>1420</v>
      </c>
      <c r="G187" s="200"/>
      <c r="H187" s="202" t="s">
        <v>19</v>
      </c>
      <c r="I187" s="204"/>
      <c r="J187" s="200"/>
      <c r="K187" s="200"/>
      <c r="L187" s="205"/>
      <c r="M187" s="206"/>
      <c r="N187" s="207"/>
      <c r="O187" s="207"/>
      <c r="P187" s="207"/>
      <c r="Q187" s="207"/>
      <c r="R187" s="207"/>
      <c r="S187" s="207"/>
      <c r="T187" s="208"/>
      <c r="AT187" s="209" t="s">
        <v>172</v>
      </c>
      <c r="AU187" s="209" t="s">
        <v>81</v>
      </c>
      <c r="AV187" s="13" t="s">
        <v>79</v>
      </c>
      <c r="AW187" s="13" t="s">
        <v>33</v>
      </c>
      <c r="AX187" s="13" t="s">
        <v>72</v>
      </c>
      <c r="AY187" s="209" t="s">
        <v>160</v>
      </c>
    </row>
    <row r="188" spans="2:51" s="13" customFormat="1" ht="11.25">
      <c r="B188" s="199"/>
      <c r="C188" s="200"/>
      <c r="D188" s="201" t="s">
        <v>172</v>
      </c>
      <c r="E188" s="202" t="s">
        <v>19</v>
      </c>
      <c r="F188" s="203" t="s">
        <v>1484</v>
      </c>
      <c r="G188" s="200"/>
      <c r="H188" s="202" t="s">
        <v>19</v>
      </c>
      <c r="I188" s="204"/>
      <c r="J188" s="200"/>
      <c r="K188" s="200"/>
      <c r="L188" s="205"/>
      <c r="M188" s="206"/>
      <c r="N188" s="207"/>
      <c r="O188" s="207"/>
      <c r="P188" s="207"/>
      <c r="Q188" s="207"/>
      <c r="R188" s="207"/>
      <c r="S188" s="207"/>
      <c r="T188" s="208"/>
      <c r="AT188" s="209" t="s">
        <v>172</v>
      </c>
      <c r="AU188" s="209" t="s">
        <v>81</v>
      </c>
      <c r="AV188" s="13" t="s">
        <v>79</v>
      </c>
      <c r="AW188" s="13" t="s">
        <v>33</v>
      </c>
      <c r="AX188" s="13" t="s">
        <v>72</v>
      </c>
      <c r="AY188" s="209" t="s">
        <v>160</v>
      </c>
    </row>
    <row r="189" spans="2:51" s="14" customFormat="1" ht="11.25">
      <c r="B189" s="210"/>
      <c r="C189" s="211"/>
      <c r="D189" s="201" t="s">
        <v>172</v>
      </c>
      <c r="E189" s="212" t="s">
        <v>19</v>
      </c>
      <c r="F189" s="213" t="s">
        <v>1485</v>
      </c>
      <c r="G189" s="211"/>
      <c r="H189" s="214">
        <v>453.6</v>
      </c>
      <c r="I189" s="215"/>
      <c r="J189" s="211"/>
      <c r="K189" s="211"/>
      <c r="L189" s="216"/>
      <c r="M189" s="217"/>
      <c r="N189" s="218"/>
      <c r="O189" s="218"/>
      <c r="P189" s="218"/>
      <c r="Q189" s="218"/>
      <c r="R189" s="218"/>
      <c r="S189" s="218"/>
      <c r="T189" s="219"/>
      <c r="AT189" s="220" t="s">
        <v>172</v>
      </c>
      <c r="AU189" s="220" t="s">
        <v>81</v>
      </c>
      <c r="AV189" s="14" t="s">
        <v>81</v>
      </c>
      <c r="AW189" s="14" t="s">
        <v>33</v>
      </c>
      <c r="AX189" s="14" t="s">
        <v>72</v>
      </c>
      <c r="AY189" s="220" t="s">
        <v>160</v>
      </c>
    </row>
    <row r="190" spans="2:51" s="16" customFormat="1" ht="11.25">
      <c r="B190" s="232"/>
      <c r="C190" s="233"/>
      <c r="D190" s="201" t="s">
        <v>172</v>
      </c>
      <c r="E190" s="234" t="s">
        <v>19</v>
      </c>
      <c r="F190" s="235" t="s">
        <v>188</v>
      </c>
      <c r="G190" s="233"/>
      <c r="H190" s="236">
        <v>453.6</v>
      </c>
      <c r="I190" s="237"/>
      <c r="J190" s="233"/>
      <c r="K190" s="233"/>
      <c r="L190" s="238"/>
      <c r="M190" s="239"/>
      <c r="N190" s="240"/>
      <c r="O190" s="240"/>
      <c r="P190" s="240"/>
      <c r="Q190" s="240"/>
      <c r="R190" s="240"/>
      <c r="S190" s="240"/>
      <c r="T190" s="241"/>
      <c r="AT190" s="242" t="s">
        <v>172</v>
      </c>
      <c r="AU190" s="242" t="s">
        <v>81</v>
      </c>
      <c r="AV190" s="16" t="s">
        <v>189</v>
      </c>
      <c r="AW190" s="16" t="s">
        <v>33</v>
      </c>
      <c r="AX190" s="16" t="s">
        <v>72</v>
      </c>
      <c r="AY190" s="242" t="s">
        <v>160</v>
      </c>
    </row>
    <row r="191" spans="2:51" s="15" customFormat="1" ht="11.25">
      <c r="B191" s="221"/>
      <c r="C191" s="222"/>
      <c r="D191" s="201" t="s">
        <v>172</v>
      </c>
      <c r="E191" s="223" t="s">
        <v>19</v>
      </c>
      <c r="F191" s="224" t="s">
        <v>178</v>
      </c>
      <c r="G191" s="222"/>
      <c r="H191" s="225">
        <v>453.6</v>
      </c>
      <c r="I191" s="226"/>
      <c r="J191" s="222"/>
      <c r="K191" s="222"/>
      <c r="L191" s="227"/>
      <c r="M191" s="265"/>
      <c r="N191" s="266"/>
      <c r="O191" s="266"/>
      <c r="P191" s="266"/>
      <c r="Q191" s="266"/>
      <c r="R191" s="266"/>
      <c r="S191" s="266"/>
      <c r="T191" s="267"/>
      <c r="AT191" s="231" t="s">
        <v>172</v>
      </c>
      <c r="AU191" s="231" t="s">
        <v>81</v>
      </c>
      <c r="AV191" s="15" t="s">
        <v>168</v>
      </c>
      <c r="AW191" s="15" t="s">
        <v>33</v>
      </c>
      <c r="AX191" s="15" t="s">
        <v>79</v>
      </c>
      <c r="AY191" s="231" t="s">
        <v>160</v>
      </c>
    </row>
    <row r="192" spans="1:31" s="2" customFormat="1" ht="6.95" customHeight="1">
      <c r="A192" s="36"/>
      <c r="B192" s="49"/>
      <c r="C192" s="50"/>
      <c r="D192" s="50"/>
      <c r="E192" s="50"/>
      <c r="F192" s="50"/>
      <c r="G192" s="50"/>
      <c r="H192" s="50"/>
      <c r="I192" s="50"/>
      <c r="J192" s="50"/>
      <c r="K192" s="50"/>
      <c r="L192" s="41"/>
      <c r="M192" s="36"/>
      <c r="O192" s="36"/>
      <c r="P192" s="36"/>
      <c r="Q192" s="36"/>
      <c r="R192" s="36"/>
      <c r="S192" s="36"/>
      <c r="T192" s="36"/>
      <c r="U192" s="36"/>
      <c r="V192" s="36"/>
      <c r="W192" s="36"/>
      <c r="X192" s="36"/>
      <c r="Y192" s="36"/>
      <c r="Z192" s="36"/>
      <c r="AA192" s="36"/>
      <c r="AB192" s="36"/>
      <c r="AC192" s="36"/>
      <c r="AD192" s="36"/>
      <c r="AE192" s="36"/>
    </row>
  </sheetData>
  <sheetProtection algorithmName="SHA-512" hashValue="IyedhFfhKCClfacf96K4de4/rkNKPD5GL3PQRT82zFqiGIjrrDqo1VXljD53R+6KZ2qYO8P9HZFv16Fj8LKhJA==" saltValue="tVBk7OHmt/KkVc3+eUZrKG6GMEW30Uf4jgue9g8K2XNhkHXyKtLrr+g5PXAl+6bGbTCfUumct6b350joNCYU5A==" spinCount="100000" sheet="1" objects="1" scenarios="1" formatColumns="0" formatRows="0" autoFilter="0"/>
  <autoFilter ref="C86:K191"/>
  <mergeCells count="9">
    <mergeCell ref="E50:H50"/>
    <mergeCell ref="E77:H77"/>
    <mergeCell ref="E79:H79"/>
    <mergeCell ref="L2:V2"/>
    <mergeCell ref="E7:H7"/>
    <mergeCell ref="E9:H9"/>
    <mergeCell ref="E18:H18"/>
    <mergeCell ref="E27:H27"/>
    <mergeCell ref="E48:H48"/>
  </mergeCells>
  <hyperlinks>
    <hyperlink ref="F91" r:id="rId1" display="https://podminky.urs.cz/item/CS_URS_2022_01/111251101"/>
    <hyperlink ref="F97" r:id="rId2" display="https://podminky.urs.cz/item/CS_URS_2022_01/122251102"/>
    <hyperlink ref="F102" r:id="rId3" display="https://podminky.urs.cz/item/CS_URS_2022_01/162351103"/>
    <hyperlink ref="F106" r:id="rId4" display="https://podminky.urs.cz/item/CS_URS_2022_01/945412111"/>
    <hyperlink ref="F119" r:id="rId5" display="https://podminky.urs.cz/item/CS_URS_2022_01/966072132"/>
    <hyperlink ref="F126" r:id="rId6" display="https://podminky.urs.cz/item/CS_URS_2022_01/966071121"/>
    <hyperlink ref="F138" r:id="rId7" display="https://podminky.urs.cz/item/CS_URS_2022_01/981513114"/>
    <hyperlink ref="F144" r:id="rId8" display="https://podminky.urs.cz/item/CS_URS_2022_01/113107241"/>
    <hyperlink ref="F149" r:id="rId9" display="https://podminky.urs.cz/item/CS_URS_2022_01/981513114"/>
    <hyperlink ref="F155" r:id="rId10" display="https://podminky.urs.cz/item/CS_URS_2022_01/997006512"/>
    <hyperlink ref="F157" r:id="rId11" display="https://podminky.urs.cz/item/CS_URS_2022_01/997006519"/>
    <hyperlink ref="F160" r:id="rId12" display="https://podminky.urs.cz/item/CS_URS_2022_01/997013862"/>
    <hyperlink ref="F163" r:id="rId13" display="https://podminky.urs.cz/item/CS_URS_2022_01/997013875"/>
    <hyperlink ref="F165" r:id="rId14" display="https://podminky.urs.cz/item/CS_URS_2022_01/997013813"/>
    <hyperlink ref="F171" r:id="rId15" display="https://podminky.urs.cz/item/CS_URS_2022_01/764004801"/>
    <hyperlink ref="F176" r:id="rId16" display="https://podminky.urs.cz/item/CS_URS_2022_01/764004861"/>
    <hyperlink ref="F182" r:id="rId17" display="https://podminky.urs.cz/item/CS_URS_2022_01/767691833"/>
    <hyperlink ref="F186" r:id="rId18" display="https://podminky.urs.cz/item/CS_URS_2022_01/7679967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M13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406"/>
      <c r="M2" s="406"/>
      <c r="N2" s="406"/>
      <c r="O2" s="406"/>
      <c r="P2" s="406"/>
      <c r="Q2" s="406"/>
      <c r="R2" s="406"/>
      <c r="S2" s="406"/>
      <c r="T2" s="406"/>
      <c r="U2" s="406"/>
      <c r="V2" s="406"/>
      <c r="AT2" s="19" t="s">
        <v>107</v>
      </c>
    </row>
    <row r="3" spans="2:46" s="1" customFormat="1" ht="6.95" customHeight="1">
      <c r="B3" s="111"/>
      <c r="C3" s="112"/>
      <c r="D3" s="112"/>
      <c r="E3" s="112"/>
      <c r="F3" s="112"/>
      <c r="G3" s="112"/>
      <c r="H3" s="112"/>
      <c r="I3" s="112"/>
      <c r="J3" s="112"/>
      <c r="K3" s="112"/>
      <c r="L3" s="22"/>
      <c r="AT3" s="19" t="s">
        <v>81</v>
      </c>
    </row>
    <row r="4" spans="2:46" s="1" customFormat="1" ht="24.95" customHeight="1">
      <c r="B4" s="22"/>
      <c r="D4" s="113" t="s">
        <v>115</v>
      </c>
      <c r="L4" s="22"/>
      <c r="M4" s="114" t="s">
        <v>10</v>
      </c>
      <c r="AT4" s="19" t="s">
        <v>4</v>
      </c>
    </row>
    <row r="5" spans="2:12" s="1" customFormat="1" ht="6.95" customHeight="1">
      <c r="B5" s="22"/>
      <c r="L5" s="22"/>
    </row>
    <row r="6" spans="2:12" s="1" customFormat="1" ht="12" customHeight="1">
      <c r="B6" s="22"/>
      <c r="D6" s="115" t="s">
        <v>16</v>
      </c>
      <c r="L6" s="22"/>
    </row>
    <row r="7" spans="2:12" s="1" customFormat="1" ht="16.5" customHeight="1">
      <c r="B7" s="22"/>
      <c r="E7" s="407" t="str">
        <f>'Rekapitulace stavby'!K6</f>
        <v>Hala na sůl CM Lanškroun</v>
      </c>
      <c r="F7" s="408"/>
      <c r="G7" s="408"/>
      <c r="H7" s="408"/>
      <c r="L7" s="22"/>
    </row>
    <row r="8" spans="1:31" s="2" customFormat="1" ht="12" customHeight="1">
      <c r="A8" s="36"/>
      <c r="B8" s="41"/>
      <c r="C8" s="36"/>
      <c r="D8" s="115" t="s">
        <v>116</v>
      </c>
      <c r="E8" s="36"/>
      <c r="F8" s="36"/>
      <c r="G8" s="36"/>
      <c r="H8" s="36"/>
      <c r="I8" s="36"/>
      <c r="J8" s="36"/>
      <c r="K8" s="36"/>
      <c r="L8" s="116"/>
      <c r="S8" s="36"/>
      <c r="T8" s="36"/>
      <c r="U8" s="36"/>
      <c r="V8" s="36"/>
      <c r="W8" s="36"/>
      <c r="X8" s="36"/>
      <c r="Y8" s="36"/>
      <c r="Z8" s="36"/>
      <c r="AA8" s="36"/>
      <c r="AB8" s="36"/>
      <c r="AC8" s="36"/>
      <c r="AD8" s="36"/>
      <c r="AE8" s="36"/>
    </row>
    <row r="9" spans="1:31" s="2" customFormat="1" ht="16.5" customHeight="1">
      <c r="A9" s="36"/>
      <c r="B9" s="41"/>
      <c r="C9" s="36"/>
      <c r="D9" s="36"/>
      <c r="E9" s="410" t="s">
        <v>1486</v>
      </c>
      <c r="F9" s="409"/>
      <c r="G9" s="409"/>
      <c r="H9" s="409"/>
      <c r="I9" s="36"/>
      <c r="J9" s="36"/>
      <c r="K9" s="36"/>
      <c r="L9" s="116"/>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16"/>
      <c r="S10" s="36"/>
      <c r="T10" s="36"/>
      <c r="U10" s="36"/>
      <c r="V10" s="36"/>
      <c r="W10" s="36"/>
      <c r="X10" s="36"/>
      <c r="Y10" s="36"/>
      <c r="Z10" s="36"/>
      <c r="AA10" s="36"/>
      <c r="AB10" s="36"/>
      <c r="AC10" s="36"/>
      <c r="AD10" s="36"/>
      <c r="AE10" s="36"/>
    </row>
    <row r="11" spans="1:31" s="2" customFormat="1" ht="12" customHeight="1">
      <c r="A11" s="36"/>
      <c r="B11" s="41"/>
      <c r="C11" s="36"/>
      <c r="D11" s="115" t="s">
        <v>18</v>
      </c>
      <c r="E11" s="36"/>
      <c r="F11" s="105" t="s">
        <v>19</v>
      </c>
      <c r="G11" s="36"/>
      <c r="H11" s="36"/>
      <c r="I11" s="115" t="s">
        <v>20</v>
      </c>
      <c r="J11" s="105" t="s">
        <v>19</v>
      </c>
      <c r="K11" s="36"/>
      <c r="L11" s="116"/>
      <c r="S11" s="36"/>
      <c r="T11" s="36"/>
      <c r="U11" s="36"/>
      <c r="V11" s="36"/>
      <c r="W11" s="36"/>
      <c r="X11" s="36"/>
      <c r="Y11" s="36"/>
      <c r="Z11" s="36"/>
      <c r="AA11" s="36"/>
      <c r="AB11" s="36"/>
      <c r="AC11" s="36"/>
      <c r="AD11" s="36"/>
      <c r="AE11" s="36"/>
    </row>
    <row r="12" spans="1:31" s="2" customFormat="1" ht="12" customHeight="1">
      <c r="A12" s="36"/>
      <c r="B12" s="41"/>
      <c r="C12" s="36"/>
      <c r="D12" s="115" t="s">
        <v>21</v>
      </c>
      <c r="E12" s="36"/>
      <c r="F12" s="105" t="s">
        <v>22</v>
      </c>
      <c r="G12" s="36"/>
      <c r="H12" s="36"/>
      <c r="I12" s="115" t="s">
        <v>23</v>
      </c>
      <c r="J12" s="117">
        <f>'Rekapitulace stavby'!AN8</f>
        <v>0</v>
      </c>
      <c r="K12" s="36"/>
      <c r="L12" s="116"/>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16"/>
      <c r="S13" s="36"/>
      <c r="T13" s="36"/>
      <c r="U13" s="36"/>
      <c r="V13" s="36"/>
      <c r="W13" s="36"/>
      <c r="X13" s="36"/>
      <c r="Y13" s="36"/>
      <c r="Z13" s="36"/>
      <c r="AA13" s="36"/>
      <c r="AB13" s="36"/>
      <c r="AC13" s="36"/>
      <c r="AD13" s="36"/>
      <c r="AE13" s="36"/>
    </row>
    <row r="14" spans="1:31" s="2" customFormat="1" ht="12" customHeight="1">
      <c r="A14" s="36"/>
      <c r="B14" s="41"/>
      <c r="C14" s="36"/>
      <c r="D14" s="115" t="s">
        <v>24</v>
      </c>
      <c r="E14" s="36"/>
      <c r="F14" s="36"/>
      <c r="G14" s="36"/>
      <c r="H14" s="36"/>
      <c r="I14" s="115" t="s">
        <v>25</v>
      </c>
      <c r="J14" s="105" t="s">
        <v>19</v>
      </c>
      <c r="K14" s="36"/>
      <c r="L14" s="116"/>
      <c r="S14" s="36"/>
      <c r="T14" s="36"/>
      <c r="U14" s="36"/>
      <c r="V14" s="36"/>
      <c r="W14" s="36"/>
      <c r="X14" s="36"/>
      <c r="Y14" s="36"/>
      <c r="Z14" s="36"/>
      <c r="AA14" s="36"/>
      <c r="AB14" s="36"/>
      <c r="AC14" s="36"/>
      <c r="AD14" s="36"/>
      <c r="AE14" s="36"/>
    </row>
    <row r="15" spans="1:31" s="2" customFormat="1" ht="18" customHeight="1">
      <c r="A15" s="36"/>
      <c r="B15" s="41"/>
      <c r="C15" s="36"/>
      <c r="D15" s="36"/>
      <c r="E15" s="105" t="s">
        <v>26</v>
      </c>
      <c r="F15" s="36"/>
      <c r="G15" s="36"/>
      <c r="H15" s="36"/>
      <c r="I15" s="115" t="s">
        <v>27</v>
      </c>
      <c r="J15" s="105" t="s">
        <v>19</v>
      </c>
      <c r="K15" s="36"/>
      <c r="L15" s="116"/>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16"/>
      <c r="S16" s="36"/>
      <c r="T16" s="36"/>
      <c r="U16" s="36"/>
      <c r="V16" s="36"/>
      <c r="W16" s="36"/>
      <c r="X16" s="36"/>
      <c r="Y16" s="36"/>
      <c r="Z16" s="36"/>
      <c r="AA16" s="36"/>
      <c r="AB16" s="36"/>
      <c r="AC16" s="36"/>
      <c r="AD16" s="36"/>
      <c r="AE16" s="36"/>
    </row>
    <row r="17" spans="1:31" s="2" customFormat="1" ht="12" customHeight="1">
      <c r="A17" s="36"/>
      <c r="B17" s="41"/>
      <c r="C17" s="36"/>
      <c r="D17" s="115" t="s">
        <v>28</v>
      </c>
      <c r="E17" s="36"/>
      <c r="F17" s="36"/>
      <c r="G17" s="36"/>
      <c r="H17" s="36"/>
      <c r="I17" s="115" t="s">
        <v>25</v>
      </c>
      <c r="J17" s="32" t="str">
        <f>'Rekapitulace stavby'!AN13</f>
        <v>Vyplň údaj</v>
      </c>
      <c r="K17" s="36"/>
      <c r="L17" s="116"/>
      <c r="S17" s="36"/>
      <c r="T17" s="36"/>
      <c r="U17" s="36"/>
      <c r="V17" s="36"/>
      <c r="W17" s="36"/>
      <c r="X17" s="36"/>
      <c r="Y17" s="36"/>
      <c r="Z17" s="36"/>
      <c r="AA17" s="36"/>
      <c r="AB17" s="36"/>
      <c r="AC17" s="36"/>
      <c r="AD17" s="36"/>
      <c r="AE17" s="36"/>
    </row>
    <row r="18" spans="1:31" s="2" customFormat="1" ht="18" customHeight="1">
      <c r="A18" s="36"/>
      <c r="B18" s="41"/>
      <c r="C18" s="36"/>
      <c r="D18" s="36"/>
      <c r="E18" s="411" t="str">
        <f>'Rekapitulace stavby'!E14</f>
        <v>Vyplň údaj</v>
      </c>
      <c r="F18" s="412"/>
      <c r="G18" s="412"/>
      <c r="H18" s="412"/>
      <c r="I18" s="115" t="s">
        <v>27</v>
      </c>
      <c r="J18" s="32" t="str">
        <f>'Rekapitulace stavby'!AN14</f>
        <v>Vyplň údaj</v>
      </c>
      <c r="K18" s="36"/>
      <c r="L18" s="116"/>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6"/>
      <c r="S19" s="36"/>
      <c r="T19" s="36"/>
      <c r="U19" s="36"/>
      <c r="V19" s="36"/>
      <c r="W19" s="36"/>
      <c r="X19" s="36"/>
      <c r="Y19" s="36"/>
      <c r="Z19" s="36"/>
      <c r="AA19" s="36"/>
      <c r="AB19" s="36"/>
      <c r="AC19" s="36"/>
      <c r="AD19" s="36"/>
      <c r="AE19" s="36"/>
    </row>
    <row r="20" spans="1:31" s="2" customFormat="1" ht="12" customHeight="1">
      <c r="A20" s="36"/>
      <c r="B20" s="41"/>
      <c r="C20" s="36"/>
      <c r="D20" s="115" t="s">
        <v>30</v>
      </c>
      <c r="E20" s="36"/>
      <c r="F20" s="36"/>
      <c r="G20" s="36"/>
      <c r="H20" s="36"/>
      <c r="I20" s="115" t="s">
        <v>25</v>
      </c>
      <c r="J20" s="105" t="s">
        <v>31</v>
      </c>
      <c r="K20" s="36"/>
      <c r="L20" s="116"/>
      <c r="S20" s="36"/>
      <c r="T20" s="36"/>
      <c r="U20" s="36"/>
      <c r="V20" s="36"/>
      <c r="W20" s="36"/>
      <c r="X20" s="36"/>
      <c r="Y20" s="36"/>
      <c r="Z20" s="36"/>
      <c r="AA20" s="36"/>
      <c r="AB20" s="36"/>
      <c r="AC20" s="36"/>
      <c r="AD20" s="36"/>
      <c r="AE20" s="36"/>
    </row>
    <row r="21" spans="1:31" s="2" customFormat="1" ht="18" customHeight="1">
      <c r="A21" s="36"/>
      <c r="B21" s="41"/>
      <c r="C21" s="36"/>
      <c r="D21" s="36"/>
      <c r="E21" s="105" t="s">
        <v>32</v>
      </c>
      <c r="F21" s="36"/>
      <c r="G21" s="36"/>
      <c r="H21" s="36"/>
      <c r="I21" s="115" t="s">
        <v>27</v>
      </c>
      <c r="J21" s="105" t="s">
        <v>19</v>
      </c>
      <c r="K21" s="36"/>
      <c r="L21" s="116"/>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6"/>
      <c r="S22" s="36"/>
      <c r="T22" s="36"/>
      <c r="U22" s="36"/>
      <c r="V22" s="36"/>
      <c r="W22" s="36"/>
      <c r="X22" s="36"/>
      <c r="Y22" s="36"/>
      <c r="Z22" s="36"/>
      <c r="AA22" s="36"/>
      <c r="AB22" s="36"/>
      <c r="AC22" s="36"/>
      <c r="AD22" s="36"/>
      <c r="AE22" s="36"/>
    </row>
    <row r="23" spans="1:31" s="2" customFormat="1" ht="12" customHeight="1">
      <c r="A23" s="36"/>
      <c r="B23" s="41"/>
      <c r="C23" s="36"/>
      <c r="D23" s="115" t="s">
        <v>34</v>
      </c>
      <c r="E23" s="36"/>
      <c r="F23" s="36"/>
      <c r="G23" s="36"/>
      <c r="H23" s="36"/>
      <c r="I23" s="115" t="s">
        <v>25</v>
      </c>
      <c r="J23" s="105" t="s">
        <v>19</v>
      </c>
      <c r="K23" s="36"/>
      <c r="L23" s="116"/>
      <c r="S23" s="36"/>
      <c r="T23" s="36"/>
      <c r="U23" s="36"/>
      <c r="V23" s="36"/>
      <c r="W23" s="36"/>
      <c r="X23" s="36"/>
      <c r="Y23" s="36"/>
      <c r="Z23" s="36"/>
      <c r="AA23" s="36"/>
      <c r="AB23" s="36"/>
      <c r="AC23" s="36"/>
      <c r="AD23" s="36"/>
      <c r="AE23" s="36"/>
    </row>
    <row r="24" spans="1:31" s="2" customFormat="1" ht="18" customHeight="1">
      <c r="A24" s="36"/>
      <c r="B24" s="41"/>
      <c r="C24" s="36"/>
      <c r="D24" s="36"/>
      <c r="E24" s="105" t="s">
        <v>35</v>
      </c>
      <c r="F24" s="36"/>
      <c r="G24" s="36"/>
      <c r="H24" s="36"/>
      <c r="I24" s="115" t="s">
        <v>27</v>
      </c>
      <c r="J24" s="105" t="s">
        <v>19</v>
      </c>
      <c r="K24" s="36"/>
      <c r="L24" s="116"/>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6"/>
      <c r="S25" s="36"/>
      <c r="T25" s="36"/>
      <c r="U25" s="36"/>
      <c r="V25" s="36"/>
      <c r="W25" s="36"/>
      <c r="X25" s="36"/>
      <c r="Y25" s="36"/>
      <c r="Z25" s="36"/>
      <c r="AA25" s="36"/>
      <c r="AB25" s="36"/>
      <c r="AC25" s="36"/>
      <c r="AD25" s="36"/>
      <c r="AE25" s="36"/>
    </row>
    <row r="26" spans="1:31" s="2" customFormat="1" ht="12" customHeight="1">
      <c r="A26" s="36"/>
      <c r="B26" s="41"/>
      <c r="C26" s="36"/>
      <c r="D26" s="115" t="s">
        <v>36</v>
      </c>
      <c r="E26" s="36"/>
      <c r="F26" s="36"/>
      <c r="G26" s="36"/>
      <c r="H26" s="36"/>
      <c r="I26" s="36"/>
      <c r="J26" s="36"/>
      <c r="K26" s="36"/>
      <c r="L26" s="116"/>
      <c r="S26" s="36"/>
      <c r="T26" s="36"/>
      <c r="U26" s="36"/>
      <c r="V26" s="36"/>
      <c r="W26" s="36"/>
      <c r="X26" s="36"/>
      <c r="Y26" s="36"/>
      <c r="Z26" s="36"/>
      <c r="AA26" s="36"/>
      <c r="AB26" s="36"/>
      <c r="AC26" s="36"/>
      <c r="AD26" s="36"/>
      <c r="AE26" s="36"/>
    </row>
    <row r="27" spans="1:31" s="8" customFormat="1" ht="16.5" customHeight="1">
      <c r="A27" s="118"/>
      <c r="B27" s="119"/>
      <c r="C27" s="118"/>
      <c r="D27" s="118"/>
      <c r="E27" s="413" t="s">
        <v>19</v>
      </c>
      <c r="F27" s="413"/>
      <c r="G27" s="413"/>
      <c r="H27" s="413"/>
      <c r="I27" s="118"/>
      <c r="J27" s="118"/>
      <c r="K27" s="118"/>
      <c r="L27" s="120"/>
      <c r="S27" s="118"/>
      <c r="T27" s="118"/>
      <c r="U27" s="118"/>
      <c r="V27" s="118"/>
      <c r="W27" s="118"/>
      <c r="X27" s="118"/>
      <c r="Y27" s="118"/>
      <c r="Z27" s="118"/>
      <c r="AA27" s="118"/>
      <c r="AB27" s="118"/>
      <c r="AC27" s="118"/>
      <c r="AD27" s="118"/>
      <c r="AE27" s="118"/>
    </row>
    <row r="28" spans="1:31" s="2" customFormat="1" ht="6.95" customHeight="1">
      <c r="A28" s="36"/>
      <c r="B28" s="41"/>
      <c r="C28" s="36"/>
      <c r="D28" s="36"/>
      <c r="E28" s="36"/>
      <c r="F28" s="36"/>
      <c r="G28" s="36"/>
      <c r="H28" s="36"/>
      <c r="I28" s="36"/>
      <c r="J28" s="36"/>
      <c r="K28" s="36"/>
      <c r="L28" s="116"/>
      <c r="S28" s="36"/>
      <c r="T28" s="36"/>
      <c r="U28" s="36"/>
      <c r="V28" s="36"/>
      <c r="W28" s="36"/>
      <c r="X28" s="36"/>
      <c r="Y28" s="36"/>
      <c r="Z28" s="36"/>
      <c r="AA28" s="36"/>
      <c r="AB28" s="36"/>
      <c r="AC28" s="36"/>
      <c r="AD28" s="36"/>
      <c r="AE28" s="36"/>
    </row>
    <row r="29" spans="1:31" s="2" customFormat="1" ht="6.95" customHeight="1">
      <c r="A29" s="36"/>
      <c r="B29" s="41"/>
      <c r="C29" s="36"/>
      <c r="D29" s="121"/>
      <c r="E29" s="121"/>
      <c r="F29" s="121"/>
      <c r="G29" s="121"/>
      <c r="H29" s="121"/>
      <c r="I29" s="121"/>
      <c r="J29" s="121"/>
      <c r="K29" s="121"/>
      <c r="L29" s="116"/>
      <c r="S29" s="36"/>
      <c r="T29" s="36"/>
      <c r="U29" s="36"/>
      <c r="V29" s="36"/>
      <c r="W29" s="36"/>
      <c r="X29" s="36"/>
      <c r="Y29" s="36"/>
      <c r="Z29" s="36"/>
      <c r="AA29" s="36"/>
      <c r="AB29" s="36"/>
      <c r="AC29" s="36"/>
      <c r="AD29" s="36"/>
      <c r="AE29" s="36"/>
    </row>
    <row r="30" spans="1:31" s="2" customFormat="1" ht="25.35" customHeight="1">
      <c r="A30" s="36"/>
      <c r="B30" s="41"/>
      <c r="C30" s="36"/>
      <c r="D30" s="122" t="s">
        <v>38</v>
      </c>
      <c r="E30" s="36"/>
      <c r="F30" s="36"/>
      <c r="G30" s="36"/>
      <c r="H30" s="36"/>
      <c r="I30" s="36"/>
      <c r="J30" s="123">
        <f>ROUND(J84,2)</f>
        <v>0</v>
      </c>
      <c r="K30" s="36"/>
      <c r="L30" s="116"/>
      <c r="S30" s="36"/>
      <c r="T30" s="36"/>
      <c r="U30" s="36"/>
      <c r="V30" s="36"/>
      <c r="W30" s="36"/>
      <c r="X30" s="36"/>
      <c r="Y30" s="36"/>
      <c r="Z30" s="36"/>
      <c r="AA30" s="36"/>
      <c r="AB30" s="36"/>
      <c r="AC30" s="36"/>
      <c r="AD30" s="36"/>
      <c r="AE30" s="36"/>
    </row>
    <row r="31" spans="1:31" s="2" customFormat="1" ht="6.95" customHeight="1">
      <c r="A31" s="36"/>
      <c r="B31" s="41"/>
      <c r="C31" s="36"/>
      <c r="D31" s="121"/>
      <c r="E31" s="121"/>
      <c r="F31" s="121"/>
      <c r="G31" s="121"/>
      <c r="H31" s="121"/>
      <c r="I31" s="121"/>
      <c r="J31" s="121"/>
      <c r="K31" s="121"/>
      <c r="L31" s="116"/>
      <c r="S31" s="36"/>
      <c r="T31" s="36"/>
      <c r="U31" s="36"/>
      <c r="V31" s="36"/>
      <c r="W31" s="36"/>
      <c r="X31" s="36"/>
      <c r="Y31" s="36"/>
      <c r="Z31" s="36"/>
      <c r="AA31" s="36"/>
      <c r="AB31" s="36"/>
      <c r="AC31" s="36"/>
      <c r="AD31" s="36"/>
      <c r="AE31" s="36"/>
    </row>
    <row r="32" spans="1:31" s="2" customFormat="1" ht="14.45" customHeight="1">
      <c r="A32" s="36"/>
      <c r="B32" s="41"/>
      <c r="C32" s="36"/>
      <c r="D32" s="36"/>
      <c r="E32" s="36"/>
      <c r="F32" s="124" t="s">
        <v>40</v>
      </c>
      <c r="G32" s="36"/>
      <c r="H32" s="36"/>
      <c r="I32" s="124" t="s">
        <v>39</v>
      </c>
      <c r="J32" s="124" t="s">
        <v>41</v>
      </c>
      <c r="K32" s="36"/>
      <c r="L32" s="116"/>
      <c r="S32" s="36"/>
      <c r="T32" s="36"/>
      <c r="U32" s="36"/>
      <c r="V32" s="36"/>
      <c r="W32" s="36"/>
      <c r="X32" s="36"/>
      <c r="Y32" s="36"/>
      <c r="Z32" s="36"/>
      <c r="AA32" s="36"/>
      <c r="AB32" s="36"/>
      <c r="AC32" s="36"/>
      <c r="AD32" s="36"/>
      <c r="AE32" s="36"/>
    </row>
    <row r="33" spans="1:31" s="2" customFormat="1" ht="14.45" customHeight="1">
      <c r="A33" s="36"/>
      <c r="B33" s="41"/>
      <c r="C33" s="36"/>
      <c r="D33" s="125" t="s">
        <v>42</v>
      </c>
      <c r="E33" s="115" t="s">
        <v>43</v>
      </c>
      <c r="F33" s="126">
        <f>ROUND((SUM(BE84:BE130)),2)</f>
        <v>0</v>
      </c>
      <c r="G33" s="36"/>
      <c r="H33" s="36"/>
      <c r="I33" s="127">
        <v>0.21</v>
      </c>
      <c r="J33" s="126">
        <f>ROUND(((SUM(BE84:BE130))*I33),2)</f>
        <v>0</v>
      </c>
      <c r="K33" s="36"/>
      <c r="L33" s="116"/>
      <c r="S33" s="36"/>
      <c r="T33" s="36"/>
      <c r="U33" s="36"/>
      <c r="V33" s="36"/>
      <c r="W33" s="36"/>
      <c r="X33" s="36"/>
      <c r="Y33" s="36"/>
      <c r="Z33" s="36"/>
      <c r="AA33" s="36"/>
      <c r="AB33" s="36"/>
      <c r="AC33" s="36"/>
      <c r="AD33" s="36"/>
      <c r="AE33" s="36"/>
    </row>
    <row r="34" spans="1:31" s="2" customFormat="1" ht="14.45" customHeight="1">
      <c r="A34" s="36"/>
      <c r="B34" s="41"/>
      <c r="C34" s="36"/>
      <c r="D34" s="36"/>
      <c r="E34" s="115" t="s">
        <v>44</v>
      </c>
      <c r="F34" s="126">
        <f>ROUND((SUM(BF84:BF130)),2)</f>
        <v>0</v>
      </c>
      <c r="G34" s="36"/>
      <c r="H34" s="36"/>
      <c r="I34" s="127">
        <v>0.15</v>
      </c>
      <c r="J34" s="126">
        <f>ROUND(((SUM(BF84:BF130))*I34),2)</f>
        <v>0</v>
      </c>
      <c r="K34" s="36"/>
      <c r="L34" s="116"/>
      <c r="S34" s="36"/>
      <c r="T34" s="36"/>
      <c r="U34" s="36"/>
      <c r="V34" s="36"/>
      <c r="W34" s="36"/>
      <c r="X34" s="36"/>
      <c r="Y34" s="36"/>
      <c r="Z34" s="36"/>
      <c r="AA34" s="36"/>
      <c r="AB34" s="36"/>
      <c r="AC34" s="36"/>
      <c r="AD34" s="36"/>
      <c r="AE34" s="36"/>
    </row>
    <row r="35" spans="1:31" s="2" customFormat="1" ht="14.45" customHeight="1" hidden="1">
      <c r="A35" s="36"/>
      <c r="B35" s="41"/>
      <c r="C35" s="36"/>
      <c r="D35" s="36"/>
      <c r="E35" s="115" t="s">
        <v>45</v>
      </c>
      <c r="F35" s="126">
        <f>ROUND((SUM(BG84:BG130)),2)</f>
        <v>0</v>
      </c>
      <c r="G35" s="36"/>
      <c r="H35" s="36"/>
      <c r="I35" s="127">
        <v>0.21</v>
      </c>
      <c r="J35" s="126">
        <f>0</f>
        <v>0</v>
      </c>
      <c r="K35" s="36"/>
      <c r="L35" s="116"/>
      <c r="S35" s="36"/>
      <c r="T35" s="36"/>
      <c r="U35" s="36"/>
      <c r="V35" s="36"/>
      <c r="W35" s="36"/>
      <c r="X35" s="36"/>
      <c r="Y35" s="36"/>
      <c r="Z35" s="36"/>
      <c r="AA35" s="36"/>
      <c r="AB35" s="36"/>
      <c r="AC35" s="36"/>
      <c r="AD35" s="36"/>
      <c r="AE35" s="36"/>
    </row>
    <row r="36" spans="1:31" s="2" customFormat="1" ht="14.45" customHeight="1" hidden="1">
      <c r="A36" s="36"/>
      <c r="B36" s="41"/>
      <c r="C36" s="36"/>
      <c r="D36" s="36"/>
      <c r="E36" s="115" t="s">
        <v>46</v>
      </c>
      <c r="F36" s="126">
        <f>ROUND((SUM(BH84:BH130)),2)</f>
        <v>0</v>
      </c>
      <c r="G36" s="36"/>
      <c r="H36" s="36"/>
      <c r="I36" s="127">
        <v>0.15</v>
      </c>
      <c r="J36" s="126">
        <f>0</f>
        <v>0</v>
      </c>
      <c r="K36" s="36"/>
      <c r="L36" s="116"/>
      <c r="S36" s="36"/>
      <c r="T36" s="36"/>
      <c r="U36" s="36"/>
      <c r="V36" s="36"/>
      <c r="W36" s="36"/>
      <c r="X36" s="36"/>
      <c r="Y36" s="36"/>
      <c r="Z36" s="36"/>
      <c r="AA36" s="36"/>
      <c r="AB36" s="36"/>
      <c r="AC36" s="36"/>
      <c r="AD36" s="36"/>
      <c r="AE36" s="36"/>
    </row>
    <row r="37" spans="1:31" s="2" customFormat="1" ht="14.45" customHeight="1" hidden="1">
      <c r="A37" s="36"/>
      <c r="B37" s="41"/>
      <c r="C37" s="36"/>
      <c r="D37" s="36"/>
      <c r="E37" s="115" t="s">
        <v>47</v>
      </c>
      <c r="F37" s="126">
        <f>ROUND((SUM(BI84:BI130)),2)</f>
        <v>0</v>
      </c>
      <c r="G37" s="36"/>
      <c r="H37" s="36"/>
      <c r="I37" s="127">
        <v>0</v>
      </c>
      <c r="J37" s="126">
        <f>0</f>
        <v>0</v>
      </c>
      <c r="K37" s="36"/>
      <c r="L37" s="116"/>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6"/>
      <c r="S38" s="36"/>
      <c r="T38" s="36"/>
      <c r="U38" s="36"/>
      <c r="V38" s="36"/>
      <c r="W38" s="36"/>
      <c r="X38" s="36"/>
      <c r="Y38" s="36"/>
      <c r="Z38" s="36"/>
      <c r="AA38" s="36"/>
      <c r="AB38" s="36"/>
      <c r="AC38" s="36"/>
      <c r="AD38" s="36"/>
      <c r="AE38" s="36"/>
    </row>
    <row r="39" spans="1:31" s="2" customFormat="1" ht="25.35" customHeight="1">
      <c r="A39" s="36"/>
      <c r="B39" s="41"/>
      <c r="C39" s="128"/>
      <c r="D39" s="129" t="s">
        <v>48</v>
      </c>
      <c r="E39" s="130"/>
      <c r="F39" s="130"/>
      <c r="G39" s="131" t="s">
        <v>49</v>
      </c>
      <c r="H39" s="132" t="s">
        <v>50</v>
      </c>
      <c r="I39" s="130"/>
      <c r="J39" s="133">
        <f>SUM(J30:J37)</f>
        <v>0</v>
      </c>
      <c r="K39" s="134"/>
      <c r="L39" s="116"/>
      <c r="S39" s="36"/>
      <c r="T39" s="36"/>
      <c r="U39" s="36"/>
      <c r="V39" s="36"/>
      <c r="W39" s="36"/>
      <c r="X39" s="36"/>
      <c r="Y39" s="36"/>
      <c r="Z39" s="36"/>
      <c r="AA39" s="36"/>
      <c r="AB39" s="36"/>
      <c r="AC39" s="36"/>
      <c r="AD39" s="36"/>
      <c r="AE39" s="36"/>
    </row>
    <row r="40" spans="1:31" s="2" customFormat="1" ht="14.45" customHeight="1">
      <c r="A40" s="36"/>
      <c r="B40" s="135"/>
      <c r="C40" s="136"/>
      <c r="D40" s="136"/>
      <c r="E40" s="136"/>
      <c r="F40" s="136"/>
      <c r="G40" s="136"/>
      <c r="H40" s="136"/>
      <c r="I40" s="136"/>
      <c r="J40" s="136"/>
      <c r="K40" s="136"/>
      <c r="L40" s="116"/>
      <c r="S40" s="36"/>
      <c r="T40" s="36"/>
      <c r="U40" s="36"/>
      <c r="V40" s="36"/>
      <c r="W40" s="36"/>
      <c r="X40" s="36"/>
      <c r="Y40" s="36"/>
      <c r="Z40" s="36"/>
      <c r="AA40" s="36"/>
      <c r="AB40" s="36"/>
      <c r="AC40" s="36"/>
      <c r="AD40" s="36"/>
      <c r="AE40" s="36"/>
    </row>
    <row r="44" spans="1:31" s="2" customFormat="1" ht="6.95" customHeight="1">
      <c r="A44" s="36"/>
      <c r="B44" s="137"/>
      <c r="C44" s="138"/>
      <c r="D44" s="138"/>
      <c r="E44" s="138"/>
      <c r="F44" s="138"/>
      <c r="G44" s="138"/>
      <c r="H44" s="138"/>
      <c r="I44" s="138"/>
      <c r="J44" s="138"/>
      <c r="K44" s="138"/>
      <c r="L44" s="116"/>
      <c r="S44" s="36"/>
      <c r="T44" s="36"/>
      <c r="U44" s="36"/>
      <c r="V44" s="36"/>
      <c r="W44" s="36"/>
      <c r="X44" s="36"/>
      <c r="Y44" s="36"/>
      <c r="Z44" s="36"/>
      <c r="AA44" s="36"/>
      <c r="AB44" s="36"/>
      <c r="AC44" s="36"/>
      <c r="AD44" s="36"/>
      <c r="AE44" s="36"/>
    </row>
    <row r="45" spans="1:31" s="2" customFormat="1" ht="24.95" customHeight="1">
      <c r="A45" s="36"/>
      <c r="B45" s="37"/>
      <c r="C45" s="25" t="s">
        <v>120</v>
      </c>
      <c r="D45" s="38"/>
      <c r="E45" s="38"/>
      <c r="F45" s="38"/>
      <c r="G45" s="38"/>
      <c r="H45" s="38"/>
      <c r="I45" s="38"/>
      <c r="J45" s="38"/>
      <c r="K45" s="38"/>
      <c r="L45" s="116"/>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6"/>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6"/>
      <c r="S47" s="36"/>
      <c r="T47" s="36"/>
      <c r="U47" s="36"/>
      <c r="V47" s="36"/>
      <c r="W47" s="36"/>
      <c r="X47" s="36"/>
      <c r="Y47" s="36"/>
      <c r="Z47" s="36"/>
      <c r="AA47" s="36"/>
      <c r="AB47" s="36"/>
      <c r="AC47" s="36"/>
      <c r="AD47" s="36"/>
      <c r="AE47" s="36"/>
    </row>
    <row r="48" spans="1:31" s="2" customFormat="1" ht="16.5" customHeight="1">
      <c r="A48" s="36"/>
      <c r="B48" s="37"/>
      <c r="C48" s="38"/>
      <c r="D48" s="38"/>
      <c r="E48" s="414" t="str">
        <f>E7</f>
        <v>Hala na sůl CM Lanškroun</v>
      </c>
      <c r="F48" s="415"/>
      <c r="G48" s="415"/>
      <c r="H48" s="415"/>
      <c r="I48" s="38"/>
      <c r="J48" s="38"/>
      <c r="K48" s="38"/>
      <c r="L48" s="116"/>
      <c r="S48" s="36"/>
      <c r="T48" s="36"/>
      <c r="U48" s="36"/>
      <c r="V48" s="36"/>
      <c r="W48" s="36"/>
      <c r="X48" s="36"/>
      <c r="Y48" s="36"/>
      <c r="Z48" s="36"/>
      <c r="AA48" s="36"/>
      <c r="AB48" s="36"/>
      <c r="AC48" s="36"/>
      <c r="AD48" s="36"/>
      <c r="AE48" s="36"/>
    </row>
    <row r="49" spans="1:31" s="2" customFormat="1" ht="12" customHeight="1">
      <c r="A49" s="36"/>
      <c r="B49" s="37"/>
      <c r="C49" s="31" t="s">
        <v>116</v>
      </c>
      <c r="D49" s="38"/>
      <c r="E49" s="38"/>
      <c r="F49" s="38"/>
      <c r="G49" s="38"/>
      <c r="H49" s="38"/>
      <c r="I49" s="38"/>
      <c r="J49" s="38"/>
      <c r="K49" s="38"/>
      <c r="L49" s="116"/>
      <c r="S49" s="36"/>
      <c r="T49" s="36"/>
      <c r="U49" s="36"/>
      <c r="V49" s="36"/>
      <c r="W49" s="36"/>
      <c r="X49" s="36"/>
      <c r="Y49" s="36"/>
      <c r="Z49" s="36"/>
      <c r="AA49" s="36"/>
      <c r="AB49" s="36"/>
      <c r="AC49" s="36"/>
      <c r="AD49" s="36"/>
      <c r="AE49" s="36"/>
    </row>
    <row r="50" spans="1:31" s="2" customFormat="1" ht="16.5" customHeight="1">
      <c r="A50" s="36"/>
      <c r="B50" s="37"/>
      <c r="C50" s="38"/>
      <c r="D50" s="38"/>
      <c r="E50" s="363" t="str">
        <f>E9</f>
        <v>00 - VRN</v>
      </c>
      <c r="F50" s="416"/>
      <c r="G50" s="416"/>
      <c r="H50" s="416"/>
      <c r="I50" s="38"/>
      <c r="J50" s="38"/>
      <c r="K50" s="38"/>
      <c r="L50" s="116"/>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16"/>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31" t="s">
        <v>23</v>
      </c>
      <c r="J52" s="61">
        <f>IF(J12="","",J12)</f>
        <v>0</v>
      </c>
      <c r="K52" s="38"/>
      <c r="L52" s="116"/>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16"/>
      <c r="S53" s="36"/>
      <c r="T53" s="36"/>
      <c r="U53" s="36"/>
      <c r="V53" s="36"/>
      <c r="W53" s="36"/>
      <c r="X53" s="36"/>
      <c r="Y53" s="36"/>
      <c r="Z53" s="36"/>
      <c r="AA53" s="36"/>
      <c r="AB53" s="36"/>
      <c r="AC53" s="36"/>
      <c r="AD53" s="36"/>
      <c r="AE53" s="36"/>
    </row>
    <row r="54" spans="1:31" s="2" customFormat="1" ht="15.2" customHeight="1">
      <c r="A54" s="36"/>
      <c r="B54" s="37"/>
      <c r="C54" s="31" t="s">
        <v>24</v>
      </c>
      <c r="D54" s="38"/>
      <c r="E54" s="38"/>
      <c r="F54" s="29" t="str">
        <f>E15</f>
        <v>SÚS Pardubického kraje</v>
      </c>
      <c r="G54" s="38"/>
      <c r="H54" s="38"/>
      <c r="I54" s="31" t="s">
        <v>30</v>
      </c>
      <c r="J54" s="34" t="str">
        <f>E21</f>
        <v>APOLO CZ s.r.o.</v>
      </c>
      <c r="K54" s="38"/>
      <c r="L54" s="116"/>
      <c r="S54" s="36"/>
      <c r="T54" s="36"/>
      <c r="U54" s="36"/>
      <c r="V54" s="36"/>
      <c r="W54" s="36"/>
      <c r="X54" s="36"/>
      <c r="Y54" s="36"/>
      <c r="Z54" s="36"/>
      <c r="AA54" s="36"/>
      <c r="AB54" s="36"/>
      <c r="AC54" s="36"/>
      <c r="AD54" s="36"/>
      <c r="AE54" s="36"/>
    </row>
    <row r="55" spans="1:31" s="2" customFormat="1" ht="15.2" customHeight="1">
      <c r="A55" s="36"/>
      <c r="B55" s="37"/>
      <c r="C55" s="31" t="s">
        <v>28</v>
      </c>
      <c r="D55" s="38"/>
      <c r="E55" s="38"/>
      <c r="F55" s="29" t="str">
        <f>IF(E18="","",E18)</f>
        <v>Vyplň údaj</v>
      </c>
      <c r="G55" s="38"/>
      <c r="H55" s="38"/>
      <c r="I55" s="31" t="s">
        <v>34</v>
      </c>
      <c r="J55" s="34" t="str">
        <f>E24</f>
        <v>Ing.Jiří Pitra</v>
      </c>
      <c r="K55" s="38"/>
      <c r="L55" s="116"/>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16"/>
      <c r="S56" s="36"/>
      <c r="T56" s="36"/>
      <c r="U56" s="36"/>
      <c r="V56" s="36"/>
      <c r="W56" s="36"/>
      <c r="X56" s="36"/>
      <c r="Y56" s="36"/>
      <c r="Z56" s="36"/>
      <c r="AA56" s="36"/>
      <c r="AB56" s="36"/>
      <c r="AC56" s="36"/>
      <c r="AD56" s="36"/>
      <c r="AE56" s="36"/>
    </row>
    <row r="57" spans="1:31" s="2" customFormat="1" ht="29.25" customHeight="1">
      <c r="A57" s="36"/>
      <c r="B57" s="37"/>
      <c r="C57" s="139" t="s">
        <v>121</v>
      </c>
      <c r="D57" s="140"/>
      <c r="E57" s="140"/>
      <c r="F57" s="140"/>
      <c r="G57" s="140"/>
      <c r="H57" s="140"/>
      <c r="I57" s="140"/>
      <c r="J57" s="141" t="s">
        <v>122</v>
      </c>
      <c r="K57" s="140"/>
      <c r="L57" s="116"/>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16"/>
      <c r="S58" s="36"/>
      <c r="T58" s="36"/>
      <c r="U58" s="36"/>
      <c r="V58" s="36"/>
      <c r="W58" s="36"/>
      <c r="X58" s="36"/>
      <c r="Y58" s="36"/>
      <c r="Z58" s="36"/>
      <c r="AA58" s="36"/>
      <c r="AB58" s="36"/>
      <c r="AC58" s="36"/>
      <c r="AD58" s="36"/>
      <c r="AE58" s="36"/>
    </row>
    <row r="59" spans="1:47" s="2" customFormat="1" ht="22.9" customHeight="1">
      <c r="A59" s="36"/>
      <c r="B59" s="37"/>
      <c r="C59" s="142" t="s">
        <v>70</v>
      </c>
      <c r="D59" s="38"/>
      <c r="E59" s="38"/>
      <c r="F59" s="38"/>
      <c r="G59" s="38"/>
      <c r="H59" s="38"/>
      <c r="I59" s="38"/>
      <c r="J59" s="79">
        <f>J84</f>
        <v>0</v>
      </c>
      <c r="K59" s="38"/>
      <c r="L59" s="116"/>
      <c r="S59" s="36"/>
      <c r="T59" s="36"/>
      <c r="U59" s="36"/>
      <c r="V59" s="36"/>
      <c r="W59" s="36"/>
      <c r="X59" s="36"/>
      <c r="Y59" s="36"/>
      <c r="Z59" s="36"/>
      <c r="AA59" s="36"/>
      <c r="AB59" s="36"/>
      <c r="AC59" s="36"/>
      <c r="AD59" s="36"/>
      <c r="AE59" s="36"/>
      <c r="AU59" s="19" t="s">
        <v>123</v>
      </c>
    </row>
    <row r="60" spans="2:12" s="9" customFormat="1" ht="24.95" customHeight="1">
      <c r="B60" s="143"/>
      <c r="C60" s="144"/>
      <c r="D60" s="145" t="s">
        <v>1487</v>
      </c>
      <c r="E60" s="146"/>
      <c r="F60" s="146"/>
      <c r="G60" s="146"/>
      <c r="H60" s="146"/>
      <c r="I60" s="146"/>
      <c r="J60" s="147">
        <f>J85</f>
        <v>0</v>
      </c>
      <c r="K60" s="144"/>
      <c r="L60" s="148"/>
    </row>
    <row r="61" spans="2:12" s="10" customFormat="1" ht="19.9" customHeight="1">
      <c r="B61" s="149"/>
      <c r="C61" s="99"/>
      <c r="D61" s="150" t="s">
        <v>1488</v>
      </c>
      <c r="E61" s="151"/>
      <c r="F61" s="151"/>
      <c r="G61" s="151"/>
      <c r="H61" s="151"/>
      <c r="I61" s="151"/>
      <c r="J61" s="152">
        <f>J86</f>
        <v>0</v>
      </c>
      <c r="K61" s="99"/>
      <c r="L61" s="153"/>
    </row>
    <row r="62" spans="2:12" s="10" customFormat="1" ht="19.9" customHeight="1">
      <c r="B62" s="149"/>
      <c r="C62" s="99"/>
      <c r="D62" s="150" t="s">
        <v>1489</v>
      </c>
      <c r="E62" s="151"/>
      <c r="F62" s="151"/>
      <c r="G62" s="151"/>
      <c r="H62" s="151"/>
      <c r="I62" s="151"/>
      <c r="J62" s="152">
        <f>J100</f>
        <v>0</v>
      </c>
      <c r="K62" s="99"/>
      <c r="L62" s="153"/>
    </row>
    <row r="63" spans="2:12" s="10" customFormat="1" ht="19.9" customHeight="1">
      <c r="B63" s="149"/>
      <c r="C63" s="99"/>
      <c r="D63" s="150" t="s">
        <v>1490</v>
      </c>
      <c r="E63" s="151"/>
      <c r="F63" s="151"/>
      <c r="G63" s="151"/>
      <c r="H63" s="151"/>
      <c r="I63" s="151"/>
      <c r="J63" s="152">
        <f>J111</f>
        <v>0</v>
      </c>
      <c r="K63" s="99"/>
      <c r="L63" s="153"/>
    </row>
    <row r="64" spans="2:12" s="10" customFormat="1" ht="19.9" customHeight="1">
      <c r="B64" s="149"/>
      <c r="C64" s="99"/>
      <c r="D64" s="150" t="s">
        <v>1491</v>
      </c>
      <c r="E64" s="151"/>
      <c r="F64" s="151"/>
      <c r="G64" s="151"/>
      <c r="H64" s="151"/>
      <c r="I64" s="151"/>
      <c r="J64" s="152">
        <f>J127</f>
        <v>0</v>
      </c>
      <c r="K64" s="99"/>
      <c r="L64" s="153"/>
    </row>
    <row r="65" spans="1:31" s="2" customFormat="1" ht="21.75" customHeight="1">
      <c r="A65" s="36"/>
      <c r="B65" s="37"/>
      <c r="C65" s="38"/>
      <c r="D65" s="38"/>
      <c r="E65" s="38"/>
      <c r="F65" s="38"/>
      <c r="G65" s="38"/>
      <c r="H65" s="38"/>
      <c r="I65" s="38"/>
      <c r="J65" s="38"/>
      <c r="K65" s="38"/>
      <c r="L65" s="116"/>
      <c r="S65" s="36"/>
      <c r="T65" s="36"/>
      <c r="U65" s="36"/>
      <c r="V65" s="36"/>
      <c r="W65" s="36"/>
      <c r="X65" s="36"/>
      <c r="Y65" s="36"/>
      <c r="Z65" s="36"/>
      <c r="AA65" s="36"/>
      <c r="AB65" s="36"/>
      <c r="AC65" s="36"/>
      <c r="AD65" s="36"/>
      <c r="AE65" s="36"/>
    </row>
    <row r="66" spans="1:31" s="2" customFormat="1" ht="6.95" customHeight="1">
      <c r="A66" s="36"/>
      <c r="B66" s="49"/>
      <c r="C66" s="50"/>
      <c r="D66" s="50"/>
      <c r="E66" s="50"/>
      <c r="F66" s="50"/>
      <c r="G66" s="50"/>
      <c r="H66" s="50"/>
      <c r="I66" s="50"/>
      <c r="J66" s="50"/>
      <c r="K66" s="50"/>
      <c r="L66" s="116"/>
      <c r="S66" s="36"/>
      <c r="T66" s="36"/>
      <c r="U66" s="36"/>
      <c r="V66" s="36"/>
      <c r="W66" s="36"/>
      <c r="X66" s="36"/>
      <c r="Y66" s="36"/>
      <c r="Z66" s="36"/>
      <c r="AA66" s="36"/>
      <c r="AB66" s="36"/>
      <c r="AC66" s="36"/>
      <c r="AD66" s="36"/>
      <c r="AE66" s="36"/>
    </row>
    <row r="70" spans="1:31" s="2" customFormat="1" ht="6.95" customHeight="1">
      <c r="A70" s="36"/>
      <c r="B70" s="51"/>
      <c r="C70" s="52"/>
      <c r="D70" s="52"/>
      <c r="E70" s="52"/>
      <c r="F70" s="52"/>
      <c r="G70" s="52"/>
      <c r="H70" s="52"/>
      <c r="I70" s="52"/>
      <c r="J70" s="52"/>
      <c r="K70" s="52"/>
      <c r="L70" s="116"/>
      <c r="S70" s="36"/>
      <c r="T70" s="36"/>
      <c r="U70" s="36"/>
      <c r="V70" s="36"/>
      <c r="W70" s="36"/>
      <c r="X70" s="36"/>
      <c r="Y70" s="36"/>
      <c r="Z70" s="36"/>
      <c r="AA70" s="36"/>
      <c r="AB70" s="36"/>
      <c r="AC70" s="36"/>
      <c r="AD70" s="36"/>
      <c r="AE70" s="36"/>
    </row>
    <row r="71" spans="1:31" s="2" customFormat="1" ht="24.95" customHeight="1">
      <c r="A71" s="36"/>
      <c r="B71" s="37"/>
      <c r="C71" s="25" t="s">
        <v>145</v>
      </c>
      <c r="D71" s="38"/>
      <c r="E71" s="38"/>
      <c r="F71" s="38"/>
      <c r="G71" s="38"/>
      <c r="H71" s="38"/>
      <c r="I71" s="38"/>
      <c r="J71" s="38"/>
      <c r="K71" s="38"/>
      <c r="L71" s="116"/>
      <c r="S71" s="36"/>
      <c r="T71" s="36"/>
      <c r="U71" s="36"/>
      <c r="V71" s="36"/>
      <c r="W71" s="36"/>
      <c r="X71" s="36"/>
      <c r="Y71" s="36"/>
      <c r="Z71" s="36"/>
      <c r="AA71" s="36"/>
      <c r="AB71" s="36"/>
      <c r="AC71" s="36"/>
      <c r="AD71" s="36"/>
      <c r="AE71" s="36"/>
    </row>
    <row r="72" spans="1:31" s="2" customFormat="1" ht="6.95" customHeight="1">
      <c r="A72" s="36"/>
      <c r="B72" s="37"/>
      <c r="C72" s="38"/>
      <c r="D72" s="38"/>
      <c r="E72" s="38"/>
      <c r="F72" s="38"/>
      <c r="G72" s="38"/>
      <c r="H72" s="38"/>
      <c r="I72" s="38"/>
      <c r="J72" s="38"/>
      <c r="K72" s="38"/>
      <c r="L72" s="116"/>
      <c r="S72" s="36"/>
      <c r="T72" s="36"/>
      <c r="U72" s="36"/>
      <c r="V72" s="36"/>
      <c r="W72" s="36"/>
      <c r="X72" s="36"/>
      <c r="Y72" s="36"/>
      <c r="Z72" s="36"/>
      <c r="AA72" s="36"/>
      <c r="AB72" s="36"/>
      <c r="AC72" s="36"/>
      <c r="AD72" s="36"/>
      <c r="AE72" s="36"/>
    </row>
    <row r="73" spans="1:31" s="2" customFormat="1" ht="12" customHeight="1">
      <c r="A73" s="36"/>
      <c r="B73" s="37"/>
      <c r="C73" s="31" t="s">
        <v>16</v>
      </c>
      <c r="D73" s="38"/>
      <c r="E73" s="38"/>
      <c r="F73" s="38"/>
      <c r="G73" s="38"/>
      <c r="H73" s="38"/>
      <c r="I73" s="38"/>
      <c r="J73" s="38"/>
      <c r="K73" s="38"/>
      <c r="L73" s="116"/>
      <c r="S73" s="36"/>
      <c r="T73" s="36"/>
      <c r="U73" s="36"/>
      <c r="V73" s="36"/>
      <c r="W73" s="36"/>
      <c r="X73" s="36"/>
      <c r="Y73" s="36"/>
      <c r="Z73" s="36"/>
      <c r="AA73" s="36"/>
      <c r="AB73" s="36"/>
      <c r="AC73" s="36"/>
      <c r="AD73" s="36"/>
      <c r="AE73" s="36"/>
    </row>
    <row r="74" spans="1:31" s="2" customFormat="1" ht="16.5" customHeight="1">
      <c r="A74" s="36"/>
      <c r="B74" s="37"/>
      <c r="C74" s="38"/>
      <c r="D74" s="38"/>
      <c r="E74" s="414" t="str">
        <f>E7</f>
        <v>Hala na sůl CM Lanškroun</v>
      </c>
      <c r="F74" s="415"/>
      <c r="G74" s="415"/>
      <c r="H74" s="415"/>
      <c r="I74" s="38"/>
      <c r="J74" s="38"/>
      <c r="K74" s="38"/>
      <c r="L74" s="116"/>
      <c r="S74" s="36"/>
      <c r="T74" s="36"/>
      <c r="U74" s="36"/>
      <c r="V74" s="36"/>
      <c r="W74" s="36"/>
      <c r="X74" s="36"/>
      <c r="Y74" s="36"/>
      <c r="Z74" s="36"/>
      <c r="AA74" s="36"/>
      <c r="AB74" s="36"/>
      <c r="AC74" s="36"/>
      <c r="AD74" s="36"/>
      <c r="AE74" s="36"/>
    </row>
    <row r="75" spans="1:31" s="2" customFormat="1" ht="12" customHeight="1">
      <c r="A75" s="36"/>
      <c r="B75" s="37"/>
      <c r="C75" s="31" t="s">
        <v>116</v>
      </c>
      <c r="D75" s="38"/>
      <c r="E75" s="38"/>
      <c r="F75" s="38"/>
      <c r="G75" s="38"/>
      <c r="H75" s="38"/>
      <c r="I75" s="38"/>
      <c r="J75" s="38"/>
      <c r="K75" s="38"/>
      <c r="L75" s="116"/>
      <c r="S75" s="36"/>
      <c r="T75" s="36"/>
      <c r="U75" s="36"/>
      <c r="V75" s="36"/>
      <c r="W75" s="36"/>
      <c r="X75" s="36"/>
      <c r="Y75" s="36"/>
      <c r="Z75" s="36"/>
      <c r="AA75" s="36"/>
      <c r="AB75" s="36"/>
      <c r="AC75" s="36"/>
      <c r="AD75" s="36"/>
      <c r="AE75" s="36"/>
    </row>
    <row r="76" spans="1:31" s="2" customFormat="1" ht="16.5" customHeight="1">
      <c r="A76" s="36"/>
      <c r="B76" s="37"/>
      <c r="C76" s="38"/>
      <c r="D76" s="38"/>
      <c r="E76" s="363" t="str">
        <f>E9</f>
        <v>00 - VRN</v>
      </c>
      <c r="F76" s="416"/>
      <c r="G76" s="416"/>
      <c r="H76" s="416"/>
      <c r="I76" s="38"/>
      <c r="J76" s="38"/>
      <c r="K76" s="38"/>
      <c r="L76" s="116"/>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38"/>
      <c r="J77" s="38"/>
      <c r="K77" s="38"/>
      <c r="L77" s="116"/>
      <c r="S77" s="36"/>
      <c r="T77" s="36"/>
      <c r="U77" s="36"/>
      <c r="V77" s="36"/>
      <c r="W77" s="36"/>
      <c r="X77" s="36"/>
      <c r="Y77" s="36"/>
      <c r="Z77" s="36"/>
      <c r="AA77" s="36"/>
      <c r="AB77" s="36"/>
      <c r="AC77" s="36"/>
      <c r="AD77" s="36"/>
      <c r="AE77" s="36"/>
    </row>
    <row r="78" spans="1:31" s="2" customFormat="1" ht="12" customHeight="1">
      <c r="A78" s="36"/>
      <c r="B78" s="37"/>
      <c r="C78" s="31" t="s">
        <v>21</v>
      </c>
      <c r="D78" s="38"/>
      <c r="E78" s="38"/>
      <c r="F78" s="29" t="str">
        <f>F12</f>
        <v xml:space="preserve"> </v>
      </c>
      <c r="G78" s="38"/>
      <c r="H78" s="38"/>
      <c r="I78" s="31" t="s">
        <v>23</v>
      </c>
      <c r="J78" s="61">
        <f>IF(J12="","",J12)</f>
        <v>0</v>
      </c>
      <c r="K78" s="38"/>
      <c r="L78" s="116"/>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16"/>
      <c r="S79" s="36"/>
      <c r="T79" s="36"/>
      <c r="U79" s="36"/>
      <c r="V79" s="36"/>
      <c r="W79" s="36"/>
      <c r="X79" s="36"/>
      <c r="Y79" s="36"/>
      <c r="Z79" s="36"/>
      <c r="AA79" s="36"/>
      <c r="AB79" s="36"/>
      <c r="AC79" s="36"/>
      <c r="AD79" s="36"/>
      <c r="AE79" s="36"/>
    </row>
    <row r="80" spans="1:31" s="2" customFormat="1" ht="15.2" customHeight="1">
      <c r="A80" s="36"/>
      <c r="B80" s="37"/>
      <c r="C80" s="31" t="s">
        <v>24</v>
      </c>
      <c r="D80" s="38"/>
      <c r="E80" s="38"/>
      <c r="F80" s="29" t="str">
        <f>E15</f>
        <v>SÚS Pardubického kraje</v>
      </c>
      <c r="G80" s="38"/>
      <c r="H80" s="38"/>
      <c r="I80" s="31" t="s">
        <v>30</v>
      </c>
      <c r="J80" s="34" t="str">
        <f>E21</f>
        <v>APOLO CZ s.r.o.</v>
      </c>
      <c r="K80" s="38"/>
      <c r="L80" s="116"/>
      <c r="S80" s="36"/>
      <c r="T80" s="36"/>
      <c r="U80" s="36"/>
      <c r="V80" s="36"/>
      <c r="W80" s="36"/>
      <c r="X80" s="36"/>
      <c r="Y80" s="36"/>
      <c r="Z80" s="36"/>
      <c r="AA80" s="36"/>
      <c r="AB80" s="36"/>
      <c r="AC80" s="36"/>
      <c r="AD80" s="36"/>
      <c r="AE80" s="36"/>
    </row>
    <row r="81" spans="1:31" s="2" customFormat="1" ht="15.2" customHeight="1">
      <c r="A81" s="36"/>
      <c r="B81" s="37"/>
      <c r="C81" s="31" t="s">
        <v>28</v>
      </c>
      <c r="D81" s="38"/>
      <c r="E81" s="38"/>
      <c r="F81" s="29" t="str">
        <f>IF(E18="","",E18)</f>
        <v>Vyplň údaj</v>
      </c>
      <c r="G81" s="38"/>
      <c r="H81" s="38"/>
      <c r="I81" s="31" t="s">
        <v>34</v>
      </c>
      <c r="J81" s="34" t="str">
        <f>E24</f>
        <v>Ing.Jiří Pitra</v>
      </c>
      <c r="K81" s="38"/>
      <c r="L81" s="116"/>
      <c r="S81" s="36"/>
      <c r="T81" s="36"/>
      <c r="U81" s="36"/>
      <c r="V81" s="36"/>
      <c r="W81" s="36"/>
      <c r="X81" s="36"/>
      <c r="Y81" s="36"/>
      <c r="Z81" s="36"/>
      <c r="AA81" s="36"/>
      <c r="AB81" s="36"/>
      <c r="AC81" s="36"/>
      <c r="AD81" s="36"/>
      <c r="AE81" s="36"/>
    </row>
    <row r="82" spans="1:31" s="2" customFormat="1" ht="10.35" customHeight="1">
      <c r="A82" s="36"/>
      <c r="B82" s="37"/>
      <c r="C82" s="38"/>
      <c r="D82" s="38"/>
      <c r="E82" s="38"/>
      <c r="F82" s="38"/>
      <c r="G82" s="38"/>
      <c r="H82" s="38"/>
      <c r="I82" s="38"/>
      <c r="J82" s="38"/>
      <c r="K82" s="38"/>
      <c r="L82" s="116"/>
      <c r="S82" s="36"/>
      <c r="T82" s="36"/>
      <c r="U82" s="36"/>
      <c r="V82" s="36"/>
      <c r="W82" s="36"/>
      <c r="X82" s="36"/>
      <c r="Y82" s="36"/>
      <c r="Z82" s="36"/>
      <c r="AA82" s="36"/>
      <c r="AB82" s="36"/>
      <c r="AC82" s="36"/>
      <c r="AD82" s="36"/>
      <c r="AE82" s="36"/>
    </row>
    <row r="83" spans="1:31" s="11" customFormat="1" ht="29.25" customHeight="1">
      <c r="A83" s="154"/>
      <c r="B83" s="155"/>
      <c r="C83" s="156" t="s">
        <v>146</v>
      </c>
      <c r="D83" s="157" t="s">
        <v>57</v>
      </c>
      <c r="E83" s="157" t="s">
        <v>53</v>
      </c>
      <c r="F83" s="157" t="s">
        <v>54</v>
      </c>
      <c r="G83" s="157" t="s">
        <v>147</v>
      </c>
      <c r="H83" s="157" t="s">
        <v>148</v>
      </c>
      <c r="I83" s="157" t="s">
        <v>149</v>
      </c>
      <c r="J83" s="157" t="s">
        <v>122</v>
      </c>
      <c r="K83" s="158" t="s">
        <v>150</v>
      </c>
      <c r="L83" s="159"/>
      <c r="M83" s="70" t="s">
        <v>19</v>
      </c>
      <c r="N83" s="71" t="s">
        <v>42</v>
      </c>
      <c r="O83" s="71" t="s">
        <v>151</v>
      </c>
      <c r="P83" s="71" t="s">
        <v>152</v>
      </c>
      <c r="Q83" s="71" t="s">
        <v>153</v>
      </c>
      <c r="R83" s="71" t="s">
        <v>154</v>
      </c>
      <c r="S83" s="71" t="s">
        <v>155</v>
      </c>
      <c r="T83" s="72" t="s">
        <v>156</v>
      </c>
      <c r="U83" s="154"/>
      <c r="V83" s="154"/>
      <c r="W83" s="154"/>
      <c r="X83" s="154"/>
      <c r="Y83" s="154"/>
      <c r="Z83" s="154"/>
      <c r="AA83" s="154"/>
      <c r="AB83" s="154"/>
      <c r="AC83" s="154"/>
      <c r="AD83" s="154"/>
      <c r="AE83" s="154"/>
    </row>
    <row r="84" spans="1:63" s="2" customFormat="1" ht="22.9" customHeight="1">
      <c r="A84" s="36"/>
      <c r="B84" s="37"/>
      <c r="C84" s="77" t="s">
        <v>157</v>
      </c>
      <c r="D84" s="38"/>
      <c r="E84" s="38"/>
      <c r="F84" s="38"/>
      <c r="G84" s="38"/>
      <c r="H84" s="38"/>
      <c r="I84" s="38"/>
      <c r="J84" s="160">
        <f>BK84</f>
        <v>0</v>
      </c>
      <c r="K84" s="38"/>
      <c r="L84" s="41"/>
      <c r="M84" s="73"/>
      <c r="N84" s="161"/>
      <c r="O84" s="74"/>
      <c r="P84" s="162">
        <f>P85</f>
        <v>0</v>
      </c>
      <c r="Q84" s="74"/>
      <c r="R84" s="162">
        <f>R85</f>
        <v>0</v>
      </c>
      <c r="S84" s="74"/>
      <c r="T84" s="163">
        <f>T85</f>
        <v>0</v>
      </c>
      <c r="U84" s="36"/>
      <c r="V84" s="36"/>
      <c r="W84" s="36"/>
      <c r="X84" s="36"/>
      <c r="Y84" s="36"/>
      <c r="Z84" s="36"/>
      <c r="AA84" s="36"/>
      <c r="AB84" s="36"/>
      <c r="AC84" s="36"/>
      <c r="AD84" s="36"/>
      <c r="AE84" s="36"/>
      <c r="AT84" s="19" t="s">
        <v>71</v>
      </c>
      <c r="AU84" s="19" t="s">
        <v>123</v>
      </c>
      <c r="BK84" s="164">
        <f>BK85</f>
        <v>0</v>
      </c>
    </row>
    <row r="85" spans="2:63" s="12" customFormat="1" ht="25.9" customHeight="1">
      <c r="B85" s="165"/>
      <c r="C85" s="166"/>
      <c r="D85" s="167" t="s">
        <v>71</v>
      </c>
      <c r="E85" s="168" t="s">
        <v>106</v>
      </c>
      <c r="F85" s="168" t="s">
        <v>1492</v>
      </c>
      <c r="G85" s="166"/>
      <c r="H85" s="166"/>
      <c r="I85" s="169"/>
      <c r="J85" s="170">
        <f>BK85</f>
        <v>0</v>
      </c>
      <c r="K85" s="166"/>
      <c r="L85" s="171"/>
      <c r="M85" s="172"/>
      <c r="N85" s="173"/>
      <c r="O85" s="173"/>
      <c r="P85" s="174">
        <f>P86+P100+P111+P127</f>
        <v>0</v>
      </c>
      <c r="Q85" s="173"/>
      <c r="R85" s="174">
        <f>R86+R100+R111+R127</f>
        <v>0</v>
      </c>
      <c r="S85" s="173"/>
      <c r="T85" s="175">
        <f>T86+T100+T111+T127</f>
        <v>0</v>
      </c>
      <c r="AR85" s="176" t="s">
        <v>200</v>
      </c>
      <c r="AT85" s="177" t="s">
        <v>71</v>
      </c>
      <c r="AU85" s="177" t="s">
        <v>72</v>
      </c>
      <c r="AY85" s="176" t="s">
        <v>160</v>
      </c>
      <c r="BK85" s="178">
        <f>BK86+BK100+BK111+BK127</f>
        <v>0</v>
      </c>
    </row>
    <row r="86" spans="2:63" s="12" customFormat="1" ht="22.9" customHeight="1">
      <c r="B86" s="165"/>
      <c r="C86" s="166"/>
      <c r="D86" s="167" t="s">
        <v>71</v>
      </c>
      <c r="E86" s="179" t="s">
        <v>1493</v>
      </c>
      <c r="F86" s="179" t="s">
        <v>1494</v>
      </c>
      <c r="G86" s="166"/>
      <c r="H86" s="166"/>
      <c r="I86" s="169"/>
      <c r="J86" s="180">
        <f>BK86</f>
        <v>0</v>
      </c>
      <c r="K86" s="166"/>
      <c r="L86" s="171"/>
      <c r="M86" s="172"/>
      <c r="N86" s="173"/>
      <c r="O86" s="173"/>
      <c r="P86" s="174">
        <f>SUM(P87:P99)</f>
        <v>0</v>
      </c>
      <c r="Q86" s="173"/>
      <c r="R86" s="174">
        <f>SUM(R87:R99)</f>
        <v>0</v>
      </c>
      <c r="S86" s="173"/>
      <c r="T86" s="175">
        <f>SUM(T87:T99)</f>
        <v>0</v>
      </c>
      <c r="AR86" s="176" t="s">
        <v>200</v>
      </c>
      <c r="AT86" s="177" t="s">
        <v>71</v>
      </c>
      <c r="AU86" s="177" t="s">
        <v>79</v>
      </c>
      <c r="AY86" s="176" t="s">
        <v>160</v>
      </c>
      <c r="BK86" s="178">
        <f>SUM(BK87:BK99)</f>
        <v>0</v>
      </c>
    </row>
    <row r="87" spans="1:65" s="2" customFormat="1" ht="16.5" customHeight="1">
      <c r="A87" s="36"/>
      <c r="B87" s="37"/>
      <c r="C87" s="181" t="s">
        <v>79</v>
      </c>
      <c r="D87" s="181" t="s">
        <v>163</v>
      </c>
      <c r="E87" s="182" t="s">
        <v>1495</v>
      </c>
      <c r="F87" s="183" t="s">
        <v>1496</v>
      </c>
      <c r="G87" s="184" t="s">
        <v>1497</v>
      </c>
      <c r="H87" s="185">
        <v>1</v>
      </c>
      <c r="I87" s="186"/>
      <c r="J87" s="187">
        <f>ROUND(I87*H87,2)</f>
        <v>0</v>
      </c>
      <c r="K87" s="183" t="s">
        <v>1498</v>
      </c>
      <c r="L87" s="41"/>
      <c r="M87" s="188" t="s">
        <v>19</v>
      </c>
      <c r="N87" s="189" t="s">
        <v>43</v>
      </c>
      <c r="O87" s="66"/>
      <c r="P87" s="190">
        <f>O87*H87</f>
        <v>0</v>
      </c>
      <c r="Q87" s="190">
        <v>0</v>
      </c>
      <c r="R87" s="190">
        <f>Q87*H87</f>
        <v>0</v>
      </c>
      <c r="S87" s="190">
        <v>0</v>
      </c>
      <c r="T87" s="191">
        <f>S87*H87</f>
        <v>0</v>
      </c>
      <c r="U87" s="36"/>
      <c r="V87" s="36"/>
      <c r="W87" s="36"/>
      <c r="X87" s="36"/>
      <c r="Y87" s="36"/>
      <c r="Z87" s="36"/>
      <c r="AA87" s="36"/>
      <c r="AB87" s="36"/>
      <c r="AC87" s="36"/>
      <c r="AD87" s="36"/>
      <c r="AE87" s="36"/>
      <c r="AR87" s="192" t="s">
        <v>1499</v>
      </c>
      <c r="AT87" s="192" t="s">
        <v>163</v>
      </c>
      <c r="AU87" s="192" t="s">
        <v>81</v>
      </c>
      <c r="AY87" s="19" t="s">
        <v>160</v>
      </c>
      <c r="BE87" s="193">
        <f>IF(N87="základní",J87,0)</f>
        <v>0</v>
      </c>
      <c r="BF87" s="193">
        <f>IF(N87="snížená",J87,0)</f>
        <v>0</v>
      </c>
      <c r="BG87" s="193">
        <f>IF(N87="zákl. přenesená",J87,0)</f>
        <v>0</v>
      </c>
      <c r="BH87" s="193">
        <f>IF(N87="sníž. přenesená",J87,0)</f>
        <v>0</v>
      </c>
      <c r="BI87" s="193">
        <f>IF(N87="nulová",J87,0)</f>
        <v>0</v>
      </c>
      <c r="BJ87" s="19" t="s">
        <v>79</v>
      </c>
      <c r="BK87" s="193">
        <f>ROUND(I87*H87,2)</f>
        <v>0</v>
      </c>
      <c r="BL87" s="19" t="s">
        <v>1499</v>
      </c>
      <c r="BM87" s="192" t="s">
        <v>1500</v>
      </c>
    </row>
    <row r="88" spans="1:47" s="2" customFormat="1" ht="11.25">
      <c r="A88" s="36"/>
      <c r="B88" s="37"/>
      <c r="C88" s="38"/>
      <c r="D88" s="194" t="s">
        <v>170</v>
      </c>
      <c r="E88" s="38"/>
      <c r="F88" s="195" t="s">
        <v>1501</v>
      </c>
      <c r="G88" s="38"/>
      <c r="H88" s="38"/>
      <c r="I88" s="196"/>
      <c r="J88" s="38"/>
      <c r="K88" s="38"/>
      <c r="L88" s="41"/>
      <c r="M88" s="197"/>
      <c r="N88" s="198"/>
      <c r="O88" s="66"/>
      <c r="P88" s="66"/>
      <c r="Q88" s="66"/>
      <c r="R88" s="66"/>
      <c r="S88" s="66"/>
      <c r="T88" s="67"/>
      <c r="U88" s="36"/>
      <c r="V88" s="36"/>
      <c r="W88" s="36"/>
      <c r="X88" s="36"/>
      <c r="Y88" s="36"/>
      <c r="Z88" s="36"/>
      <c r="AA88" s="36"/>
      <c r="AB88" s="36"/>
      <c r="AC88" s="36"/>
      <c r="AD88" s="36"/>
      <c r="AE88" s="36"/>
      <c r="AT88" s="19" t="s">
        <v>170</v>
      </c>
      <c r="AU88" s="19" t="s">
        <v>81</v>
      </c>
    </row>
    <row r="89" spans="2:51" s="14" customFormat="1" ht="11.25">
      <c r="B89" s="210"/>
      <c r="C89" s="211"/>
      <c r="D89" s="201" t="s">
        <v>172</v>
      </c>
      <c r="E89" s="212" t="s">
        <v>19</v>
      </c>
      <c r="F89" s="213" t="s">
        <v>1502</v>
      </c>
      <c r="G89" s="211"/>
      <c r="H89" s="214">
        <v>1</v>
      </c>
      <c r="I89" s="215"/>
      <c r="J89" s="211"/>
      <c r="K89" s="211"/>
      <c r="L89" s="216"/>
      <c r="M89" s="217"/>
      <c r="N89" s="218"/>
      <c r="O89" s="218"/>
      <c r="P89" s="218"/>
      <c r="Q89" s="218"/>
      <c r="R89" s="218"/>
      <c r="S89" s="218"/>
      <c r="T89" s="219"/>
      <c r="AT89" s="220" t="s">
        <v>172</v>
      </c>
      <c r="AU89" s="220" t="s">
        <v>81</v>
      </c>
      <c r="AV89" s="14" t="s">
        <v>81</v>
      </c>
      <c r="AW89" s="14" t="s">
        <v>33</v>
      </c>
      <c r="AX89" s="14" t="s">
        <v>79</v>
      </c>
      <c r="AY89" s="220" t="s">
        <v>160</v>
      </c>
    </row>
    <row r="90" spans="1:65" s="2" customFormat="1" ht="16.5" customHeight="1">
      <c r="A90" s="36"/>
      <c r="B90" s="37"/>
      <c r="C90" s="181" t="s">
        <v>81</v>
      </c>
      <c r="D90" s="181" t="s">
        <v>163</v>
      </c>
      <c r="E90" s="182" t="s">
        <v>1503</v>
      </c>
      <c r="F90" s="183" t="s">
        <v>1504</v>
      </c>
      <c r="G90" s="184" t="s">
        <v>1497</v>
      </c>
      <c r="H90" s="185">
        <v>1</v>
      </c>
      <c r="I90" s="186"/>
      <c r="J90" s="187">
        <f>ROUND(I90*H90,2)</f>
        <v>0</v>
      </c>
      <c r="K90" s="183" t="s">
        <v>1498</v>
      </c>
      <c r="L90" s="41"/>
      <c r="M90" s="188" t="s">
        <v>19</v>
      </c>
      <c r="N90" s="189" t="s">
        <v>43</v>
      </c>
      <c r="O90" s="66"/>
      <c r="P90" s="190">
        <f>O90*H90</f>
        <v>0</v>
      </c>
      <c r="Q90" s="190">
        <v>0</v>
      </c>
      <c r="R90" s="190">
        <f>Q90*H90</f>
        <v>0</v>
      </c>
      <c r="S90" s="190">
        <v>0</v>
      </c>
      <c r="T90" s="191">
        <f>S90*H90</f>
        <v>0</v>
      </c>
      <c r="U90" s="36"/>
      <c r="V90" s="36"/>
      <c r="W90" s="36"/>
      <c r="X90" s="36"/>
      <c r="Y90" s="36"/>
      <c r="Z90" s="36"/>
      <c r="AA90" s="36"/>
      <c r="AB90" s="36"/>
      <c r="AC90" s="36"/>
      <c r="AD90" s="36"/>
      <c r="AE90" s="36"/>
      <c r="AR90" s="192" t="s">
        <v>1499</v>
      </c>
      <c r="AT90" s="192" t="s">
        <v>163</v>
      </c>
      <c r="AU90" s="192" t="s">
        <v>81</v>
      </c>
      <c r="AY90" s="19" t="s">
        <v>160</v>
      </c>
      <c r="BE90" s="193">
        <f>IF(N90="základní",J90,0)</f>
        <v>0</v>
      </c>
      <c r="BF90" s="193">
        <f>IF(N90="snížená",J90,0)</f>
        <v>0</v>
      </c>
      <c r="BG90" s="193">
        <f>IF(N90="zákl. přenesená",J90,0)</f>
        <v>0</v>
      </c>
      <c r="BH90" s="193">
        <f>IF(N90="sníž. přenesená",J90,0)</f>
        <v>0</v>
      </c>
      <c r="BI90" s="193">
        <f>IF(N90="nulová",J90,0)</f>
        <v>0</v>
      </c>
      <c r="BJ90" s="19" t="s">
        <v>79</v>
      </c>
      <c r="BK90" s="193">
        <f>ROUND(I90*H90,2)</f>
        <v>0</v>
      </c>
      <c r="BL90" s="19" t="s">
        <v>1499</v>
      </c>
      <c r="BM90" s="192" t="s">
        <v>1505</v>
      </c>
    </row>
    <row r="91" spans="1:47" s="2" customFormat="1" ht="11.25">
      <c r="A91" s="36"/>
      <c r="B91" s="37"/>
      <c r="C91" s="38"/>
      <c r="D91" s="194" t="s">
        <v>170</v>
      </c>
      <c r="E91" s="38"/>
      <c r="F91" s="195" t="s">
        <v>1506</v>
      </c>
      <c r="G91" s="38"/>
      <c r="H91" s="38"/>
      <c r="I91" s="196"/>
      <c r="J91" s="38"/>
      <c r="K91" s="38"/>
      <c r="L91" s="41"/>
      <c r="M91" s="197"/>
      <c r="N91" s="198"/>
      <c r="O91" s="66"/>
      <c r="P91" s="66"/>
      <c r="Q91" s="66"/>
      <c r="R91" s="66"/>
      <c r="S91" s="66"/>
      <c r="T91" s="67"/>
      <c r="U91" s="36"/>
      <c r="V91" s="36"/>
      <c r="W91" s="36"/>
      <c r="X91" s="36"/>
      <c r="Y91" s="36"/>
      <c r="Z91" s="36"/>
      <c r="AA91" s="36"/>
      <c r="AB91" s="36"/>
      <c r="AC91" s="36"/>
      <c r="AD91" s="36"/>
      <c r="AE91" s="36"/>
      <c r="AT91" s="19" t="s">
        <v>170</v>
      </c>
      <c r="AU91" s="19" t="s">
        <v>81</v>
      </c>
    </row>
    <row r="92" spans="1:65" s="2" customFormat="1" ht="16.5" customHeight="1">
      <c r="A92" s="36"/>
      <c r="B92" s="37"/>
      <c r="C92" s="181" t="s">
        <v>189</v>
      </c>
      <c r="D92" s="181" t="s">
        <v>163</v>
      </c>
      <c r="E92" s="182" t="s">
        <v>1507</v>
      </c>
      <c r="F92" s="183" t="s">
        <v>1508</v>
      </c>
      <c r="G92" s="184" t="s">
        <v>1497</v>
      </c>
      <c r="H92" s="185">
        <v>1</v>
      </c>
      <c r="I92" s="186"/>
      <c r="J92" s="187">
        <f>ROUND(I92*H92,2)</f>
        <v>0</v>
      </c>
      <c r="K92" s="183" t="s">
        <v>1498</v>
      </c>
      <c r="L92" s="41"/>
      <c r="M92" s="188" t="s">
        <v>19</v>
      </c>
      <c r="N92" s="189" t="s">
        <v>43</v>
      </c>
      <c r="O92" s="66"/>
      <c r="P92" s="190">
        <f>O92*H92</f>
        <v>0</v>
      </c>
      <c r="Q92" s="190">
        <v>0</v>
      </c>
      <c r="R92" s="190">
        <f>Q92*H92</f>
        <v>0</v>
      </c>
      <c r="S92" s="190">
        <v>0</v>
      </c>
      <c r="T92" s="191">
        <f>S92*H92</f>
        <v>0</v>
      </c>
      <c r="U92" s="36"/>
      <c r="V92" s="36"/>
      <c r="W92" s="36"/>
      <c r="X92" s="36"/>
      <c r="Y92" s="36"/>
      <c r="Z92" s="36"/>
      <c r="AA92" s="36"/>
      <c r="AB92" s="36"/>
      <c r="AC92" s="36"/>
      <c r="AD92" s="36"/>
      <c r="AE92" s="36"/>
      <c r="AR92" s="192" t="s">
        <v>1499</v>
      </c>
      <c r="AT92" s="192" t="s">
        <v>163</v>
      </c>
      <c r="AU92" s="192" t="s">
        <v>81</v>
      </c>
      <c r="AY92" s="19" t="s">
        <v>160</v>
      </c>
      <c r="BE92" s="193">
        <f>IF(N92="základní",J92,0)</f>
        <v>0</v>
      </c>
      <c r="BF92" s="193">
        <f>IF(N92="snížená",J92,0)</f>
        <v>0</v>
      </c>
      <c r="BG92" s="193">
        <f>IF(N92="zákl. přenesená",J92,0)</f>
        <v>0</v>
      </c>
      <c r="BH92" s="193">
        <f>IF(N92="sníž. přenesená",J92,0)</f>
        <v>0</v>
      </c>
      <c r="BI92" s="193">
        <f>IF(N92="nulová",J92,0)</f>
        <v>0</v>
      </c>
      <c r="BJ92" s="19" t="s">
        <v>79</v>
      </c>
      <c r="BK92" s="193">
        <f>ROUND(I92*H92,2)</f>
        <v>0</v>
      </c>
      <c r="BL92" s="19" t="s">
        <v>1499</v>
      </c>
      <c r="BM92" s="192" t="s">
        <v>1509</v>
      </c>
    </row>
    <row r="93" spans="1:47" s="2" customFormat="1" ht="11.25">
      <c r="A93" s="36"/>
      <c r="B93" s="37"/>
      <c r="C93" s="38"/>
      <c r="D93" s="194" t="s">
        <v>170</v>
      </c>
      <c r="E93" s="38"/>
      <c r="F93" s="195" t="s">
        <v>1510</v>
      </c>
      <c r="G93" s="38"/>
      <c r="H93" s="38"/>
      <c r="I93" s="196"/>
      <c r="J93" s="38"/>
      <c r="K93" s="38"/>
      <c r="L93" s="41"/>
      <c r="M93" s="197"/>
      <c r="N93" s="198"/>
      <c r="O93" s="66"/>
      <c r="P93" s="66"/>
      <c r="Q93" s="66"/>
      <c r="R93" s="66"/>
      <c r="S93" s="66"/>
      <c r="T93" s="67"/>
      <c r="U93" s="36"/>
      <c r="V93" s="36"/>
      <c r="W93" s="36"/>
      <c r="X93" s="36"/>
      <c r="Y93" s="36"/>
      <c r="Z93" s="36"/>
      <c r="AA93" s="36"/>
      <c r="AB93" s="36"/>
      <c r="AC93" s="36"/>
      <c r="AD93" s="36"/>
      <c r="AE93" s="36"/>
      <c r="AT93" s="19" t="s">
        <v>170</v>
      </c>
      <c r="AU93" s="19" t="s">
        <v>81</v>
      </c>
    </row>
    <row r="94" spans="1:65" s="2" customFormat="1" ht="16.5" customHeight="1">
      <c r="A94" s="36"/>
      <c r="B94" s="37"/>
      <c r="C94" s="181" t="s">
        <v>168</v>
      </c>
      <c r="D94" s="181" t="s">
        <v>163</v>
      </c>
      <c r="E94" s="182" t="s">
        <v>1511</v>
      </c>
      <c r="F94" s="183" t="s">
        <v>1512</v>
      </c>
      <c r="G94" s="184" t="s">
        <v>1497</v>
      </c>
      <c r="H94" s="185">
        <v>1</v>
      </c>
      <c r="I94" s="186"/>
      <c r="J94" s="187">
        <f>ROUND(I94*H94,2)</f>
        <v>0</v>
      </c>
      <c r="K94" s="183" t="s">
        <v>1498</v>
      </c>
      <c r="L94" s="41"/>
      <c r="M94" s="188" t="s">
        <v>19</v>
      </c>
      <c r="N94" s="189" t="s">
        <v>43</v>
      </c>
      <c r="O94" s="66"/>
      <c r="P94" s="190">
        <f>O94*H94</f>
        <v>0</v>
      </c>
      <c r="Q94" s="190">
        <v>0</v>
      </c>
      <c r="R94" s="190">
        <f>Q94*H94</f>
        <v>0</v>
      </c>
      <c r="S94" s="190">
        <v>0</v>
      </c>
      <c r="T94" s="191">
        <f>S94*H94</f>
        <v>0</v>
      </c>
      <c r="U94" s="36"/>
      <c r="V94" s="36"/>
      <c r="W94" s="36"/>
      <c r="X94" s="36"/>
      <c r="Y94" s="36"/>
      <c r="Z94" s="36"/>
      <c r="AA94" s="36"/>
      <c r="AB94" s="36"/>
      <c r="AC94" s="36"/>
      <c r="AD94" s="36"/>
      <c r="AE94" s="36"/>
      <c r="AR94" s="192" t="s">
        <v>1499</v>
      </c>
      <c r="AT94" s="192" t="s">
        <v>163</v>
      </c>
      <c r="AU94" s="192" t="s">
        <v>81</v>
      </c>
      <c r="AY94" s="19" t="s">
        <v>160</v>
      </c>
      <c r="BE94" s="193">
        <f>IF(N94="základní",J94,0)</f>
        <v>0</v>
      </c>
      <c r="BF94" s="193">
        <f>IF(N94="snížená",J94,0)</f>
        <v>0</v>
      </c>
      <c r="BG94" s="193">
        <f>IF(N94="zákl. přenesená",J94,0)</f>
        <v>0</v>
      </c>
      <c r="BH94" s="193">
        <f>IF(N94="sníž. přenesená",J94,0)</f>
        <v>0</v>
      </c>
      <c r="BI94" s="193">
        <f>IF(N94="nulová",J94,0)</f>
        <v>0</v>
      </c>
      <c r="BJ94" s="19" t="s">
        <v>79</v>
      </c>
      <c r="BK94" s="193">
        <f>ROUND(I94*H94,2)</f>
        <v>0</v>
      </c>
      <c r="BL94" s="19" t="s">
        <v>1499</v>
      </c>
      <c r="BM94" s="192" t="s">
        <v>1513</v>
      </c>
    </row>
    <row r="95" spans="1:47" s="2" customFormat="1" ht="11.25">
      <c r="A95" s="36"/>
      <c r="B95" s="37"/>
      <c r="C95" s="38"/>
      <c r="D95" s="194" t="s">
        <v>170</v>
      </c>
      <c r="E95" s="38"/>
      <c r="F95" s="195" t="s">
        <v>1514</v>
      </c>
      <c r="G95" s="38"/>
      <c r="H95" s="38"/>
      <c r="I95" s="196"/>
      <c r="J95" s="38"/>
      <c r="K95" s="38"/>
      <c r="L95" s="41"/>
      <c r="M95" s="197"/>
      <c r="N95" s="198"/>
      <c r="O95" s="66"/>
      <c r="P95" s="66"/>
      <c r="Q95" s="66"/>
      <c r="R95" s="66"/>
      <c r="S95" s="66"/>
      <c r="T95" s="67"/>
      <c r="U95" s="36"/>
      <c r="V95" s="36"/>
      <c r="W95" s="36"/>
      <c r="X95" s="36"/>
      <c r="Y95" s="36"/>
      <c r="Z95" s="36"/>
      <c r="AA95" s="36"/>
      <c r="AB95" s="36"/>
      <c r="AC95" s="36"/>
      <c r="AD95" s="36"/>
      <c r="AE95" s="36"/>
      <c r="AT95" s="19" t="s">
        <v>170</v>
      </c>
      <c r="AU95" s="19" t="s">
        <v>81</v>
      </c>
    </row>
    <row r="96" spans="2:51" s="14" customFormat="1" ht="11.25">
      <c r="B96" s="210"/>
      <c r="C96" s="211"/>
      <c r="D96" s="201" t="s">
        <v>172</v>
      </c>
      <c r="E96" s="212" t="s">
        <v>19</v>
      </c>
      <c r="F96" s="213" t="s">
        <v>1515</v>
      </c>
      <c r="G96" s="211"/>
      <c r="H96" s="214">
        <v>1</v>
      </c>
      <c r="I96" s="215"/>
      <c r="J96" s="211"/>
      <c r="K96" s="211"/>
      <c r="L96" s="216"/>
      <c r="M96" s="217"/>
      <c r="N96" s="218"/>
      <c r="O96" s="218"/>
      <c r="P96" s="218"/>
      <c r="Q96" s="218"/>
      <c r="R96" s="218"/>
      <c r="S96" s="218"/>
      <c r="T96" s="219"/>
      <c r="AT96" s="220" t="s">
        <v>172</v>
      </c>
      <c r="AU96" s="220" t="s">
        <v>81</v>
      </c>
      <c r="AV96" s="14" t="s">
        <v>81</v>
      </c>
      <c r="AW96" s="14" t="s">
        <v>33</v>
      </c>
      <c r="AX96" s="14" t="s">
        <v>79</v>
      </c>
      <c r="AY96" s="220" t="s">
        <v>160</v>
      </c>
    </row>
    <row r="97" spans="2:51" s="13" customFormat="1" ht="11.25">
      <c r="B97" s="199"/>
      <c r="C97" s="200"/>
      <c r="D97" s="201" t="s">
        <v>172</v>
      </c>
      <c r="E97" s="202" t="s">
        <v>19</v>
      </c>
      <c r="F97" s="203" t="s">
        <v>1516</v>
      </c>
      <c r="G97" s="200"/>
      <c r="H97" s="202" t="s">
        <v>19</v>
      </c>
      <c r="I97" s="204"/>
      <c r="J97" s="200"/>
      <c r="K97" s="200"/>
      <c r="L97" s="205"/>
      <c r="M97" s="206"/>
      <c r="N97" s="207"/>
      <c r="O97" s="207"/>
      <c r="P97" s="207"/>
      <c r="Q97" s="207"/>
      <c r="R97" s="207"/>
      <c r="S97" s="207"/>
      <c r="T97" s="208"/>
      <c r="AT97" s="209" t="s">
        <v>172</v>
      </c>
      <c r="AU97" s="209" t="s">
        <v>81</v>
      </c>
      <c r="AV97" s="13" t="s">
        <v>79</v>
      </c>
      <c r="AW97" s="13" t="s">
        <v>33</v>
      </c>
      <c r="AX97" s="13" t="s">
        <v>72</v>
      </c>
      <c r="AY97" s="209" t="s">
        <v>160</v>
      </c>
    </row>
    <row r="98" spans="1:65" s="2" customFormat="1" ht="16.5" customHeight="1">
      <c r="A98" s="36"/>
      <c r="B98" s="37"/>
      <c r="C98" s="181" t="s">
        <v>200</v>
      </c>
      <c r="D98" s="181" t="s">
        <v>163</v>
      </c>
      <c r="E98" s="182" t="s">
        <v>1517</v>
      </c>
      <c r="F98" s="183" t="s">
        <v>1518</v>
      </c>
      <c r="G98" s="184" t="s">
        <v>1497</v>
      </c>
      <c r="H98" s="185">
        <v>1</v>
      </c>
      <c r="I98" s="186"/>
      <c r="J98" s="187">
        <f>ROUND(I98*H98,2)</f>
        <v>0</v>
      </c>
      <c r="K98" s="183" t="s">
        <v>1498</v>
      </c>
      <c r="L98" s="41"/>
      <c r="M98" s="188" t="s">
        <v>19</v>
      </c>
      <c r="N98" s="189" t="s">
        <v>43</v>
      </c>
      <c r="O98" s="66"/>
      <c r="P98" s="190">
        <f>O98*H98</f>
        <v>0</v>
      </c>
      <c r="Q98" s="190">
        <v>0</v>
      </c>
      <c r="R98" s="190">
        <f>Q98*H98</f>
        <v>0</v>
      </c>
      <c r="S98" s="190">
        <v>0</v>
      </c>
      <c r="T98" s="191">
        <f>S98*H98</f>
        <v>0</v>
      </c>
      <c r="U98" s="36"/>
      <c r="V98" s="36"/>
      <c r="W98" s="36"/>
      <c r="X98" s="36"/>
      <c r="Y98" s="36"/>
      <c r="Z98" s="36"/>
      <c r="AA98" s="36"/>
      <c r="AB98" s="36"/>
      <c r="AC98" s="36"/>
      <c r="AD98" s="36"/>
      <c r="AE98" s="36"/>
      <c r="AR98" s="192" t="s">
        <v>1499</v>
      </c>
      <c r="AT98" s="192" t="s">
        <v>163</v>
      </c>
      <c r="AU98" s="192" t="s">
        <v>81</v>
      </c>
      <c r="AY98" s="19" t="s">
        <v>160</v>
      </c>
      <c r="BE98" s="193">
        <f>IF(N98="základní",J98,0)</f>
        <v>0</v>
      </c>
      <c r="BF98" s="193">
        <f>IF(N98="snížená",J98,0)</f>
        <v>0</v>
      </c>
      <c r="BG98" s="193">
        <f>IF(N98="zákl. přenesená",J98,0)</f>
        <v>0</v>
      </c>
      <c r="BH98" s="193">
        <f>IF(N98="sníž. přenesená",J98,0)</f>
        <v>0</v>
      </c>
      <c r="BI98" s="193">
        <f>IF(N98="nulová",J98,0)</f>
        <v>0</v>
      </c>
      <c r="BJ98" s="19" t="s">
        <v>79</v>
      </c>
      <c r="BK98" s="193">
        <f>ROUND(I98*H98,2)</f>
        <v>0</v>
      </c>
      <c r="BL98" s="19" t="s">
        <v>1499</v>
      </c>
      <c r="BM98" s="192" t="s">
        <v>1519</v>
      </c>
    </row>
    <row r="99" spans="1:47" s="2" customFormat="1" ht="11.25">
      <c r="A99" s="36"/>
      <c r="B99" s="37"/>
      <c r="C99" s="38"/>
      <c r="D99" s="194" t="s">
        <v>170</v>
      </c>
      <c r="E99" s="38"/>
      <c r="F99" s="195" t="s">
        <v>1520</v>
      </c>
      <c r="G99" s="38"/>
      <c r="H99" s="38"/>
      <c r="I99" s="196"/>
      <c r="J99" s="38"/>
      <c r="K99" s="38"/>
      <c r="L99" s="41"/>
      <c r="M99" s="197"/>
      <c r="N99" s="198"/>
      <c r="O99" s="66"/>
      <c r="P99" s="66"/>
      <c r="Q99" s="66"/>
      <c r="R99" s="66"/>
      <c r="S99" s="66"/>
      <c r="T99" s="67"/>
      <c r="U99" s="36"/>
      <c r="V99" s="36"/>
      <c r="W99" s="36"/>
      <c r="X99" s="36"/>
      <c r="Y99" s="36"/>
      <c r="Z99" s="36"/>
      <c r="AA99" s="36"/>
      <c r="AB99" s="36"/>
      <c r="AC99" s="36"/>
      <c r="AD99" s="36"/>
      <c r="AE99" s="36"/>
      <c r="AT99" s="19" t="s">
        <v>170</v>
      </c>
      <c r="AU99" s="19" t="s">
        <v>81</v>
      </c>
    </row>
    <row r="100" spans="2:63" s="12" customFormat="1" ht="22.9" customHeight="1">
      <c r="B100" s="165"/>
      <c r="C100" s="166"/>
      <c r="D100" s="167" t="s">
        <v>71</v>
      </c>
      <c r="E100" s="179" t="s">
        <v>1521</v>
      </c>
      <c r="F100" s="179" t="s">
        <v>1522</v>
      </c>
      <c r="G100" s="166"/>
      <c r="H100" s="166"/>
      <c r="I100" s="169"/>
      <c r="J100" s="180">
        <f>BK100</f>
        <v>0</v>
      </c>
      <c r="K100" s="166"/>
      <c r="L100" s="171"/>
      <c r="M100" s="172"/>
      <c r="N100" s="173"/>
      <c r="O100" s="173"/>
      <c r="P100" s="174">
        <f>SUM(P101:P110)</f>
        <v>0</v>
      </c>
      <c r="Q100" s="173"/>
      <c r="R100" s="174">
        <f>SUM(R101:R110)</f>
        <v>0</v>
      </c>
      <c r="S100" s="173"/>
      <c r="T100" s="175">
        <f>SUM(T101:T110)</f>
        <v>0</v>
      </c>
      <c r="AR100" s="176" t="s">
        <v>200</v>
      </c>
      <c r="AT100" s="177" t="s">
        <v>71</v>
      </c>
      <c r="AU100" s="177" t="s">
        <v>79</v>
      </c>
      <c r="AY100" s="176" t="s">
        <v>160</v>
      </c>
      <c r="BK100" s="178">
        <f>SUM(BK101:BK110)</f>
        <v>0</v>
      </c>
    </row>
    <row r="101" spans="1:65" s="2" customFormat="1" ht="16.5" customHeight="1">
      <c r="A101" s="36"/>
      <c r="B101" s="37"/>
      <c r="C101" s="181" t="s">
        <v>205</v>
      </c>
      <c r="D101" s="181" t="s">
        <v>163</v>
      </c>
      <c r="E101" s="182" t="s">
        <v>1523</v>
      </c>
      <c r="F101" s="183" t="s">
        <v>1522</v>
      </c>
      <c r="G101" s="184" t="s">
        <v>1497</v>
      </c>
      <c r="H101" s="185">
        <v>1</v>
      </c>
      <c r="I101" s="186"/>
      <c r="J101" s="187">
        <f>ROUND(I101*H101,2)</f>
        <v>0</v>
      </c>
      <c r="K101" s="183" t="s">
        <v>1498</v>
      </c>
      <c r="L101" s="41"/>
      <c r="M101" s="188" t="s">
        <v>19</v>
      </c>
      <c r="N101" s="189" t="s">
        <v>43</v>
      </c>
      <c r="O101" s="66"/>
      <c r="P101" s="190">
        <f>O101*H101</f>
        <v>0</v>
      </c>
      <c r="Q101" s="190">
        <v>0</v>
      </c>
      <c r="R101" s="190">
        <f>Q101*H101</f>
        <v>0</v>
      </c>
      <c r="S101" s="190">
        <v>0</v>
      </c>
      <c r="T101" s="191">
        <f>S101*H101</f>
        <v>0</v>
      </c>
      <c r="U101" s="36"/>
      <c r="V101" s="36"/>
      <c r="W101" s="36"/>
      <c r="X101" s="36"/>
      <c r="Y101" s="36"/>
      <c r="Z101" s="36"/>
      <c r="AA101" s="36"/>
      <c r="AB101" s="36"/>
      <c r="AC101" s="36"/>
      <c r="AD101" s="36"/>
      <c r="AE101" s="36"/>
      <c r="AR101" s="192" t="s">
        <v>1499</v>
      </c>
      <c r="AT101" s="192" t="s">
        <v>163</v>
      </c>
      <c r="AU101" s="192" t="s">
        <v>81</v>
      </c>
      <c r="AY101" s="19" t="s">
        <v>160</v>
      </c>
      <c r="BE101" s="193">
        <f>IF(N101="základní",J101,0)</f>
        <v>0</v>
      </c>
      <c r="BF101" s="193">
        <f>IF(N101="snížená",J101,0)</f>
        <v>0</v>
      </c>
      <c r="BG101" s="193">
        <f>IF(N101="zákl. přenesená",J101,0)</f>
        <v>0</v>
      </c>
      <c r="BH101" s="193">
        <f>IF(N101="sníž. přenesená",J101,0)</f>
        <v>0</v>
      </c>
      <c r="BI101" s="193">
        <f>IF(N101="nulová",J101,0)</f>
        <v>0</v>
      </c>
      <c r="BJ101" s="19" t="s">
        <v>79</v>
      </c>
      <c r="BK101" s="193">
        <f>ROUND(I101*H101,2)</f>
        <v>0</v>
      </c>
      <c r="BL101" s="19" t="s">
        <v>1499</v>
      </c>
      <c r="BM101" s="192" t="s">
        <v>1524</v>
      </c>
    </row>
    <row r="102" spans="1:47" s="2" customFormat="1" ht="11.25">
      <c r="A102" s="36"/>
      <c r="B102" s="37"/>
      <c r="C102" s="38"/>
      <c r="D102" s="194" t="s">
        <v>170</v>
      </c>
      <c r="E102" s="38"/>
      <c r="F102" s="195" t="s">
        <v>1525</v>
      </c>
      <c r="G102" s="38"/>
      <c r="H102" s="38"/>
      <c r="I102" s="196"/>
      <c r="J102" s="38"/>
      <c r="K102" s="38"/>
      <c r="L102" s="41"/>
      <c r="M102" s="197"/>
      <c r="N102" s="198"/>
      <c r="O102" s="66"/>
      <c r="P102" s="66"/>
      <c r="Q102" s="66"/>
      <c r="R102" s="66"/>
      <c r="S102" s="66"/>
      <c r="T102" s="67"/>
      <c r="U102" s="36"/>
      <c r="V102" s="36"/>
      <c r="W102" s="36"/>
      <c r="X102" s="36"/>
      <c r="Y102" s="36"/>
      <c r="Z102" s="36"/>
      <c r="AA102" s="36"/>
      <c r="AB102" s="36"/>
      <c r="AC102" s="36"/>
      <c r="AD102" s="36"/>
      <c r="AE102" s="36"/>
      <c r="AT102" s="19" t="s">
        <v>170</v>
      </c>
      <c r="AU102" s="19" t="s">
        <v>81</v>
      </c>
    </row>
    <row r="103" spans="2:51" s="14" customFormat="1" ht="22.5">
      <c r="B103" s="210"/>
      <c r="C103" s="211"/>
      <c r="D103" s="201" t="s">
        <v>172</v>
      </c>
      <c r="E103" s="212" t="s">
        <v>19</v>
      </c>
      <c r="F103" s="213" t="s">
        <v>1526</v>
      </c>
      <c r="G103" s="211"/>
      <c r="H103" s="214">
        <v>1</v>
      </c>
      <c r="I103" s="215"/>
      <c r="J103" s="211"/>
      <c r="K103" s="211"/>
      <c r="L103" s="216"/>
      <c r="M103" s="217"/>
      <c r="N103" s="218"/>
      <c r="O103" s="218"/>
      <c r="P103" s="218"/>
      <c r="Q103" s="218"/>
      <c r="R103" s="218"/>
      <c r="S103" s="218"/>
      <c r="T103" s="219"/>
      <c r="AT103" s="220" t="s">
        <v>172</v>
      </c>
      <c r="AU103" s="220" t="s">
        <v>81</v>
      </c>
      <c r="AV103" s="14" t="s">
        <v>81</v>
      </c>
      <c r="AW103" s="14" t="s">
        <v>33</v>
      </c>
      <c r="AX103" s="14" t="s">
        <v>72</v>
      </c>
      <c r="AY103" s="220" t="s">
        <v>160</v>
      </c>
    </row>
    <row r="104" spans="2:51" s="13" customFormat="1" ht="22.5">
      <c r="B104" s="199"/>
      <c r="C104" s="200"/>
      <c r="D104" s="201" t="s">
        <v>172</v>
      </c>
      <c r="E104" s="202" t="s">
        <v>19</v>
      </c>
      <c r="F104" s="203" t="s">
        <v>1527</v>
      </c>
      <c r="G104" s="200"/>
      <c r="H104" s="202" t="s">
        <v>19</v>
      </c>
      <c r="I104" s="204"/>
      <c r="J104" s="200"/>
      <c r="K104" s="200"/>
      <c r="L104" s="205"/>
      <c r="M104" s="206"/>
      <c r="N104" s="207"/>
      <c r="O104" s="207"/>
      <c r="P104" s="207"/>
      <c r="Q104" s="207"/>
      <c r="R104" s="207"/>
      <c r="S104" s="207"/>
      <c r="T104" s="208"/>
      <c r="AT104" s="209" t="s">
        <v>172</v>
      </c>
      <c r="AU104" s="209" t="s">
        <v>81</v>
      </c>
      <c r="AV104" s="13" t="s">
        <v>79</v>
      </c>
      <c r="AW104" s="13" t="s">
        <v>33</v>
      </c>
      <c r="AX104" s="13" t="s">
        <v>72</v>
      </c>
      <c r="AY104" s="209" t="s">
        <v>160</v>
      </c>
    </row>
    <row r="105" spans="2:51" s="13" customFormat="1" ht="11.25">
      <c r="B105" s="199"/>
      <c r="C105" s="200"/>
      <c r="D105" s="201" t="s">
        <v>172</v>
      </c>
      <c r="E105" s="202" t="s">
        <v>19</v>
      </c>
      <c r="F105" s="203" t="s">
        <v>1528</v>
      </c>
      <c r="G105" s="200"/>
      <c r="H105" s="202" t="s">
        <v>19</v>
      </c>
      <c r="I105" s="204"/>
      <c r="J105" s="200"/>
      <c r="K105" s="200"/>
      <c r="L105" s="205"/>
      <c r="M105" s="206"/>
      <c r="N105" s="207"/>
      <c r="O105" s="207"/>
      <c r="P105" s="207"/>
      <c r="Q105" s="207"/>
      <c r="R105" s="207"/>
      <c r="S105" s="207"/>
      <c r="T105" s="208"/>
      <c r="AT105" s="209" t="s">
        <v>172</v>
      </c>
      <c r="AU105" s="209" t="s">
        <v>81</v>
      </c>
      <c r="AV105" s="13" t="s">
        <v>79</v>
      </c>
      <c r="AW105" s="13" t="s">
        <v>33</v>
      </c>
      <c r="AX105" s="13" t="s">
        <v>72</v>
      </c>
      <c r="AY105" s="209" t="s">
        <v>160</v>
      </c>
    </row>
    <row r="106" spans="2:51" s="13" customFormat="1" ht="11.25">
      <c r="B106" s="199"/>
      <c r="C106" s="200"/>
      <c r="D106" s="201" t="s">
        <v>172</v>
      </c>
      <c r="E106" s="202" t="s">
        <v>19</v>
      </c>
      <c r="F106" s="203" t="s">
        <v>1529</v>
      </c>
      <c r="G106" s="200"/>
      <c r="H106" s="202" t="s">
        <v>19</v>
      </c>
      <c r="I106" s="204"/>
      <c r="J106" s="200"/>
      <c r="K106" s="200"/>
      <c r="L106" s="205"/>
      <c r="M106" s="206"/>
      <c r="N106" s="207"/>
      <c r="O106" s="207"/>
      <c r="P106" s="207"/>
      <c r="Q106" s="207"/>
      <c r="R106" s="207"/>
      <c r="S106" s="207"/>
      <c r="T106" s="208"/>
      <c r="AT106" s="209" t="s">
        <v>172</v>
      </c>
      <c r="AU106" s="209" t="s">
        <v>81</v>
      </c>
      <c r="AV106" s="13" t="s">
        <v>79</v>
      </c>
      <c r="AW106" s="13" t="s">
        <v>33</v>
      </c>
      <c r="AX106" s="13" t="s">
        <v>72</v>
      </c>
      <c r="AY106" s="209" t="s">
        <v>160</v>
      </c>
    </row>
    <row r="107" spans="2:51" s="13" customFormat="1" ht="22.5">
      <c r="B107" s="199"/>
      <c r="C107" s="200"/>
      <c r="D107" s="201" t="s">
        <v>172</v>
      </c>
      <c r="E107" s="202" t="s">
        <v>19</v>
      </c>
      <c r="F107" s="203" t="s">
        <v>1530</v>
      </c>
      <c r="G107" s="200"/>
      <c r="H107" s="202" t="s">
        <v>19</v>
      </c>
      <c r="I107" s="204"/>
      <c r="J107" s="200"/>
      <c r="K107" s="200"/>
      <c r="L107" s="205"/>
      <c r="M107" s="206"/>
      <c r="N107" s="207"/>
      <c r="O107" s="207"/>
      <c r="P107" s="207"/>
      <c r="Q107" s="207"/>
      <c r="R107" s="207"/>
      <c r="S107" s="207"/>
      <c r="T107" s="208"/>
      <c r="AT107" s="209" t="s">
        <v>172</v>
      </c>
      <c r="AU107" s="209" t="s">
        <v>81</v>
      </c>
      <c r="AV107" s="13" t="s">
        <v>79</v>
      </c>
      <c r="AW107" s="13" t="s">
        <v>33</v>
      </c>
      <c r="AX107" s="13" t="s">
        <v>72</v>
      </c>
      <c r="AY107" s="209" t="s">
        <v>160</v>
      </c>
    </row>
    <row r="108" spans="2:51" s="13" customFormat="1" ht="11.25">
      <c r="B108" s="199"/>
      <c r="C108" s="200"/>
      <c r="D108" s="201" t="s">
        <v>172</v>
      </c>
      <c r="E108" s="202" t="s">
        <v>19</v>
      </c>
      <c r="F108" s="203" t="s">
        <v>1531</v>
      </c>
      <c r="G108" s="200"/>
      <c r="H108" s="202" t="s">
        <v>19</v>
      </c>
      <c r="I108" s="204"/>
      <c r="J108" s="200"/>
      <c r="K108" s="200"/>
      <c r="L108" s="205"/>
      <c r="M108" s="206"/>
      <c r="N108" s="207"/>
      <c r="O108" s="207"/>
      <c r="P108" s="207"/>
      <c r="Q108" s="207"/>
      <c r="R108" s="207"/>
      <c r="S108" s="207"/>
      <c r="T108" s="208"/>
      <c r="AT108" s="209" t="s">
        <v>172</v>
      </c>
      <c r="AU108" s="209" t="s">
        <v>81</v>
      </c>
      <c r="AV108" s="13" t="s">
        <v>79</v>
      </c>
      <c r="AW108" s="13" t="s">
        <v>33</v>
      </c>
      <c r="AX108" s="13" t="s">
        <v>72</v>
      </c>
      <c r="AY108" s="209" t="s">
        <v>160</v>
      </c>
    </row>
    <row r="109" spans="2:51" s="13" customFormat="1" ht="11.25">
      <c r="B109" s="199"/>
      <c r="C109" s="200"/>
      <c r="D109" s="201" t="s">
        <v>172</v>
      </c>
      <c r="E109" s="202" t="s">
        <v>19</v>
      </c>
      <c r="F109" s="203" t="s">
        <v>1532</v>
      </c>
      <c r="G109" s="200"/>
      <c r="H109" s="202" t="s">
        <v>19</v>
      </c>
      <c r="I109" s="204"/>
      <c r="J109" s="200"/>
      <c r="K109" s="200"/>
      <c r="L109" s="205"/>
      <c r="M109" s="206"/>
      <c r="N109" s="207"/>
      <c r="O109" s="207"/>
      <c r="P109" s="207"/>
      <c r="Q109" s="207"/>
      <c r="R109" s="207"/>
      <c r="S109" s="207"/>
      <c r="T109" s="208"/>
      <c r="AT109" s="209" t="s">
        <v>172</v>
      </c>
      <c r="AU109" s="209" t="s">
        <v>81</v>
      </c>
      <c r="AV109" s="13" t="s">
        <v>79</v>
      </c>
      <c r="AW109" s="13" t="s">
        <v>33</v>
      </c>
      <c r="AX109" s="13" t="s">
        <v>72</v>
      </c>
      <c r="AY109" s="209" t="s">
        <v>160</v>
      </c>
    </row>
    <row r="110" spans="2:51" s="15" customFormat="1" ht="11.25">
      <c r="B110" s="221"/>
      <c r="C110" s="222"/>
      <c r="D110" s="201" t="s">
        <v>172</v>
      </c>
      <c r="E110" s="223" t="s">
        <v>19</v>
      </c>
      <c r="F110" s="224" t="s">
        <v>178</v>
      </c>
      <c r="G110" s="222"/>
      <c r="H110" s="225">
        <v>1</v>
      </c>
      <c r="I110" s="226"/>
      <c r="J110" s="222"/>
      <c r="K110" s="222"/>
      <c r="L110" s="227"/>
      <c r="M110" s="228"/>
      <c r="N110" s="229"/>
      <c r="O110" s="229"/>
      <c r="P110" s="229"/>
      <c r="Q110" s="229"/>
      <c r="R110" s="229"/>
      <c r="S110" s="229"/>
      <c r="T110" s="230"/>
      <c r="AT110" s="231" t="s">
        <v>172</v>
      </c>
      <c r="AU110" s="231" t="s">
        <v>81</v>
      </c>
      <c r="AV110" s="15" t="s">
        <v>168</v>
      </c>
      <c r="AW110" s="15" t="s">
        <v>33</v>
      </c>
      <c r="AX110" s="15" t="s">
        <v>79</v>
      </c>
      <c r="AY110" s="231" t="s">
        <v>160</v>
      </c>
    </row>
    <row r="111" spans="2:63" s="12" customFormat="1" ht="22.9" customHeight="1">
      <c r="B111" s="165"/>
      <c r="C111" s="166"/>
      <c r="D111" s="167" t="s">
        <v>71</v>
      </c>
      <c r="E111" s="179" t="s">
        <v>1533</v>
      </c>
      <c r="F111" s="179" t="s">
        <v>1534</v>
      </c>
      <c r="G111" s="166"/>
      <c r="H111" s="166"/>
      <c r="I111" s="169"/>
      <c r="J111" s="180">
        <f>BK111</f>
        <v>0</v>
      </c>
      <c r="K111" s="166"/>
      <c r="L111" s="171"/>
      <c r="M111" s="172"/>
      <c r="N111" s="173"/>
      <c r="O111" s="173"/>
      <c r="P111" s="174">
        <f>SUM(P112:P126)</f>
        <v>0</v>
      </c>
      <c r="Q111" s="173"/>
      <c r="R111" s="174">
        <f>SUM(R112:R126)</f>
        <v>0</v>
      </c>
      <c r="S111" s="173"/>
      <c r="T111" s="175">
        <f>SUM(T112:T126)</f>
        <v>0</v>
      </c>
      <c r="AR111" s="176" t="s">
        <v>200</v>
      </c>
      <c r="AT111" s="177" t="s">
        <v>71</v>
      </c>
      <c r="AU111" s="177" t="s">
        <v>79</v>
      </c>
      <c r="AY111" s="176" t="s">
        <v>160</v>
      </c>
      <c r="BK111" s="178">
        <f>SUM(BK112:BK126)</f>
        <v>0</v>
      </c>
    </row>
    <row r="112" spans="1:65" s="2" customFormat="1" ht="16.5" customHeight="1">
      <c r="A112" s="36"/>
      <c r="B112" s="37"/>
      <c r="C112" s="181" t="s">
        <v>218</v>
      </c>
      <c r="D112" s="181" t="s">
        <v>163</v>
      </c>
      <c r="E112" s="182" t="s">
        <v>1535</v>
      </c>
      <c r="F112" s="183" t="s">
        <v>1536</v>
      </c>
      <c r="G112" s="184" t="s">
        <v>1497</v>
      </c>
      <c r="H112" s="185">
        <v>1</v>
      </c>
      <c r="I112" s="186"/>
      <c r="J112" s="187">
        <f>ROUND(I112*H112,2)</f>
        <v>0</v>
      </c>
      <c r="K112" s="183" t="s">
        <v>1498</v>
      </c>
      <c r="L112" s="41"/>
      <c r="M112" s="188" t="s">
        <v>19</v>
      </c>
      <c r="N112" s="189" t="s">
        <v>43</v>
      </c>
      <c r="O112" s="66"/>
      <c r="P112" s="190">
        <f>O112*H112</f>
        <v>0</v>
      </c>
      <c r="Q112" s="190">
        <v>0</v>
      </c>
      <c r="R112" s="190">
        <f>Q112*H112</f>
        <v>0</v>
      </c>
      <c r="S112" s="190">
        <v>0</v>
      </c>
      <c r="T112" s="191">
        <f>S112*H112</f>
        <v>0</v>
      </c>
      <c r="U112" s="36"/>
      <c r="V112" s="36"/>
      <c r="W112" s="36"/>
      <c r="X112" s="36"/>
      <c r="Y112" s="36"/>
      <c r="Z112" s="36"/>
      <c r="AA112" s="36"/>
      <c r="AB112" s="36"/>
      <c r="AC112" s="36"/>
      <c r="AD112" s="36"/>
      <c r="AE112" s="36"/>
      <c r="AR112" s="192" t="s">
        <v>1499</v>
      </c>
      <c r="AT112" s="192" t="s">
        <v>163</v>
      </c>
      <c r="AU112" s="192" t="s">
        <v>81</v>
      </c>
      <c r="AY112" s="19" t="s">
        <v>160</v>
      </c>
      <c r="BE112" s="193">
        <f>IF(N112="základní",J112,0)</f>
        <v>0</v>
      </c>
      <c r="BF112" s="193">
        <f>IF(N112="snížená",J112,0)</f>
        <v>0</v>
      </c>
      <c r="BG112" s="193">
        <f>IF(N112="zákl. přenesená",J112,0)</f>
        <v>0</v>
      </c>
      <c r="BH112" s="193">
        <f>IF(N112="sníž. přenesená",J112,0)</f>
        <v>0</v>
      </c>
      <c r="BI112" s="193">
        <f>IF(N112="nulová",J112,0)</f>
        <v>0</v>
      </c>
      <c r="BJ112" s="19" t="s">
        <v>79</v>
      </c>
      <c r="BK112" s="193">
        <f>ROUND(I112*H112,2)</f>
        <v>0</v>
      </c>
      <c r="BL112" s="19" t="s">
        <v>1499</v>
      </c>
      <c r="BM112" s="192" t="s">
        <v>1537</v>
      </c>
    </row>
    <row r="113" spans="1:47" s="2" customFormat="1" ht="11.25">
      <c r="A113" s="36"/>
      <c r="B113" s="37"/>
      <c r="C113" s="38"/>
      <c r="D113" s="194" t="s">
        <v>170</v>
      </c>
      <c r="E113" s="38"/>
      <c r="F113" s="195" t="s">
        <v>1538</v>
      </c>
      <c r="G113" s="38"/>
      <c r="H113" s="38"/>
      <c r="I113" s="196"/>
      <c r="J113" s="38"/>
      <c r="K113" s="38"/>
      <c r="L113" s="41"/>
      <c r="M113" s="197"/>
      <c r="N113" s="198"/>
      <c r="O113" s="66"/>
      <c r="P113" s="66"/>
      <c r="Q113" s="66"/>
      <c r="R113" s="66"/>
      <c r="S113" s="66"/>
      <c r="T113" s="67"/>
      <c r="U113" s="36"/>
      <c r="V113" s="36"/>
      <c r="W113" s="36"/>
      <c r="X113" s="36"/>
      <c r="Y113" s="36"/>
      <c r="Z113" s="36"/>
      <c r="AA113" s="36"/>
      <c r="AB113" s="36"/>
      <c r="AC113" s="36"/>
      <c r="AD113" s="36"/>
      <c r="AE113" s="36"/>
      <c r="AT113" s="19" t="s">
        <v>170</v>
      </c>
      <c r="AU113" s="19" t="s">
        <v>81</v>
      </c>
    </row>
    <row r="114" spans="2:51" s="14" customFormat="1" ht="11.25">
      <c r="B114" s="210"/>
      <c r="C114" s="211"/>
      <c r="D114" s="201" t="s">
        <v>172</v>
      </c>
      <c r="E114" s="212" t="s">
        <v>19</v>
      </c>
      <c r="F114" s="213" t="s">
        <v>1539</v>
      </c>
      <c r="G114" s="211"/>
      <c r="H114" s="214">
        <v>1</v>
      </c>
      <c r="I114" s="215"/>
      <c r="J114" s="211"/>
      <c r="K114" s="211"/>
      <c r="L114" s="216"/>
      <c r="M114" s="217"/>
      <c r="N114" s="218"/>
      <c r="O114" s="218"/>
      <c r="P114" s="218"/>
      <c r="Q114" s="218"/>
      <c r="R114" s="218"/>
      <c r="S114" s="218"/>
      <c r="T114" s="219"/>
      <c r="AT114" s="220" t="s">
        <v>172</v>
      </c>
      <c r="AU114" s="220" t="s">
        <v>81</v>
      </c>
      <c r="AV114" s="14" t="s">
        <v>81</v>
      </c>
      <c r="AW114" s="14" t="s">
        <v>33</v>
      </c>
      <c r="AX114" s="14" t="s">
        <v>79</v>
      </c>
      <c r="AY114" s="220" t="s">
        <v>160</v>
      </c>
    </row>
    <row r="115" spans="2:51" s="13" customFormat="1" ht="11.25">
      <c r="B115" s="199"/>
      <c r="C115" s="200"/>
      <c r="D115" s="201" t="s">
        <v>172</v>
      </c>
      <c r="E115" s="202" t="s">
        <v>19</v>
      </c>
      <c r="F115" s="203" t="s">
        <v>1540</v>
      </c>
      <c r="G115" s="200"/>
      <c r="H115" s="202" t="s">
        <v>19</v>
      </c>
      <c r="I115" s="204"/>
      <c r="J115" s="200"/>
      <c r="K115" s="200"/>
      <c r="L115" s="205"/>
      <c r="M115" s="206"/>
      <c r="N115" s="207"/>
      <c r="O115" s="207"/>
      <c r="P115" s="207"/>
      <c r="Q115" s="207"/>
      <c r="R115" s="207"/>
      <c r="S115" s="207"/>
      <c r="T115" s="208"/>
      <c r="AT115" s="209" t="s">
        <v>172</v>
      </c>
      <c r="AU115" s="209" t="s">
        <v>81</v>
      </c>
      <c r="AV115" s="13" t="s">
        <v>79</v>
      </c>
      <c r="AW115" s="13" t="s">
        <v>33</v>
      </c>
      <c r="AX115" s="13" t="s">
        <v>72</v>
      </c>
      <c r="AY115" s="209" t="s">
        <v>160</v>
      </c>
    </row>
    <row r="116" spans="1:65" s="2" customFormat="1" ht="16.5" customHeight="1">
      <c r="A116" s="36"/>
      <c r="B116" s="37"/>
      <c r="C116" s="181" t="s">
        <v>223</v>
      </c>
      <c r="D116" s="181" t="s">
        <v>163</v>
      </c>
      <c r="E116" s="182" t="s">
        <v>1541</v>
      </c>
      <c r="F116" s="183" t="s">
        <v>1542</v>
      </c>
      <c r="G116" s="184" t="s">
        <v>1497</v>
      </c>
      <c r="H116" s="185">
        <v>1</v>
      </c>
      <c r="I116" s="186"/>
      <c r="J116" s="187">
        <f>ROUND(I116*H116,2)</f>
        <v>0</v>
      </c>
      <c r="K116" s="183" t="s">
        <v>1498</v>
      </c>
      <c r="L116" s="41"/>
      <c r="M116" s="188" t="s">
        <v>19</v>
      </c>
      <c r="N116" s="189" t="s">
        <v>43</v>
      </c>
      <c r="O116" s="66"/>
      <c r="P116" s="190">
        <f>O116*H116</f>
        <v>0</v>
      </c>
      <c r="Q116" s="190">
        <v>0</v>
      </c>
      <c r="R116" s="190">
        <f>Q116*H116</f>
        <v>0</v>
      </c>
      <c r="S116" s="190">
        <v>0</v>
      </c>
      <c r="T116" s="191">
        <f>S116*H116</f>
        <v>0</v>
      </c>
      <c r="U116" s="36"/>
      <c r="V116" s="36"/>
      <c r="W116" s="36"/>
      <c r="X116" s="36"/>
      <c r="Y116" s="36"/>
      <c r="Z116" s="36"/>
      <c r="AA116" s="36"/>
      <c r="AB116" s="36"/>
      <c r="AC116" s="36"/>
      <c r="AD116" s="36"/>
      <c r="AE116" s="36"/>
      <c r="AR116" s="192" t="s">
        <v>1499</v>
      </c>
      <c r="AT116" s="192" t="s">
        <v>163</v>
      </c>
      <c r="AU116" s="192" t="s">
        <v>81</v>
      </c>
      <c r="AY116" s="19" t="s">
        <v>160</v>
      </c>
      <c r="BE116" s="193">
        <f>IF(N116="základní",J116,0)</f>
        <v>0</v>
      </c>
      <c r="BF116" s="193">
        <f>IF(N116="snížená",J116,0)</f>
        <v>0</v>
      </c>
      <c r="BG116" s="193">
        <f>IF(N116="zákl. přenesená",J116,0)</f>
        <v>0</v>
      </c>
      <c r="BH116" s="193">
        <f>IF(N116="sníž. přenesená",J116,0)</f>
        <v>0</v>
      </c>
      <c r="BI116" s="193">
        <f>IF(N116="nulová",J116,0)</f>
        <v>0</v>
      </c>
      <c r="BJ116" s="19" t="s">
        <v>79</v>
      </c>
      <c r="BK116" s="193">
        <f>ROUND(I116*H116,2)</f>
        <v>0</v>
      </c>
      <c r="BL116" s="19" t="s">
        <v>1499</v>
      </c>
      <c r="BM116" s="192" t="s">
        <v>1543</v>
      </c>
    </row>
    <row r="117" spans="1:47" s="2" customFormat="1" ht="11.25">
      <c r="A117" s="36"/>
      <c r="B117" s="37"/>
      <c r="C117" s="38"/>
      <c r="D117" s="194" t="s">
        <v>170</v>
      </c>
      <c r="E117" s="38"/>
      <c r="F117" s="195" t="s">
        <v>1544</v>
      </c>
      <c r="G117" s="38"/>
      <c r="H117" s="38"/>
      <c r="I117" s="196"/>
      <c r="J117" s="38"/>
      <c r="K117" s="38"/>
      <c r="L117" s="41"/>
      <c r="M117" s="197"/>
      <c r="N117" s="198"/>
      <c r="O117" s="66"/>
      <c r="P117" s="66"/>
      <c r="Q117" s="66"/>
      <c r="R117" s="66"/>
      <c r="S117" s="66"/>
      <c r="T117" s="67"/>
      <c r="U117" s="36"/>
      <c r="V117" s="36"/>
      <c r="W117" s="36"/>
      <c r="X117" s="36"/>
      <c r="Y117" s="36"/>
      <c r="Z117" s="36"/>
      <c r="AA117" s="36"/>
      <c r="AB117" s="36"/>
      <c r="AC117" s="36"/>
      <c r="AD117" s="36"/>
      <c r="AE117" s="36"/>
      <c r="AT117" s="19" t="s">
        <v>170</v>
      </c>
      <c r="AU117" s="19" t="s">
        <v>81</v>
      </c>
    </row>
    <row r="118" spans="2:51" s="14" customFormat="1" ht="22.5">
      <c r="B118" s="210"/>
      <c r="C118" s="211"/>
      <c r="D118" s="201" t="s">
        <v>172</v>
      </c>
      <c r="E118" s="212" t="s">
        <v>19</v>
      </c>
      <c r="F118" s="213" t="s">
        <v>1545</v>
      </c>
      <c r="G118" s="211"/>
      <c r="H118" s="214">
        <v>1</v>
      </c>
      <c r="I118" s="215"/>
      <c r="J118" s="211"/>
      <c r="K118" s="211"/>
      <c r="L118" s="216"/>
      <c r="M118" s="217"/>
      <c r="N118" s="218"/>
      <c r="O118" s="218"/>
      <c r="P118" s="218"/>
      <c r="Q118" s="218"/>
      <c r="R118" s="218"/>
      <c r="S118" s="218"/>
      <c r="T118" s="219"/>
      <c r="AT118" s="220" t="s">
        <v>172</v>
      </c>
      <c r="AU118" s="220" t="s">
        <v>81</v>
      </c>
      <c r="AV118" s="14" t="s">
        <v>81</v>
      </c>
      <c r="AW118" s="14" t="s">
        <v>33</v>
      </c>
      <c r="AX118" s="14" t="s">
        <v>72</v>
      </c>
      <c r="AY118" s="220" t="s">
        <v>160</v>
      </c>
    </row>
    <row r="119" spans="2:51" s="13" customFormat="1" ht="11.25">
      <c r="B119" s="199"/>
      <c r="C119" s="200"/>
      <c r="D119" s="201" t="s">
        <v>172</v>
      </c>
      <c r="E119" s="202" t="s">
        <v>19</v>
      </c>
      <c r="F119" s="203" t="s">
        <v>1546</v>
      </c>
      <c r="G119" s="200"/>
      <c r="H119" s="202" t="s">
        <v>19</v>
      </c>
      <c r="I119" s="204"/>
      <c r="J119" s="200"/>
      <c r="K119" s="200"/>
      <c r="L119" s="205"/>
      <c r="M119" s="206"/>
      <c r="N119" s="207"/>
      <c r="O119" s="207"/>
      <c r="P119" s="207"/>
      <c r="Q119" s="207"/>
      <c r="R119" s="207"/>
      <c r="S119" s="207"/>
      <c r="T119" s="208"/>
      <c r="AT119" s="209" t="s">
        <v>172</v>
      </c>
      <c r="AU119" s="209" t="s">
        <v>81</v>
      </c>
      <c r="AV119" s="13" t="s">
        <v>79</v>
      </c>
      <c r="AW119" s="13" t="s">
        <v>33</v>
      </c>
      <c r="AX119" s="13" t="s">
        <v>72</v>
      </c>
      <c r="AY119" s="209" t="s">
        <v>160</v>
      </c>
    </row>
    <row r="120" spans="2:51" s="13" customFormat="1" ht="11.25">
      <c r="B120" s="199"/>
      <c r="C120" s="200"/>
      <c r="D120" s="201" t="s">
        <v>172</v>
      </c>
      <c r="E120" s="202" t="s">
        <v>19</v>
      </c>
      <c r="F120" s="203" t="s">
        <v>1547</v>
      </c>
      <c r="G120" s="200"/>
      <c r="H120" s="202" t="s">
        <v>19</v>
      </c>
      <c r="I120" s="204"/>
      <c r="J120" s="200"/>
      <c r="K120" s="200"/>
      <c r="L120" s="205"/>
      <c r="M120" s="206"/>
      <c r="N120" s="207"/>
      <c r="O120" s="207"/>
      <c r="P120" s="207"/>
      <c r="Q120" s="207"/>
      <c r="R120" s="207"/>
      <c r="S120" s="207"/>
      <c r="T120" s="208"/>
      <c r="AT120" s="209" t="s">
        <v>172</v>
      </c>
      <c r="AU120" s="209" t="s">
        <v>81</v>
      </c>
      <c r="AV120" s="13" t="s">
        <v>79</v>
      </c>
      <c r="AW120" s="13" t="s">
        <v>33</v>
      </c>
      <c r="AX120" s="13" t="s">
        <v>72</v>
      </c>
      <c r="AY120" s="209" t="s">
        <v>160</v>
      </c>
    </row>
    <row r="121" spans="2:51" s="13" customFormat="1" ht="11.25">
      <c r="B121" s="199"/>
      <c r="C121" s="200"/>
      <c r="D121" s="201" t="s">
        <v>172</v>
      </c>
      <c r="E121" s="202" t="s">
        <v>19</v>
      </c>
      <c r="F121" s="203" t="s">
        <v>1548</v>
      </c>
      <c r="G121" s="200"/>
      <c r="H121" s="202" t="s">
        <v>19</v>
      </c>
      <c r="I121" s="204"/>
      <c r="J121" s="200"/>
      <c r="K121" s="200"/>
      <c r="L121" s="205"/>
      <c r="M121" s="206"/>
      <c r="N121" s="207"/>
      <c r="O121" s="207"/>
      <c r="P121" s="207"/>
      <c r="Q121" s="207"/>
      <c r="R121" s="207"/>
      <c r="S121" s="207"/>
      <c r="T121" s="208"/>
      <c r="AT121" s="209" t="s">
        <v>172</v>
      </c>
      <c r="AU121" s="209" t="s">
        <v>81</v>
      </c>
      <c r="AV121" s="13" t="s">
        <v>79</v>
      </c>
      <c r="AW121" s="13" t="s">
        <v>33</v>
      </c>
      <c r="AX121" s="13" t="s">
        <v>72</v>
      </c>
      <c r="AY121" s="209" t="s">
        <v>160</v>
      </c>
    </row>
    <row r="122" spans="2:51" s="13" customFormat="1" ht="11.25">
      <c r="B122" s="199"/>
      <c r="C122" s="200"/>
      <c r="D122" s="201" t="s">
        <v>172</v>
      </c>
      <c r="E122" s="202" t="s">
        <v>19</v>
      </c>
      <c r="F122" s="203" t="s">
        <v>1549</v>
      </c>
      <c r="G122" s="200"/>
      <c r="H122" s="202" t="s">
        <v>19</v>
      </c>
      <c r="I122" s="204"/>
      <c r="J122" s="200"/>
      <c r="K122" s="200"/>
      <c r="L122" s="205"/>
      <c r="M122" s="206"/>
      <c r="N122" s="207"/>
      <c r="O122" s="207"/>
      <c r="P122" s="207"/>
      <c r="Q122" s="207"/>
      <c r="R122" s="207"/>
      <c r="S122" s="207"/>
      <c r="T122" s="208"/>
      <c r="AT122" s="209" t="s">
        <v>172</v>
      </c>
      <c r="AU122" s="209" t="s">
        <v>81</v>
      </c>
      <c r="AV122" s="13" t="s">
        <v>79</v>
      </c>
      <c r="AW122" s="13" t="s">
        <v>33</v>
      </c>
      <c r="AX122" s="13" t="s">
        <v>72</v>
      </c>
      <c r="AY122" s="209" t="s">
        <v>160</v>
      </c>
    </row>
    <row r="123" spans="2:51" s="13" customFormat="1" ht="11.25">
      <c r="B123" s="199"/>
      <c r="C123" s="200"/>
      <c r="D123" s="201" t="s">
        <v>172</v>
      </c>
      <c r="E123" s="202" t="s">
        <v>19</v>
      </c>
      <c r="F123" s="203" t="s">
        <v>1550</v>
      </c>
      <c r="G123" s="200"/>
      <c r="H123" s="202" t="s">
        <v>19</v>
      </c>
      <c r="I123" s="204"/>
      <c r="J123" s="200"/>
      <c r="K123" s="200"/>
      <c r="L123" s="205"/>
      <c r="M123" s="206"/>
      <c r="N123" s="207"/>
      <c r="O123" s="207"/>
      <c r="P123" s="207"/>
      <c r="Q123" s="207"/>
      <c r="R123" s="207"/>
      <c r="S123" s="207"/>
      <c r="T123" s="208"/>
      <c r="AT123" s="209" t="s">
        <v>172</v>
      </c>
      <c r="AU123" s="209" t="s">
        <v>81</v>
      </c>
      <c r="AV123" s="13" t="s">
        <v>79</v>
      </c>
      <c r="AW123" s="13" t="s">
        <v>33</v>
      </c>
      <c r="AX123" s="13" t="s">
        <v>72</v>
      </c>
      <c r="AY123" s="209" t="s">
        <v>160</v>
      </c>
    </row>
    <row r="124" spans="2:51" s="13" customFormat="1" ht="11.25">
      <c r="B124" s="199"/>
      <c r="C124" s="200"/>
      <c r="D124" s="201" t="s">
        <v>172</v>
      </c>
      <c r="E124" s="202" t="s">
        <v>19</v>
      </c>
      <c r="F124" s="203" t="s">
        <v>1551</v>
      </c>
      <c r="G124" s="200"/>
      <c r="H124" s="202" t="s">
        <v>19</v>
      </c>
      <c r="I124" s="204"/>
      <c r="J124" s="200"/>
      <c r="K124" s="200"/>
      <c r="L124" s="205"/>
      <c r="M124" s="206"/>
      <c r="N124" s="207"/>
      <c r="O124" s="207"/>
      <c r="P124" s="207"/>
      <c r="Q124" s="207"/>
      <c r="R124" s="207"/>
      <c r="S124" s="207"/>
      <c r="T124" s="208"/>
      <c r="AT124" s="209" t="s">
        <v>172</v>
      </c>
      <c r="AU124" s="209" t="s">
        <v>81</v>
      </c>
      <c r="AV124" s="13" t="s">
        <v>79</v>
      </c>
      <c r="AW124" s="13" t="s">
        <v>33</v>
      </c>
      <c r="AX124" s="13" t="s">
        <v>72</v>
      </c>
      <c r="AY124" s="209" t="s">
        <v>160</v>
      </c>
    </row>
    <row r="125" spans="2:51" s="13" customFormat="1" ht="11.25">
      <c r="B125" s="199"/>
      <c r="C125" s="200"/>
      <c r="D125" s="201" t="s">
        <v>172</v>
      </c>
      <c r="E125" s="202" t="s">
        <v>19</v>
      </c>
      <c r="F125" s="203" t="s">
        <v>1552</v>
      </c>
      <c r="G125" s="200"/>
      <c r="H125" s="202" t="s">
        <v>19</v>
      </c>
      <c r="I125" s="204"/>
      <c r="J125" s="200"/>
      <c r="K125" s="200"/>
      <c r="L125" s="205"/>
      <c r="M125" s="206"/>
      <c r="N125" s="207"/>
      <c r="O125" s="207"/>
      <c r="P125" s="207"/>
      <c r="Q125" s="207"/>
      <c r="R125" s="207"/>
      <c r="S125" s="207"/>
      <c r="T125" s="208"/>
      <c r="AT125" s="209" t="s">
        <v>172</v>
      </c>
      <c r="AU125" s="209" t="s">
        <v>81</v>
      </c>
      <c r="AV125" s="13" t="s">
        <v>79</v>
      </c>
      <c r="AW125" s="13" t="s">
        <v>33</v>
      </c>
      <c r="AX125" s="13" t="s">
        <v>72</v>
      </c>
      <c r="AY125" s="209" t="s">
        <v>160</v>
      </c>
    </row>
    <row r="126" spans="2:51" s="15" customFormat="1" ht="11.25">
      <c r="B126" s="221"/>
      <c r="C126" s="222"/>
      <c r="D126" s="201" t="s">
        <v>172</v>
      </c>
      <c r="E126" s="223" t="s">
        <v>19</v>
      </c>
      <c r="F126" s="224" t="s">
        <v>178</v>
      </c>
      <c r="G126" s="222"/>
      <c r="H126" s="225">
        <v>1</v>
      </c>
      <c r="I126" s="226"/>
      <c r="J126" s="222"/>
      <c r="K126" s="222"/>
      <c r="L126" s="227"/>
      <c r="M126" s="228"/>
      <c r="N126" s="229"/>
      <c r="O126" s="229"/>
      <c r="P126" s="229"/>
      <c r="Q126" s="229"/>
      <c r="R126" s="229"/>
      <c r="S126" s="229"/>
      <c r="T126" s="230"/>
      <c r="AT126" s="231" t="s">
        <v>172</v>
      </c>
      <c r="AU126" s="231" t="s">
        <v>81</v>
      </c>
      <c r="AV126" s="15" t="s">
        <v>168</v>
      </c>
      <c r="AW126" s="15" t="s">
        <v>33</v>
      </c>
      <c r="AX126" s="15" t="s">
        <v>79</v>
      </c>
      <c r="AY126" s="231" t="s">
        <v>160</v>
      </c>
    </row>
    <row r="127" spans="2:63" s="12" customFormat="1" ht="22.9" customHeight="1">
      <c r="B127" s="165"/>
      <c r="C127" s="166"/>
      <c r="D127" s="167" t="s">
        <v>71</v>
      </c>
      <c r="E127" s="179" t="s">
        <v>1553</v>
      </c>
      <c r="F127" s="179" t="s">
        <v>1554</v>
      </c>
      <c r="G127" s="166"/>
      <c r="H127" s="166"/>
      <c r="I127" s="169"/>
      <c r="J127" s="180">
        <f>BK127</f>
        <v>0</v>
      </c>
      <c r="K127" s="166"/>
      <c r="L127" s="171"/>
      <c r="M127" s="172"/>
      <c r="N127" s="173"/>
      <c r="O127" s="173"/>
      <c r="P127" s="174">
        <f>SUM(P128:P130)</f>
        <v>0</v>
      </c>
      <c r="Q127" s="173"/>
      <c r="R127" s="174">
        <f>SUM(R128:R130)</f>
        <v>0</v>
      </c>
      <c r="S127" s="173"/>
      <c r="T127" s="175">
        <f>SUM(T128:T130)</f>
        <v>0</v>
      </c>
      <c r="AR127" s="176" t="s">
        <v>200</v>
      </c>
      <c r="AT127" s="177" t="s">
        <v>71</v>
      </c>
      <c r="AU127" s="177" t="s">
        <v>79</v>
      </c>
      <c r="AY127" s="176" t="s">
        <v>160</v>
      </c>
      <c r="BK127" s="178">
        <f>SUM(BK128:BK130)</f>
        <v>0</v>
      </c>
    </row>
    <row r="128" spans="1:65" s="2" customFormat="1" ht="16.5" customHeight="1">
      <c r="A128" s="36"/>
      <c r="B128" s="37"/>
      <c r="C128" s="181" t="s">
        <v>229</v>
      </c>
      <c r="D128" s="181" t="s">
        <v>163</v>
      </c>
      <c r="E128" s="182" t="s">
        <v>1555</v>
      </c>
      <c r="F128" s="183" t="s">
        <v>1556</v>
      </c>
      <c r="G128" s="184" t="s">
        <v>1497</v>
      </c>
      <c r="H128" s="185">
        <v>1</v>
      </c>
      <c r="I128" s="186"/>
      <c r="J128" s="187">
        <f>ROUND(I128*H128,2)</f>
        <v>0</v>
      </c>
      <c r="K128" s="183" t="s">
        <v>1498</v>
      </c>
      <c r="L128" s="41"/>
      <c r="M128" s="188" t="s">
        <v>19</v>
      </c>
      <c r="N128" s="189" t="s">
        <v>43</v>
      </c>
      <c r="O128" s="66"/>
      <c r="P128" s="190">
        <f>O128*H128</f>
        <v>0</v>
      </c>
      <c r="Q128" s="190">
        <v>0</v>
      </c>
      <c r="R128" s="190">
        <f>Q128*H128</f>
        <v>0</v>
      </c>
      <c r="S128" s="190">
        <v>0</v>
      </c>
      <c r="T128" s="191">
        <f>S128*H128</f>
        <v>0</v>
      </c>
      <c r="U128" s="36"/>
      <c r="V128" s="36"/>
      <c r="W128" s="36"/>
      <c r="X128" s="36"/>
      <c r="Y128" s="36"/>
      <c r="Z128" s="36"/>
      <c r="AA128" s="36"/>
      <c r="AB128" s="36"/>
      <c r="AC128" s="36"/>
      <c r="AD128" s="36"/>
      <c r="AE128" s="36"/>
      <c r="AR128" s="192" t="s">
        <v>1499</v>
      </c>
      <c r="AT128" s="192" t="s">
        <v>163</v>
      </c>
      <c r="AU128" s="192" t="s">
        <v>81</v>
      </c>
      <c r="AY128" s="19" t="s">
        <v>160</v>
      </c>
      <c r="BE128" s="193">
        <f>IF(N128="základní",J128,0)</f>
        <v>0</v>
      </c>
      <c r="BF128" s="193">
        <f>IF(N128="snížená",J128,0)</f>
        <v>0</v>
      </c>
      <c r="BG128" s="193">
        <f>IF(N128="zákl. přenesená",J128,0)</f>
        <v>0</v>
      </c>
      <c r="BH128" s="193">
        <f>IF(N128="sníž. přenesená",J128,0)</f>
        <v>0</v>
      </c>
      <c r="BI128" s="193">
        <f>IF(N128="nulová",J128,0)</f>
        <v>0</v>
      </c>
      <c r="BJ128" s="19" t="s">
        <v>79</v>
      </c>
      <c r="BK128" s="193">
        <f>ROUND(I128*H128,2)</f>
        <v>0</v>
      </c>
      <c r="BL128" s="19" t="s">
        <v>1499</v>
      </c>
      <c r="BM128" s="192" t="s">
        <v>1557</v>
      </c>
    </row>
    <row r="129" spans="1:47" s="2" customFormat="1" ht="11.25">
      <c r="A129" s="36"/>
      <c r="B129" s="37"/>
      <c r="C129" s="38"/>
      <c r="D129" s="194" t="s">
        <v>170</v>
      </c>
      <c r="E129" s="38"/>
      <c r="F129" s="195" t="s">
        <v>1558</v>
      </c>
      <c r="G129" s="38"/>
      <c r="H129" s="38"/>
      <c r="I129" s="196"/>
      <c r="J129" s="38"/>
      <c r="K129" s="38"/>
      <c r="L129" s="41"/>
      <c r="M129" s="197"/>
      <c r="N129" s="198"/>
      <c r="O129" s="66"/>
      <c r="P129" s="66"/>
      <c r="Q129" s="66"/>
      <c r="R129" s="66"/>
      <c r="S129" s="66"/>
      <c r="T129" s="67"/>
      <c r="U129" s="36"/>
      <c r="V129" s="36"/>
      <c r="W129" s="36"/>
      <c r="X129" s="36"/>
      <c r="Y129" s="36"/>
      <c r="Z129" s="36"/>
      <c r="AA129" s="36"/>
      <c r="AB129" s="36"/>
      <c r="AC129" s="36"/>
      <c r="AD129" s="36"/>
      <c r="AE129" s="36"/>
      <c r="AT129" s="19" t="s">
        <v>170</v>
      </c>
      <c r="AU129" s="19" t="s">
        <v>81</v>
      </c>
    </row>
    <row r="130" spans="2:51" s="14" customFormat="1" ht="11.25">
      <c r="B130" s="210"/>
      <c r="C130" s="211"/>
      <c r="D130" s="201" t="s">
        <v>172</v>
      </c>
      <c r="E130" s="212" t="s">
        <v>19</v>
      </c>
      <c r="F130" s="213" t="s">
        <v>1559</v>
      </c>
      <c r="G130" s="211"/>
      <c r="H130" s="214">
        <v>1</v>
      </c>
      <c r="I130" s="215"/>
      <c r="J130" s="211"/>
      <c r="K130" s="211"/>
      <c r="L130" s="216"/>
      <c r="M130" s="254"/>
      <c r="N130" s="255"/>
      <c r="O130" s="255"/>
      <c r="P130" s="255"/>
      <c r="Q130" s="255"/>
      <c r="R130" s="255"/>
      <c r="S130" s="255"/>
      <c r="T130" s="256"/>
      <c r="AT130" s="220" t="s">
        <v>172</v>
      </c>
      <c r="AU130" s="220" t="s">
        <v>81</v>
      </c>
      <c r="AV130" s="14" t="s">
        <v>81</v>
      </c>
      <c r="AW130" s="14" t="s">
        <v>33</v>
      </c>
      <c r="AX130" s="14" t="s">
        <v>79</v>
      </c>
      <c r="AY130" s="220" t="s">
        <v>160</v>
      </c>
    </row>
    <row r="131" spans="1:31" s="2" customFormat="1" ht="6.95" customHeight="1">
      <c r="A131" s="36"/>
      <c r="B131" s="49"/>
      <c r="C131" s="50"/>
      <c r="D131" s="50"/>
      <c r="E131" s="50"/>
      <c r="F131" s="50"/>
      <c r="G131" s="50"/>
      <c r="H131" s="50"/>
      <c r="I131" s="50"/>
      <c r="J131" s="50"/>
      <c r="K131" s="50"/>
      <c r="L131" s="41"/>
      <c r="M131" s="36"/>
      <c r="O131" s="36"/>
      <c r="P131" s="36"/>
      <c r="Q131" s="36"/>
      <c r="R131" s="36"/>
      <c r="S131" s="36"/>
      <c r="T131" s="36"/>
      <c r="U131" s="36"/>
      <c r="V131" s="36"/>
      <c r="W131" s="36"/>
      <c r="X131" s="36"/>
      <c r="Y131" s="36"/>
      <c r="Z131" s="36"/>
      <c r="AA131" s="36"/>
      <c r="AB131" s="36"/>
      <c r="AC131" s="36"/>
      <c r="AD131" s="36"/>
      <c r="AE131" s="36"/>
    </row>
  </sheetData>
  <sheetProtection algorithmName="SHA-512" hashValue="272/s2WdjtUCoDGj0AT66ZHgAeCyLcFAmMejYOTPDwcr1RLcLnLouocuo87xy71trvz26rp0PMQnQbl5GIp+Eg==" saltValue="HG6yhDP6/taxHmGFMe8ChyGj/P0L+dk91eCIFsDVaD/0DPxTKY2iuZZx/llB7be2UvvhO0642xg4Ftn5vlijOA==" spinCount="100000" sheet="1" objects="1" scenarios="1" formatColumns="0" formatRows="0" autoFilter="0"/>
  <autoFilter ref="C83:K130"/>
  <mergeCells count="9">
    <mergeCell ref="E50:H50"/>
    <mergeCell ref="E74:H74"/>
    <mergeCell ref="E76:H76"/>
    <mergeCell ref="L2:V2"/>
    <mergeCell ref="E7:H7"/>
    <mergeCell ref="E9:H9"/>
    <mergeCell ref="E18:H18"/>
    <mergeCell ref="E27:H27"/>
    <mergeCell ref="E48:H48"/>
  </mergeCells>
  <hyperlinks>
    <hyperlink ref="F88" r:id="rId1" display="https://podminky.urs.cz/item/CS_URS_2021_01/011002000"/>
    <hyperlink ref="F91" r:id="rId2" display="https://podminky.urs.cz/item/CS_URS_2021_01/012203000"/>
    <hyperlink ref="F93" r:id="rId3" display="https://podminky.urs.cz/item/CS_URS_2021_01/012303000"/>
    <hyperlink ref="F95" r:id="rId4" display="https://podminky.urs.cz/item/CS_URS_2021_01/013203000"/>
    <hyperlink ref="F99" r:id="rId5" display="https://podminky.urs.cz/item/CS_URS_2021_01/013254000"/>
    <hyperlink ref="F102" r:id="rId6" display="https://podminky.urs.cz/item/CS_URS_2021_01/030001000"/>
    <hyperlink ref="F113" r:id="rId7" display="https://podminky.urs.cz/item/CS_URS_2021_01/043002000"/>
    <hyperlink ref="F117" r:id="rId8" display="https://podminky.urs.cz/item/CS_URS_2021_01/045002000"/>
    <hyperlink ref="F129" r:id="rId9" display="https://podminky.urs.cz/item/CS_URS_2021_01/071103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DESKTOP-9FC8ANO\Comfor</dc:creator>
  <cp:keywords/>
  <dc:description/>
  <cp:lastModifiedBy>Kamila Filípková</cp:lastModifiedBy>
  <dcterms:created xsi:type="dcterms:W3CDTF">2022-01-20T08:34:41Z</dcterms:created>
  <dcterms:modified xsi:type="dcterms:W3CDTF">2023-05-10T08:13:04Z</dcterms:modified>
  <cp:category/>
  <cp:version/>
  <cp:contentType/>
  <cp:contentStatus/>
</cp:coreProperties>
</file>