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codeName="ThisWorkbook" defaultThemeVersion="166925"/>
  <workbookProtection lockStructure="1"/>
  <bookViews>
    <workbookView xWindow="65416" yWindow="65416" windowWidth="29040" windowHeight="15840" tabRatio="876" activeTab="0"/>
  </bookViews>
  <sheets>
    <sheet name="titulní strana" sheetId="11" r:id="rId1"/>
    <sheet name="identifikace Konzultanta (1)" sheetId="2" r:id="rId2"/>
    <sheet name="identifikace Konzultanta (&gt;1)" sheetId="14" r:id="rId3"/>
    <sheet name="Nabídková cena celková" sheetId="53" r:id="rId4"/>
    <sheet name="Nabídková cena Etapa 1" sheetId="12" r:id="rId5"/>
    <sheet name="Nabídková cena Etapa 2" sheetId="54" r:id="rId6"/>
    <sheet name="Nabídková cena Etapa 3" sheetId="55" r:id="rId7"/>
    <sheet name="základní a profesní způsobilost" sheetId="16" r:id="rId8"/>
    <sheet name="referenční zakázky" sheetId="18" r:id="rId9"/>
    <sheet name="klíčový personál" sheetId="32" r:id="rId10"/>
    <sheet name="1 | hlavní inženýr projektu" sheetId="33" r:id="rId11"/>
    <sheet name="2 | s. na pozemní komunikace" sheetId="46" r:id="rId12"/>
    <sheet name="3 | s. na mostní konstrukce" sheetId="47" r:id="rId13"/>
    <sheet name="4 | s. na inženýrskou činnost" sheetId="51" r:id="rId14"/>
    <sheet name="5 | s. na BIM" sheetId="52" r:id="rId15"/>
    <sheet name="seznam subdodavatelů" sheetId="24" r:id="rId16"/>
    <sheet name="ověřovací fáze" sheetId="30" r:id="rId17"/>
    <sheet name="zdroj dat (skrýt)" sheetId="17" state="hidden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<sst xmlns="http://schemas.openxmlformats.org/spreadsheetml/2006/main" count="899" uniqueCount="335">
  <si>
    <t>DOPIS NABÍDKY</t>
  </si>
  <si>
    <t>IDENTIFIKACE VEŘEJNÉ ZAKÁZKY A ŘÍZENÍ</t>
  </si>
  <si>
    <t>název zakázky</t>
  </si>
  <si>
    <t>druh zakázky</t>
  </si>
  <si>
    <t>služby</t>
  </si>
  <si>
    <t>režim zakázky</t>
  </si>
  <si>
    <t>nadlimitní</t>
  </si>
  <si>
    <t>druh řízení</t>
  </si>
  <si>
    <t>otevřené řízení</t>
  </si>
  <si>
    <t>ÚČEL A FORMA DOPISU NABÍDKY</t>
  </si>
  <si>
    <t>Dodavatel musí podat nabídku a prokázat splnění zadávacích podmínek předložením Dopisu nabídky zpracovaného v souladu s touto předlohou.</t>
  </si>
  <si>
    <r>
      <t xml:space="preserve">Dodavatel </t>
    </r>
    <r>
      <rPr>
        <b/>
        <i/>
        <sz val="10"/>
        <color theme="1"/>
        <rFont val="Arial"/>
        <family val="2"/>
      </rPr>
      <t>nemusí v nabídce předkládat žádné další doklady, dokumenty nebo údaje.</t>
    </r>
  </si>
  <si>
    <t>Veškeré další dokumenty Smlouvy (např. Formulář smlouvy atd.) se stanou součástí Smlouvy ve znění podle zadávací dokumentace doplněném v souladu s nabídkou vybraného dodavatele.</t>
  </si>
  <si>
    <t>Dodavatel může předložit Dopis nabídky bez podpisu. Jeho autenticita a neporušitelnost bude zajištěna použitím elektronického nástroje.</t>
  </si>
  <si>
    <r>
      <t xml:space="preserve">Z důvodu usnadnění hodnocení nabídek a posouzení podmínek účasti zadavatel doporučuje, aby účastník předložil Dopis nabídky </t>
    </r>
    <r>
      <rPr>
        <b/>
        <i/>
        <sz val="10"/>
        <color theme="1"/>
        <rFont val="Arial"/>
        <family val="2"/>
      </rPr>
      <t>ve formátu *.xlsx</t>
    </r>
    <r>
      <rPr>
        <i/>
        <sz val="10"/>
        <color theme="1"/>
        <rFont val="Arial"/>
        <family val="2"/>
      </rPr>
      <t>.</t>
    </r>
  </si>
  <si>
    <t>OBECNÉ POKYNY K VYPLNĚNÍ</t>
  </si>
  <si>
    <r>
      <t xml:space="preserve">Dodavatel musí na každém listu vyplnit </t>
    </r>
    <r>
      <rPr>
        <b/>
        <i/>
        <sz val="10"/>
        <color theme="1"/>
        <rFont val="Arial"/>
        <family val="2"/>
      </rPr>
      <t>všechny modře podbarvené buňky</t>
    </r>
    <r>
      <rPr>
        <i/>
        <sz val="10"/>
        <color theme="1"/>
        <rFont val="Arial"/>
        <family val="2"/>
      </rPr>
      <t>, pokud není výslovně stanoveno jinak.</t>
    </r>
  </si>
  <si>
    <t>Dodavatel nesmí upravovat jiné než modře podbarvené buňky, pokud není výslovně stanoveno jinak.</t>
  </si>
  <si>
    <t>DEFINICE</t>
  </si>
  <si>
    <t>Na všech listech mají níže uvedené pojmy následující význam:</t>
  </si>
  <si>
    <r>
      <t>"</t>
    </r>
    <r>
      <rPr>
        <b/>
        <i/>
        <sz val="10"/>
        <color theme="1"/>
        <rFont val="Arial"/>
        <family val="2"/>
      </rPr>
      <t>CZ-CC</t>
    </r>
    <r>
      <rPr>
        <i/>
        <sz val="10"/>
        <color theme="1"/>
        <rFont val="Arial"/>
        <family val="2"/>
      </rPr>
      <t>" je Klasifikace stavebních děl CZ-CC účinná od 1. 1. 2019, která je dostupná na: https://www.czso.cz/csu/czso/klasifikace_stavebnich_del_cz_cc_platna_od_1_1_2019</t>
    </r>
  </si>
  <si>
    <r>
      <t>"</t>
    </r>
    <r>
      <rPr>
        <b/>
        <i/>
        <sz val="10"/>
        <color theme="1"/>
        <rFont val="Arial"/>
        <family val="2"/>
      </rPr>
      <t>Dopravní stavba</t>
    </r>
    <r>
      <rPr>
        <i/>
        <sz val="10"/>
        <color theme="1"/>
        <rFont val="Arial"/>
        <family val="2"/>
      </rPr>
      <t>" je jakákoli stavba spadající podle CZ-CC do oddílu „21 Dopravní díla“, s výjimkou skupiny „213 Plochy letišť“ a „215 Přístavy, vodní cesty, vodní stupně a ostatní vodní díla“</t>
    </r>
  </si>
  <si>
    <r>
      <t>"</t>
    </r>
    <r>
      <rPr>
        <b/>
        <i/>
        <sz val="10"/>
        <color theme="1"/>
        <rFont val="Arial"/>
        <family val="2"/>
      </rPr>
      <t>Realizace"</t>
    </r>
    <r>
      <rPr>
        <i/>
        <sz val="10"/>
        <color theme="1"/>
        <rFont val="Arial"/>
        <family val="2"/>
      </rPr>
      <t xml:space="preserve"> je novostavba, rekonstrukce, oprava nebo úprava stavby nebo její části</t>
    </r>
  </si>
  <si>
    <r>
      <t>"</t>
    </r>
    <r>
      <rPr>
        <b/>
        <i/>
        <sz val="10"/>
        <color theme="1"/>
        <rFont val="Arial"/>
        <family val="2"/>
      </rPr>
      <t>Rozhodnutí</t>
    </r>
    <r>
      <rPr>
        <i/>
        <sz val="10"/>
        <color theme="1"/>
        <rFont val="Arial"/>
        <family val="2"/>
      </rPr>
      <t>" je:</t>
    </r>
  </si>
  <si>
    <t>▪ jakékoli z následujících rozhodnutí podle zákona č. 183/2006 Sb., o územním plánování a stavebním řádu (stavební zákon), ve znění pozdějších předpisů:</t>
  </si>
  <si>
    <t>▪ společné povolení</t>
  </si>
  <si>
    <t>▪ rozhodnutí o umístění stavby</t>
  </si>
  <si>
    <t>▪ stavební povolení</t>
  </si>
  <si>
    <t>▪ jakýkoli jiný akt obdobné povahy vydávaný podle dřívější právní úpravy nebo právního řádu státu odlišného od České republiky</t>
  </si>
  <si>
    <r>
      <t>"</t>
    </r>
    <r>
      <rPr>
        <b/>
        <i/>
        <sz val="10"/>
        <color theme="1"/>
        <rFont val="Arial"/>
        <family val="2"/>
      </rPr>
      <t>Vyhláška 499/2006"</t>
    </r>
    <r>
      <rPr>
        <i/>
        <sz val="10"/>
        <color theme="1"/>
        <rFont val="Arial"/>
        <family val="2"/>
      </rPr>
      <t xml:space="preserve"> je vyhláška č. 499/2006 Sb., o dokumentaci staveb, ve znění pozdějších předpisů</t>
    </r>
  </si>
  <si>
    <r>
      <t>"</t>
    </r>
    <r>
      <rPr>
        <b/>
        <i/>
        <sz val="10"/>
        <rFont val="Arial"/>
        <family val="2"/>
      </rPr>
      <t>Vyhláška 146/2008"</t>
    </r>
    <r>
      <rPr>
        <i/>
        <sz val="10"/>
        <rFont val="Arial"/>
        <family val="2"/>
      </rPr>
      <t xml:space="preserve"> je vyhláška č. 146/2008 Sb., o rozsahu a obsahu projektové dokumentace dopravních staveb, ve znění pozdějších předpisů</t>
    </r>
  </si>
  <si>
    <r>
      <t>"</t>
    </r>
    <r>
      <rPr>
        <b/>
        <i/>
        <sz val="10"/>
        <color theme="1"/>
        <rFont val="Arial"/>
        <family val="2"/>
      </rPr>
      <t>ZZVZ</t>
    </r>
    <r>
      <rPr>
        <i/>
        <sz val="10"/>
        <color theme="1"/>
        <rFont val="Arial"/>
        <family val="2"/>
      </rPr>
      <t>" je zákon č. 134/2016 Sb., o zadávání veřejných zakázek, ve znění pozdějších předpisů</t>
    </r>
  </si>
  <si>
    <r>
      <t xml:space="preserve">Zkratky 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DUSP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 xml:space="preserve"> zahrnují také:</t>
    </r>
  </si>
  <si>
    <t>▪ jakoukoli dokumentaci obdobného stupně či rozsahu zpracovanou podle dřívější právní úpravy nebo právního řádu státu odlišného od České republiky.</t>
  </si>
  <si>
    <t>▪ změnu takové dokumentace, pokud cena zpracování takové změny byla alespoň ve výši 30 % ceny zpracování původní dokumentace</t>
  </si>
  <si>
    <t>IDENTIFIKACE KONZULTANTA (JEDEN DODAVATEL PODÁVAJÍCÍ NABÍDKU)</t>
  </si>
  <si>
    <t>název</t>
  </si>
  <si>
    <t>sídlo</t>
  </si>
  <si>
    <t>IČO</t>
  </si>
  <si>
    <t>dodavatel je malý či střední podnik</t>
  </si>
  <si>
    <t>[vyberte z rozevíracího seznamu]</t>
  </si>
  <si>
    <t>KONTAKT PRO ÚČELY ŘÍZENÍ</t>
  </si>
  <si>
    <t>kontaktní osoba</t>
  </si>
  <si>
    <t>telefon</t>
  </si>
  <si>
    <t>e-mail</t>
  </si>
  <si>
    <t>DALŠÍ POKYNY K VYPLNĚNÍ</t>
  </si>
  <si>
    <t>Pokud se jedná o společnou nabídku více dodavatelů, dodavatelé tento list nevyplňují.</t>
  </si>
  <si>
    <t>IDENTIFIKACE KONZULTANTA (VÍCE DODAVATELŮ PODÁVAJÍCÍCH SPOLEČNOU NABÍDKU)</t>
  </si>
  <si>
    <t>Společník 1 (vedoucí společník)</t>
  </si>
  <si>
    <t>společník je malý či střední podnik</t>
  </si>
  <si>
    <t>Společník 2</t>
  </si>
  <si>
    <t xml:space="preserve"> </t>
  </si>
  <si>
    <t>Společník 3</t>
  </si>
  <si>
    <t>jméno a příjmení kontaktní osoby</t>
  </si>
  <si>
    <t>ODPOVĚDNOST ZA PLNĚNÍ ZAKÁZKY</t>
  </si>
  <si>
    <r>
      <t xml:space="preserve">Všichni dodavatelé, kteří společně podali tuto nabídku, </t>
    </r>
    <r>
      <rPr>
        <b/>
        <sz val="10"/>
        <color theme="1"/>
        <rFont val="Arial"/>
        <family val="2"/>
      </rPr>
      <t>nesou společnou a nerozdílnou odpovědnost</t>
    </r>
    <r>
      <rPr>
        <sz val="10"/>
        <color theme="1"/>
        <rFont val="Arial"/>
        <family val="2"/>
      </rPr>
      <t xml:space="preserve"> za plnění zakázky.</t>
    </r>
  </si>
  <si>
    <t>Dodavatelé na žádost zadavatele předloží doklad, ze kterého jednoznačně vyplývá uvedená skutečnost, např. smlouvu o společnosti.</t>
  </si>
  <si>
    <t>Pokud se jedná o nabídku jednoho dodavatele, dodavatel tento list nevyplňuje.</t>
  </si>
  <si>
    <t>Pokud je počet dodavatelů podávajících společnou nabídku menší než 3, dodavatelé mohou dotčené řádky odstranit.</t>
  </si>
  <si>
    <t>Pokud je počet dodavatelů podávajících společnou nabídku větší než 3, dodavatelé mohou kopírovat dotčené řádky podle potřeby.</t>
  </si>
  <si>
    <r>
      <t xml:space="preserve">Musíte uvést </t>
    </r>
    <r>
      <rPr>
        <b/>
        <i/>
        <sz val="10"/>
        <color theme="1"/>
        <rFont val="Arial"/>
        <family val="2"/>
      </rPr>
      <t>procentně</t>
    </r>
    <r>
      <rPr>
        <i/>
        <sz val="10"/>
        <color theme="1"/>
        <rFont val="Arial"/>
        <family val="2"/>
      </rPr>
      <t xml:space="preserve"> vyjádřenou </t>
    </r>
    <r>
      <rPr>
        <b/>
        <i/>
        <sz val="10"/>
        <color theme="1"/>
        <rFont val="Arial"/>
        <family val="2"/>
      </rPr>
      <t>část paušální sazby</t>
    </r>
    <r>
      <rPr>
        <i/>
        <sz val="10"/>
        <color theme="1"/>
        <rFont val="Arial"/>
        <family val="2"/>
      </rPr>
      <t xml:space="preserve"> u každé fáze, která </t>
    </r>
    <r>
      <rPr>
        <b/>
        <i/>
        <sz val="10"/>
        <color theme="1"/>
        <rFont val="Arial"/>
        <family val="2"/>
      </rPr>
      <t>nesmí být nižší než min. část paušální sazby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vyšší než max. část paušální sazby</t>
    </r>
    <r>
      <rPr>
        <i/>
        <sz val="10"/>
        <color theme="1"/>
        <rFont val="Arial"/>
        <family val="2"/>
      </rPr>
      <t>.</t>
    </r>
  </si>
  <si>
    <t>fáze</t>
  </si>
  <si>
    <t>viz níže</t>
  </si>
  <si>
    <r>
      <t>část paušální sazby (%)</t>
    </r>
    <r>
      <rPr>
        <sz val="10"/>
        <color theme="1"/>
        <rFont val="Arial"/>
        <family val="2"/>
      </rPr>
      <t> </t>
    </r>
  </si>
  <si>
    <t>min. část paušální sazby (%)</t>
  </si>
  <si>
    <t>max. část paušální sazby (%)</t>
  </si>
  <si>
    <t>platební milník</t>
  </si>
  <si>
    <t>část paušální sazby (Kč)</t>
  </si>
  <si>
    <t xml:space="preserve">
příprava
</t>
  </si>
  <si>
    <t>vydání potvrzení o převzetí výstupů</t>
  </si>
  <si>
    <t xml:space="preserve">
</t>
  </si>
  <si>
    <t xml:space="preserve">
výběr Zhotovitele
</t>
  </si>
  <si>
    <t>den
uzavření
Smlouvy o dílo</t>
  </si>
  <si>
    <t xml:space="preserve">
kontrolní součet
</t>
  </si>
  <si>
    <t>č.</t>
  </si>
  <si>
    <t>člen projektového týmu</t>
  </si>
  <si>
    <t>DOPLŇUJÍCÍ ÚDAJE K NABÍDKOVÉ CENĚ</t>
  </si>
  <si>
    <r>
      <t xml:space="preserve">Předpokládané počty hodin jsou pouze </t>
    </r>
    <r>
      <rPr>
        <b/>
        <i/>
        <sz val="10"/>
        <color theme="1"/>
        <rFont val="Arial"/>
        <family val="2"/>
      </rPr>
      <t>orientační</t>
    </r>
    <r>
      <rPr>
        <i/>
        <sz val="10"/>
        <color theme="1"/>
        <rFont val="Arial"/>
        <family val="2"/>
      </rPr>
      <t xml:space="preserve"> a byly stanoveny na základě odhadu zadavatele/Objednatele.</t>
    </r>
  </si>
  <si>
    <r>
      <rPr>
        <b/>
        <i/>
        <sz val="10"/>
        <color theme="1"/>
        <rFont val="Arial"/>
        <family val="2"/>
      </rPr>
      <t>Skutečný rozsah</t>
    </r>
    <r>
      <rPr>
        <i/>
        <sz val="10"/>
        <color theme="1"/>
        <rFont val="Arial"/>
        <family val="2"/>
      </rPr>
      <t xml:space="preserve"> doplňkových povinností se bude odvíjet od </t>
    </r>
    <r>
      <rPr>
        <b/>
        <i/>
        <sz val="10"/>
        <color theme="1"/>
        <rFont val="Arial"/>
        <family val="2"/>
      </rPr>
      <t>časových okolností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skutečných potřeb</t>
    </r>
    <r>
      <rPr>
        <i/>
        <sz val="10"/>
        <color theme="1"/>
        <rFont val="Arial"/>
        <family val="2"/>
      </rPr>
      <t xml:space="preserve"> Projektu a Objednatele.</t>
    </r>
  </si>
  <si>
    <t>NEJVYŠŠÍ MOŽNÁ A NEJNIŽŠÍ HODNOTITELNÁ NABÍDKOVÁ CENA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</si>
  <si>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</si>
  <si>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může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nižší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nejnižší hodnotitelnou nabídkovou cenu</t>
    </r>
    <r>
      <rPr>
        <i/>
        <sz val="10"/>
        <color theme="1"/>
        <rFont val="Arial"/>
        <family val="2"/>
      </rPr>
      <t xml:space="preserve"> s důsledky popsanými v zadávací dokumentaci.</t>
    </r>
  </si>
  <si>
    <t>nejvyšší možná nabídková cena</t>
  </si>
  <si>
    <t>Kč bez DPH</t>
  </si>
  <si>
    <t>nejnižší hodnotitelná nabídková cena</t>
  </si>
  <si>
    <t>NEJVYŠŠÍ MOŽNÁ HODINOVÁ SAZBA</t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</si>
  <si>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u žádné pozice nabídnout </t>
    </r>
    <r>
      <rPr>
        <b/>
        <i/>
        <sz val="10"/>
        <color theme="1"/>
        <rFont val="Arial"/>
        <family val="2"/>
      </rPr>
      <t>vyšší než nejvyšší možnou hodinovou sazbu</t>
    </r>
    <r>
      <rPr>
        <i/>
        <sz val="10"/>
        <color theme="1"/>
        <rFont val="Arial"/>
        <family val="2"/>
      </rPr>
      <t>.</t>
    </r>
  </si>
  <si>
    <t>nejvyšší možná hodinová sazba</t>
  </si>
  <si>
    <t>PŘEDPOKLÁDANÁ DOBA PROVÁDĚNÍ DÍLA</t>
  </si>
  <si>
    <t>Způsob stanovení předpokládaného počtu hodin výkonu autorského dozoru je stanoven v Příloze 1 [Rozsah služeb].</t>
  </si>
  <si>
    <t>předpokládaná doba provádění Díla</t>
  </si>
  <si>
    <t>měsíců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</si>
  <si>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</si>
  <si>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</si>
  <si>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</si>
  <si>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</si>
  <si>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</si>
  <si>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</si>
  <si>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Dodavatel nemusí takové doklady předkládat v nabídce, zadavatel však může v průběhu řízení požádat o jejich předložení.</t>
  </si>
  <si>
    <t>TECHNICKÁ KVALIFIKACE - REFERENČNÍ ZAKÁZKY</t>
  </si>
  <si>
    <t>OBECNÉ PARAMETRY</t>
  </si>
  <si>
    <r>
      <t xml:space="preserve">Ke zvláštnímu parametru níže můžete uvést </t>
    </r>
    <r>
      <rPr>
        <b/>
        <i/>
        <sz val="10"/>
        <rFont val="Arial"/>
        <family val="2"/>
      </rPr>
      <t>pouze zakázku</t>
    </r>
    <r>
      <rPr>
        <i/>
        <sz val="10"/>
        <rFont val="Arial"/>
        <family val="2"/>
      </rPr>
      <t xml:space="preserve">, která zároveň splňuje </t>
    </r>
    <r>
      <rPr>
        <b/>
        <i/>
        <sz val="10"/>
        <rFont val="Arial"/>
        <family val="2"/>
      </rPr>
      <t>všechny obecné parametry</t>
    </r>
    <r>
      <rPr>
        <i/>
        <sz val="10"/>
        <rFont val="Arial"/>
        <family val="2"/>
      </rPr>
      <t>.</t>
    </r>
  </si>
  <si>
    <t>parametr</t>
  </si>
  <si>
    <t>1</t>
  </si>
  <si>
    <t>pro každou níže uvedenou zakázku platí, že:</t>
  </si>
  <si>
    <t>1.1</t>
  </si>
  <si>
    <t>ZVLÁŠTNÍ PARAMETRY</t>
  </si>
  <si>
    <r>
      <t xml:space="preserve">Ke </t>
    </r>
    <r>
      <rPr>
        <b/>
        <i/>
        <sz val="10"/>
        <rFont val="Arial"/>
        <family val="2"/>
      </rPr>
      <t>každému</t>
    </r>
    <r>
      <rPr>
        <i/>
        <sz val="10"/>
        <rFont val="Arial"/>
        <family val="2"/>
      </rPr>
      <t xml:space="preserve"> parametru musíte uvést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</si>
  <si>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, např. 2.1 a 2.2)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</si>
  <si>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</si>
  <si>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 xml:space="preserve">Pokud k parametru uvedete zakázku, kterou dodavatel plnil </t>
    </r>
    <r>
      <rPr>
        <b/>
        <i/>
        <sz val="10"/>
        <color theme="1"/>
        <rFont val="Arial"/>
        <family val="2"/>
      </rPr>
      <t>společně s jiným subjektem</t>
    </r>
    <r>
      <rPr>
        <i/>
        <sz val="10"/>
        <color theme="1"/>
        <rFont val="Arial"/>
        <family val="2"/>
      </rPr>
      <t xml:space="preserve">, musel být parametr splněn v rámci </t>
    </r>
    <r>
      <rPr>
        <b/>
        <i/>
        <sz val="10"/>
        <color theme="1"/>
        <rFont val="Arial"/>
        <family val="2"/>
      </rPr>
      <t>skutečného podílu</t>
    </r>
    <r>
      <rPr>
        <i/>
        <sz val="10"/>
        <color theme="1"/>
        <rFont val="Arial"/>
        <family val="2"/>
      </rPr>
      <t xml:space="preserve"> dodavatele na realizaci takové zakázky.</t>
    </r>
  </si>
  <si>
    <r>
      <rPr>
        <b/>
        <i/>
        <sz val="10"/>
        <color theme="1"/>
        <rFont val="Arial"/>
        <family val="2"/>
      </rPr>
      <t>Název dodavatele</t>
    </r>
    <r>
      <rPr>
        <i/>
        <sz val="10"/>
        <color theme="1"/>
        <rFont val="Arial"/>
        <family val="2"/>
      </rPr>
      <t xml:space="preserve"> musíte vyplnit pouze v případě, že je odlišný od dodavatele podávajícího nabídku (např. pokud se jedná o referenční zakázku pouze jednoho ze společníků nebo referenční zakázku jiné osoby).</t>
    </r>
  </si>
  <si>
    <t>popis doplňující informace</t>
  </si>
  <si>
    <t>doplňující informace</t>
  </si>
  <si>
    <t>datum dokončení / splnění param.</t>
  </si>
  <si>
    <t>název dodavatele</t>
  </si>
  <si>
    <t>název klienta</t>
  </si>
  <si>
    <t>e-mail a/nebo tel., případně URL, na kterém lze údaje ověřit</t>
  </si>
  <si>
    <t>2</t>
  </si>
  <si>
    <t>zakázka zahrnovala:</t>
  </si>
  <si>
    <t>2.1</t>
  </si>
  <si>
    <t>předpokládané investiční náklady
(Kč bez DPH)</t>
  </si>
  <si>
    <t>2.2</t>
  </si>
  <si>
    <t>2.3a</t>
  </si>
  <si>
    <t>délka přemostění
(m)</t>
  </si>
  <si>
    <t>2.3b</t>
  </si>
  <si>
    <t>2.4a</t>
  </si>
  <si>
    <t>2.4b</t>
  </si>
  <si>
    <t>PODMÍNKY PRO PŘEDLOŽENÍ ÚDAJŮ K REFEREČNÍM ZAKÁZKÁM</t>
  </si>
  <si>
    <t>Dodavatel musí předložit předepsaný seznam referenčních zakázek s uvedením stanovených údajů a za dodržení výše stanovených podmínek.</t>
  </si>
  <si>
    <t>Dodavatel nesmí nahradit seznam referenčních zakázek v nabídce čestným prohlášením.</t>
  </si>
  <si>
    <t>TECHNICKÁ KVALIFIKACE A HODNOCENÍ - KLÍČOVÝ PERSONÁL</t>
  </si>
  <si>
    <r>
      <t xml:space="preserve">Na </t>
    </r>
    <r>
      <rPr>
        <b/>
        <i/>
        <sz val="10"/>
        <rFont val="Arial"/>
        <family val="2"/>
      </rPr>
      <t>každou</t>
    </r>
    <r>
      <rPr>
        <i/>
        <sz val="10"/>
        <rFont val="Arial"/>
        <family val="2"/>
      </rPr>
      <t xml:space="preserve"> pozici můžete navrhnout </t>
    </r>
    <r>
      <rPr>
        <b/>
        <i/>
        <sz val="10"/>
        <rFont val="Arial"/>
        <family val="2"/>
      </rPr>
      <t>pouze 1 osobu</t>
    </r>
    <r>
      <rPr>
        <i/>
        <sz val="10"/>
        <rFont val="Arial"/>
        <family val="2"/>
      </rPr>
      <t>.</t>
    </r>
  </si>
  <si>
    <t>Obsahová náplň pozic je uvedena na samostatných listech jednotlivých pozic.</t>
  </si>
  <si>
    <t>pozice</t>
  </si>
  <si>
    <t>jméno a příjmení</t>
  </si>
  <si>
    <t>hlavní inženýr projektu</t>
  </si>
  <si>
    <t>specialista na mostní konstrukce</t>
  </si>
  <si>
    <t>specialista na pozemní komunikace</t>
  </si>
  <si>
    <t>PODMÍNKY PRO PŘEDLOŽENÍ ÚDAJŮ KE KLÍČOVÉMU PERSONÁLU</t>
  </si>
  <si>
    <t>Dodavatel musí předložit předepsaný seznam klíčového personálu s uvedením stanovených údajů a za dodržení stanovených podmínek.</t>
  </si>
  <si>
    <t>Součástí seznamu klíčového personálu jsou i samostatné listy jednotlivých pozic.</t>
  </si>
  <si>
    <t>Dodavatel nesmí nahradit seznam klíčového personálu v nabídce čestným prohlášením.</t>
  </si>
  <si>
    <t>NEJVYŠŠÍ MOŽNÝ POČET DÍLČÍCH BODŮ</t>
  </si>
  <si>
    <t>Níže je uveden přehled možných počtů dílčích bodů, které můžete získat v kritériu "Zkušenosti klíčového personálu". Podrobnosti jsou uvedeny na listech jednotlivých pozic.</t>
  </si>
  <si>
    <t>možný počet dílčích bodů</t>
  </si>
  <si>
    <t>celkem</t>
  </si>
  <si>
    <r>
      <t>"Autorizační zákon"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je zákon č. 360/1992 Sb., o výkonu povolání autorizovaných architektů a o výkonu povolání autorizovaných inženýrů a techniků činných ve výstavbě (autorizační zákon), ve znění pozdějších předpisů</t>
    </r>
  </si>
  <si>
    <t>POPIS POZICE</t>
  </si>
  <si>
    <t>aktivně vede případné setkání v ověřovací fázi podle ust. 8 zadávací dokumentace</t>
  </si>
  <si>
    <t>aktivně se podílí na plnění zakázky</t>
  </si>
  <si>
    <t>vykonává veškerá práva a povinnosti hlavního inženýra projektu podle Smlouvy</t>
  </si>
  <si>
    <t>ODBORNOST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</si>
  <si>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oprávnění</t>
    </r>
    <r>
      <rPr>
        <i/>
        <sz val="10"/>
        <color theme="1"/>
        <rFont val="Arial"/>
        <family val="2"/>
      </rPr>
      <t>, např. osvědčení.</t>
    </r>
  </si>
  <si>
    <r>
      <t xml:space="preserve">Pokud je daná osoba držitelem obdobného dokladu vydaného podle </t>
    </r>
    <r>
      <rPr>
        <b/>
        <i/>
        <sz val="10"/>
        <color theme="1"/>
        <rFont val="Arial"/>
        <family val="2"/>
      </rPr>
      <t>právního řádu státu odlišného od České republiky</t>
    </r>
    <r>
      <rPr>
        <i/>
        <sz val="10"/>
        <color theme="1"/>
        <rFont val="Arial"/>
        <family val="2"/>
      </rPr>
      <t xml:space="preserve">, musíte na výzvu zadavatele v ověřovací fázi podle ust. 8 zadávací dokumentace předložit doklad o jejím </t>
    </r>
    <r>
      <rPr>
        <b/>
        <i/>
        <sz val="10"/>
        <color theme="1"/>
        <rFont val="Arial"/>
        <family val="2"/>
      </rPr>
      <t>oprávnění vykonávat činnosti uvedené v popisu pozice na území České republiky</t>
    </r>
    <r>
      <rPr>
        <i/>
        <sz val="10"/>
        <color theme="1"/>
        <rFont val="Arial"/>
        <family val="2"/>
      </rPr>
      <t>.</t>
    </r>
  </si>
  <si>
    <t>dodavatel čestně prohlašuje, že daná osoba:</t>
  </si>
  <si>
    <t xml:space="preserve">
je rodilým mluvčím českého nebo slovenského jazyka, nebo má znalost některého z uvedených jazyků min. na úrovni B2 podle Společného evropského referenčního rámce
</t>
  </si>
  <si>
    <t>1.2</t>
  </si>
  <si>
    <t xml:space="preserve">
má zkušenosti spočívající v účasti na realizaci níže uvedených zakázek splňujících níže uvedené obecné a zvláštní parametry
</t>
  </si>
  <si>
    <t>1.3</t>
  </si>
  <si>
    <t>OBECNÉ PARAMETRY ZKUŠENOSTÍ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</si>
  <si>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</si>
  <si>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t>dodavatel čestně prohlašuje, že pro každou níže uvedenou zakázku platí, že:</t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</si>
  <si>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</si>
  <si>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t>ZVLÁŠTNÍ PARAMETRY ZKUŠENOSTÍ</t>
  </si>
  <si>
    <r>
      <t xml:space="preserve">Ke každému </t>
    </r>
    <r>
      <rPr>
        <b/>
        <i/>
        <sz val="10"/>
        <rFont val="Arial"/>
        <family val="2"/>
      </rPr>
      <t>oranžovému parametru</t>
    </r>
    <r>
      <rPr>
        <i/>
        <sz val="10"/>
        <rFont val="Arial"/>
        <family val="2"/>
      </rPr>
      <t xml:space="preserve"> musíte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prokázání splnění podmínek kvalifikace</t>
    </r>
    <r>
      <rPr>
        <i/>
        <sz val="10"/>
        <rFont val="Arial"/>
        <family val="2"/>
      </rPr>
      <t>.</t>
    </r>
  </si>
  <si>
    <r>
      <t xml:space="preserve">Ke každému </t>
    </r>
    <r>
      <rPr>
        <b/>
        <i/>
        <sz val="10"/>
        <rFont val="Arial"/>
        <family val="2"/>
      </rPr>
      <t>zelenému parametru</t>
    </r>
    <r>
      <rPr>
        <i/>
        <sz val="10"/>
        <rFont val="Arial"/>
        <family val="2"/>
      </rPr>
      <t xml:space="preserve"> můžete uvést </t>
    </r>
    <r>
      <rPr>
        <b/>
        <i/>
        <sz val="10"/>
        <rFont val="Arial"/>
        <family val="2"/>
      </rPr>
      <t>1 zakázku</t>
    </r>
    <r>
      <rPr>
        <i/>
        <sz val="10"/>
        <rFont val="Arial"/>
        <family val="2"/>
      </rPr>
      <t xml:space="preserve"> pro účely </t>
    </r>
    <r>
      <rPr>
        <b/>
        <i/>
        <sz val="10"/>
        <rFont val="Arial"/>
        <family val="2"/>
      </rPr>
      <t>získání dílčích bodů v kritériu "Zkušenosti klíčového personálu"</t>
    </r>
    <r>
      <rPr>
        <i/>
        <sz val="10"/>
        <rFont val="Arial"/>
        <family val="2"/>
      </rPr>
      <t xml:space="preserve">. Předmětem hodnocení jsou uvedené </t>
    </r>
    <r>
      <rPr>
        <b/>
        <i/>
        <sz val="10"/>
        <rFont val="Arial"/>
        <family val="2"/>
      </rPr>
      <t>základní údaje</t>
    </r>
    <r>
      <rPr>
        <i/>
        <sz val="10"/>
        <rFont val="Arial"/>
        <family val="2"/>
      </rPr>
      <t>.</t>
    </r>
  </si>
  <si>
    <r>
      <t xml:space="preserve">K </t>
    </r>
    <r>
      <rPr>
        <b/>
        <i/>
        <sz val="10"/>
        <color theme="1"/>
        <rFont val="Arial"/>
        <family val="2"/>
      </rPr>
      <t xml:space="preserve">odlišným parametrům </t>
    </r>
    <r>
      <rPr>
        <i/>
        <sz val="10"/>
        <color theme="1"/>
        <rFont val="Arial"/>
        <family val="2"/>
      </rPr>
      <t xml:space="preserve">(mají </t>
    </r>
    <r>
      <rPr>
        <b/>
        <i/>
        <sz val="10"/>
        <color theme="1"/>
        <rFont val="Arial"/>
        <family val="2"/>
      </rPr>
      <t>různé počáteční číslo</t>
    </r>
    <r>
      <rPr>
        <i/>
        <sz val="10"/>
        <color theme="1"/>
        <rFont val="Arial"/>
        <family val="2"/>
      </rPr>
      <t>)</t>
    </r>
    <r>
      <rPr>
        <b/>
        <i/>
        <sz val="10"/>
        <color theme="1"/>
        <rFont val="Arial"/>
        <family val="2"/>
      </rPr>
      <t xml:space="preserve"> můžete uvést shodnou zakázku</t>
    </r>
    <r>
      <rPr>
        <i/>
        <sz val="10"/>
        <color theme="1"/>
        <rFont val="Arial"/>
        <family val="2"/>
      </rPr>
      <t xml:space="preserve">. V takovém případě můžete u každého opakovaného výskytu uvést </t>
    </r>
    <r>
      <rPr>
        <b/>
        <i/>
        <sz val="10"/>
        <color theme="1"/>
        <rFont val="Arial"/>
        <family val="2"/>
      </rPr>
      <t>pouze název zakázky</t>
    </r>
    <r>
      <rPr>
        <i/>
        <sz val="10"/>
        <color theme="1"/>
        <rFont val="Arial"/>
        <family val="2"/>
      </rPr>
      <t xml:space="preserve"> bez dalších shodných údajů.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</si>
  <si>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</si>
  <si>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r>
      <t xml:space="preserve">Za každou zakázku splňující </t>
    </r>
    <r>
      <rPr>
        <b/>
        <i/>
        <sz val="10"/>
        <rFont val="Arial"/>
        <family val="2"/>
      </rPr>
      <t>zelený parametr</t>
    </r>
    <r>
      <rPr>
        <i/>
        <sz val="10"/>
        <rFont val="Arial"/>
        <family val="2"/>
      </rPr>
      <t xml:space="preserve"> získáte </t>
    </r>
    <r>
      <rPr>
        <b/>
        <i/>
        <sz val="10"/>
        <rFont val="Arial"/>
        <family val="2"/>
      </rPr>
      <t>počet dílčích bodů stanovený v řádku</t>
    </r>
    <r>
      <rPr>
        <i/>
        <sz val="10"/>
        <rFont val="Arial"/>
        <family val="2"/>
      </rPr>
      <t>, do kterého ji uvedete (po zvolení příslušné možnosti ve sloupci "reakce dodavatele" se daný počet bodů zvýrazní zeleně).</t>
    </r>
    <r>
      <rPr>
        <b/>
        <i/>
        <sz val="10"/>
        <rFont val="Arial"/>
        <family val="2"/>
      </rPr>
      <t xml:space="preserve"> Pořadí zakázek</t>
    </r>
    <r>
      <rPr>
        <i/>
        <sz val="10"/>
        <rFont val="Arial"/>
        <family val="2"/>
      </rPr>
      <t xml:space="preserve"> v řádcích se zelenými parametry </t>
    </r>
    <r>
      <rPr>
        <b/>
        <i/>
        <sz val="10"/>
        <rFont val="Arial"/>
        <family val="2"/>
      </rPr>
      <t>nelze po podání nabídky jakkoli měnit</t>
    </r>
    <r>
      <rPr>
        <i/>
        <sz val="10"/>
        <rFont val="Arial"/>
        <family val="2"/>
      </rPr>
      <t>.</t>
    </r>
  </si>
  <si>
    <r>
      <t xml:space="preserve">Pokud tedy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ponecháte z jakéhokoli důvodu vyšší řádek </t>
    </r>
    <r>
      <rPr>
        <b/>
        <i/>
        <sz val="10"/>
        <rFont val="Arial"/>
        <family val="2"/>
      </rPr>
      <t>prázdný</t>
    </r>
    <r>
      <rPr>
        <i/>
        <sz val="10"/>
        <rFont val="Arial"/>
        <family val="2"/>
      </rPr>
      <t xml:space="preserve"> a pouze do nižšího řádku uvedete zakázku, která parametr splňuje, získáte </t>
    </r>
    <r>
      <rPr>
        <b/>
        <i/>
        <sz val="10"/>
        <rFont val="Arial"/>
        <family val="2"/>
      </rPr>
      <t>pouze 0,5 bodu</t>
    </r>
    <r>
      <rPr>
        <i/>
        <sz val="10"/>
        <rFont val="Arial"/>
        <family val="2"/>
      </rPr>
      <t>.</t>
    </r>
  </si>
  <si>
    <r>
      <t xml:space="preserve">Stejně tak, pokud např. v řádcích se </t>
    </r>
    <r>
      <rPr>
        <b/>
        <i/>
        <sz val="10"/>
        <rFont val="Arial"/>
        <family val="2"/>
      </rPr>
      <t>shodnými zelenými parametry</t>
    </r>
    <r>
      <rPr>
        <i/>
        <sz val="10"/>
        <rFont val="Arial"/>
        <family val="2"/>
      </rPr>
      <t>, kdy je stanoven možný počet dílčích bodů u vyššího řádku "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>" a u nižšího řádku "</t>
    </r>
    <r>
      <rPr>
        <b/>
        <i/>
        <sz val="10"/>
        <rFont val="Arial"/>
        <family val="2"/>
      </rPr>
      <t>0,5</t>
    </r>
    <r>
      <rPr>
        <i/>
        <sz val="10"/>
        <rFont val="Arial"/>
        <family val="2"/>
      </rPr>
      <t xml:space="preserve">", uvedete do vyššího řádku takovou zakázku, u které je z uvedených údajů patrné, že </t>
    </r>
    <r>
      <rPr>
        <b/>
        <i/>
        <sz val="10"/>
        <rFont val="Arial"/>
        <family val="2"/>
      </rPr>
      <t>parametr ve skutečnosti nesplňuje,</t>
    </r>
    <r>
      <rPr>
        <i/>
        <sz val="10"/>
        <rFont val="Arial"/>
        <family val="2"/>
      </rPr>
      <t xml:space="preserve"> a pouze do nižšího řádku zakázku, která parametr splňuje, získáte opět pouze </t>
    </r>
    <r>
      <rPr>
        <b/>
        <i/>
        <sz val="10"/>
        <rFont val="Arial"/>
        <family val="2"/>
      </rPr>
      <t>0,5 bodu</t>
    </r>
    <r>
      <rPr>
        <i/>
        <sz val="10"/>
        <rFont val="Arial"/>
        <family val="2"/>
      </rPr>
      <t>.</t>
    </r>
  </si>
  <si>
    <t>základní údaje</t>
  </si>
  <si>
    <t>doplňující údaje</t>
  </si>
  <si>
    <t>reakce dodavatele</t>
  </si>
  <si>
    <t>popis upřesňujícího údaje</t>
  </si>
  <si>
    <t>upřesňující údaj</t>
  </si>
  <si>
    <t>doklad potvrzující
zvláštní parametr</t>
  </si>
  <si>
    <t>jméno a příjmení
kontaktní osoby</t>
  </si>
  <si>
    <t>3</t>
  </si>
  <si>
    <t>dodavatel čestně prohlašuje, že zakázka zahrnovala:</t>
  </si>
  <si>
    <t>3.1a</t>
  </si>
  <si>
    <t>3.1b</t>
  </si>
  <si>
    <t>3.2a</t>
  </si>
  <si>
    <t>3.2b</t>
  </si>
  <si>
    <t>3.3a</t>
  </si>
  <si>
    <t>3.3b</t>
  </si>
  <si>
    <t>je odborným garantem odpovědným za výkon základních a doplňkových povinností podle Smlouvy v rozsahu své oblasti</t>
  </si>
  <si>
    <t xml:space="preserve">
daná osoba měla při realizaci zakázky obdobnou odpovědnost a vykonávala obdobné činnosti jako je uvedeno v popisu pozice výše a zároveň se přímo podílela na činnostech podle níže zvolených zvláštních parametrů
</t>
  </si>
  <si>
    <t>3.1c</t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</si>
  <si>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</t>
    </r>
    <r>
      <rPr>
        <b/>
        <sz val="10"/>
        <color theme="1"/>
        <rFont val="Arial"/>
        <family val="2"/>
      </rPr>
      <t>specializace nekolejová doprava</t>
    </r>
    <r>
      <rPr>
        <sz val="10"/>
        <color theme="1"/>
        <rFont val="Arial"/>
        <family val="2"/>
      </rPr>
      <t xml:space="preserve">) nebo jiného obdobného dokladu vydaného podle právního řádu státu odlišného od České republiky
</t>
    </r>
  </si>
  <si>
    <t>IDENTIFIKACE SUBDODAVATELŮ - JINÝCH OSOB (POVINNÉ)</t>
  </si>
  <si>
    <t>dotčená část kvalifikace</t>
  </si>
  <si>
    <t>[doplňte specifikaci části kvalifikace, která je prostřednictvím jiné osoby prokazována]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</si>
  <si>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</si>
  <si>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</si>
  <si>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IDENTIFIKACE DALŠÍCH SUBDODAVATELŮ (NEPOVINNÉ)</t>
  </si>
  <si>
    <t>rozsah subdodavatelského plnění</t>
  </si>
  <si>
    <t>[doplňte specifikaci subdodavatelského plnění]</t>
  </si>
  <si>
    <t>PODMÍNKY PRO PŘEDLOŽENÍ IDENTIFIKACE SUBDODAVATELŮ</t>
  </si>
  <si>
    <t>Dodavatel musí předložit seznam subdodavatelů a identifikovat v něm každého subdodavatele - jinou osobu, jehož prostřednictvím prokazuje část kvalifikace (je-li takový), s uvedením stanovených údajů.</t>
  </si>
  <si>
    <t>Dodavatel musí být schopen předložit doklady o kvalifikaci každého subdodavatele - jiné osoby v souladu se ZZVZ.</t>
  </si>
  <si>
    <t>Dodavatel nemusí v seznamu subdodavatelů uvádět subdodavatele, jehož prostřednictvím neprokazuje část kvalifikace.</t>
  </si>
  <si>
    <t>Subdodavatel, který bude uveden v Dopisu nabídky, nebude v souladu s Pod-článkem 1.6.3 Smluvních podmínek podléhat souhlasu Objednatele.</t>
  </si>
  <si>
    <t>Pokud dodavatel neprokazuje žádnou část kvalifikace prostřednictvím jiné osoby ani nechce v seznamu subdodavatelů uvádět jiné subdodavatele, ponechá tento list prázdný.</t>
  </si>
  <si>
    <t xml:space="preserve">Pokud je počet subdodavatelů - jiných osob nebo dalších subdodavatelů vyšší než 1, dodavatel může kopírovat dotčenou část tabulky podle potřeby. </t>
  </si>
  <si>
    <t>OVĚŘOVACÍ FÁZE</t>
  </si>
  <si>
    <t>Dopis nabídky musí být vykládán v souladu s doklady a dokumenty předloženými v ověřovací fázi podle ust. 8. zadávací dokumentace.</t>
  </si>
  <si>
    <t>Vybraný dodavatel / Zhotovitel musí při plnění Smlouvy postupovat v souladu s takovými doklady a dokumenty, případně upravenými v souladu se Smlouvou.</t>
  </si>
  <si>
    <t>POVINNÉ ÚDAJE, DOKLADY A DOKUMENTY</t>
  </si>
  <si>
    <t xml:space="preserve">Zadavatel vyzve dododavatele, aby předložil:
</t>
  </si>
  <si>
    <t>(a)</t>
  </si>
  <si>
    <r>
      <rPr>
        <b/>
        <sz val="10"/>
        <color theme="1"/>
        <rFont val="Arial"/>
        <family val="2"/>
      </rPr>
      <t xml:space="preserve">návrh Harmonogramu výkonu základních povinností </t>
    </r>
    <r>
      <rPr>
        <sz val="10"/>
        <color theme="1"/>
        <rFont val="Arial"/>
        <family val="2"/>
      </rPr>
      <t xml:space="preserve">zpracovaný v souladu s předlohou, která je součástí Přílohy 4 [Harmonogram]
</t>
    </r>
  </si>
  <si>
    <t>(b)</t>
  </si>
  <si>
    <r>
      <rPr>
        <b/>
        <sz val="10"/>
        <color theme="1"/>
        <rFont val="Arial"/>
        <family val="2"/>
      </rPr>
      <t>návrh pre-BEP</t>
    </r>
    <r>
      <rPr>
        <sz val="10"/>
        <color theme="1"/>
        <rFont val="Arial"/>
        <family val="2"/>
      </rPr>
      <t xml:space="preserve"> (předsmluvní Plán realizace BIM) zpracovaný v souladu s Přílohou A-III [Šablona pre-BEP], která je součástí Přílohy 1 [Rozsah služeb]
</t>
    </r>
  </si>
  <si>
    <t>(c)</t>
  </si>
  <si>
    <t>(d)</t>
  </si>
  <si>
    <r>
      <t xml:space="preserve">originály nebo ověřené kopie </t>
    </r>
    <r>
      <rPr>
        <b/>
        <sz val="10"/>
        <color theme="1"/>
        <rFont val="Arial"/>
        <family val="2"/>
      </rPr>
      <t>dokladů o kvalifikaci</t>
    </r>
    <r>
      <rPr>
        <sz val="10"/>
        <color theme="1"/>
        <rFont val="Arial"/>
        <family val="2"/>
      </rPr>
      <t xml:space="preserve">, které zadavatel nemá k dispozici
</t>
    </r>
  </si>
  <si>
    <t>(e)</t>
  </si>
  <si>
    <r>
      <t xml:space="preserve">údaje a alespoň prosté kopie </t>
    </r>
    <r>
      <rPr>
        <b/>
        <sz val="10"/>
        <color theme="1"/>
        <rFont val="Arial"/>
        <family val="2"/>
      </rPr>
      <t>dokladů o skutečném majiteli účastníka</t>
    </r>
    <r>
      <rPr>
        <sz val="10"/>
        <color theme="1"/>
        <rFont val="Arial"/>
        <family val="2"/>
      </rPr>
      <t xml:space="preserve">, pokud je zahraniční právnickou osobou
</t>
    </r>
  </si>
  <si>
    <r>
      <rPr>
        <b/>
        <sz val="10"/>
        <color theme="1"/>
        <rFont val="Arial"/>
        <family val="2"/>
      </rPr>
      <t>kalkulaci Nabídkové ceny</t>
    </r>
    <r>
      <rPr>
        <sz val="10"/>
        <color theme="1"/>
        <rFont val="Arial"/>
        <family val="2"/>
      </rPr>
      <t xml:space="preserve"> obsahující:</t>
    </r>
  </si>
  <si>
    <t>▪ rozpad jejích jednotlivých částí (paušální sazby a hodinové sazby pro každou pozici), ze kterého bude zřejmé, jaké náklady a zisk tvoří výsledné částky</t>
  </si>
  <si>
    <t xml:space="preserve">▪ stručný popis úvah dodavatele při jejich oceňování
</t>
  </si>
  <si>
    <r>
      <t xml:space="preserve">alespoň prosté kopie </t>
    </r>
    <r>
      <rPr>
        <b/>
        <sz val="10"/>
        <color theme="1"/>
        <rFont val="Arial"/>
        <family val="2"/>
      </rPr>
      <t>dokladů, které jednoznačně potvrzují splnění parametrů zkušeností klíčového personálu</t>
    </r>
    <r>
      <rPr>
        <sz val="10"/>
        <color theme="1"/>
        <rFont val="Arial"/>
        <family val="2"/>
      </rPr>
      <t xml:space="preserve"> uvedených v Dopisu nabídky
</t>
    </r>
  </si>
  <si>
    <t>PODMÍNKY OVĚŘOVACÍ FÁZE</t>
  </si>
  <si>
    <t>Dodavatel, jehož nabídka byla vyhodnocena jako ekonomicky nejvýhodnější, se musí na výzvu zadavatele účastnit ověřovací fáze.</t>
  </si>
  <si>
    <t>Bližší podmínky průběhu ověřovací fáze jsou stanoveny v ust. 8. zadávací dokumentace.</t>
  </si>
  <si>
    <t>Obecné</t>
  </si>
  <si>
    <t>N/A</t>
  </si>
  <si>
    <t>ano</t>
  </si>
  <si>
    <t>ne</t>
  </si>
  <si>
    <t>ano, možnost (a)</t>
  </si>
  <si>
    <t>ano, možnost (b)</t>
  </si>
  <si>
    <t>ano, možnost (c)</t>
  </si>
  <si>
    <t>ano, možnost (d)</t>
  </si>
  <si>
    <t>plně spokojen (neměl výhrady, nebo měl jen drobné výhrady)</t>
  </si>
  <si>
    <t>spíše spokojen (měl i podstatnější výhrady, ale nebyl nespokojen)</t>
  </si>
  <si>
    <t>ano, možnost (a) (1 bod)</t>
  </si>
  <si>
    <t>ano, možnost (b) (0,5 bodu)</t>
  </si>
  <si>
    <t>specialista na diagnostiku vozovky</t>
  </si>
  <si>
    <t>geodet</t>
  </si>
  <si>
    <t>DOPLŇUJÍCÍ ÚDAJE, DOKLADY A DOKUMENTY</t>
  </si>
  <si>
    <t xml:space="preserve">Zadavatel může požádat dodavatele, aby předložil:
</t>
  </si>
  <si>
    <r>
      <t xml:space="preserve">alespoň prostou kopii </t>
    </r>
    <r>
      <rPr>
        <b/>
        <sz val="10"/>
        <color theme="1"/>
        <rFont val="Arial"/>
        <family val="2"/>
      </rPr>
      <t xml:space="preserve">dokladu o pojištění nebo budoucím pojištění </t>
    </r>
    <r>
      <rPr>
        <sz val="10"/>
        <color theme="1"/>
        <rFont val="Arial"/>
        <family val="2"/>
      </rPr>
      <t xml:space="preserve">splňujícím podmínky podle Pod-článku 9.1 Smluvních podmínek [Pojištění konzultanta]
</t>
    </r>
  </si>
  <si>
    <t>Předpokládaná doba provádění Díla ve smyslu Přílohy 1 [Rozsah služeb] (tzn. doba realizace vyprojektované stavby) je stanovena pro účely stanovení předpokládaného počtu hodin výkonu autorského dozoru.</t>
  </si>
  <si>
    <t>Případné částky v cizí měně musí dodavatel převést na Kč podle kurzu devizového trhu vydaného Českou národní bankou ke dni zahájení řízení.</t>
  </si>
  <si>
    <r>
      <t xml:space="preserve">Ke </t>
    </r>
    <r>
      <rPr>
        <b/>
        <i/>
        <sz val="10"/>
        <color theme="1"/>
        <rFont val="Arial"/>
        <family val="2"/>
      </rPr>
      <t>shodným parametrům</t>
    </r>
    <r>
      <rPr>
        <i/>
        <sz val="10"/>
        <color theme="1"/>
        <rFont val="Arial"/>
        <family val="2"/>
      </rPr>
      <t xml:space="preserve"> (mají </t>
    </r>
    <r>
      <rPr>
        <b/>
        <i/>
        <sz val="10"/>
        <color theme="1"/>
        <rFont val="Arial"/>
        <family val="2"/>
      </rPr>
      <t>shodné počáteční číslo</t>
    </r>
    <r>
      <rPr>
        <i/>
        <sz val="10"/>
        <color theme="1"/>
        <rFont val="Arial"/>
        <family val="2"/>
      </rPr>
      <t xml:space="preserve">, např. 2.1a a 2.1b) nebo parametrům, u kterých je to </t>
    </r>
    <r>
      <rPr>
        <b/>
        <i/>
        <sz val="10"/>
        <color theme="1"/>
        <rFont val="Arial"/>
        <family val="2"/>
      </rPr>
      <t>výslovně vyloučeno</t>
    </r>
    <r>
      <rPr>
        <i/>
        <sz val="10"/>
        <color theme="1"/>
        <rFont val="Arial"/>
        <family val="2"/>
      </rPr>
      <t xml:space="preserve">, </t>
    </r>
    <r>
      <rPr>
        <b/>
        <i/>
        <sz val="10"/>
        <color theme="1"/>
        <rFont val="Arial"/>
        <family val="2"/>
      </rPr>
      <t>nesmíte uvést shodnou zakázku</t>
    </r>
    <r>
      <rPr>
        <i/>
        <sz val="10"/>
        <color theme="1"/>
        <rFont val="Arial"/>
        <family val="2"/>
      </rPr>
      <t>.</t>
    </r>
  </si>
  <si>
    <r>
      <t>"</t>
    </r>
    <r>
      <rPr>
        <b/>
        <i/>
        <sz val="10"/>
        <rFont val="Arial"/>
        <family val="2"/>
      </rPr>
      <t>Vyhláška 583/2020</t>
    </r>
    <r>
      <rPr>
        <i/>
        <sz val="10"/>
        <rFont val="Arial"/>
        <family val="2"/>
      </rPr>
      <t>" je vyhláška č. 583/2020 Sb., kterou se stanoví podrobnosti obsahu dokumentace pro vydání společného povolení u staveb dopravní infrastruktury, ve znění pozdějších předpisů</t>
    </r>
  </si>
  <si>
    <r>
      <t>"</t>
    </r>
    <r>
      <rPr>
        <b/>
        <i/>
        <sz val="10"/>
        <color theme="1"/>
        <rFont val="Arial"/>
        <family val="2"/>
      </rPr>
      <t>DSP</t>
    </r>
    <r>
      <rPr>
        <i/>
        <sz val="10"/>
        <color theme="1"/>
        <rFont val="Arial"/>
        <family val="2"/>
      </rPr>
      <t>" je dokumentace ve stupni odpovídajícím rozsahu a podrobnosti jakékoli dokumentace pro vydání stavebního povolení podle Vyhlášky 499/2006 nebo Vyhlášky 146/2008</t>
    </r>
  </si>
  <si>
    <r>
      <t>"</t>
    </r>
    <r>
      <rPr>
        <b/>
        <i/>
        <sz val="10"/>
        <color theme="1"/>
        <rFont val="Arial"/>
        <family val="2"/>
      </rPr>
      <t>DUR</t>
    </r>
    <r>
      <rPr>
        <i/>
        <sz val="10"/>
        <color theme="1"/>
        <rFont val="Arial"/>
        <family val="2"/>
      </rPr>
      <t>" je dokumentace ve stupni odpovídajícím rozsahu a podrobnosti jakékoli dokumentace pro vydání rozhodnutí o umístění stavby podle Vyhlášky 499/2006</t>
    </r>
  </si>
  <si>
    <r>
      <t>"</t>
    </r>
    <r>
      <rPr>
        <b/>
        <i/>
        <sz val="10"/>
        <rFont val="Arial"/>
        <family val="2"/>
      </rPr>
      <t>DUSP</t>
    </r>
    <r>
      <rPr>
        <i/>
        <sz val="10"/>
        <rFont val="Arial"/>
        <family val="2"/>
      </rPr>
      <t>" je dokumentace ve stupni odpovídajícím rozsahu a podrobnosti jakékoli dokumentace pro vydání společného povolení podle Vyhlášky 499/2006 nebo Vyhlášky 583/2020</t>
    </r>
  </si>
  <si>
    <r>
      <t>"</t>
    </r>
    <r>
      <rPr>
        <b/>
        <i/>
        <sz val="10"/>
        <color theme="1"/>
        <rFont val="Arial"/>
        <family val="2"/>
      </rPr>
      <t>DVZ</t>
    </r>
    <r>
      <rPr>
        <i/>
        <sz val="10"/>
        <color theme="1"/>
        <rFont val="Arial"/>
        <family val="2"/>
      </rPr>
      <t>" je dokumentace ve stupni odpovídajícím rozsahu a podrobnosti jakékoli dokumentace pro provádění stavby podle Vyhlášky 499/2006 nebo Vyhlášky 146/2008</t>
    </r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</si>
  <si>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</t>
    </r>
    <r>
      <rPr>
        <i/>
        <sz val="10"/>
        <color theme="1"/>
        <rFont val="Arial"/>
        <family val="2"/>
      </rPr>
      <t>.</t>
    </r>
  </si>
  <si>
    <t>Napojení silnice II/312 na D35 MÚK Vysoké Mýto – západ – projektant</t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</si>
  <si>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</si>
  <si>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t>2.1b</t>
  </si>
  <si>
    <t>2.1a</t>
  </si>
  <si>
    <t>2.2a</t>
  </si>
  <si>
    <t>2.2b</t>
  </si>
  <si>
    <r>
      <t xml:space="preserve">
zpracování a předání </t>
    </r>
    <r>
      <rPr>
        <b/>
        <sz val="10"/>
        <rFont val="Arial"/>
        <family val="2"/>
      </rPr>
      <t>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</si>
  <si>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DVZ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</t>
    </r>
    <r>
      <rPr>
        <sz val="10"/>
        <rFont val="Arial"/>
        <family val="2"/>
      </rPr>
      <t xml:space="preserve"> Kč bez DPH
</t>
    </r>
  </si>
  <si>
    <r>
      <t xml:space="preserve">
zpracování a předání </t>
    </r>
    <r>
      <rPr>
        <b/>
        <sz val="10"/>
        <rFont val="Arial"/>
        <family val="2"/>
      </rPr>
      <t>DUR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</si>
  <si>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2.5a</t>
  </si>
  <si>
    <t>2.5b</t>
  </si>
  <si>
    <r>
      <t xml:space="preserve">
zpracování a předání </t>
    </r>
    <r>
      <rPr>
        <b/>
        <sz val="10"/>
        <rFont val="Arial"/>
        <family val="2"/>
      </rPr>
      <t>DSP nebo DUSP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</si>
  <si>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2.6a</t>
  </si>
  <si>
    <t>2.6b</t>
  </si>
  <si>
    <r>
      <t xml:space="preserve">
zpracování a předání </t>
    </r>
    <r>
      <rPr>
        <b/>
        <sz val="10"/>
        <rFont val="Arial"/>
        <family val="2"/>
      </rPr>
      <t>DVZ Realizace vícepolového mostu na dvoupruhové nebo vícepruhové pozemní komunikaci</t>
    </r>
    <r>
      <rPr>
        <sz val="10"/>
        <rFont val="Arial"/>
        <family val="2"/>
      </rPr>
      <t xml:space="preserve">, přičemž:
▪ délka přemostění byla alespoň </t>
    </r>
    <r>
      <rPr>
        <b/>
        <sz val="10"/>
        <rFont val="Arial"/>
        <family val="2"/>
      </rPr>
      <t>200 metrů</t>
    </r>
    <r>
      <rPr>
        <sz val="10"/>
        <rFont val="Arial"/>
        <family val="2"/>
      </rPr>
      <t xml:space="preserve">
</t>
    </r>
  </si>
  <si>
    <t>2.7a</t>
  </si>
  <si>
    <t>délka pozemní komunikace
(km)</t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</si>
  <si>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rozhodnutí o umístění stavby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</si>
  <si>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 xml:space="preserve">stavebního povolení </t>
    </r>
    <r>
      <rPr>
        <sz val="10"/>
        <rFont val="Arial"/>
        <family val="2"/>
      </rPr>
      <t>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 xml:space="preserve">alespoň 5 km
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</si>
  <si>
    <t>2.8</t>
  </si>
  <si>
    <t>2.7b</t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</si>
  <si>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 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</si>
  <si>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je držitelem osvědčení o autorizaci podle Autorizačního zákona pro obor </t>
    </r>
    <r>
      <rPr>
        <b/>
        <sz val="10"/>
        <color theme="1"/>
        <rFont val="Arial"/>
        <family val="2"/>
      </rPr>
      <t>dopravní stavby</t>
    </r>
    <r>
      <rPr>
        <sz val="10"/>
        <color theme="1"/>
        <rFont val="Arial"/>
        <family val="2"/>
      </rPr>
      <t xml:space="preserve"> (v případě autorizovaného technika specializace </t>
    </r>
    <r>
      <rPr>
        <b/>
        <sz val="10"/>
        <color theme="1"/>
        <rFont val="Arial"/>
        <family val="2"/>
      </rPr>
      <t>nekolejová doprava</t>
    </r>
    <r>
      <rPr>
        <sz val="10"/>
        <color theme="1"/>
        <rFont val="Arial"/>
        <family val="2"/>
      </rPr>
      <t xml:space="preserve">) jiného obdobného dokladu vydaného podle právního řádu státu odlišného od České republiky
</t>
    </r>
  </si>
  <si>
    <r>
      <t xml:space="preserve">
byla dokončena nejdéle </t>
    </r>
    <r>
      <rPr>
        <b/>
        <sz val="10"/>
        <color theme="1"/>
        <rFont val="Arial"/>
        <family val="2"/>
      </rPr>
      <t>10 let</t>
    </r>
    <r>
      <rPr>
        <sz val="10"/>
        <color theme="1"/>
        <rFont val="Arial"/>
        <family val="2"/>
      </rPr>
      <t xml:space="preserve">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</si>
  <si>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
zpracování a předání </t>
    </r>
    <r>
      <rPr>
        <b/>
        <sz val="10"/>
        <rFont val="Arial"/>
        <family val="2"/>
      </rPr>
      <t>DUR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</si>
  <si>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zpracování a předání</t>
    </r>
    <r>
      <rPr>
        <b/>
        <sz val="10"/>
        <rFont val="Arial"/>
        <family val="2"/>
      </rPr>
      <t xml:space="preserve"> DSP nebo DUSP Realizace dvoupruhové nebo vícepruhové pozemní komunikace</t>
    </r>
    <r>
      <rPr>
        <sz val="10"/>
        <rFont val="Arial"/>
        <family val="2"/>
      </rPr>
      <t xml:space="preserve">, přičemž:
▪ předpokládané investiční náklady Realizace byly alespoň </t>
    </r>
    <r>
      <rPr>
        <b/>
        <sz val="10"/>
        <rFont val="Arial"/>
        <family val="2"/>
      </rPr>
      <t>1 000 mil. Kč bez DPH</t>
    </r>
    <r>
      <rPr>
        <sz val="10"/>
        <rFont val="Arial"/>
        <family val="2"/>
      </rPr>
      <t xml:space="preserve">
</t>
    </r>
  </si>
  <si>
    <r>
      <t xml:space="preserve">
daná osoba měla při realizaci zakázky obdobnou odpovědnost a vykonávala obdobné činnosti jako je uvedeno v popisu pozice výše, a to </t>
    </r>
    <r>
      <rPr>
        <b/>
        <sz val="10"/>
        <color theme="1"/>
        <rFont val="Arial"/>
        <family val="2"/>
      </rPr>
      <t>alespoň po dobu 50 % doby realizace zakázky</t>
    </r>
    <r>
      <rPr>
        <sz val="10"/>
        <color theme="1"/>
        <rFont val="Arial"/>
        <family val="2"/>
      </rPr>
      <t xml:space="preserve">, a zároveň se přímo podílela na činnostech podle níže zvolených zvláštních parametrů
</t>
    </r>
  </si>
  <si>
    <r>
      <t xml:space="preserve">
je držitelem osvědčení o autorizaci podle Autorizačního zákona pro </t>
    </r>
    <r>
      <rPr>
        <b/>
        <sz val="10"/>
        <color theme="1"/>
        <rFont val="Arial"/>
        <family val="2"/>
      </rPr>
      <t>obor dopravní stavby</t>
    </r>
    <r>
      <rPr>
        <sz val="10"/>
        <color theme="1"/>
        <rFont val="Arial"/>
        <family val="2"/>
      </rPr>
      <t xml:space="preserve"> (v případě autorizovaného technika specializace nekolejová doprava)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nebo </t>
    </r>
    <r>
      <rPr>
        <b/>
        <sz val="10"/>
        <color theme="1"/>
        <rFont val="Arial"/>
        <family val="2"/>
      </rPr>
      <t>obor mosty a inženýrské konstrukce</t>
    </r>
    <r>
      <rPr>
        <sz val="10"/>
        <color theme="1"/>
        <rFont val="Arial"/>
        <family val="2"/>
      </rPr>
      <t xml:space="preserve"> nebo jiného obdobného dokladu vydaného podle právního řádu státu odlišného od České republiky
</t>
    </r>
  </si>
  <si>
    <t>specialista na inženýrskou činnost</t>
  </si>
  <si>
    <t>aktivně se podílí na plnění Veřejné zakázky</t>
  </si>
  <si>
    <r>
      <t xml:space="preserve">Na žádost Zadavatele musíte předložit </t>
    </r>
    <r>
      <rPr>
        <b/>
        <i/>
        <sz val="10"/>
        <color theme="1"/>
        <rFont val="Arial"/>
        <family val="2"/>
      </rPr>
      <t>doklad o stanoveném vzdělání nebo certifikaci</t>
    </r>
    <r>
      <rPr>
        <i/>
        <sz val="10"/>
        <color theme="1"/>
        <rFont val="Arial"/>
        <family val="2"/>
      </rPr>
      <t>, např. osvědčení.</t>
    </r>
  </si>
  <si>
    <t xml:space="preserve">
má vysokoškolské vzdělání v oboru dopravního nebo stavebního inženýrství nebo v jiném obdobném oboru
</t>
  </si>
  <si>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předložit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obecných parametrů (volba konkrétního dokladu je na dodavateli).</t>
    </r>
  </si>
  <si>
    <r>
      <t xml:space="preserve">
byla dokončena nejdéle </t>
    </r>
    <r>
      <rPr>
        <b/>
        <sz val="10"/>
        <color theme="1"/>
        <rFont val="Arial"/>
        <family val="2"/>
      </rPr>
      <t>10 le</t>
    </r>
    <r>
      <rPr>
        <sz val="10"/>
        <color theme="1"/>
        <rFont val="Arial"/>
        <family val="2"/>
      </rPr>
      <t>t před zahájením Řízení, nebo po zahájení Řízení, a to alespoň v rozsahu stanoveného zvláštního parametru</t>
    </r>
    <r>
      <rPr>
        <b/>
        <sz val="10"/>
        <color theme="1"/>
        <rFont val="Arial"/>
        <family val="2"/>
      </rPr>
      <t xml:space="preserve">
</t>
    </r>
  </si>
  <si>
    <r>
      <t xml:space="preserve">Ke každému parametru identifikujte </t>
    </r>
    <r>
      <rPr>
        <b/>
        <i/>
        <sz val="10"/>
        <rFont val="Arial"/>
        <family val="2"/>
      </rPr>
      <t>hodnověrný doklad</t>
    </r>
    <r>
      <rPr>
        <i/>
        <sz val="10"/>
        <rFont val="Arial"/>
        <family val="2"/>
      </rPr>
      <t xml:space="preserve">, např. referenční list, předávací protokol apod., který </t>
    </r>
    <r>
      <rPr>
        <b/>
        <i/>
        <sz val="10"/>
        <rFont val="Arial"/>
        <family val="2"/>
      </rPr>
      <t>jednoznačně potvrzuje</t>
    </r>
    <r>
      <rPr>
        <i/>
        <sz val="10"/>
        <rFont val="Arial"/>
        <family val="2"/>
      </rPr>
      <t xml:space="preserve"> splnění parametru (volba konkrétního dokladu je u oranžových i zelených parametrů na dodavateli). </t>
    </r>
    <r>
      <rPr>
        <b/>
        <i/>
        <sz val="10"/>
        <rFont val="Arial"/>
        <family val="2"/>
      </rPr>
      <t>Na žádost</t>
    </r>
    <r>
      <rPr>
        <i/>
        <sz val="10"/>
        <rFont val="Arial"/>
        <family val="2"/>
      </rPr>
      <t xml:space="preserve"> Zadavatele musíte takový doklad předložit.</t>
    </r>
  </si>
  <si>
    <t xml:space="preserve">
DSP</t>
  </si>
  <si>
    <t>nabytí právní moci Rozhodnutí</t>
  </si>
  <si>
    <t>DUR</t>
  </si>
  <si>
    <t>4A</t>
  </si>
  <si>
    <t>4B</t>
  </si>
  <si>
    <t xml:space="preserve">
DVZ-DB
</t>
  </si>
  <si>
    <t xml:space="preserve">
DVZ-DBB
</t>
  </si>
  <si>
    <t>je odborným garantem odpovědným za výkon základních a doplňkových povinností podle Smlouvy v rozsahu své oblasti coby koordinátor BIM</t>
  </si>
  <si>
    <t>specialista (Koordinátor) BIM</t>
  </si>
  <si>
    <t>ČÁST NABÍDKOVÉ CENY (ZÁKLADNÍ POVINNOSTI)</t>
  </si>
  <si>
    <t>výše odměny
(základní povinnosti)</t>
  </si>
  <si>
    <t>PAUŠÁLNÍ SAZBA ZA VÝKON ZÁKLADNÍCH POVINNOSTÍ VE FÁZÍCH 1, 2, 3, 4A, 5</t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</si>
  <si>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fázích 1 [Příprava], 2 [DUR], 3 [DSP], 4A [DVZ-DBB] a 5 [Výběr Zhotovitele].</t>
    </r>
  </si>
  <si>
    <r>
      <t xml:space="preserve">Musíte uvést </t>
    </r>
    <r>
      <rPr>
        <b/>
        <i/>
        <sz val="10"/>
        <rFont val="Arial"/>
        <family val="2"/>
      </rPr>
      <t xml:space="preserve">paušální sazbu </t>
    </r>
    <r>
      <rPr>
        <i/>
        <sz val="10"/>
        <rFont val="Arial"/>
        <family val="2"/>
      </rPr>
      <t xml:space="preserve">za výkon </t>
    </r>
    <r>
      <rPr>
        <b/>
        <i/>
        <sz val="10"/>
        <rFont val="Arial"/>
        <family val="2"/>
      </rPr>
      <t>základních povinností</t>
    </r>
    <r>
      <rPr>
        <i/>
        <sz val="10"/>
        <rFont val="Arial"/>
        <family val="2"/>
      </rPr>
      <t xml:space="preserve"> podle Přílohy 1 [Rozsah služeb] ve fázi 4B [DVZ-DB].</t>
    </r>
  </si>
  <si>
    <t>PAUŠÁLNÍ SAZBA ZA VÝKON ZÁKLADNÍCH POVINNOSTÍ VE FÁZI 4B</t>
  </si>
  <si>
    <r>
      <rPr>
        <b/>
        <i/>
        <sz val="10"/>
        <color theme="1"/>
        <rFont val="Arial"/>
        <family val="2"/>
      </rPr>
      <t>Část Nabídkové ceny (základní povinnosti)</t>
    </r>
    <r>
      <rPr>
        <i/>
        <sz val="10"/>
        <color theme="1"/>
        <rFont val="Arial"/>
        <family val="2"/>
      </rPr>
      <t xml:space="preserve"> se vypočte automaticky jako součet paušální sazby za výkon základních povinností ve fázích 1,2,3,4A,5 a paušální sazby za výkon základních povinností ve fázi 4B.</t>
    </r>
  </si>
  <si>
    <t>ČÁST NABÍDKOVÉ CENY (DOPLŇKOVÉ POVINNOSTI)</t>
  </si>
  <si>
    <r>
      <rPr>
        <b/>
        <i/>
        <sz val="10"/>
        <color theme="1"/>
        <rFont val="Arial"/>
        <family val="2"/>
      </rPr>
      <t>Část Nabídkové ceny (doplňkové povinnosti)</t>
    </r>
    <r>
      <rPr>
        <i/>
        <sz val="10"/>
        <color theme="1"/>
        <rFont val="Arial"/>
        <family val="2"/>
      </rPr>
      <t xml:space="preserve"> se vypočte automaticky jako součet hodnot ve sloupcích </t>
    </r>
    <r>
      <rPr>
        <b/>
        <i/>
        <sz val="10"/>
        <color theme="1"/>
        <rFont val="Arial"/>
        <family val="2"/>
      </rPr>
      <t>předpokládaná odměna</t>
    </r>
    <r>
      <rPr>
        <i/>
        <sz val="10"/>
        <color theme="1"/>
        <rFont val="Arial"/>
        <family val="2"/>
      </rPr>
      <t>.</t>
    </r>
  </si>
  <si>
    <t>předpokládaná odměna</t>
  </si>
  <si>
    <t>HODINOVÉ SAZBY ZA VÝKON DOPLŇKOVÝCH POVINNOSTÍ (BEZ VÝKONU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</si>
  <si>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bez výkonu autorského dozoru</t>
    </r>
    <r>
      <rPr>
        <i/>
        <sz val="10"/>
        <color theme="1"/>
        <rFont val="Arial"/>
        <family val="2"/>
      </rPr>
      <t>.</t>
    </r>
  </si>
  <si>
    <t>specialista na inženýrskogeologický průzkum</t>
  </si>
  <si>
    <t>předpokládaný počet hodin</t>
  </si>
  <si>
    <t>sazba</t>
  </si>
  <si>
    <t>HODINOVÉ SAZBY ZA VÝKON DOPLŇKOVÝCH POVINNOSTÍ (POUZE VÝKON AUTORSKÉHO DOZORU)</t>
  </si>
  <si>
    <r>
      <t xml:space="preserve">Musíte uvést </t>
    </r>
    <r>
      <rPr>
        <b/>
        <i/>
        <sz val="10"/>
        <color theme="1"/>
        <rFont val="Arial"/>
        <family val="2"/>
      </rPr>
      <t>hodinové sazby</t>
    </r>
    <r>
      <rPr>
        <i/>
        <sz val="10"/>
        <color theme="1"/>
        <rFont val="Arial"/>
        <family val="2"/>
      </rPr>
      <t xml:space="preserve"> za výkon </t>
    </r>
    <r>
      <rPr>
        <b/>
        <i/>
        <sz val="10"/>
        <color theme="1"/>
        <rFont val="Arial"/>
        <family val="2"/>
      </rPr>
      <t>doplňkových povinností</t>
    </r>
    <r>
      <rPr>
        <i/>
        <sz val="10"/>
        <color theme="1"/>
        <rFont val="Arial"/>
        <family val="2"/>
      </rPr>
      <t xml:space="preserve"> podle Přílohy 1 [Rozsah služeb] v rozsahu </t>
    </r>
    <r>
      <rPr>
        <b/>
        <i/>
        <sz val="10"/>
        <color theme="1"/>
        <rFont val="Arial"/>
        <family val="2"/>
      </rPr>
      <t>výkonu autorského dozoru.</t>
    </r>
  </si>
  <si>
    <t>VYSVĚTLIVKY</t>
  </si>
  <si>
    <t>Způsob výpočtu získaných bodů je stanoven v zadávací dokumentaci.</t>
  </si>
  <si>
    <t>Etapa č. 1 - úsek km 0,00 – 2,840</t>
  </si>
  <si>
    <t>Etapa č. 2 - úsek km 2,840 – 4,350</t>
  </si>
  <si>
    <t>Etapa č. 3 - úsek km 4,350 – 12,905</t>
  </si>
  <si>
    <t>CELKEM</t>
  </si>
  <si>
    <t>PROJEKT</t>
  </si>
  <si>
    <t>NABÍDKOVÁ CENA</t>
  </si>
  <si>
    <r>
      <t xml:space="preserve">„Metoda Design-Build“ </t>
    </r>
    <r>
      <rPr>
        <i/>
        <sz val="10"/>
        <rFont val="Arial"/>
        <family val="2"/>
      </rPr>
      <t>je metoda realizace stavby, při které je odpovědnost za zpracování projektové dokumentace dotčené stavby nebo její části přenesena na zhotovitele a při které klient stanovuje související technické podmínky prostřednictvím požadavků na výkon nebo funkci bez použití dokumentů podle § 92 odst. 1 ZZVZ nebo jiných obdobných dokumentů zpracovaných podle dřívější právní úpravy nebo jiného právního řádu;</t>
    </r>
  </si>
  <si>
    <r>
      <t xml:space="preserve">Paušální sazba nesmí být </t>
    </r>
    <r>
      <rPr>
        <b/>
        <i/>
        <sz val="10"/>
        <color theme="1"/>
        <rFont val="Arial"/>
        <family val="2"/>
      </rPr>
      <t>nižší než 10 % a vyšší než 25 % paušální sazby za fáze 1, 2, 3, 4A a 5 (viz výše)</t>
    </r>
    <r>
      <rPr>
        <i/>
        <sz val="10"/>
        <color theme="1"/>
        <rFont val="Arial"/>
        <family val="2"/>
      </rPr>
      <t>.</t>
    </r>
  </si>
  <si>
    <t>3.4</t>
  </si>
  <si>
    <r>
      <t xml:space="preserve">
zpracování a předání </t>
    </r>
    <r>
      <rPr>
        <b/>
        <sz val="10"/>
        <color theme="1"/>
        <rFont val="Arial"/>
        <family val="2"/>
      </rPr>
      <t>dokumentace pro výběr zhotovitele Realizace Dopravní stavby</t>
    </r>
    <r>
      <rPr>
        <sz val="10"/>
        <color theme="1"/>
        <rFont val="Arial"/>
        <family val="2"/>
      </rPr>
      <t xml:space="preserve">, přičemž:
▪ předpokládané investiční náklady Realizace byly alespoň </t>
    </r>
    <r>
      <rPr>
        <b/>
        <sz val="10"/>
        <color theme="1"/>
        <rFont val="Arial"/>
        <family val="2"/>
      </rPr>
      <t>100 mil. Kč</t>
    </r>
    <r>
      <rPr>
        <sz val="10"/>
        <color theme="1"/>
        <rFont val="Arial"/>
        <family val="2"/>
      </rPr>
      <t xml:space="preserve"> bez DPH;
▪ dokumentace byla </t>
    </r>
    <r>
      <rPr>
        <b/>
        <sz val="10"/>
        <color theme="1"/>
        <rFont val="Arial"/>
        <family val="2"/>
      </rPr>
      <t>alespoň z 10%</t>
    </r>
    <r>
      <rPr>
        <sz val="10"/>
        <color theme="1"/>
        <rFont val="Arial"/>
        <family val="2"/>
      </rPr>
      <t xml:space="preserve"> předpokládaných investičních nákladů dotčené Realizace zpracována pro účely provedení dotčené Realizace, resp. její části </t>
    </r>
    <r>
      <rPr>
        <b/>
        <sz val="10"/>
        <color theme="1"/>
        <rFont val="Arial"/>
        <family val="2"/>
      </rPr>
      <t>Metodou Design-Build</t>
    </r>
    <r>
      <rPr>
        <sz val="10"/>
        <color theme="1"/>
        <rFont val="Arial"/>
        <family val="2"/>
      </rPr>
      <t xml:space="preserve">.
</t>
    </r>
  </si>
  <si>
    <t>CELKOVÁ NABÍDKOVÁ CENA (ZA VŠECHNY ETAPY PROJEKTU)</t>
  </si>
  <si>
    <r>
      <t xml:space="preserve">Celková nabídková cena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nabídkových cen za všechny etapy (č. 1, 2 a 3) Projektu</t>
    </r>
  </si>
  <si>
    <r>
      <t xml:space="preserve">Nabídková cena za uvedenou etapu Projektu se vypočte </t>
    </r>
    <r>
      <rPr>
        <b/>
        <i/>
        <sz val="10"/>
        <color theme="1"/>
        <rFont val="Arial"/>
        <family val="2"/>
      </rPr>
      <t>automaticky</t>
    </r>
    <r>
      <rPr>
        <i/>
        <sz val="10"/>
        <color theme="1"/>
        <rFont val="Arial"/>
        <family val="2"/>
      </rPr>
      <t xml:space="preserve"> jako </t>
    </r>
    <r>
      <rPr>
        <b/>
        <i/>
        <sz val="10"/>
        <color theme="1"/>
        <rFont val="Arial"/>
        <family val="2"/>
      </rPr>
      <t>součet části Nabídkové ceny (základní povinnosti)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části Nabídkové ceny (doplňkové povinnosti)</t>
    </r>
    <r>
      <rPr>
        <i/>
        <sz val="10"/>
        <color theme="1"/>
        <rFont val="Arial"/>
        <family val="2"/>
      </rPr>
      <t>.</t>
    </r>
  </si>
  <si>
    <r>
      <t xml:space="preserve">Dodavatel </t>
    </r>
    <r>
      <rPr>
        <b/>
        <i/>
        <sz val="10"/>
        <color theme="1"/>
        <rFont val="Arial"/>
        <family val="2"/>
      </rPr>
      <t>nesmí</t>
    </r>
    <r>
      <rPr>
        <i/>
        <sz val="10"/>
        <color theme="1"/>
        <rFont val="Arial"/>
        <family val="2"/>
      </rPr>
      <t xml:space="preserve"> nabídnout </t>
    </r>
    <r>
      <rPr>
        <b/>
        <i/>
        <sz val="10"/>
        <color theme="1"/>
        <rFont val="Arial"/>
        <family val="2"/>
      </rPr>
      <t>vyšší</t>
    </r>
    <r>
      <rPr>
        <i/>
        <sz val="10"/>
        <color theme="1"/>
        <rFont val="Arial"/>
        <family val="2"/>
      </rPr>
      <t xml:space="preserve"> než </t>
    </r>
    <r>
      <rPr>
        <b/>
        <i/>
        <sz val="10"/>
        <color theme="1"/>
        <rFont val="Arial"/>
        <family val="2"/>
      </rPr>
      <t>nejvyšší možnou nabídkovou cenu za uvedenou etapu Projektu</t>
    </r>
    <r>
      <rPr>
        <i/>
        <sz val="10"/>
        <color theme="1"/>
        <rFont val="Arial"/>
        <family val="2"/>
      </rPr>
      <t>.</t>
    </r>
  </si>
  <si>
    <t xml:space="preserve">NABÍDKOVÁ CENA </t>
  </si>
  <si>
    <t>verze ke dni 29.6.2023</t>
  </si>
  <si>
    <r>
      <t xml:space="preserve">Všechny částky jsou uvedeny </t>
    </r>
    <r>
      <rPr>
        <b/>
        <i/>
        <sz val="10"/>
        <color theme="1"/>
        <rFont val="Arial"/>
        <family val="2"/>
      </rPr>
      <t>v Kč bez DPH</t>
    </r>
    <r>
      <rPr>
        <i/>
        <sz val="10"/>
        <color theme="1"/>
        <rFont val="Arial"/>
        <family val="2"/>
      </rPr>
      <t xml:space="preserve"> a </t>
    </r>
    <r>
      <rPr>
        <b/>
        <i/>
        <sz val="10"/>
        <color theme="1"/>
        <rFont val="Arial"/>
        <family val="2"/>
      </rPr>
      <t>zaokrouhleny na 2 desetinná místa</t>
    </r>
    <r>
      <rPr>
        <i/>
        <sz val="10"/>
        <color theme="1"/>
        <rFont val="Arial"/>
        <family val="2"/>
      </rPr>
      <t>.</t>
    </r>
  </si>
  <si>
    <r>
      <t xml:space="preserve">
zpracování a předání </t>
    </r>
    <r>
      <rPr>
        <b/>
        <sz val="10"/>
        <rFont val="Arial"/>
        <family val="2"/>
      </rPr>
      <t>digitálního informačního modelu Realizace Dopravní stavby</t>
    </r>
    <r>
      <rPr>
        <sz val="10"/>
        <rFont val="Arial"/>
        <family val="2"/>
      </rPr>
      <t xml:space="preserve"> v souladu s EN ISO 19650 nebo standardy BIM vydanými Státním fondem dopravní infrastruktury nebo Českou agenturou pro standardizaci v rámci Koncepce BIM, přičemž
▪ předpokládané investiční náklady Realizace byly alespoň </t>
    </r>
    <r>
      <rPr>
        <b/>
        <sz val="10"/>
        <rFont val="Arial"/>
        <family val="2"/>
      </rPr>
      <t>100 mil. Kč bez DPH</t>
    </r>
    <r>
      <rPr>
        <sz val="10"/>
        <rFont val="Arial"/>
        <family val="2"/>
      </rPr>
      <t xml:space="preserve">
</t>
    </r>
  </si>
  <si>
    <r>
      <t xml:space="preserve">
</t>
    </r>
    <r>
      <rPr>
        <b/>
        <sz val="10"/>
        <rFont val="Arial"/>
        <family val="2"/>
      </rPr>
      <t>inženýrskou činnost</t>
    </r>
    <r>
      <rPr>
        <sz val="10"/>
        <rFont val="Arial"/>
        <family val="2"/>
      </rPr>
      <t xml:space="preserve"> spojenou s vydáním </t>
    </r>
    <r>
      <rPr>
        <b/>
        <sz val="10"/>
        <rFont val="Arial"/>
        <family val="2"/>
      </rPr>
      <t>stavebního povolení</t>
    </r>
    <r>
      <rPr>
        <sz val="10"/>
        <rFont val="Arial"/>
        <family val="2"/>
      </rPr>
      <t xml:space="preserve"> Realizace</t>
    </r>
    <r>
      <rPr>
        <b/>
        <sz val="10"/>
        <rFont val="Arial"/>
        <family val="2"/>
      </rPr>
      <t xml:space="preserve"> dvoupruhové nebo vícepruhové pozemní komunikace</t>
    </r>
    <r>
      <rPr>
        <sz val="10"/>
        <rFont val="Arial"/>
        <family val="2"/>
      </rPr>
      <t xml:space="preserve">, přičemž:
▪ činnost zahrnovala </t>
    </r>
    <r>
      <rPr>
        <b/>
        <sz val="10"/>
        <rFont val="Arial"/>
        <family val="2"/>
      </rPr>
      <t>zpracování a podání žádosti</t>
    </r>
    <r>
      <rPr>
        <sz val="10"/>
        <rFont val="Arial"/>
        <family val="2"/>
      </rPr>
      <t xml:space="preserve"> o vydání rozhodnutí
▪ </t>
    </r>
    <r>
      <rPr>
        <b/>
        <sz val="10"/>
        <rFont val="Arial"/>
        <family val="2"/>
      </rPr>
      <t>délka</t>
    </r>
    <r>
      <rPr>
        <sz val="10"/>
        <rFont val="Arial"/>
        <family val="2"/>
      </rPr>
      <t xml:space="preserve"> pozemní komunikace byla </t>
    </r>
    <r>
      <rPr>
        <b/>
        <sz val="10"/>
        <rFont val="Arial"/>
        <family val="2"/>
      </rPr>
      <t>alespoň 5 km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[Nesmíte uvést zakázku, u které bylo dotčené řízení o vydání Rozhodnutí zastaveno z důsledku pochybení zpracovatele žádosti.]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</si>
</sst>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i/>
      <sz val="10"/>
      <name val="Arial"/>
      <family val="2"/>
    </font>
    <font>
      <b/>
      <i/>
      <sz val="10"/>
      <color rgb="FFC2616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8"/>
      <color rgb="FFC26161"/>
      <name val="Arial"/>
      <family val="2"/>
    </font>
    <font>
      <b/>
      <sz val="14"/>
      <color theme="0" tint="-0.04997999966144562"/>
      <name val="Arial"/>
      <family val="2"/>
    </font>
    <font>
      <sz val="72"/>
      <name val="Arial"/>
      <family val="2"/>
    </font>
    <font>
      <b/>
      <sz val="10"/>
      <name val="Arial"/>
      <family val="2"/>
    </font>
    <font>
      <b/>
      <sz val="16"/>
      <color rgb="FFC26161"/>
      <name val="Arial"/>
      <family val="2"/>
    </font>
    <font>
      <b/>
      <sz val="12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261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  <xf numFmtId="0" fontId="20" fillId="0" borderId="0" applyProtection="0">
      <alignment/>
    </xf>
    <xf numFmtId="0" fontId="22" fillId="0" borderId="0">
      <alignment horizontal="left" vertical="center"/>
      <protection/>
    </xf>
    <xf numFmtId="0" fontId="23" fillId="0" borderId="4">
      <alignment horizontal="left" vertical="center"/>
      <protection/>
    </xf>
    <xf numFmtId="0" fontId="24" fillId="2" borderId="5" applyNumberFormat="0">
      <alignment horizontal="left" vertical="center"/>
      <protection/>
    </xf>
    <xf numFmtId="0" fontId="25" fillId="0" borderId="0" applyFill="0" applyBorder="0" applyProtection="0">
      <alignment/>
    </xf>
    <xf numFmtId="0" fontId="22" fillId="0" borderId="0">
      <alignment horizontal="left" vertical="center"/>
      <protection/>
    </xf>
  </cellStyleXfs>
  <cellXfs count="238">
    <xf numFmtId="0" fontId="0" fillId="0" borderId="0" xfId="0" applyAlignment="1">
      <alignment vertical="center"/>
    </xf>
    <xf numFmtId="0" fontId="2" fillId="0" borderId="0" xfId="25" applyNumberFormat="1" applyAlignment="1">
      <alignment horizontal="left" vertical="center"/>
      <protection/>
    </xf>
    <xf numFmtId="0" fontId="6" fillId="0" borderId="4" xfId="27" applyAlignment="1">
      <alignment horizontal="left"/>
      <protection/>
    </xf>
    <xf numFmtId="0" fontId="5" fillId="0" borderId="4" xfId="26" applyAlignment="1">
      <alignment horizontal="left"/>
      <protection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14" fillId="0" borderId="4" xfId="28" applyNumberFormat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4" xfId="26" applyAlignment="1">
      <alignment horizontal="center"/>
      <protection/>
    </xf>
    <xf numFmtId="0" fontId="0" fillId="0" borderId="14" xfId="0" applyBorder="1" applyAlignment="1">
      <alignment horizontal="left" vertical="center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24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4" fillId="0" borderId="0" xfId="28" applyNumberFormat="1" applyBorder="1" applyAlignment="1">
      <alignment horizontal="left" vertical="center"/>
      <protection/>
    </xf>
    <xf numFmtId="0" fontId="15" fillId="0" borderId="0" xfId="28" applyNumberFormat="1" applyFont="1" applyBorder="1" applyAlignment="1">
      <alignment horizontal="left" vertical="center"/>
      <protection/>
    </xf>
    <xf numFmtId="49" fontId="0" fillId="4" borderId="7" xfId="0" applyNumberFormat="1" applyFill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 wrapText="1" indent="1"/>
    </xf>
    <xf numFmtId="49" fontId="0" fillId="5" borderId="6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0" xfId="24" applyNumberFormat="1" applyBorder="1" applyAlignment="1">
      <alignment vertical="center"/>
    </xf>
    <xf numFmtId="0" fontId="1" fillId="0" borderId="21" xfId="24" applyNumberFormat="1" applyBorder="1" applyAlignment="1">
      <alignment vertical="center"/>
    </xf>
    <xf numFmtId="0" fontId="5" fillId="0" borderId="0" xfId="26" applyBorder="1" applyAlignment="1">
      <alignment horizontal="center"/>
      <protection/>
    </xf>
    <xf numFmtId="0" fontId="17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27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26" applyFont="1" applyAlignment="1">
      <alignment horizontal="left"/>
      <protection/>
    </xf>
    <xf numFmtId="0" fontId="0" fillId="0" borderId="16" xfId="0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0" fillId="0" borderId="0" xfId="29" applyAlignment="1">
      <alignment horizontal="left" vertical="center"/>
    </xf>
    <xf numFmtId="0" fontId="20" fillId="0" borderId="0" xfId="29" applyAlignment="1">
      <alignment vertical="center"/>
    </xf>
    <xf numFmtId="0" fontId="20" fillId="0" borderId="0" xfId="29" applyAlignment="1" applyProtection="1">
      <alignment horizontal="left" vertical="center"/>
      <protection locked="0"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left" vertical="center"/>
      <protection/>
    </xf>
    <xf numFmtId="0" fontId="20" fillId="0" borderId="0" xfId="29" applyAlignment="1" applyProtection="1">
      <alignment horizontal="center" vertical="center"/>
      <protection/>
    </xf>
    <xf numFmtId="0" fontId="20" fillId="0" borderId="0" xfId="29" applyAlignment="1" applyProtection="1">
      <alignment horizontal="left" vertical="center" wrapText="1"/>
      <protection/>
    </xf>
    <xf numFmtId="0" fontId="20" fillId="0" borderId="0" xfId="29" applyAlignment="1" applyProtection="1">
      <alignment horizontal="center" vertical="center" wrapText="1"/>
      <protection/>
    </xf>
    <xf numFmtId="0" fontId="20" fillId="0" borderId="0" xfId="29" applyAlignment="1" applyProtection="1">
      <alignment vertical="center"/>
      <protection/>
    </xf>
    <xf numFmtId="0" fontId="20" fillId="0" borderId="0" xfId="29" applyAlignment="1">
      <alignment horizontal="left" vertical="center" wrapText="1"/>
    </xf>
    <xf numFmtId="0" fontId="20" fillId="0" borderId="0" xfId="29" applyAlignment="1">
      <alignment horizontal="left" vertical="top"/>
    </xf>
    <xf numFmtId="0" fontId="0" fillId="0" borderId="7" xfId="0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7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25" applyNumberFormat="1" applyAlignment="1">
      <alignment horizontal="center" vertical="center"/>
      <protection/>
    </xf>
    <xf numFmtId="4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 indent="1"/>
    </xf>
    <xf numFmtId="0" fontId="1" fillId="5" borderId="11" xfId="0" applyFont="1" applyFill="1" applyBorder="1" applyAlignment="1">
      <alignment horizontal="left" vertical="center" wrapText="1" indent="1"/>
    </xf>
    <xf numFmtId="0" fontId="1" fillId="5" borderId="14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 indent="1"/>
    </xf>
    <xf numFmtId="4" fontId="7" fillId="0" borderId="24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 wrapText="1"/>
    </xf>
    <xf numFmtId="1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0" fontId="23" fillId="0" borderId="4" xfId="26" applyFont="1" applyAlignment="1">
      <alignment horizontal="left"/>
      <protection/>
    </xf>
    <xf numFmtId="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26" applyFont="1" applyAlignment="1">
      <alignment horizontal="left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2" fillId="0" borderId="0" xfId="34" applyAlignment="1">
      <alignment horizontal="left" vertical="center"/>
      <protection/>
    </xf>
    <xf numFmtId="0" fontId="4" fillId="0" borderId="2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  <cellStyle name="Výška řádku" xfId="29"/>
    <cellStyle name="Min. výška řádku" xfId="30"/>
    <cellStyle name="Nadpis 1 2" xfId="31"/>
    <cellStyle name="Nadpis 3 2" xfId="32"/>
    <cellStyle name="Min. výška 90" xfId="33"/>
    <cellStyle name="MV15" xfId="34"/>
  </cellStyles>
  <dxfs count="6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dimension ref="A1:C51"/>
  <sheetViews>
    <sheetView showGridLines="0" tabSelected="1" zoomScale="85" zoomScaleNormal="85" workbookViewId="0" topLeftCell="A1">
      <selection activeCell="A2" sqref="A2"/>
    </sheetView>
  </sheetViews>
  <sheetFormatPr defaultColWidth="9.140625" defaultRowHeight="15" customHeight="1"/>
  <cols>
    <col min="1" max="1" width="30.7109375" style="7" customWidth="1"/>
    <col min="2" max="2" width="135.7109375" style="7" customWidth="1"/>
    <col min="3" max="16384" width="9.140625" style="7" customWidth="1"/>
  </cols>
  <sheetData>
    <row r="1" spans="1:3" ht="45" customHeight="1">
      <c r="A1" s="1" t="s">
        <v>0</v>
      </c>
      <c r="C1" s="135"/>
    </row>
    <row r="2" spans="1:3" ht="15">
      <c r="A2" s="204" t="s">
        <v>331</v>
      </c>
      <c r="C2" s="135"/>
    </row>
    <row r="3" ht="15">
      <c r="C3" s="135"/>
    </row>
    <row r="4" spans="1:3" ht="30" customHeight="1" thickBot="1">
      <c r="A4" s="3" t="s">
        <v>1</v>
      </c>
      <c r="B4" s="24"/>
      <c r="C4" s="135"/>
    </row>
    <row r="5" spans="1:3" ht="15">
      <c r="A5" s="33" t="s">
        <v>2</v>
      </c>
      <c r="B5" s="150" t="s">
        <v>253</v>
      </c>
      <c r="C5" s="135"/>
    </row>
    <row r="6" spans="1:3" ht="15">
      <c r="A6" s="34" t="s">
        <v>3</v>
      </c>
      <c r="B6" s="151" t="s">
        <v>4</v>
      </c>
      <c r="C6" s="135"/>
    </row>
    <row r="7" spans="1:3" ht="15">
      <c r="A7" s="34" t="s">
        <v>5</v>
      </c>
      <c r="B7" s="152" t="s">
        <v>6</v>
      </c>
      <c r="C7" s="135"/>
    </row>
    <row r="8" spans="1:3" ht="15">
      <c r="A8" s="37" t="s">
        <v>7</v>
      </c>
      <c r="B8" s="153" t="s">
        <v>8</v>
      </c>
      <c r="C8" s="135"/>
    </row>
    <row r="9" ht="15">
      <c r="C9" s="135"/>
    </row>
    <row r="10" spans="1:3" ht="15">
      <c r="A10" s="19"/>
      <c r="B10" s="19"/>
      <c r="C10" s="135"/>
    </row>
    <row r="11" spans="1:3" ht="15">
      <c r="A11" s="23"/>
      <c r="C11" s="135"/>
    </row>
    <row r="12" spans="1:3" ht="30" customHeight="1" thickBot="1">
      <c r="A12" s="2" t="s">
        <v>9</v>
      </c>
      <c r="B12" s="2"/>
      <c r="C12" s="140"/>
    </row>
    <row r="13" spans="1:3" ht="15">
      <c r="A13" s="148" t="s">
        <v>10</v>
      </c>
      <c r="B13" s="148"/>
      <c r="C13" s="135"/>
    </row>
    <row r="14" spans="1:3" ht="15">
      <c r="A14" s="23" t="s">
        <v>11</v>
      </c>
      <c r="B14" s="23"/>
      <c r="C14" s="135"/>
    </row>
    <row r="15" spans="1:3" ht="15">
      <c r="A15" s="23" t="s">
        <v>12</v>
      </c>
      <c r="B15" s="23"/>
      <c r="C15" s="135"/>
    </row>
    <row r="16" spans="1:3" ht="15">
      <c r="A16" s="23" t="s">
        <v>13</v>
      </c>
      <c r="C16" s="135"/>
    </row>
    <row r="17" spans="1:3" ht="15">
      <c r="A17" s="23" t="s">
        <v>14</v>
      </c>
      <c r="C17" s="135"/>
    </row>
    <row r="18" spans="1:3" ht="15">
      <c r="A18" s="23"/>
      <c r="C18" s="135"/>
    </row>
    <row r="19" spans="1:3" ht="30" customHeight="1" thickBot="1">
      <c r="A19" s="2" t="s">
        <v>15</v>
      </c>
      <c r="B19" s="2"/>
      <c r="C19" s="140"/>
    </row>
    <row r="20" spans="1:3" ht="15">
      <c r="A20" s="148" t="s">
        <v>16</v>
      </c>
      <c r="B20" s="148"/>
      <c r="C20" s="135"/>
    </row>
    <row r="21" spans="1:3" ht="15">
      <c r="A21" s="23" t="s">
        <v>17</v>
      </c>
      <c r="B21" s="23"/>
      <c r="C21" s="135"/>
    </row>
    <row r="22" spans="1:3" ht="15">
      <c r="A22" s="23"/>
      <c r="C22" s="135"/>
    </row>
    <row r="23" spans="1:3" s="23" customFormat="1" ht="30" customHeight="1" thickBot="1">
      <c r="A23" s="2" t="s">
        <v>18</v>
      </c>
      <c r="B23" s="2"/>
      <c r="C23" s="135"/>
    </row>
    <row r="24" spans="1:3" ht="15">
      <c r="A24" s="23" t="s">
        <v>19</v>
      </c>
      <c r="C24" s="135"/>
    </row>
    <row r="25" spans="1:3" ht="15">
      <c r="A25" s="170" t="s">
        <v>147</v>
      </c>
      <c r="C25" s="135"/>
    </row>
    <row r="26" spans="1:3" ht="15">
      <c r="A26" s="23" t="s">
        <v>20</v>
      </c>
      <c r="C26" s="135"/>
    </row>
    <row r="27" spans="1:3" ht="15">
      <c r="A27" s="206" t="s">
        <v>322</v>
      </c>
      <c r="C27" s="135"/>
    </row>
    <row r="28" spans="1:3" ht="15">
      <c r="A28" s="23" t="s">
        <v>21</v>
      </c>
      <c r="C28" s="135"/>
    </row>
    <row r="29" spans="1:3" ht="15">
      <c r="A29" s="23" t="s">
        <v>248</v>
      </c>
      <c r="C29" s="135"/>
    </row>
    <row r="30" spans="1:3" ht="15">
      <c r="A30" s="23" t="s">
        <v>249</v>
      </c>
      <c r="C30" s="135"/>
    </row>
    <row r="31" spans="1:3" ht="15">
      <c r="A31" s="95" t="s">
        <v>250</v>
      </c>
      <c r="C31" s="135"/>
    </row>
    <row r="32" spans="1:3" ht="15">
      <c r="A32" s="23" t="s">
        <v>251</v>
      </c>
      <c r="C32" s="135"/>
    </row>
    <row r="33" spans="1:3" ht="15">
      <c r="A33" s="23" t="s">
        <v>22</v>
      </c>
      <c r="C33" s="135"/>
    </row>
    <row r="34" spans="1:3" ht="15">
      <c r="A34" s="23" t="s">
        <v>23</v>
      </c>
      <c r="C34" s="135"/>
    </row>
    <row r="35" spans="1:3" ht="15">
      <c r="A35" s="198" t="s">
        <v>24</v>
      </c>
      <c r="C35" s="135"/>
    </row>
    <row r="36" spans="1:3" ht="15">
      <c r="A36" s="199" t="s">
        <v>25</v>
      </c>
      <c r="C36" s="135"/>
    </row>
    <row r="37" spans="1:3" ht="15">
      <c r="A37" s="199" t="s">
        <v>26</v>
      </c>
      <c r="C37" s="135"/>
    </row>
    <row r="38" spans="1:3" ht="15">
      <c r="A38" s="199" t="s">
        <v>27</v>
      </c>
      <c r="C38" s="135"/>
    </row>
    <row r="39" spans="1:3" ht="15">
      <c r="A39" s="198" t="s">
        <v>28</v>
      </c>
      <c r="C39" s="135"/>
    </row>
    <row r="40" spans="1:3" ht="15">
      <c r="A40" s="23" t="s">
        <v>29</v>
      </c>
      <c r="C40" s="135"/>
    </row>
    <row r="41" spans="1:3" ht="15">
      <c r="A41" s="95" t="s">
        <v>30</v>
      </c>
      <c r="C41" s="135"/>
    </row>
    <row r="42" spans="1:3" s="92" customFormat="1" ht="15">
      <c r="A42" s="95" t="s">
        <v>247</v>
      </c>
      <c r="C42" s="135"/>
    </row>
    <row r="43" spans="1:3" ht="15">
      <c r="A43" s="23" t="s">
        <v>31</v>
      </c>
      <c r="C43" s="135"/>
    </row>
    <row r="44" ht="15">
      <c r="C44" s="135"/>
    </row>
    <row r="45" spans="1:3" ht="15">
      <c r="A45" s="23" t="s">
        <v>32</v>
      </c>
      <c r="C45" s="135"/>
    </row>
    <row r="46" spans="1:3" ht="15">
      <c r="A46" s="198" t="s">
        <v>33</v>
      </c>
      <c r="C46" s="135"/>
    </row>
    <row r="47" spans="1:3" ht="15">
      <c r="A47" s="198" t="s">
        <v>34</v>
      </c>
      <c r="C47" s="135"/>
    </row>
    <row r="48" ht="15">
      <c r="C48" s="135"/>
    </row>
    <row r="49" ht="15">
      <c r="C49" s="135"/>
    </row>
    <row r="50" ht="15">
      <c r="C50" s="135"/>
    </row>
    <row r="51" ht="15">
      <c r="C51" s="135"/>
    </row>
    <row r="151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EB76-B75E-484B-AAC2-407D220DCDA3}">
  <dimension ref="A1:O32"/>
  <sheetViews>
    <sheetView showGridLines="0" zoomScale="70" zoomScaleNormal="70" workbookViewId="0" topLeftCell="A1">
      <selection activeCell="C25" sqref="C25"/>
    </sheetView>
  </sheetViews>
  <sheetFormatPr defaultColWidth="9.140625" defaultRowHeight="15" customHeight="1"/>
  <cols>
    <col min="1" max="1" width="6.7109375" style="8" customWidth="1"/>
    <col min="2" max="2" width="70.7109375" style="6" customWidth="1"/>
    <col min="3" max="3" width="30.7109375" style="73" customWidth="1"/>
    <col min="4" max="4" width="120.7109375" style="92" customWidth="1"/>
    <col min="5" max="5" width="15.57421875" style="92" customWidth="1"/>
    <col min="6" max="7" width="30.57421875" style="92" customWidth="1"/>
    <col min="8" max="8" width="15.57421875" style="92" customWidth="1"/>
    <col min="9" max="9" width="45.57421875" style="92" customWidth="1"/>
    <col min="10" max="11" width="15.57421875" style="92" customWidth="1"/>
    <col min="12" max="12" width="45.57421875" style="92" customWidth="1"/>
    <col min="13" max="14" width="30.57421875" style="92" customWidth="1"/>
    <col min="15" max="15" width="9.140625" style="53" customWidth="1"/>
    <col min="16" max="16384" width="9.140625" style="7" customWidth="1"/>
  </cols>
  <sheetData>
    <row r="1" spans="1:15" ht="45" customHeight="1">
      <c r="A1" s="1" t="s">
        <v>0</v>
      </c>
      <c r="C1" s="6"/>
      <c r="D1" s="6"/>
      <c r="E1" s="135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">
      <c r="C2" s="6"/>
      <c r="D2" s="6"/>
      <c r="E2" s="135"/>
      <c r="F2" s="7"/>
      <c r="G2" s="7"/>
      <c r="H2" s="7"/>
      <c r="I2" s="7"/>
      <c r="J2" s="7"/>
      <c r="K2" s="7"/>
      <c r="L2" s="7"/>
      <c r="M2" s="7"/>
      <c r="N2" s="7"/>
      <c r="O2" s="7"/>
    </row>
    <row r="3" spans="1:5" ht="30" customHeight="1" thickBot="1">
      <c r="A3" s="3"/>
      <c r="B3" s="3" t="s">
        <v>131</v>
      </c>
      <c r="C3" s="3"/>
      <c r="D3" s="3"/>
      <c r="E3" s="140"/>
    </row>
    <row r="4" spans="1:15" ht="15.75">
      <c r="A4" s="54"/>
      <c r="B4" s="55" t="s">
        <v>132</v>
      </c>
      <c r="C4" s="55"/>
      <c r="D4" s="54"/>
      <c r="E4" s="135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54"/>
      <c r="B5" s="55" t="s">
        <v>133</v>
      </c>
      <c r="C5" s="55"/>
      <c r="D5" s="54"/>
      <c r="E5" s="135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">
      <c r="B6" s="23"/>
      <c r="C6" s="23"/>
      <c r="D6" s="23"/>
      <c r="E6" s="135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115" t="s">
        <v>74</v>
      </c>
      <c r="B7" s="116" t="s">
        <v>134</v>
      </c>
      <c r="C7" s="116" t="s">
        <v>135</v>
      </c>
      <c r="D7" s="117"/>
      <c r="E7" s="135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">
      <c r="A8" s="69">
        <v>1</v>
      </c>
      <c r="B8" s="65" t="s">
        <v>136</v>
      </c>
      <c r="C8" s="43"/>
      <c r="D8" s="117"/>
      <c r="E8" s="135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s="69">
        <v>2</v>
      </c>
      <c r="B9" s="143" t="s">
        <v>138</v>
      </c>
      <c r="C9" s="43"/>
      <c r="D9" s="117"/>
      <c r="E9" s="135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69">
        <v>3</v>
      </c>
      <c r="B10" s="156" t="s">
        <v>137</v>
      </c>
      <c r="C10" s="43"/>
      <c r="D10" s="117"/>
      <c r="E10" s="13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">
      <c r="A11" s="69">
        <v>4</v>
      </c>
      <c r="B11" s="156" t="s">
        <v>281</v>
      </c>
      <c r="C11" s="43"/>
      <c r="D11" s="117"/>
      <c r="E11" s="135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>
      <c r="A12" s="69">
        <v>5</v>
      </c>
      <c r="B12" s="156" t="s">
        <v>296</v>
      </c>
      <c r="C12" s="43"/>
      <c r="D12" s="117"/>
      <c r="E12" s="135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17"/>
      <c r="B13" s="18"/>
      <c r="C13" s="18"/>
      <c r="D13" s="18"/>
      <c r="E13" s="135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>
      <c r="A14" s="28"/>
      <c r="B14" s="23"/>
      <c r="C14" s="23"/>
      <c r="D14" s="6"/>
      <c r="E14" s="135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5" s="23" customFormat="1" ht="30" customHeight="1" thickBot="1">
      <c r="A15" s="2"/>
      <c r="B15" s="2" t="s">
        <v>139</v>
      </c>
      <c r="C15" s="2"/>
      <c r="D15" s="2"/>
      <c r="E15" s="135"/>
    </row>
    <row r="16" spans="2:15" ht="15">
      <c r="B16" s="23" t="s">
        <v>140</v>
      </c>
      <c r="C16" s="23"/>
      <c r="D16" s="23"/>
      <c r="E16" s="135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5">
      <c r="B17" s="23" t="s">
        <v>141</v>
      </c>
      <c r="C17" s="23"/>
      <c r="D17" s="23"/>
      <c r="E17" s="135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5">
      <c r="B18" s="23" t="s">
        <v>142</v>
      </c>
      <c r="C18" s="23"/>
      <c r="D18" s="23"/>
      <c r="E18" s="135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5">
      <c r="B19" s="23" t="s">
        <v>245</v>
      </c>
      <c r="C19" s="6"/>
      <c r="D19" s="7"/>
      <c r="E19" s="13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3:15" ht="15">
      <c r="C20" s="6"/>
      <c r="D20" s="6"/>
      <c r="E20" s="135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5" s="23" customFormat="1" ht="30" customHeight="1" thickBot="1">
      <c r="A21" s="118"/>
      <c r="B21" s="2" t="s">
        <v>143</v>
      </c>
      <c r="C21" s="119"/>
      <c r="D21" s="2"/>
      <c r="E21" s="135"/>
    </row>
    <row r="22" spans="1:5" s="92" customFormat="1" ht="15">
      <c r="A22" s="120"/>
      <c r="B22" s="23" t="s">
        <v>144</v>
      </c>
      <c r="C22" s="23"/>
      <c r="D22" s="23"/>
      <c r="E22" s="135"/>
    </row>
    <row r="23" spans="2:15" ht="15">
      <c r="B23" s="23"/>
      <c r="C23" s="23"/>
      <c r="D23" s="23"/>
      <c r="E23" s="135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115" t="s">
        <v>74</v>
      </c>
      <c r="B24" s="116" t="s">
        <v>134</v>
      </c>
      <c r="C24" s="116" t="s">
        <v>145</v>
      </c>
      <c r="D24" s="7"/>
      <c r="E24" s="135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5" s="23" customFormat="1" ht="15">
      <c r="A25" s="69">
        <f>A8</f>
        <v>1</v>
      </c>
      <c r="B25" s="156" t="str">
        <f>B8</f>
        <v>hlavní inženýr projektu</v>
      </c>
      <c r="C25" s="157">
        <f>SUM('1 | hlavní inženýr projektu'!E46:E52)</f>
        <v>4</v>
      </c>
      <c r="E25" s="135"/>
    </row>
    <row r="26" spans="1:5" s="23" customFormat="1" ht="15">
      <c r="A26" s="69">
        <f>A9</f>
        <v>2</v>
      </c>
      <c r="B26" s="156" t="str">
        <f>B9</f>
        <v>specialista na pozemní komunikace</v>
      </c>
      <c r="C26" s="158">
        <f>SUM('2 | s. na pozemní komunikace'!E45:E50)</f>
        <v>3</v>
      </c>
      <c r="E26" s="135"/>
    </row>
    <row r="27" spans="1:5" s="23" customFormat="1" ht="15" customHeight="1">
      <c r="A27" s="69">
        <v>3</v>
      </c>
      <c r="B27" s="156" t="str">
        <f>B10</f>
        <v>specialista na mostní konstrukce</v>
      </c>
      <c r="C27" s="158">
        <f>SUM('3 | s. na mostní konstrukce'!E44:E49)</f>
        <v>3</v>
      </c>
      <c r="E27" s="135"/>
    </row>
    <row r="28" spans="1:5" s="23" customFormat="1" ht="15" customHeight="1">
      <c r="A28" s="69">
        <v>4</v>
      </c>
      <c r="B28" s="156" t="str">
        <f>B11</f>
        <v>specialista na inženýrskou činnost</v>
      </c>
      <c r="C28" s="158">
        <f>SUM('4 | s. na inženýrskou činnost'!E43:E46)</f>
        <v>2</v>
      </c>
      <c r="E28" s="135"/>
    </row>
    <row r="29" spans="1:5" s="23" customFormat="1" ht="15" customHeight="1" thickBot="1">
      <c r="A29" s="69">
        <v>5</v>
      </c>
      <c r="B29" s="156" t="str">
        <f>B12</f>
        <v>specialista (Koordinátor) BIM</v>
      </c>
      <c r="C29" s="158">
        <f>SUM('5 | s. na BIM'!E44:E46)</f>
        <v>1.5</v>
      </c>
      <c r="E29" s="135"/>
    </row>
    <row r="30" spans="1:5" s="23" customFormat="1" ht="15">
      <c r="A30" s="121"/>
      <c r="B30" s="122" t="s">
        <v>146</v>
      </c>
      <c r="C30" s="123">
        <f>IF(SUM(C25:C28)=0,"",SUM(C25:C28))</f>
        <v>12</v>
      </c>
      <c r="E30" s="135"/>
    </row>
    <row r="31" spans="3:15" ht="15">
      <c r="C31" s="6"/>
      <c r="D31" s="6"/>
      <c r="E31" s="135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">
      <c r="E3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73B-8F31-496C-B737-8959E6437C07}">
  <dimension ref="A1:N91"/>
  <sheetViews>
    <sheetView showGridLines="0" zoomScale="70" zoomScaleNormal="70" workbookViewId="0" topLeftCell="A4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personál'!A8</f>
        <v>1</v>
      </c>
      <c r="B5" s="3" t="str">
        <f>UPPER('klíčový personál'!B8)</f>
        <v>HLAVNÍ INŽENÝR PROJEKTU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personál'!C8&lt;&gt;"",'klíčový personál'!C8,"[bude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149</v>
      </c>
      <c r="M10" s="140"/>
    </row>
    <row r="11" spans="1:13" ht="15">
      <c r="A11" s="35"/>
      <c r="B11" s="103" t="s">
        <v>150</v>
      </c>
      <c r="M11" s="140"/>
    </row>
    <row r="12" spans="1:13" ht="15">
      <c r="A12" s="159"/>
      <c r="B12" s="156" t="s">
        <v>151</v>
      </c>
      <c r="M12" s="140"/>
    </row>
    <row r="13" spans="2:13" ht="15">
      <c r="B13" s="12"/>
      <c r="M13" s="140"/>
    </row>
    <row r="14" spans="1:13" ht="20.1" customHeight="1" thickBot="1">
      <c r="A14" s="11"/>
      <c r="B14" s="11" t="s">
        <v>152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5"/>
    </row>
    <row r="15" spans="1:14" ht="15" customHeight="1">
      <c r="A15" s="147"/>
      <c r="B15" s="148" t="s">
        <v>153</v>
      </c>
      <c r="C15" s="64"/>
      <c r="D15" s="64"/>
      <c r="F15" s="64"/>
      <c r="M15" s="133"/>
      <c r="N15" s="53"/>
    </row>
    <row r="16" spans="2:14" ht="15" customHeight="1">
      <c r="B16" s="23" t="s">
        <v>154</v>
      </c>
      <c r="C16" s="7"/>
      <c r="M16" s="133"/>
      <c r="N16" s="53"/>
    </row>
    <row r="17" spans="2:13" ht="15" customHeight="1">
      <c r="B17" s="23"/>
      <c r="C17" s="7"/>
      <c r="M17" s="132"/>
    </row>
    <row r="18" spans="1:13" ht="15">
      <c r="A18" s="66" t="s">
        <v>74</v>
      </c>
      <c r="B18" s="146" t="s">
        <v>102</v>
      </c>
      <c r="C18"/>
      <c r="D18" s="13"/>
      <c r="E18" s="8"/>
      <c r="F18" s="13"/>
      <c r="G18" s="13"/>
      <c r="H18" s="8"/>
      <c r="I18" s="8"/>
      <c r="J18" s="13"/>
      <c r="K18" s="8"/>
      <c r="L18" s="8"/>
      <c r="M18" s="137"/>
    </row>
    <row r="19" spans="1:13" ht="15">
      <c r="A19" s="5" t="s">
        <v>103</v>
      </c>
      <c r="B19" s="61" t="s">
        <v>155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63.75">
      <c r="A20" s="5" t="s">
        <v>105</v>
      </c>
      <c r="B20" s="94" t="s">
        <v>156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51">
      <c r="A21" s="4" t="s">
        <v>157</v>
      </c>
      <c r="B21" s="62" t="s">
        <v>158</v>
      </c>
      <c r="C21"/>
      <c r="D21" s="15"/>
      <c r="E21" s="6"/>
      <c r="F21" s="14"/>
      <c r="G21" s="14"/>
      <c r="H21" s="6"/>
      <c r="I21" s="6"/>
      <c r="J21" s="14"/>
      <c r="K21" s="6"/>
      <c r="L21" s="6"/>
      <c r="M21" s="135"/>
    </row>
    <row r="22" spans="1:13" ht="63.75">
      <c r="A22" s="4" t="s">
        <v>159</v>
      </c>
      <c r="B22" s="125" t="s">
        <v>275</v>
      </c>
      <c r="C22"/>
      <c r="D22" s="15"/>
      <c r="E22" s="6"/>
      <c r="F22" s="14"/>
      <c r="G22" s="14"/>
      <c r="H22" s="6"/>
      <c r="I22" s="6"/>
      <c r="J22" s="14"/>
      <c r="K22" s="6"/>
      <c r="L22" s="6"/>
      <c r="M22" s="135"/>
    </row>
    <row r="23" ht="15">
      <c r="M23" s="135"/>
    </row>
    <row r="24" spans="1:13" ht="20.1" customHeight="1" thickBot="1">
      <c r="A24" s="11"/>
      <c r="B24" s="11" t="s">
        <v>160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5"/>
    </row>
    <row r="25" spans="1:13" ht="15.75">
      <c r="A25" s="54"/>
      <c r="B25" s="55" t="s">
        <v>101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35"/>
    </row>
    <row r="26" spans="2:13" ht="15">
      <c r="B26" s="95" t="s">
        <v>161</v>
      </c>
      <c r="C26" s="7"/>
      <c r="M26" s="135"/>
    </row>
    <row r="27" spans="2:13" ht="15">
      <c r="B27" s="23"/>
      <c r="C27" s="23"/>
      <c r="M27" s="135"/>
    </row>
    <row r="28" spans="1:13" ht="15">
      <c r="A28" s="66" t="s">
        <v>74</v>
      </c>
      <c r="B28" s="70" t="s">
        <v>102</v>
      </c>
      <c r="C28"/>
      <c r="D28" s="13"/>
      <c r="E28" s="8"/>
      <c r="F28" s="13"/>
      <c r="G28" s="13"/>
      <c r="H28" s="8"/>
      <c r="I28" s="8"/>
      <c r="J28" s="13"/>
      <c r="K28" s="8"/>
      <c r="L28" s="8"/>
      <c r="M28" s="137"/>
    </row>
    <row r="29" spans="1:13" ht="15">
      <c r="A29" s="5" t="s">
        <v>118</v>
      </c>
      <c r="B29" s="63" t="s">
        <v>162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51">
      <c r="A30" s="5" t="s">
        <v>120</v>
      </c>
      <c r="B30" s="125" t="s">
        <v>276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spans="1:13" ht="76.5">
      <c r="A31" s="4" t="s">
        <v>122</v>
      </c>
      <c r="B31" s="125" t="s">
        <v>279</v>
      </c>
      <c r="C31"/>
      <c r="D31" s="15"/>
      <c r="E31" s="6"/>
      <c r="F31" s="14"/>
      <c r="G31" s="14"/>
      <c r="H31" s="6"/>
      <c r="I31" s="6"/>
      <c r="J31" s="14"/>
      <c r="K31" s="6"/>
      <c r="L31" s="6"/>
      <c r="M31" s="135"/>
    </row>
    <row r="32" ht="15">
      <c r="M32" s="135"/>
    </row>
    <row r="33" spans="1:13" ht="20.1" customHeight="1" thickBot="1">
      <c r="A33" s="11"/>
      <c r="B33" s="11" t="s">
        <v>164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35"/>
    </row>
    <row r="34" spans="1:13" ht="15.75">
      <c r="A34" s="54"/>
      <c r="B34" s="55" t="s">
        <v>165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1:13" ht="15.75">
      <c r="A35" s="54"/>
      <c r="B35" s="55" t="s">
        <v>166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35"/>
    </row>
    <row r="36" spans="2:13" ht="15">
      <c r="B36" s="23" t="s">
        <v>167</v>
      </c>
      <c r="C36" s="7"/>
      <c r="M36" s="135"/>
    </row>
    <row r="37" spans="2:13" ht="15">
      <c r="B37" s="23" t="s">
        <v>109</v>
      </c>
      <c r="C37" s="7"/>
      <c r="M37" s="135"/>
    </row>
    <row r="38" spans="2:13" ht="15">
      <c r="B38" s="95" t="s">
        <v>168</v>
      </c>
      <c r="C38" s="7"/>
      <c r="M38" s="135"/>
    </row>
    <row r="39" spans="2:13" ht="15">
      <c r="B39" s="95" t="s">
        <v>169</v>
      </c>
      <c r="C39" s="7"/>
      <c r="M39" s="135"/>
    </row>
    <row r="40" spans="2:13" ht="15">
      <c r="B40" s="95" t="s">
        <v>170</v>
      </c>
      <c r="C40" s="7"/>
      <c r="M40" s="135"/>
    </row>
    <row r="41" spans="2:13" ht="15">
      <c r="B41" s="95" t="s">
        <v>171</v>
      </c>
      <c r="C41" s="7"/>
      <c r="M41" s="135"/>
    </row>
    <row r="42" spans="2:13" ht="15">
      <c r="B42" s="23"/>
      <c r="C42" s="23"/>
      <c r="M42" s="135"/>
    </row>
    <row r="43" spans="1:13" s="6" customFormat="1" ht="25.5" customHeight="1">
      <c r="A43" s="235" t="s">
        <v>74</v>
      </c>
      <c r="B43" s="232" t="s">
        <v>172</v>
      </c>
      <c r="C43" s="233"/>
      <c r="D43" s="234"/>
      <c r="E43" s="236" t="s">
        <v>145</v>
      </c>
      <c r="F43" s="232" t="s">
        <v>173</v>
      </c>
      <c r="G43" s="233"/>
      <c r="H43" s="233"/>
      <c r="I43" s="233"/>
      <c r="J43" s="233"/>
      <c r="K43" s="233"/>
      <c r="L43" s="233"/>
      <c r="M43" s="138"/>
    </row>
    <row r="44" spans="1:13" s="6" customFormat="1" ht="25.5">
      <c r="A44" s="234"/>
      <c r="B44" s="107" t="s">
        <v>102</v>
      </c>
      <c r="C44" s="107" t="s">
        <v>174</v>
      </c>
      <c r="D44" s="107" t="s">
        <v>2</v>
      </c>
      <c r="E44" s="237"/>
      <c r="F44" s="107" t="s">
        <v>175</v>
      </c>
      <c r="G44" s="107" t="s">
        <v>176</v>
      </c>
      <c r="H44" s="107" t="s">
        <v>114</v>
      </c>
      <c r="I44" s="108" t="s">
        <v>116</v>
      </c>
      <c r="J44" s="108" t="s">
        <v>177</v>
      </c>
      <c r="K44" s="108" t="s">
        <v>178</v>
      </c>
      <c r="L44" s="70" t="s">
        <v>117</v>
      </c>
      <c r="M44" s="138"/>
    </row>
    <row r="45" spans="1:13" ht="15">
      <c r="A45" s="5" t="s">
        <v>179</v>
      </c>
      <c r="B45" s="31" t="s">
        <v>180</v>
      </c>
      <c r="C45" s="30"/>
      <c r="D45" s="30"/>
      <c r="E45" s="96"/>
      <c r="F45" s="16"/>
      <c r="G45" s="30"/>
      <c r="H45" s="32"/>
      <c r="I45" s="32"/>
      <c r="J45" s="30"/>
      <c r="K45" s="32"/>
      <c r="L45" s="96"/>
      <c r="M45" s="135"/>
    </row>
    <row r="46" spans="1:13" ht="76.5">
      <c r="A46" s="231" t="s">
        <v>181</v>
      </c>
      <c r="B46" s="205" t="s">
        <v>277</v>
      </c>
      <c r="C46" s="74" t="s">
        <v>40</v>
      </c>
      <c r="D46" s="48"/>
      <c r="E46" s="126">
        <v>0</v>
      </c>
      <c r="F46" s="113" t="s">
        <v>121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182</v>
      </c>
      <c r="B47" s="58" t="str">
        <f>B46</f>
        <v xml:space="preserve">
zpracování a předání DUR Realizace dvoupruhové nebo vícepruhové pozemní komunikace, přičemž:
▪ předpokládané investiční náklady Realizace byly alespoň 1 000 mil. Kč bez DPH
</v>
      </c>
      <c r="C47" s="74" t="s">
        <v>40</v>
      </c>
      <c r="D47" s="48"/>
      <c r="E47" s="126">
        <v>1</v>
      </c>
      <c r="F47" s="113" t="str">
        <f>F46</f>
        <v>předpokládané investiční náklady
(Kč bez DPH)</v>
      </c>
      <c r="G47" s="72"/>
      <c r="H47" s="49"/>
      <c r="I47" s="50"/>
      <c r="J47" s="75"/>
      <c r="K47" s="50"/>
      <c r="L47" s="39"/>
      <c r="M47" s="135"/>
    </row>
    <row r="48" spans="1:13" ht="76.5">
      <c r="A48" s="231" t="s">
        <v>183</v>
      </c>
      <c r="B48" s="205" t="s">
        <v>278</v>
      </c>
      <c r="C48" s="74" t="s">
        <v>40</v>
      </c>
      <c r="D48" s="48"/>
      <c r="E48" s="126">
        <v>0</v>
      </c>
      <c r="F48" s="113" t="s">
        <v>121</v>
      </c>
      <c r="G48" s="72"/>
      <c r="H48" s="49"/>
      <c r="I48" s="50"/>
      <c r="J48" s="75"/>
      <c r="K48" s="50"/>
      <c r="L48" s="39"/>
      <c r="M48" s="135"/>
    </row>
    <row r="49" spans="1:13" ht="76.5">
      <c r="A49" s="59" t="s">
        <v>184</v>
      </c>
      <c r="B49" s="60" t="str">
        <f>B48</f>
        <v xml:space="preserve">
zpracování a předání DSP nebo DUSP Realizace dvoupruhové nebo vícepruhové pozemní komunikace, přičemž:
▪ předpokládané investiční náklady Realizace byly alespoň 1 000 mil. Kč bez DPH
</v>
      </c>
      <c r="C49" s="74" t="s">
        <v>40</v>
      </c>
      <c r="D49" s="44"/>
      <c r="E49" s="145">
        <v>1</v>
      </c>
      <c r="F49" s="113" t="str">
        <f>F48</f>
        <v>předpokládané investiční náklady
(Kč bez DPH)</v>
      </c>
      <c r="G49" s="72"/>
      <c r="H49" s="97"/>
      <c r="I49" s="98"/>
      <c r="J49" s="52"/>
      <c r="K49" s="98"/>
      <c r="L49" s="40"/>
      <c r="M49" s="135"/>
    </row>
    <row r="50" spans="1:13" ht="76.5">
      <c r="A50" s="231" t="s">
        <v>185</v>
      </c>
      <c r="B50" s="205" t="s">
        <v>260</v>
      </c>
      <c r="C50" s="74" t="s">
        <v>40</v>
      </c>
      <c r="D50" s="48"/>
      <c r="E50" s="126">
        <v>0</v>
      </c>
      <c r="F50" s="113" t="s">
        <v>121</v>
      </c>
      <c r="G50" s="72"/>
      <c r="H50" s="49"/>
      <c r="I50" s="50"/>
      <c r="J50" s="75"/>
      <c r="K50" s="50"/>
      <c r="L50" s="39"/>
      <c r="M50" s="135"/>
    </row>
    <row r="51" spans="1:13" ht="76.5">
      <c r="A51" s="59" t="s">
        <v>186</v>
      </c>
      <c r="B51" s="60" t="str">
        <f>B50</f>
        <v xml:space="preserve">
zpracování a předání DVZ Realizace dvoupruhové nebo vícepruhové pozemní komunikace, přičemž:
▪ předpokládané investiční náklady Realizace byly alespoň 1 000 mil. Kč bez DPH
</v>
      </c>
      <c r="C51" s="74" t="s">
        <v>40</v>
      </c>
      <c r="D51" s="44"/>
      <c r="E51" s="145">
        <v>1</v>
      </c>
      <c r="F51" s="113" t="str">
        <f>F50</f>
        <v>předpokládané investiční náklady
(Kč bez DPH)</v>
      </c>
      <c r="G51" s="72"/>
      <c r="H51" s="97"/>
      <c r="I51" s="98"/>
      <c r="J51" s="52"/>
      <c r="K51" s="98"/>
      <c r="L51" s="40"/>
      <c r="M51" s="135"/>
    </row>
    <row r="52" spans="1:13" ht="114.75">
      <c r="A52" s="230" t="s">
        <v>324</v>
      </c>
      <c r="B52" s="60" t="s">
        <v>325</v>
      </c>
      <c r="C52" s="72" t="s">
        <v>40</v>
      </c>
      <c r="D52" s="44"/>
      <c r="E52" s="145">
        <v>1</v>
      </c>
      <c r="F52" s="113" t="str">
        <f>F51</f>
        <v>předpokládané investiční náklady
(Kč bez DPH)</v>
      </c>
      <c r="G52" s="72"/>
      <c r="H52" s="97"/>
      <c r="I52" s="98"/>
      <c r="J52" s="52"/>
      <c r="K52" s="98"/>
      <c r="L52" s="40"/>
      <c r="M52" s="135"/>
    </row>
    <row r="53" ht="15">
      <c r="M53" s="135"/>
    </row>
    <row r="54" spans="1:13" ht="15">
      <c r="A54" s="17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35"/>
    </row>
    <row r="55" ht="15">
      <c r="M55" s="135"/>
    </row>
    <row r="56" ht="15">
      <c r="M56" s="135"/>
    </row>
    <row r="57" ht="15">
      <c r="M57" s="135"/>
    </row>
    <row r="58" ht="15">
      <c r="M58" s="135"/>
    </row>
    <row r="59" ht="15">
      <c r="M59" s="135"/>
    </row>
    <row r="60" ht="15">
      <c r="M60" s="135"/>
    </row>
    <row r="61" ht="15"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</sheetData>
  <sheetProtection sheet="1" objects="1" scenarios="1"/>
  <mergeCells count="4">
    <mergeCell ref="B43:D43"/>
    <mergeCell ref="F43:L43"/>
    <mergeCell ref="A43:A44"/>
    <mergeCell ref="E43:E44"/>
  </mergeCells>
  <conditionalFormatting sqref="E46:E52">
    <cfRule type="expression" priority="3" dxfId="0">
      <formula>AND($C46&lt;&gt;"",$C46&lt;&gt;'zdroj dat (skrýt)'!$B$4,$E46&lt;&gt;0)</formula>
    </cfRule>
  </conditionalFormatting>
  <dataValidations count="1">
    <dataValidation type="list" allowBlank="1" showInputMessage="1" showErrorMessage="1" sqref="C46:C52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9 A29 A45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AND($C46&lt;&gt;"",$C46&lt;&gt;'zdroj dat (skrýt)'!$B$4,$E46&lt;&gt;0)</xm:f>
            <x14:dxf>
              <fill>
                <patternFill>
                  <bgColor theme="9" tint="0.3999499976634979"/>
                </patternFill>
              </fill>
            </x14:dxf>
          </x14:cfRule>
          <xm:sqref>E46:E52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FE1F-89E3-4CAF-84C3-14516A6E9FD5}">
  <dimension ref="A1:N104"/>
  <sheetViews>
    <sheetView showGridLines="0" zoomScale="70" zoomScaleNormal="70" workbookViewId="0" topLeftCell="A36">
      <selection activeCell="B8" sqref="B8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personál'!A9</f>
        <v>2</v>
      </c>
      <c r="B5" s="3" t="str">
        <f>UPPER('klíčový personál'!B9)</f>
        <v>SPECIALISTA NA POZEMNÍ KOMUNIKACE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personál'!C9&lt;&gt;"",'klíčový personál'!C9,"[bude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153</v>
      </c>
      <c r="C14" s="64"/>
      <c r="D14" s="64"/>
      <c r="F14" s="64"/>
      <c r="M14" s="133"/>
      <c r="N14" s="53"/>
    </row>
    <row r="15" spans="2:14" ht="15" customHeight="1">
      <c r="B15" s="23" t="s">
        <v>154</v>
      </c>
      <c r="C15" s="7"/>
      <c r="M15" s="133"/>
      <c r="N15" s="53"/>
    </row>
    <row r="16" spans="2:13" ht="15">
      <c r="B16" s="23"/>
      <c r="C16" s="23"/>
      <c r="M16" s="135"/>
    </row>
    <row r="17" spans="1:13" ht="15">
      <c r="A17" s="66" t="s">
        <v>74</v>
      </c>
      <c r="B17" s="146" t="s">
        <v>102</v>
      </c>
      <c r="C17"/>
      <c r="D17" s="13"/>
      <c r="F17" s="13"/>
      <c r="G17" s="13"/>
      <c r="H17" s="8"/>
      <c r="I17" s="8"/>
      <c r="J17" s="13"/>
      <c r="K17" s="8"/>
      <c r="L17" s="8"/>
      <c r="M17" s="137"/>
    </row>
    <row r="18" spans="1:13" ht="15">
      <c r="A18" s="5" t="s">
        <v>103</v>
      </c>
      <c r="B18" s="61" t="s">
        <v>155</v>
      </c>
      <c r="C18"/>
      <c r="D18" s="15"/>
      <c r="E18" s="8"/>
      <c r="F18" s="14"/>
      <c r="G18" s="14"/>
      <c r="H18" s="6"/>
      <c r="I18" s="6"/>
      <c r="J18" s="14"/>
      <c r="K18" s="6"/>
      <c r="L18" s="6"/>
      <c r="M18" s="135"/>
    </row>
    <row r="19" spans="1:13" ht="63.75">
      <c r="A19" s="5" t="s">
        <v>105</v>
      </c>
      <c r="B19" s="94" t="s">
        <v>156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157</v>
      </c>
      <c r="B20" s="62" t="s">
        <v>158</v>
      </c>
      <c r="C20"/>
      <c r="D20" s="15"/>
      <c r="E20" s="6"/>
      <c r="F20" s="14"/>
      <c r="G20" s="14"/>
      <c r="H20" s="6"/>
      <c r="I20" s="6"/>
      <c r="J20" s="14"/>
      <c r="K20" s="6"/>
      <c r="L20" s="6"/>
      <c r="M20" s="135"/>
    </row>
    <row r="21" spans="1:13" ht="76.5">
      <c r="A21" s="4" t="s">
        <v>159</v>
      </c>
      <c r="B21" s="125" t="s">
        <v>190</v>
      </c>
      <c r="C21"/>
      <c r="D21" s="14"/>
      <c r="E21" s="6"/>
      <c r="F21" s="6"/>
      <c r="G21" s="15"/>
      <c r="H21" s="14"/>
      <c r="I21" s="6"/>
      <c r="J21" s="6"/>
      <c r="K21" s="138"/>
      <c r="L21" s="53"/>
      <c r="M21" s="135"/>
    </row>
    <row r="22" ht="15">
      <c r="M22" s="135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5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5"/>
    </row>
    <row r="25" spans="2:13" ht="15">
      <c r="B25" s="95" t="s">
        <v>161</v>
      </c>
      <c r="C25" s="7"/>
      <c r="M25" s="135"/>
    </row>
    <row r="26" spans="2:13" ht="15">
      <c r="B26" s="23"/>
      <c r="C26" s="23"/>
      <c r="M26" s="135"/>
    </row>
    <row r="27" spans="1:13" ht="15">
      <c r="A27" s="66" t="s">
        <v>74</v>
      </c>
      <c r="B27" s="70" t="s">
        <v>102</v>
      </c>
      <c r="C27"/>
      <c r="D27" s="13"/>
      <c r="E27" s="8"/>
      <c r="F27" s="13"/>
      <c r="G27" s="13"/>
      <c r="H27" s="8"/>
      <c r="I27" s="8"/>
      <c r="J27" s="13"/>
      <c r="K27" s="8"/>
      <c r="L27" s="8"/>
      <c r="M27" s="137"/>
    </row>
    <row r="28" spans="1:13" ht="15">
      <c r="A28" s="5" t="s">
        <v>118</v>
      </c>
      <c r="B28" s="63" t="s">
        <v>162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51">
      <c r="A29" s="5" t="s">
        <v>120</v>
      </c>
      <c r="B29" s="125" t="s">
        <v>163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spans="1:13" ht="63.75">
      <c r="A30" s="4" t="s">
        <v>122</v>
      </c>
      <c r="B30" s="125" t="s">
        <v>188</v>
      </c>
      <c r="C30"/>
      <c r="D30" s="15"/>
      <c r="E30" s="6"/>
      <c r="F30" s="14"/>
      <c r="G30" s="14"/>
      <c r="H30" s="6"/>
      <c r="I30" s="6"/>
      <c r="J30" s="14"/>
      <c r="K30" s="6"/>
      <c r="L30" s="6"/>
      <c r="M30" s="135"/>
    </row>
    <row r="31" ht="15">
      <c r="M31" s="135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5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35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35"/>
    </row>
    <row r="35" spans="2:13" ht="15">
      <c r="B35" s="23" t="s">
        <v>167</v>
      </c>
      <c r="C35" s="7"/>
      <c r="M35" s="135"/>
    </row>
    <row r="36" spans="2:13" ht="15">
      <c r="B36" s="23" t="s">
        <v>109</v>
      </c>
      <c r="C36" s="7"/>
      <c r="M36" s="135"/>
    </row>
    <row r="37" spans="2:13" ht="15">
      <c r="B37" s="95" t="s">
        <v>168</v>
      </c>
      <c r="C37" s="7"/>
      <c r="M37" s="135"/>
    </row>
    <row r="38" spans="2:13" ht="15">
      <c r="B38" s="95" t="s">
        <v>169</v>
      </c>
      <c r="C38" s="7"/>
      <c r="M38" s="135"/>
    </row>
    <row r="39" spans="2:13" ht="15">
      <c r="B39" s="95" t="s">
        <v>170</v>
      </c>
      <c r="C39" s="7"/>
      <c r="M39" s="135"/>
    </row>
    <row r="40" spans="2:13" ht="15">
      <c r="B40" s="95" t="s">
        <v>171</v>
      </c>
      <c r="C40" s="7"/>
      <c r="M40" s="135"/>
    </row>
    <row r="41" spans="2:13" ht="15">
      <c r="B41" s="23"/>
      <c r="C41" s="23"/>
      <c r="M41" s="135"/>
    </row>
    <row r="42" spans="1:13" s="6" customFormat="1" ht="15">
      <c r="A42" s="235" t="s">
        <v>74</v>
      </c>
      <c r="B42" s="232" t="s">
        <v>172</v>
      </c>
      <c r="C42" s="233"/>
      <c r="D42" s="234"/>
      <c r="E42" s="236" t="s">
        <v>145</v>
      </c>
      <c r="F42" s="232" t="s">
        <v>173</v>
      </c>
      <c r="G42" s="233"/>
      <c r="H42" s="233"/>
      <c r="I42" s="233"/>
      <c r="J42" s="233"/>
      <c r="K42" s="233"/>
      <c r="L42" s="233"/>
      <c r="M42" s="138"/>
    </row>
    <row r="43" spans="1:13" s="6" customFormat="1" ht="25.5">
      <c r="A43" s="234"/>
      <c r="B43" s="107" t="s">
        <v>102</v>
      </c>
      <c r="C43" s="107" t="s">
        <v>174</v>
      </c>
      <c r="D43" s="107" t="s">
        <v>2</v>
      </c>
      <c r="E43" s="237"/>
      <c r="F43" s="107" t="s">
        <v>175</v>
      </c>
      <c r="G43" s="107" t="s">
        <v>176</v>
      </c>
      <c r="H43" s="107" t="s">
        <v>114</v>
      </c>
      <c r="I43" s="108" t="s">
        <v>116</v>
      </c>
      <c r="J43" s="108" t="s">
        <v>177</v>
      </c>
      <c r="K43" s="108" t="s">
        <v>178</v>
      </c>
      <c r="L43" s="70" t="s">
        <v>117</v>
      </c>
      <c r="M43" s="138"/>
    </row>
    <row r="44" spans="1:13" ht="15">
      <c r="A44" s="5" t="s">
        <v>179</v>
      </c>
      <c r="B44" s="31" t="s">
        <v>180</v>
      </c>
      <c r="C44" s="30"/>
      <c r="D44" s="30"/>
      <c r="E44" s="96"/>
      <c r="F44" s="16"/>
      <c r="G44" s="30"/>
      <c r="H44" s="32"/>
      <c r="I44" s="32"/>
      <c r="J44" s="30"/>
      <c r="K44" s="32"/>
      <c r="L44" s="96"/>
      <c r="M44" s="135"/>
    </row>
    <row r="45" spans="1:13" ht="76.5">
      <c r="A45" s="56" t="s">
        <v>181</v>
      </c>
      <c r="B45" s="205" t="s">
        <v>277</v>
      </c>
      <c r="C45" s="74" t="s">
        <v>40</v>
      </c>
      <c r="D45" s="48"/>
      <c r="E45" s="126">
        <v>0</v>
      </c>
      <c r="F45" s="113" t="s">
        <v>121</v>
      </c>
      <c r="G45" s="72"/>
      <c r="H45" s="49"/>
      <c r="I45" s="50"/>
      <c r="J45" s="75"/>
      <c r="K45" s="50"/>
      <c r="L45" s="39"/>
      <c r="M45" s="135"/>
    </row>
    <row r="46" spans="1:13" ht="76.5">
      <c r="A46" s="57" t="s">
        <v>182</v>
      </c>
      <c r="B46" s="196" t="s">
        <v>277</v>
      </c>
      <c r="C46" s="74" t="s">
        <v>40</v>
      </c>
      <c r="D46" s="48"/>
      <c r="E46" s="126">
        <v>1</v>
      </c>
      <c r="F46" s="113" t="str">
        <f>F45</f>
        <v>předpokládané investiční náklady
(Kč bez DPH)</v>
      </c>
      <c r="G46" s="72"/>
      <c r="H46" s="49"/>
      <c r="I46" s="50"/>
      <c r="J46" s="75"/>
      <c r="K46" s="50"/>
      <c r="L46" s="39"/>
      <c r="M46" s="135"/>
    </row>
    <row r="47" spans="1:13" ht="76.5">
      <c r="A47" s="56" t="s">
        <v>183</v>
      </c>
      <c r="B47" s="205" t="s">
        <v>278</v>
      </c>
      <c r="C47" s="74" t="s">
        <v>40</v>
      </c>
      <c r="D47" s="48"/>
      <c r="E47" s="126">
        <v>0</v>
      </c>
      <c r="F47" s="113" t="s">
        <v>121</v>
      </c>
      <c r="G47" s="72"/>
      <c r="H47" s="49"/>
      <c r="I47" s="50"/>
      <c r="J47" s="75"/>
      <c r="K47" s="50"/>
      <c r="L47" s="39"/>
      <c r="M47" s="135"/>
    </row>
    <row r="48" spans="1:13" ht="76.5">
      <c r="A48" s="57" t="s">
        <v>184</v>
      </c>
      <c r="B48" s="196" t="s">
        <v>278</v>
      </c>
      <c r="C48" s="74" t="s">
        <v>40</v>
      </c>
      <c r="D48" s="48"/>
      <c r="E48" s="126">
        <v>1</v>
      </c>
      <c r="F48" s="113" t="str">
        <f>F47</f>
        <v>předpokládané investiční náklady
(Kč bez DPH)</v>
      </c>
      <c r="G48" s="72"/>
      <c r="H48" s="49"/>
      <c r="I48" s="50"/>
      <c r="J48" s="75"/>
      <c r="K48" s="50"/>
      <c r="L48" s="39"/>
      <c r="M48" s="135"/>
    </row>
    <row r="49" spans="1:13" ht="76.5">
      <c r="A49" s="56" t="s">
        <v>185</v>
      </c>
      <c r="B49" s="205" t="s">
        <v>260</v>
      </c>
      <c r="C49" s="74" t="s">
        <v>40</v>
      </c>
      <c r="D49" s="48"/>
      <c r="E49" s="126">
        <v>0</v>
      </c>
      <c r="F49" s="113" t="s">
        <v>121</v>
      </c>
      <c r="G49" s="72"/>
      <c r="H49" s="49"/>
      <c r="I49" s="50"/>
      <c r="J49" s="75"/>
      <c r="K49" s="50"/>
      <c r="L49" s="39"/>
      <c r="M49" s="135"/>
    </row>
    <row r="50" spans="1:13" ht="76.5">
      <c r="A50" s="59" t="s">
        <v>186</v>
      </c>
      <c r="B50" s="196" t="s">
        <v>260</v>
      </c>
      <c r="C50" s="74" t="s">
        <v>40</v>
      </c>
      <c r="D50" s="44"/>
      <c r="E50" s="145">
        <v>1</v>
      </c>
      <c r="F50" s="113" t="str">
        <f>F49</f>
        <v>předpokládané investiční náklady
(Kč bez DPH)</v>
      </c>
      <c r="G50" s="72"/>
      <c r="H50" s="97"/>
      <c r="I50" s="98"/>
      <c r="J50" s="52"/>
      <c r="K50" s="98"/>
      <c r="L50" s="40"/>
      <c r="M50" s="135"/>
    </row>
    <row r="51" spans="8:13" ht="15">
      <c r="H51" s="8"/>
      <c r="K51" s="8"/>
      <c r="M51" s="135"/>
    </row>
    <row r="52" spans="1:13" ht="15">
      <c r="A52" s="17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35"/>
    </row>
    <row r="53" spans="5:13" ht="15.75">
      <c r="E53" s="54"/>
      <c r="M53" s="135"/>
    </row>
    <row r="54" spans="5:13" ht="15.75">
      <c r="E54" s="54"/>
      <c r="M54" s="135"/>
    </row>
    <row r="55" spans="5:13" ht="15.75">
      <c r="E55" s="54"/>
      <c r="M55" s="135"/>
    </row>
    <row r="56" spans="5:13" ht="15.75">
      <c r="E56" s="54"/>
      <c r="M56" s="135"/>
    </row>
    <row r="57" ht="15">
      <c r="M57" s="135"/>
    </row>
    <row r="58" ht="15">
      <c r="M58" s="135"/>
    </row>
    <row r="59" spans="5:13" ht="15">
      <c r="E59" s="127"/>
      <c r="M59" s="135"/>
    </row>
    <row r="60" spans="5:13" ht="15">
      <c r="E60" s="8"/>
      <c r="M60" s="135"/>
    </row>
    <row r="61" spans="5:13" ht="15">
      <c r="E61" s="6"/>
      <c r="M61" s="135"/>
    </row>
    <row r="62" spans="5:13" ht="15">
      <c r="E62" s="6"/>
      <c r="M62" s="135"/>
    </row>
    <row r="63" spans="5:13" ht="15">
      <c r="E63" s="6"/>
      <c r="M63" s="135"/>
    </row>
    <row r="64" spans="5:13" ht="15">
      <c r="E64" s="6"/>
      <c r="M64" s="135"/>
    </row>
    <row r="65" spans="5:13" ht="15">
      <c r="E65" s="6"/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  <row r="101" ht="15">
      <c r="M101" s="135"/>
    </row>
    <row r="102" ht="15">
      <c r="M102" s="135"/>
    </row>
    <row r="103" ht="15">
      <c r="M103" s="135"/>
    </row>
    <row r="104" ht="15">
      <c r="M104" s="135"/>
    </row>
  </sheetData>
  <sheetProtection sheet="1" objects="1" scenarios="1"/>
  <mergeCells count="4">
    <mergeCell ref="A42:A43"/>
    <mergeCell ref="B42:D42"/>
    <mergeCell ref="E42:E43"/>
    <mergeCell ref="F42:L42"/>
  </mergeCells>
  <conditionalFormatting sqref="E45:E50">
    <cfRule type="expression" priority="1" dxfId="0">
      <formula>AND($C45&lt;&gt;"",$C45&lt;&gt;'zdroj dat (skrýt)'!$B$4,$E45&lt;&gt;0)</formula>
    </cfRule>
  </conditionalFormatting>
  <dataValidations count="1" disablePrompts="1">
    <dataValidation type="list" allowBlank="1" showInputMessage="1" showErrorMessage="1" sqref="C45:C50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AND($C45&lt;&gt;"",$C45&lt;&gt;'zdroj dat (skrýt)'!$B$4,$E45&lt;&gt;0)</xm:f>
            <x14:dxf>
              <fill>
                <patternFill>
                  <bgColor theme="9" tint="0.3999499976634979"/>
                </patternFill>
              </fill>
            </x14:dxf>
          </x14:cfRule>
          <xm:sqref>E45:E50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A700-D231-42BC-BC14-CC5267A773A0}">
  <dimension ref="A1:N103"/>
  <sheetViews>
    <sheetView showGridLines="0" zoomScale="70" zoomScaleNormal="70" workbookViewId="0" topLeftCell="A36">
      <selection activeCell="B50" sqref="B50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6" width="28.421875" style="7" customWidth="1"/>
    <col min="7" max="8" width="30.7109375" style="7" customWidth="1"/>
    <col min="9" max="9" width="15.7109375" style="7" customWidth="1"/>
    <col min="10" max="10" width="30.7109375" style="7" customWidth="1"/>
    <col min="11" max="11" width="18.8515625" style="53" customWidth="1"/>
    <col min="12" max="12" width="18.8515625" style="7" customWidth="1"/>
    <col min="13" max="16384" width="9.421875" style="7" customWidth="1"/>
  </cols>
  <sheetData>
    <row r="1" spans="1:13" ht="45" customHeight="1">
      <c r="A1" s="1" t="s">
        <v>0</v>
      </c>
      <c r="K1" s="132"/>
      <c r="M1" s="132"/>
    </row>
    <row r="2" spans="11:13" ht="15">
      <c r="K2" s="132"/>
      <c r="M2" s="132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33"/>
    </row>
    <row r="4" spans="11:13" ht="15">
      <c r="K4" s="7"/>
      <c r="M4" s="132"/>
    </row>
    <row r="5" spans="1:13" ht="30" customHeight="1" thickBot="1">
      <c r="A5" s="36">
        <f>'klíčový personál'!A10</f>
        <v>3</v>
      </c>
      <c r="B5" s="3" t="str">
        <f>UPPER('klíčový personál'!B10)</f>
        <v>SPECIALISTA NA MOSTNÍ KONSTRUKCE</v>
      </c>
      <c r="C5" s="3"/>
      <c r="D5" s="3"/>
      <c r="E5" s="3"/>
      <c r="F5" s="3"/>
      <c r="G5" s="3"/>
      <c r="H5" s="3"/>
      <c r="I5" s="3"/>
      <c r="J5" s="3"/>
      <c r="K5" s="3"/>
      <c r="L5" s="3"/>
      <c r="M5" s="132"/>
    </row>
    <row r="6" spans="1:13" ht="15">
      <c r="A6" s="68"/>
      <c r="B6" s="67" t="s">
        <v>135</v>
      </c>
      <c r="K6" s="7"/>
      <c r="M6" s="132"/>
    </row>
    <row r="7" spans="1:13" ht="15">
      <c r="A7" s="69"/>
      <c r="B7" s="93" t="str">
        <f>IF('klíčový personál'!C10&lt;&gt;"",'klíčový personál'!C10,"[bude doplněno po zadání na listu ""klíčový personál""]")</f>
        <v>[bude doplněno po zadání na listu "klíčový personál"]</v>
      </c>
      <c r="K7" s="7"/>
      <c r="M7" s="132"/>
    </row>
    <row r="8" spans="11:13" ht="15">
      <c r="K8" s="7"/>
      <c r="M8" s="132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2"/>
    </row>
    <row r="10" spans="1:13" ht="15">
      <c r="A10" s="35"/>
      <c r="B10" s="103" t="s">
        <v>150</v>
      </c>
      <c r="M10" s="133"/>
    </row>
    <row r="11" spans="1:13" ht="25.5">
      <c r="A11" s="102"/>
      <c r="B11" s="65" t="s">
        <v>187</v>
      </c>
      <c r="M11" s="133"/>
    </row>
    <row r="12" spans="2:13" ht="15">
      <c r="B12" s="12"/>
      <c r="E12" s="124"/>
      <c r="M12" s="133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2"/>
    </row>
    <row r="14" spans="1:14" ht="15" customHeight="1">
      <c r="A14" s="147"/>
      <c r="B14" s="148" t="s">
        <v>153</v>
      </c>
      <c r="C14" s="64"/>
      <c r="D14" s="64"/>
      <c r="F14" s="64"/>
      <c r="K14" s="7"/>
      <c r="M14" s="133"/>
      <c r="N14" s="53"/>
    </row>
    <row r="15" spans="2:14" ht="15" customHeight="1">
      <c r="B15" s="23" t="s">
        <v>154</v>
      </c>
      <c r="C15" s="7"/>
      <c r="K15" s="7"/>
      <c r="M15" s="133"/>
      <c r="N15" s="53"/>
    </row>
    <row r="16" spans="2:13" ht="15" customHeight="1">
      <c r="B16" s="23"/>
      <c r="C16" s="7"/>
      <c r="K16" s="7"/>
      <c r="M16" s="132"/>
    </row>
    <row r="17" spans="1:13" ht="15">
      <c r="A17" s="66" t="s">
        <v>74</v>
      </c>
      <c r="B17" s="146" t="s">
        <v>102</v>
      </c>
      <c r="C17"/>
      <c r="D17" s="13"/>
      <c r="F17" s="8"/>
      <c r="G17" s="8"/>
      <c r="H17" s="13"/>
      <c r="I17" s="8"/>
      <c r="J17" s="8"/>
      <c r="K17" s="8"/>
      <c r="L17" s="8"/>
      <c r="M17" s="132"/>
    </row>
    <row r="18" spans="1:13" ht="15">
      <c r="A18" s="5" t="s">
        <v>103</v>
      </c>
      <c r="B18" s="61" t="s">
        <v>155</v>
      </c>
      <c r="C18"/>
      <c r="D18" s="15"/>
      <c r="E18" s="8"/>
      <c r="F18" s="6"/>
      <c r="G18" s="6"/>
      <c r="H18" s="14"/>
      <c r="I18" s="6"/>
      <c r="J18" s="6"/>
      <c r="K18" s="6"/>
      <c r="L18" s="6"/>
      <c r="M18" s="132"/>
    </row>
    <row r="19" spans="1:13" ht="63.75">
      <c r="A19" s="5" t="s">
        <v>105</v>
      </c>
      <c r="B19" s="94" t="s">
        <v>156</v>
      </c>
      <c r="C19"/>
      <c r="D19" s="15"/>
      <c r="E19" s="6"/>
      <c r="F19" s="6"/>
      <c r="G19" s="6"/>
      <c r="H19" s="14"/>
      <c r="I19" s="6"/>
      <c r="J19" s="6"/>
      <c r="K19" s="6"/>
      <c r="L19" s="6"/>
      <c r="M19" s="132"/>
    </row>
    <row r="20" spans="1:13" ht="51">
      <c r="A20" s="4" t="s">
        <v>157</v>
      </c>
      <c r="B20" s="62" t="s">
        <v>158</v>
      </c>
      <c r="C20"/>
      <c r="D20" s="15"/>
      <c r="E20" s="6"/>
      <c r="F20" s="6"/>
      <c r="G20" s="6"/>
      <c r="H20" s="14"/>
      <c r="I20" s="6"/>
      <c r="J20" s="6"/>
      <c r="K20" s="6"/>
      <c r="L20" s="6"/>
      <c r="M20" s="132"/>
    </row>
    <row r="21" spans="1:13" ht="76.5">
      <c r="A21" s="4" t="s">
        <v>159</v>
      </c>
      <c r="B21" s="125" t="s">
        <v>280</v>
      </c>
      <c r="C21"/>
      <c r="D21" s="14"/>
      <c r="E21" s="6"/>
      <c r="F21" s="6"/>
      <c r="G21" s="15"/>
      <c r="H21" s="14"/>
      <c r="I21" s="6"/>
      <c r="J21" s="6"/>
      <c r="K21" s="6"/>
      <c r="L21" s="6"/>
      <c r="M21" s="132"/>
    </row>
    <row r="22" spans="11:13" ht="15">
      <c r="K22" s="7"/>
      <c r="M22" s="132"/>
    </row>
    <row r="23" spans="1:13" ht="20.1" customHeight="1" thickBot="1">
      <c r="A23" s="11"/>
      <c r="B23" s="11" t="s">
        <v>160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2"/>
    </row>
    <row r="24" spans="1:13" ht="15.75">
      <c r="A24" s="54"/>
      <c r="B24" s="55" t="s">
        <v>101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2"/>
    </row>
    <row r="25" spans="2:13" ht="15">
      <c r="B25" s="95" t="s">
        <v>161</v>
      </c>
      <c r="C25" s="7"/>
      <c r="K25" s="7"/>
      <c r="M25" s="132"/>
    </row>
    <row r="26" spans="2:13" ht="15">
      <c r="B26" s="23"/>
      <c r="C26" s="23"/>
      <c r="K26" s="7"/>
      <c r="M26" s="132"/>
    </row>
    <row r="27" spans="1:13" ht="15">
      <c r="A27" s="66" t="s">
        <v>74</v>
      </c>
      <c r="B27" s="70" t="s">
        <v>102</v>
      </c>
      <c r="C27"/>
      <c r="D27" s="13"/>
      <c r="E27" s="8"/>
      <c r="F27" s="8"/>
      <c r="G27" s="8"/>
      <c r="H27" s="13"/>
      <c r="I27" s="8"/>
      <c r="J27" s="8"/>
      <c r="K27" s="8"/>
      <c r="L27" s="8"/>
      <c r="M27" s="132"/>
    </row>
    <row r="28" spans="1:13" ht="15">
      <c r="A28" s="5" t="s">
        <v>118</v>
      </c>
      <c r="B28" s="63" t="s">
        <v>162</v>
      </c>
      <c r="C28"/>
      <c r="D28" s="15"/>
      <c r="E28" s="6"/>
      <c r="F28" s="6"/>
      <c r="G28" s="6"/>
      <c r="H28" s="14"/>
      <c r="I28" s="6"/>
      <c r="J28" s="6"/>
      <c r="K28" s="6"/>
      <c r="L28" s="6"/>
      <c r="M28" s="132"/>
    </row>
    <row r="29" spans="1:13" ht="51">
      <c r="A29" s="5" t="s">
        <v>120</v>
      </c>
      <c r="B29" s="125" t="s">
        <v>163</v>
      </c>
      <c r="C29"/>
      <c r="D29" s="15"/>
      <c r="E29" s="6"/>
      <c r="F29" s="6"/>
      <c r="G29" s="6"/>
      <c r="H29" s="14"/>
      <c r="I29" s="6"/>
      <c r="J29" s="6"/>
      <c r="K29" s="6"/>
      <c r="L29" s="6"/>
      <c r="M29" s="132"/>
    </row>
    <row r="30" spans="1:13" ht="63.75">
      <c r="A30" s="4" t="s">
        <v>122</v>
      </c>
      <c r="B30" s="125" t="s">
        <v>188</v>
      </c>
      <c r="C30"/>
      <c r="D30" s="15"/>
      <c r="E30" s="6"/>
      <c r="F30" s="6"/>
      <c r="G30" s="6"/>
      <c r="H30" s="14"/>
      <c r="I30" s="6"/>
      <c r="J30" s="6"/>
      <c r="K30" s="6"/>
      <c r="L30" s="6"/>
      <c r="M30" s="132"/>
    </row>
    <row r="31" spans="11:13" ht="15">
      <c r="K31" s="7"/>
      <c r="M31" s="132"/>
    </row>
    <row r="32" spans="1:13" ht="20.1" customHeight="1" thickBot="1">
      <c r="A32" s="11"/>
      <c r="B32" s="11" t="s">
        <v>164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2"/>
    </row>
    <row r="33" spans="1:13" ht="15.75">
      <c r="A33" s="54"/>
      <c r="B33" s="55" t="s">
        <v>165</v>
      </c>
      <c r="C33" s="54"/>
      <c r="D33" s="54"/>
      <c r="E33" s="54"/>
      <c r="F33" s="54"/>
      <c r="G33" s="54"/>
      <c r="H33" s="54"/>
      <c r="I33" s="54"/>
      <c r="J33" s="54"/>
      <c r="K33" s="132"/>
      <c r="M33" s="132"/>
    </row>
    <row r="34" spans="1:13" ht="15.75">
      <c r="A34" s="54"/>
      <c r="B34" s="55" t="s">
        <v>166</v>
      </c>
      <c r="C34" s="54"/>
      <c r="D34" s="54"/>
      <c r="E34" s="54"/>
      <c r="F34" s="54"/>
      <c r="G34" s="54"/>
      <c r="H34" s="54"/>
      <c r="I34" s="54"/>
      <c r="J34" s="54"/>
      <c r="K34" s="135"/>
      <c r="M34" s="132"/>
    </row>
    <row r="35" spans="2:13" ht="15">
      <c r="B35" s="23" t="s">
        <v>109</v>
      </c>
      <c r="C35" s="7"/>
      <c r="K35" s="132"/>
      <c r="M35" s="132"/>
    </row>
    <row r="36" spans="2:13" ht="15">
      <c r="B36" s="95" t="s">
        <v>168</v>
      </c>
      <c r="C36" s="7"/>
      <c r="K36" s="132"/>
      <c r="M36" s="132"/>
    </row>
    <row r="37" spans="2:13" ht="15">
      <c r="B37" s="95" t="s">
        <v>169</v>
      </c>
      <c r="C37" s="7"/>
      <c r="K37" s="132"/>
      <c r="M37" s="132"/>
    </row>
    <row r="38" spans="2:13" ht="15">
      <c r="B38" s="95" t="s">
        <v>170</v>
      </c>
      <c r="C38" s="7"/>
      <c r="K38" s="132"/>
      <c r="M38" s="132"/>
    </row>
    <row r="39" spans="2:13" ht="15">
      <c r="B39" s="95" t="s">
        <v>171</v>
      </c>
      <c r="C39" s="7"/>
      <c r="K39" s="132"/>
      <c r="M39" s="132"/>
    </row>
    <row r="40" spans="2:13" ht="15">
      <c r="B40" s="23"/>
      <c r="C40" s="23"/>
      <c r="K40" s="132"/>
      <c r="M40" s="132"/>
    </row>
    <row r="41" spans="1:13" s="6" customFormat="1" ht="15" customHeight="1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41"/>
    </row>
    <row r="42" spans="1:13" s="6" customFormat="1" ht="51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41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2"/>
    </row>
    <row r="44" spans="1:13" ht="76.5">
      <c r="A44" s="56" t="s">
        <v>181</v>
      </c>
      <c r="B44" s="205" t="s">
        <v>261</v>
      </c>
      <c r="C44" s="74" t="s">
        <v>40</v>
      </c>
      <c r="D44" s="48"/>
      <c r="E44" s="126">
        <v>0</v>
      </c>
      <c r="F44" s="113" t="s">
        <v>124</v>
      </c>
      <c r="G44" s="72"/>
      <c r="H44" s="49"/>
      <c r="I44" s="50"/>
      <c r="J44" s="75"/>
      <c r="K44" s="50"/>
      <c r="L44" s="39"/>
      <c r="M44" s="135"/>
    </row>
    <row r="45" spans="1:13" ht="76.5">
      <c r="A45" s="57" t="s">
        <v>182</v>
      </c>
      <c r="B45" s="196" t="str">
        <f>B44</f>
        <v xml:space="preserve">
zpracování a předání DUR Realizace vícepolového mostu na dvoupruhové nebo vícepruhové pozemní komunikaci, přičemž:
▪ délka přemostění byla alespoň 200 metrů
</v>
      </c>
      <c r="C45" s="74" t="s">
        <v>40</v>
      </c>
      <c r="D45" s="48"/>
      <c r="E45" s="126">
        <v>1</v>
      </c>
      <c r="F45" s="113" t="s">
        <v>124</v>
      </c>
      <c r="G45" s="72"/>
      <c r="H45" s="49"/>
      <c r="I45" s="50"/>
      <c r="J45" s="75"/>
      <c r="K45" s="50"/>
      <c r="L45" s="39"/>
      <c r="M45" s="135"/>
    </row>
    <row r="46" spans="1:13" ht="76.5">
      <c r="A46" s="56" t="s">
        <v>183</v>
      </c>
      <c r="B46" s="205" t="s">
        <v>264</v>
      </c>
      <c r="C46" s="74" t="s">
        <v>40</v>
      </c>
      <c r="D46" s="48"/>
      <c r="E46" s="126">
        <v>0</v>
      </c>
      <c r="F46" s="113" t="s">
        <v>124</v>
      </c>
      <c r="G46" s="72"/>
      <c r="H46" s="49"/>
      <c r="I46" s="50"/>
      <c r="J46" s="75"/>
      <c r="K46" s="50"/>
      <c r="L46" s="39"/>
      <c r="M46" s="135"/>
    </row>
    <row r="47" spans="1:13" ht="76.5">
      <c r="A47" s="57" t="s">
        <v>184</v>
      </c>
      <c r="B47" s="196" t="str">
        <f>B46</f>
        <v xml:space="preserve">
zpracování a předání DSP nebo DUSP Realizace vícepolového mostu na dvoupruhové nebo vícepruhové pozemní komunikaci, přičemž:
▪ délka přemostění byla alespoň 200 metrů
</v>
      </c>
      <c r="C47" s="74" t="s">
        <v>40</v>
      </c>
      <c r="D47" s="48"/>
      <c r="E47" s="126">
        <v>1</v>
      </c>
      <c r="F47" s="113" t="s">
        <v>124</v>
      </c>
      <c r="G47" s="72"/>
      <c r="H47" s="49"/>
      <c r="I47" s="50"/>
      <c r="J47" s="75"/>
      <c r="K47" s="50"/>
      <c r="L47" s="39"/>
      <c r="M47" s="135"/>
    </row>
    <row r="48" spans="1:13" ht="76.5">
      <c r="A48" s="56" t="s">
        <v>185</v>
      </c>
      <c r="B48" s="205" t="s">
        <v>267</v>
      </c>
      <c r="C48" s="74" t="s">
        <v>40</v>
      </c>
      <c r="D48" s="48"/>
      <c r="E48" s="126">
        <v>0</v>
      </c>
      <c r="F48" s="113" t="s">
        <v>124</v>
      </c>
      <c r="G48" s="72"/>
      <c r="H48" s="49"/>
      <c r="I48" s="50"/>
      <c r="J48" s="75"/>
      <c r="K48" s="50"/>
      <c r="L48" s="39"/>
      <c r="M48" s="135"/>
    </row>
    <row r="49" spans="1:13" ht="76.5">
      <c r="A49" s="57" t="s">
        <v>186</v>
      </c>
      <c r="B49" s="196" t="str">
        <f>B48</f>
        <v xml:space="preserve">
zpracování a předání DVZ Realizace vícepolového mostu na dvoupruhové nebo vícepruhové pozemní komunikaci, přičemž:
▪ délka přemostění byla alespoň 200 metrů
</v>
      </c>
      <c r="C49" s="74" t="s">
        <v>40</v>
      </c>
      <c r="D49" s="48"/>
      <c r="E49" s="126">
        <v>1</v>
      </c>
      <c r="F49" s="113" t="s">
        <v>124</v>
      </c>
      <c r="G49" s="72"/>
      <c r="H49" s="49"/>
      <c r="I49" s="50"/>
      <c r="J49" s="75"/>
      <c r="K49" s="50"/>
      <c r="L49" s="39"/>
      <c r="M49" s="135"/>
    </row>
    <row r="50" spans="6:13" ht="15">
      <c r="F50" s="8"/>
      <c r="I50" s="8"/>
      <c r="K50" s="132"/>
      <c r="M50" s="132"/>
    </row>
    <row r="51" spans="1:13" ht="15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32"/>
    </row>
    <row r="52" spans="5:11" ht="15.75">
      <c r="E52" s="54"/>
      <c r="K52" s="132"/>
    </row>
    <row r="53" spans="5:11" ht="15.75">
      <c r="E53" s="54"/>
      <c r="K53" s="132"/>
    </row>
    <row r="54" spans="5:11" ht="15.75">
      <c r="E54" s="54"/>
      <c r="K54" s="132"/>
    </row>
    <row r="55" spans="5:11" ht="15.75">
      <c r="E55" s="54"/>
      <c r="K55" s="132"/>
    </row>
    <row r="56" ht="15">
      <c r="K56" s="132"/>
    </row>
    <row r="57" ht="15">
      <c r="K57" s="132"/>
    </row>
    <row r="58" spans="5:11" ht="15">
      <c r="E58" s="127"/>
      <c r="K58" s="132"/>
    </row>
    <row r="59" spans="5:11" ht="15">
      <c r="E59" s="8"/>
      <c r="K59" s="132"/>
    </row>
    <row r="60" spans="5:11" ht="15">
      <c r="E60" s="6"/>
      <c r="K60" s="132"/>
    </row>
    <row r="61" spans="5:11" ht="15">
      <c r="E61" s="6"/>
      <c r="K61" s="132"/>
    </row>
    <row r="62" spans="5:11" ht="15">
      <c r="E62" s="6"/>
      <c r="K62" s="132"/>
    </row>
    <row r="63" spans="5:11" ht="15">
      <c r="E63" s="6"/>
      <c r="K63" s="132"/>
    </row>
    <row r="64" spans="5:11" ht="15">
      <c r="E64" s="6"/>
      <c r="K64" s="132"/>
    </row>
    <row r="65" ht="15">
      <c r="K65" s="132"/>
    </row>
    <row r="66" ht="15">
      <c r="K66" s="132"/>
    </row>
    <row r="67" ht="15">
      <c r="K67" s="132"/>
    </row>
    <row r="68" ht="15">
      <c r="K68" s="132"/>
    </row>
    <row r="69" ht="15">
      <c r="K69" s="132"/>
    </row>
    <row r="70" ht="15">
      <c r="K70" s="132"/>
    </row>
    <row r="71" ht="15">
      <c r="K71" s="132"/>
    </row>
    <row r="72" ht="15">
      <c r="K72" s="132"/>
    </row>
    <row r="73" ht="15">
      <c r="K73" s="132"/>
    </row>
    <row r="74" ht="15">
      <c r="K74" s="132"/>
    </row>
    <row r="75" ht="15">
      <c r="K75" s="132"/>
    </row>
    <row r="76" ht="15">
      <c r="K76" s="132"/>
    </row>
    <row r="77" ht="15">
      <c r="K77" s="132"/>
    </row>
    <row r="78" ht="15">
      <c r="K78" s="132"/>
    </row>
    <row r="79" ht="15">
      <c r="K79" s="132"/>
    </row>
    <row r="80" ht="15">
      <c r="K80" s="132"/>
    </row>
    <row r="81" ht="15">
      <c r="K81" s="132"/>
    </row>
    <row r="82" ht="15">
      <c r="K82" s="132"/>
    </row>
    <row r="83" ht="15">
      <c r="K83" s="132"/>
    </row>
    <row r="84" ht="15">
      <c r="K84" s="132"/>
    </row>
    <row r="85" ht="15">
      <c r="K85" s="132"/>
    </row>
    <row r="86" ht="15">
      <c r="K86" s="132"/>
    </row>
    <row r="87" ht="15">
      <c r="K87" s="132"/>
    </row>
    <row r="88" ht="15">
      <c r="K88" s="132"/>
    </row>
    <row r="89" ht="15">
      <c r="K89" s="132"/>
    </row>
    <row r="90" ht="15">
      <c r="K90" s="132"/>
    </row>
    <row r="91" ht="15">
      <c r="K91" s="132"/>
    </row>
    <row r="92" ht="15">
      <c r="K92" s="132"/>
    </row>
    <row r="93" ht="15">
      <c r="K93" s="132"/>
    </row>
    <row r="94" ht="15">
      <c r="K94" s="132"/>
    </row>
    <row r="95" ht="15">
      <c r="K95" s="132"/>
    </row>
    <row r="96" ht="15">
      <c r="K96" s="132"/>
    </row>
    <row r="97" ht="15">
      <c r="K97" s="132"/>
    </row>
    <row r="98" ht="15">
      <c r="K98" s="132"/>
    </row>
    <row r="99" ht="15">
      <c r="K99" s="132"/>
    </row>
    <row r="100" ht="15">
      <c r="K100" s="132"/>
    </row>
    <row r="101" ht="15">
      <c r="K101" s="132"/>
    </row>
    <row r="102" ht="15">
      <c r="K102" s="132"/>
    </row>
    <row r="103" ht="15">
      <c r="K103" s="132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9">
    <cfRule type="expression" priority="1" dxfId="0">
      <formula>AND($C44&lt;&gt;"",$C44&lt;&gt;'zdroj dat (skrýt)'!$B$4,$E44&lt;&gt;0)</formula>
    </cfRule>
  </conditionalFormatting>
  <dataValidations count="1" disablePrompts="1">
    <dataValidation type="list" allowBlank="1" showInputMessage="1" showErrorMessage="1" sqref="C44:C49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C300-FC3F-4803-8DC1-903321BE2599}">
  <dimension ref="A1:N100"/>
  <sheetViews>
    <sheetView showGridLines="0" zoomScale="70" zoomScaleNormal="70" workbookViewId="0" topLeftCell="A36">
      <selection activeCell="E44" sqref="E44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personál'!A11</f>
        <v>4</v>
      </c>
      <c r="B5" s="3" t="str">
        <f>UPPER('klíčový personál'!B11)</f>
        <v>SPECIALISTA NA INŽENÝRSKOU ČINNOST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personál'!C11&lt;&gt;"",'klíčový personál'!C11,"[bude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150</v>
      </c>
      <c r="M10" s="140"/>
    </row>
    <row r="11" spans="1:13" ht="25.5">
      <c r="A11" s="102"/>
      <c r="B11" s="65" t="s">
        <v>187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252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ht="15">
      <c r="M20" s="135"/>
    </row>
    <row r="21" spans="1:13" ht="20.1" customHeight="1" thickBot="1">
      <c r="A21" s="11"/>
      <c r="B21" s="11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5"/>
    </row>
    <row r="22" spans="1:13" ht="15.75">
      <c r="A22" s="54"/>
      <c r="B22" s="55" t="s">
        <v>101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35"/>
    </row>
    <row r="23" spans="2:13" ht="15">
      <c r="B23" s="95" t="s">
        <v>161</v>
      </c>
      <c r="C23" s="7"/>
      <c r="M23" s="135"/>
    </row>
    <row r="24" spans="2:13" ht="15">
      <c r="B24" s="23"/>
      <c r="C24" s="23"/>
      <c r="M24" s="135"/>
    </row>
    <row r="25" spans="1:13" ht="15">
      <c r="A25" s="66" t="s">
        <v>74</v>
      </c>
      <c r="B25" s="70" t="s">
        <v>102</v>
      </c>
      <c r="C25"/>
      <c r="D25" s="13"/>
      <c r="E25" s="8"/>
      <c r="F25" s="13"/>
      <c r="G25" s="13"/>
      <c r="H25" s="8"/>
      <c r="I25" s="8"/>
      <c r="J25" s="13"/>
      <c r="K25" s="8"/>
      <c r="L25" s="8"/>
      <c r="M25" s="137"/>
    </row>
    <row r="26" spans="1:13" ht="15">
      <c r="A26" s="5" t="s">
        <v>118</v>
      </c>
      <c r="B26" s="63" t="s">
        <v>162</v>
      </c>
      <c r="C26"/>
      <c r="D26" s="15"/>
      <c r="E26" s="6"/>
      <c r="F26" s="14"/>
      <c r="G26" s="14"/>
      <c r="H26" s="6"/>
      <c r="I26" s="6"/>
      <c r="J26" s="14"/>
      <c r="K26" s="6"/>
      <c r="L26" s="6"/>
      <c r="M26" s="135"/>
    </row>
    <row r="27" spans="1:13" ht="51">
      <c r="A27" s="5" t="s">
        <v>120</v>
      </c>
      <c r="B27" s="125" t="s">
        <v>163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63.75">
      <c r="A28" s="4" t="s">
        <v>122</v>
      </c>
      <c r="B28" s="125" t="s">
        <v>188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ht="15">
      <c r="M29" s="135"/>
    </row>
    <row r="30" spans="1:13" ht="20.1" customHeight="1" thickBot="1">
      <c r="A30" s="11"/>
      <c r="B30" s="11" t="s">
        <v>164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5"/>
    </row>
    <row r="31" spans="1:13" ht="15.75">
      <c r="A31" s="54"/>
      <c r="B31" s="55" t="s">
        <v>165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35"/>
    </row>
    <row r="32" spans="1:13" ht="15.75">
      <c r="A32" s="54"/>
      <c r="B32" s="55" t="s">
        <v>166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35"/>
    </row>
    <row r="33" spans="2:13" ht="15">
      <c r="B33" s="23" t="s">
        <v>167</v>
      </c>
      <c r="C33" s="7"/>
      <c r="M33" s="135"/>
    </row>
    <row r="34" spans="2:13" ht="15">
      <c r="B34" s="23" t="s">
        <v>109</v>
      </c>
      <c r="C34" s="7"/>
      <c r="M34" s="135"/>
    </row>
    <row r="35" spans="2:13" ht="15">
      <c r="B35" s="95" t="s">
        <v>168</v>
      </c>
      <c r="C35" s="7"/>
      <c r="M35" s="135"/>
    </row>
    <row r="36" spans="2:13" ht="15">
      <c r="B36" s="95" t="s">
        <v>169</v>
      </c>
      <c r="C36" s="7"/>
      <c r="M36" s="135"/>
    </row>
    <row r="37" spans="2:13" ht="15">
      <c r="B37" s="95" t="s">
        <v>170</v>
      </c>
      <c r="C37" s="7"/>
      <c r="M37" s="135"/>
    </row>
    <row r="38" spans="2:13" ht="15">
      <c r="B38" s="95" t="s">
        <v>171</v>
      </c>
      <c r="C38" s="7"/>
      <c r="M38" s="135"/>
    </row>
    <row r="39" spans="2:13" ht="15">
      <c r="B39" s="23"/>
      <c r="C39" s="23"/>
      <c r="M39" s="135"/>
    </row>
    <row r="40" spans="1:13" s="6" customFormat="1" ht="15">
      <c r="A40" s="235" t="s">
        <v>74</v>
      </c>
      <c r="B40" s="232" t="s">
        <v>172</v>
      </c>
      <c r="C40" s="233"/>
      <c r="D40" s="234"/>
      <c r="E40" s="236" t="s">
        <v>145</v>
      </c>
      <c r="F40" s="232" t="s">
        <v>173</v>
      </c>
      <c r="G40" s="233"/>
      <c r="H40" s="233"/>
      <c r="I40" s="233"/>
      <c r="J40" s="233"/>
      <c r="K40" s="233"/>
      <c r="L40" s="233"/>
      <c r="M40" s="138"/>
    </row>
    <row r="41" spans="1:13" s="6" customFormat="1" ht="25.5">
      <c r="A41" s="234"/>
      <c r="B41" s="107" t="s">
        <v>102</v>
      </c>
      <c r="C41" s="107" t="s">
        <v>174</v>
      </c>
      <c r="D41" s="107" t="s">
        <v>2</v>
      </c>
      <c r="E41" s="237"/>
      <c r="F41" s="107" t="s">
        <v>175</v>
      </c>
      <c r="G41" s="107" t="s">
        <v>176</v>
      </c>
      <c r="H41" s="107" t="s">
        <v>114</v>
      </c>
      <c r="I41" s="108" t="s">
        <v>116</v>
      </c>
      <c r="J41" s="108" t="s">
        <v>177</v>
      </c>
      <c r="K41" s="108" t="s">
        <v>178</v>
      </c>
      <c r="L41" s="70" t="s">
        <v>117</v>
      </c>
      <c r="M41" s="138"/>
    </row>
    <row r="42" spans="1:13" ht="15">
      <c r="A42" s="5" t="s">
        <v>179</v>
      </c>
      <c r="B42" s="31" t="s">
        <v>180</v>
      </c>
      <c r="C42" s="30"/>
      <c r="D42" s="30"/>
      <c r="E42" s="96"/>
      <c r="F42" s="16"/>
      <c r="G42" s="30"/>
      <c r="H42" s="32"/>
      <c r="I42" s="32"/>
      <c r="J42" s="30"/>
      <c r="K42" s="32"/>
      <c r="L42" s="96"/>
      <c r="M42" s="135"/>
    </row>
    <row r="43" spans="1:13" ht="127.5">
      <c r="A43" s="56" t="s">
        <v>181</v>
      </c>
      <c r="B43" s="207" t="s">
        <v>270</v>
      </c>
      <c r="C43" s="74" t="s">
        <v>40</v>
      </c>
      <c r="D43" s="48"/>
      <c r="E43" s="126">
        <v>0</v>
      </c>
      <c r="F43" s="113" t="s">
        <v>269</v>
      </c>
      <c r="G43" s="72"/>
      <c r="H43" s="49"/>
      <c r="I43" s="50"/>
      <c r="J43" s="75"/>
      <c r="K43" s="50"/>
      <c r="L43" s="39"/>
      <c r="M43" s="135"/>
    </row>
    <row r="44" spans="1:13" ht="127.5">
      <c r="A44" s="57" t="s">
        <v>182</v>
      </c>
      <c r="B44" s="197" t="str">
        <f>B43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4" s="74" t="s">
        <v>40</v>
      </c>
      <c r="D44" s="48"/>
      <c r="E44" s="126">
        <v>1</v>
      </c>
      <c r="F44" s="113" t="str">
        <f>F43</f>
        <v>délka pozemní komunikace
(km)</v>
      </c>
      <c r="G44" s="72"/>
      <c r="H44" s="49"/>
      <c r="I44" s="50"/>
      <c r="J44" s="75"/>
      <c r="K44" s="50"/>
      <c r="L44" s="39"/>
      <c r="M44" s="135"/>
    </row>
    <row r="45" spans="1:13" ht="127.5">
      <c r="A45" s="56" t="s">
        <v>183</v>
      </c>
      <c r="B45" s="207" t="s">
        <v>334</v>
      </c>
      <c r="C45" s="74" t="s">
        <v>40</v>
      </c>
      <c r="D45" s="48"/>
      <c r="E45" s="126">
        <v>0</v>
      </c>
      <c r="F45" s="113" t="s">
        <v>269</v>
      </c>
      <c r="G45" s="72"/>
      <c r="H45" s="49"/>
      <c r="I45" s="50"/>
      <c r="J45" s="75"/>
      <c r="K45" s="50"/>
      <c r="L45" s="39"/>
      <c r="M45" s="135"/>
    </row>
    <row r="46" spans="1:13" ht="127.5">
      <c r="A46" s="57" t="s">
        <v>184</v>
      </c>
      <c r="B46" s="197" t="str">
        <f>B45</f>
        <v xml:space="preserve">
inženýrskou činnost spojenou s vydáním stavebního povolení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46" s="72" t="s">
        <v>40</v>
      </c>
      <c r="D46" s="44"/>
      <c r="E46" s="145">
        <v>1</v>
      </c>
      <c r="F46" s="113" t="str">
        <f>F43</f>
        <v>délka pozemní komunikace
(km)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0:A41"/>
    <mergeCell ref="B40:D40"/>
    <mergeCell ref="E40:E41"/>
    <mergeCell ref="F40:L40"/>
  </mergeCells>
  <conditionalFormatting sqref="E43:E46">
    <cfRule type="expression" priority="1" dxfId="0">
      <formula>AND($C43&lt;&gt;"",$C43&lt;&gt;'zdroj dat (skrýt)'!$B$4,$E43&lt;&gt;0)</formula>
    </cfRule>
  </conditionalFormatting>
  <dataValidations count="1">
    <dataValidation type="list" allowBlank="1" showInputMessage="1" showErrorMessage="1" sqref="C43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AND($C43&lt;&gt;"",$C43&lt;&gt;'zdroj dat (skrýt)'!$B$4,$E43&lt;&gt;0)</xm:f>
            <x14:dxf>
              <fill>
                <patternFill>
                  <bgColor theme="9" tint="0.3999499976634979"/>
                </patternFill>
              </fill>
            </x14:dxf>
          </x14:cfRule>
          <xm:sqref>E43:E46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84C5-F96D-42E6-8F54-A4F90F0DF8DB}">
  <dimension ref="A1:N100"/>
  <sheetViews>
    <sheetView showGridLines="0" zoomScale="70" zoomScaleNormal="70" workbookViewId="0" topLeftCell="A28">
      <selection activeCell="C46" sqref="C46"/>
    </sheetView>
  </sheetViews>
  <sheetFormatPr defaultColWidth="9.421875" defaultRowHeight="15" customHeight="1"/>
  <cols>
    <col min="1" max="1" width="6.7109375" style="8" customWidth="1"/>
    <col min="2" max="2" width="75.7109375" style="6" customWidth="1"/>
    <col min="3" max="3" width="30.7109375" style="6" customWidth="1"/>
    <col min="4" max="4" width="45.7109375" style="7" customWidth="1"/>
    <col min="5" max="5" width="15.7109375" style="7" customWidth="1"/>
    <col min="6" max="7" width="30.7109375" style="7" customWidth="1"/>
    <col min="8" max="8" width="15.7109375" style="7" customWidth="1"/>
    <col min="9" max="10" width="30.7109375" style="7" customWidth="1"/>
    <col min="11" max="11" width="15.7109375" style="7" customWidth="1"/>
    <col min="12" max="12" width="30.7109375" style="7" customWidth="1"/>
    <col min="13" max="13" width="9.421875" style="53" customWidth="1"/>
    <col min="14" max="16384" width="9.421875" style="7" customWidth="1"/>
  </cols>
  <sheetData>
    <row r="1" spans="1:13" ht="45" customHeight="1">
      <c r="A1" s="1" t="s">
        <v>0</v>
      </c>
      <c r="M1" s="135"/>
    </row>
    <row r="2" ht="15">
      <c r="M2" s="135"/>
    </row>
    <row r="3" spans="1:13" ht="30" customHeight="1" thickBot="1">
      <c r="A3" s="3"/>
      <c r="B3" s="3" t="s">
        <v>131</v>
      </c>
      <c r="C3" s="3"/>
      <c r="D3" s="3"/>
      <c r="E3" s="3"/>
      <c r="F3" s="3"/>
      <c r="G3" s="3"/>
      <c r="H3" s="3"/>
      <c r="I3" s="3"/>
      <c r="J3" s="3"/>
      <c r="K3" s="3"/>
      <c r="L3" s="3"/>
      <c r="M3" s="140"/>
    </row>
    <row r="4" ht="15">
      <c r="M4" s="135"/>
    </row>
    <row r="5" spans="1:13" ht="30" customHeight="1" thickBot="1">
      <c r="A5" s="36">
        <f>'klíčový personál'!A12</f>
        <v>5</v>
      </c>
      <c r="B5" s="3" t="str">
        <f>UPPER('klíčový personál'!B12)</f>
        <v>SPECIALISTA (KOORDINÁTOR) BIM</v>
      </c>
      <c r="C5" s="3"/>
      <c r="D5" s="3"/>
      <c r="E5" s="3"/>
      <c r="F5" s="3"/>
      <c r="G5" s="3"/>
      <c r="H5" s="3"/>
      <c r="I5" s="3"/>
      <c r="J5" s="3"/>
      <c r="K5" s="3"/>
      <c r="L5" s="3"/>
      <c r="M5" s="135"/>
    </row>
    <row r="6" spans="1:13" ht="15">
      <c r="A6" s="68"/>
      <c r="B6" s="67" t="s">
        <v>135</v>
      </c>
      <c r="M6" s="135"/>
    </row>
    <row r="7" spans="1:13" ht="15">
      <c r="A7" s="69"/>
      <c r="B7" s="93" t="str">
        <f>IF('klíčový personál'!C12&lt;&gt;"",'klíčový personál'!C12,"[bude doplněno po zadání na listu ""klíčový personál""]")</f>
        <v>[bude doplněno po zadání na listu "klíčový personál"]</v>
      </c>
      <c r="M7" s="135"/>
    </row>
    <row r="8" ht="15">
      <c r="M8" s="135"/>
    </row>
    <row r="9" spans="1:13" ht="20.1" customHeight="1" thickBot="1">
      <c r="A9" s="11"/>
      <c r="B9" s="11" t="s">
        <v>148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35"/>
    </row>
    <row r="10" spans="1:13" ht="15">
      <c r="A10" s="35"/>
      <c r="B10" s="103" t="s">
        <v>282</v>
      </c>
      <c r="M10" s="140"/>
    </row>
    <row r="11" spans="1:13" ht="25.5">
      <c r="A11" s="102"/>
      <c r="B11" s="65" t="s">
        <v>295</v>
      </c>
      <c r="M11" s="140"/>
    </row>
    <row r="12" spans="2:13" ht="15">
      <c r="B12" s="12"/>
      <c r="E12" s="124"/>
      <c r="M12" s="140"/>
    </row>
    <row r="13" spans="1:13" ht="20.1" customHeight="1" thickBot="1">
      <c r="A13" s="11"/>
      <c r="B13" s="11" t="s">
        <v>152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5"/>
    </row>
    <row r="14" spans="1:14" ht="15" customHeight="1">
      <c r="A14" s="147"/>
      <c r="B14" s="148" t="s">
        <v>283</v>
      </c>
      <c r="C14" s="64"/>
      <c r="D14" s="64"/>
      <c r="E14" s="64"/>
      <c r="M14" s="135"/>
      <c r="N14" s="53"/>
    </row>
    <row r="15" spans="2:13" ht="15">
      <c r="B15" s="23"/>
      <c r="C15" s="23"/>
      <c r="M15" s="135"/>
    </row>
    <row r="16" spans="1:13" ht="15">
      <c r="A16" s="66" t="s">
        <v>74</v>
      </c>
      <c r="B16" s="146" t="s">
        <v>102</v>
      </c>
      <c r="C16"/>
      <c r="D16" s="13"/>
      <c r="F16" s="13"/>
      <c r="G16" s="13"/>
      <c r="H16" s="8"/>
      <c r="I16" s="8"/>
      <c r="J16" s="13"/>
      <c r="K16" s="8"/>
      <c r="L16" s="8"/>
      <c r="M16" s="137"/>
    </row>
    <row r="17" spans="1:13" ht="15">
      <c r="A17" s="5" t="s">
        <v>103</v>
      </c>
      <c r="B17" s="61" t="s">
        <v>155</v>
      </c>
      <c r="C17"/>
      <c r="D17" s="15"/>
      <c r="E17" s="8"/>
      <c r="F17" s="14"/>
      <c r="G17" s="14"/>
      <c r="H17" s="6"/>
      <c r="I17" s="6"/>
      <c r="J17" s="14"/>
      <c r="K17" s="6"/>
      <c r="L17" s="6"/>
      <c r="M17" s="135"/>
    </row>
    <row r="18" spans="1:13" ht="63.75">
      <c r="A18" s="5" t="s">
        <v>105</v>
      </c>
      <c r="B18" s="94" t="s">
        <v>156</v>
      </c>
      <c r="C18"/>
      <c r="D18" s="15"/>
      <c r="E18" s="6"/>
      <c r="F18" s="14"/>
      <c r="G18" s="14"/>
      <c r="H18" s="6"/>
      <c r="I18" s="6"/>
      <c r="J18" s="14"/>
      <c r="K18" s="6"/>
      <c r="L18" s="6"/>
      <c r="M18" s="135"/>
    </row>
    <row r="19" spans="1:13" ht="51">
      <c r="A19" s="4" t="s">
        <v>157</v>
      </c>
      <c r="B19" s="62" t="s">
        <v>158</v>
      </c>
      <c r="C19"/>
      <c r="D19" s="15"/>
      <c r="E19" s="6"/>
      <c r="F19" s="14"/>
      <c r="G19" s="14"/>
      <c r="H19" s="6"/>
      <c r="I19" s="6"/>
      <c r="J19" s="14"/>
      <c r="K19" s="6"/>
      <c r="L19" s="6"/>
      <c r="M19" s="135"/>
    </row>
    <row r="20" spans="1:13" ht="51">
      <c r="A20" s="4" t="s">
        <v>159</v>
      </c>
      <c r="B20" s="195" t="s">
        <v>284</v>
      </c>
      <c r="C20"/>
      <c r="D20" s="14"/>
      <c r="E20" s="6"/>
      <c r="F20" s="6"/>
      <c r="G20" s="15"/>
      <c r="H20" s="14"/>
      <c r="I20" s="6"/>
      <c r="J20" s="6"/>
      <c r="K20" s="138"/>
      <c r="L20" s="53"/>
      <c r="M20" s="135"/>
    </row>
    <row r="21" ht="15">
      <c r="M21" s="135"/>
    </row>
    <row r="22" spans="1:13" ht="20.1" customHeight="1" thickBot="1">
      <c r="A22" s="11"/>
      <c r="B22" s="11" t="s">
        <v>160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5"/>
    </row>
    <row r="23" spans="1:13" ht="15.75">
      <c r="A23" s="54"/>
      <c r="B23" s="55" t="s">
        <v>101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35"/>
    </row>
    <row r="24" spans="2:13" ht="15">
      <c r="B24" s="95" t="s">
        <v>285</v>
      </c>
      <c r="C24" s="7"/>
      <c r="M24" s="135"/>
    </row>
    <row r="25" spans="2:13" ht="15">
      <c r="B25" s="23"/>
      <c r="C25" s="23"/>
      <c r="M25" s="135"/>
    </row>
    <row r="26" spans="1:13" ht="15">
      <c r="A26" s="66" t="s">
        <v>74</v>
      </c>
      <c r="B26" s="70" t="s">
        <v>102</v>
      </c>
      <c r="C26"/>
      <c r="D26" s="13"/>
      <c r="E26" s="8"/>
      <c r="F26" s="13"/>
      <c r="G26" s="13"/>
      <c r="H26" s="8"/>
      <c r="I26" s="8"/>
      <c r="J26" s="13"/>
      <c r="K26" s="8"/>
      <c r="L26" s="8"/>
      <c r="M26" s="137"/>
    </row>
    <row r="27" spans="1:13" ht="15">
      <c r="A27" s="5" t="s">
        <v>118</v>
      </c>
      <c r="B27" s="63" t="s">
        <v>162</v>
      </c>
      <c r="C27"/>
      <c r="D27" s="15"/>
      <c r="E27" s="6"/>
      <c r="F27" s="14"/>
      <c r="G27" s="14"/>
      <c r="H27" s="6"/>
      <c r="I27" s="6"/>
      <c r="J27" s="14"/>
      <c r="K27" s="6"/>
      <c r="L27" s="6"/>
      <c r="M27" s="135"/>
    </row>
    <row r="28" spans="1:13" ht="51">
      <c r="A28" s="5" t="s">
        <v>120</v>
      </c>
      <c r="B28" s="125" t="s">
        <v>286</v>
      </c>
      <c r="C28"/>
      <c r="D28" s="15"/>
      <c r="E28" s="6"/>
      <c r="F28" s="14"/>
      <c r="G28" s="14"/>
      <c r="H28" s="6"/>
      <c r="I28" s="6"/>
      <c r="J28" s="14"/>
      <c r="K28" s="6"/>
      <c r="L28" s="6"/>
      <c r="M28" s="135"/>
    </row>
    <row r="29" spans="1:13" ht="63.75">
      <c r="A29" s="4" t="s">
        <v>122</v>
      </c>
      <c r="B29" s="125" t="s">
        <v>188</v>
      </c>
      <c r="C29"/>
      <c r="D29" s="15"/>
      <c r="E29" s="6"/>
      <c r="F29" s="14"/>
      <c r="G29" s="14"/>
      <c r="H29" s="6"/>
      <c r="I29" s="6"/>
      <c r="J29" s="14"/>
      <c r="K29" s="6"/>
      <c r="L29" s="6"/>
      <c r="M29" s="135"/>
    </row>
    <row r="30" ht="15">
      <c r="M30" s="135"/>
    </row>
    <row r="31" spans="1:13" ht="20.1" customHeight="1" thickBot="1">
      <c r="A31" s="11"/>
      <c r="B31" s="11" t="s">
        <v>164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5"/>
    </row>
    <row r="32" spans="1:13" ht="15.75">
      <c r="A32" s="54"/>
      <c r="B32" s="55" t="s">
        <v>165</v>
      </c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135"/>
    </row>
    <row r="33" spans="1:13" ht="15.75">
      <c r="A33" s="54"/>
      <c r="B33" s="55" t="s">
        <v>166</v>
      </c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135"/>
    </row>
    <row r="34" spans="2:13" ht="15">
      <c r="B34" s="23" t="s">
        <v>167</v>
      </c>
      <c r="C34" s="7"/>
      <c r="D34" s="23"/>
      <c r="M34" s="135"/>
    </row>
    <row r="35" spans="2:13" ht="15">
      <c r="B35" s="23" t="s">
        <v>109</v>
      </c>
      <c r="C35" s="7"/>
      <c r="D35" s="95"/>
      <c r="M35" s="135"/>
    </row>
    <row r="36" spans="2:13" ht="15">
      <c r="B36" s="95" t="s">
        <v>287</v>
      </c>
      <c r="C36" s="7"/>
      <c r="D36" s="95"/>
      <c r="M36" s="135"/>
    </row>
    <row r="37" spans="2:13" ht="15">
      <c r="B37" s="95" t="s">
        <v>169</v>
      </c>
      <c r="C37" s="7"/>
      <c r="D37" s="95"/>
      <c r="M37" s="135"/>
    </row>
    <row r="38" spans="2:13" ht="15">
      <c r="B38" s="95" t="s">
        <v>170</v>
      </c>
      <c r="C38" s="7"/>
      <c r="D38" s="95"/>
      <c r="M38" s="135"/>
    </row>
    <row r="39" spans="2:13" ht="15">
      <c r="B39" s="95" t="s">
        <v>171</v>
      </c>
      <c r="C39" s="7"/>
      <c r="M39" s="135"/>
    </row>
    <row r="40" spans="2:13" ht="15">
      <c r="B40" s="23"/>
      <c r="C40" s="23"/>
      <c r="M40" s="135"/>
    </row>
    <row r="41" spans="1:13" s="6" customFormat="1" ht="15">
      <c r="A41" s="235" t="s">
        <v>74</v>
      </c>
      <c r="B41" s="232" t="s">
        <v>172</v>
      </c>
      <c r="C41" s="233"/>
      <c r="D41" s="234"/>
      <c r="E41" s="236" t="s">
        <v>145</v>
      </c>
      <c r="F41" s="232" t="s">
        <v>173</v>
      </c>
      <c r="G41" s="233"/>
      <c r="H41" s="233"/>
      <c r="I41" s="233"/>
      <c r="J41" s="233"/>
      <c r="K41" s="233"/>
      <c r="L41" s="233"/>
      <c r="M41" s="138"/>
    </row>
    <row r="42" spans="1:13" s="6" customFormat="1" ht="25.5">
      <c r="A42" s="234"/>
      <c r="B42" s="107" t="s">
        <v>102</v>
      </c>
      <c r="C42" s="107" t="s">
        <v>174</v>
      </c>
      <c r="D42" s="107" t="s">
        <v>2</v>
      </c>
      <c r="E42" s="237"/>
      <c r="F42" s="107" t="s">
        <v>175</v>
      </c>
      <c r="G42" s="107" t="s">
        <v>176</v>
      </c>
      <c r="H42" s="107" t="s">
        <v>114</v>
      </c>
      <c r="I42" s="108" t="s">
        <v>116</v>
      </c>
      <c r="J42" s="108" t="s">
        <v>177</v>
      </c>
      <c r="K42" s="108" t="s">
        <v>178</v>
      </c>
      <c r="L42" s="70" t="s">
        <v>117</v>
      </c>
      <c r="M42" s="138"/>
    </row>
    <row r="43" spans="1:13" ht="15">
      <c r="A43" s="5" t="s">
        <v>179</v>
      </c>
      <c r="B43" s="31" t="s">
        <v>180</v>
      </c>
      <c r="C43" s="30"/>
      <c r="D43" s="30"/>
      <c r="E43" s="96"/>
      <c r="F43" s="16"/>
      <c r="G43" s="30"/>
      <c r="H43" s="32"/>
      <c r="I43" s="32"/>
      <c r="J43" s="30"/>
      <c r="K43" s="32"/>
      <c r="L43" s="96"/>
      <c r="M43" s="135"/>
    </row>
    <row r="44" spans="1:13" ht="102">
      <c r="A44" s="56" t="s">
        <v>181</v>
      </c>
      <c r="B44" s="205" t="s">
        <v>333</v>
      </c>
      <c r="C44" s="74" t="s">
        <v>40</v>
      </c>
      <c r="D44" s="48"/>
      <c r="E44" s="126">
        <v>0</v>
      </c>
      <c r="F44" s="113" t="s">
        <v>121</v>
      </c>
      <c r="G44" s="72"/>
      <c r="H44" s="49"/>
      <c r="I44" s="50"/>
      <c r="J44" s="75"/>
      <c r="K44" s="50"/>
      <c r="L44" s="39"/>
      <c r="M44" s="135"/>
    </row>
    <row r="45" spans="1:13" ht="102">
      <c r="A45" s="57" t="s">
        <v>182</v>
      </c>
      <c r="B45" s="196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5" s="74" t="s">
        <v>40</v>
      </c>
      <c r="D45" s="48"/>
      <c r="E45" s="126">
        <v>1</v>
      </c>
      <c r="F45" s="113" t="str">
        <f>F44</f>
        <v>předpokládané investiční náklady
(Kč bez DPH)</v>
      </c>
      <c r="G45" s="72"/>
      <c r="H45" s="49"/>
      <c r="I45" s="50"/>
      <c r="J45" s="75"/>
      <c r="K45" s="50"/>
      <c r="L45" s="39"/>
      <c r="M45" s="135"/>
    </row>
    <row r="46" spans="1:13" ht="102">
      <c r="A46" s="59" t="s">
        <v>189</v>
      </c>
      <c r="B46" s="197" t="str">
        <f>B44</f>
        <v xml:space="preserve">
zpracování a předání digitálního informačního modelu Realizace Dopravní stavby v souladu s EN ISO 19650 nebo standardy BIM vydanými Státním fondem dopravní infrastruktury nebo Českou agenturou pro standardizaci v rámci Koncepce BIM, přičemž
▪ předpokládané investiční náklady Realizace byly alespoň 100 mil. Kč bez DPH
</v>
      </c>
      <c r="C46" s="74" t="s">
        <v>40</v>
      </c>
      <c r="D46" s="44"/>
      <c r="E46" s="145">
        <v>0.5</v>
      </c>
      <c r="F46" s="113" t="str">
        <f>F44</f>
        <v>předpokládané investiční náklady
(Kč bez DPH)</v>
      </c>
      <c r="G46" s="72"/>
      <c r="H46" s="97"/>
      <c r="I46" s="98"/>
      <c r="J46" s="52"/>
      <c r="K46" s="98"/>
      <c r="L46" s="40"/>
      <c r="M46" s="135"/>
    </row>
    <row r="47" spans="8:13" ht="15">
      <c r="H47" s="8"/>
      <c r="K47" s="8"/>
      <c r="M47" s="135"/>
    </row>
    <row r="48" spans="1:13" ht="15">
      <c r="A48" s="17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35"/>
    </row>
    <row r="49" spans="5:13" ht="15.75">
      <c r="E49" s="54"/>
      <c r="M49" s="135"/>
    </row>
    <row r="50" spans="5:13" ht="15.75">
      <c r="E50" s="54"/>
      <c r="M50" s="135"/>
    </row>
    <row r="51" spans="5:13" ht="15.75">
      <c r="E51" s="54"/>
      <c r="M51" s="135"/>
    </row>
    <row r="52" spans="5:13" ht="15.75">
      <c r="E52" s="54"/>
      <c r="M52" s="135"/>
    </row>
    <row r="53" ht="15">
      <c r="M53" s="135"/>
    </row>
    <row r="54" ht="15">
      <c r="M54" s="135"/>
    </row>
    <row r="55" spans="5:13" ht="15">
      <c r="E55" s="127"/>
      <c r="M55" s="135"/>
    </row>
    <row r="56" spans="5:13" ht="15">
      <c r="E56" s="8"/>
      <c r="M56" s="135"/>
    </row>
    <row r="57" spans="5:13" ht="15">
      <c r="E57" s="6"/>
      <c r="M57" s="135"/>
    </row>
    <row r="58" spans="5:13" ht="15">
      <c r="E58" s="6"/>
      <c r="M58" s="135"/>
    </row>
    <row r="59" spans="5:13" ht="15">
      <c r="E59" s="6"/>
      <c r="M59" s="135"/>
    </row>
    <row r="60" spans="5:13" ht="15">
      <c r="E60" s="6"/>
      <c r="M60" s="135"/>
    </row>
    <row r="61" spans="5:13" ht="15">
      <c r="E61" s="6"/>
      <c r="M61" s="135"/>
    </row>
    <row r="62" ht="15">
      <c r="M62" s="135"/>
    </row>
    <row r="63" ht="15">
      <c r="M63" s="135"/>
    </row>
    <row r="64" ht="15">
      <c r="M64" s="135"/>
    </row>
    <row r="65" ht="15">
      <c r="M65" s="135"/>
    </row>
    <row r="66" ht="15">
      <c r="M66" s="135"/>
    </row>
    <row r="67" ht="15">
      <c r="M67" s="135"/>
    </row>
    <row r="68" ht="15">
      <c r="M68" s="135"/>
    </row>
    <row r="69" ht="15">
      <c r="M69" s="135"/>
    </row>
    <row r="70" ht="15">
      <c r="M70" s="135"/>
    </row>
    <row r="71" ht="15">
      <c r="M71" s="135"/>
    </row>
    <row r="72" ht="15">
      <c r="M72" s="135"/>
    </row>
    <row r="73" ht="15">
      <c r="M73" s="135"/>
    </row>
    <row r="74" ht="15">
      <c r="M74" s="135"/>
    </row>
    <row r="75" ht="15">
      <c r="M75" s="135"/>
    </row>
    <row r="76" ht="15">
      <c r="M76" s="135"/>
    </row>
    <row r="77" ht="15">
      <c r="M77" s="135"/>
    </row>
    <row r="78" ht="15">
      <c r="M78" s="135"/>
    </row>
    <row r="79" ht="15">
      <c r="M79" s="135"/>
    </row>
    <row r="80" ht="15">
      <c r="M80" s="135"/>
    </row>
    <row r="81" ht="15">
      <c r="M81" s="135"/>
    </row>
    <row r="82" ht="15">
      <c r="M82" s="135"/>
    </row>
    <row r="83" ht="15">
      <c r="M83" s="135"/>
    </row>
    <row r="84" ht="15">
      <c r="M84" s="135"/>
    </row>
    <row r="85" ht="15">
      <c r="M85" s="135"/>
    </row>
    <row r="86" ht="15">
      <c r="M86" s="135"/>
    </row>
    <row r="87" ht="15">
      <c r="M87" s="135"/>
    </row>
    <row r="88" ht="15">
      <c r="M88" s="135"/>
    </row>
    <row r="89" ht="15">
      <c r="M89" s="135"/>
    </row>
    <row r="90" ht="15">
      <c r="M90" s="135"/>
    </row>
    <row r="91" ht="15">
      <c r="M91" s="135"/>
    </row>
    <row r="92" ht="15">
      <c r="M92" s="135"/>
    </row>
    <row r="93" ht="15">
      <c r="M93" s="135"/>
    </row>
    <row r="94" ht="15">
      <c r="M94" s="135"/>
    </row>
    <row r="95" ht="15">
      <c r="M95" s="135"/>
    </row>
    <row r="96" ht="15">
      <c r="M96" s="135"/>
    </row>
    <row r="97" ht="15">
      <c r="M97" s="135"/>
    </row>
    <row r="98" ht="15">
      <c r="M98" s="135"/>
    </row>
    <row r="99" ht="15">
      <c r="M99" s="135"/>
    </row>
    <row r="100" ht="15">
      <c r="M100" s="135"/>
    </row>
  </sheetData>
  <sheetProtection sheet="1" objects="1" scenarios="1"/>
  <mergeCells count="4">
    <mergeCell ref="A41:A42"/>
    <mergeCell ref="B41:D41"/>
    <mergeCell ref="E41:E42"/>
    <mergeCell ref="F41:L41"/>
  </mergeCells>
  <conditionalFormatting sqref="E44:E46">
    <cfRule type="expression" priority="1" dxfId="0">
      <formula>AND($C44&lt;&gt;"",$C44&lt;&gt;'zdroj dat (skrýt)'!$B$4,$E44&lt;&gt;0)</formula>
    </cfRule>
  </conditionalFormatting>
  <dataValidations count="1">
    <dataValidation type="list" allowBlank="1" showInputMessage="1" showErrorMessage="1" sqref="C44:C46">
      <formula1>'zdroj dat (skrýt)'!$B$4:$B$5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AND($C44&lt;&gt;"",$C44&lt;&gt;'zdroj dat (skrýt)'!$B$4,$E44&lt;&gt;0)</xm:f>
            <x14:dxf>
              <fill>
                <patternFill>
                  <bgColor theme="9" tint="0.3999499976634979"/>
                </patternFill>
              </fill>
            </x14:dxf>
          </x14:cfRule>
          <xm:sqref>E44:E46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dimension ref="A1:D49"/>
  <sheetViews>
    <sheetView showGridLines="0" zoomScale="85" zoomScaleNormal="85" workbookViewId="0" topLeftCell="A4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120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191</v>
      </c>
      <c r="B3" s="9"/>
      <c r="C3" s="24"/>
      <c r="D3" s="135"/>
    </row>
    <row r="4" spans="1:4" s="85" customFormat="1" ht="15">
      <c r="A4" s="129" t="s">
        <v>36</v>
      </c>
      <c r="B4" s="51"/>
      <c r="D4" s="134"/>
    </row>
    <row r="5" spans="1:4" s="85" customFormat="1" ht="15">
      <c r="A5" s="130" t="s">
        <v>37</v>
      </c>
      <c r="B5" s="39"/>
      <c r="D5" s="134"/>
    </row>
    <row r="6" spans="1:4" s="85" customFormat="1" ht="15">
      <c r="A6" s="131" t="s">
        <v>38</v>
      </c>
      <c r="B6" s="40"/>
      <c r="D6" s="134"/>
    </row>
    <row r="7" spans="1:4" s="85" customFormat="1" ht="25.5">
      <c r="A7" s="131" t="s">
        <v>192</v>
      </c>
      <c r="B7" s="46" t="s">
        <v>193</v>
      </c>
      <c r="D7" s="134"/>
    </row>
    <row r="8" spans="1:4" s="85" customFormat="1" ht="51">
      <c r="A8" s="131" t="s">
        <v>194</v>
      </c>
      <c r="B8" s="46" t="s">
        <v>195</v>
      </c>
      <c r="D8" s="134"/>
    </row>
    <row r="9" spans="2:4" s="85" customFormat="1" ht="15">
      <c r="B9" s="86"/>
      <c r="D9" s="134"/>
    </row>
    <row r="10" spans="1:4" ht="30" customHeight="1" thickBot="1">
      <c r="A10" s="3" t="s">
        <v>196</v>
      </c>
      <c r="B10" s="9"/>
      <c r="C10" s="24"/>
      <c r="D10" s="135"/>
    </row>
    <row r="11" spans="1:4" s="85" customFormat="1" ht="15">
      <c r="A11" s="129" t="s">
        <v>36</v>
      </c>
      <c r="B11" s="51"/>
      <c r="D11" s="134"/>
    </row>
    <row r="12" spans="1:4" s="85" customFormat="1" ht="15">
      <c r="A12" s="130" t="s">
        <v>37</v>
      </c>
      <c r="B12" s="39"/>
      <c r="D12" s="134"/>
    </row>
    <row r="13" spans="1:4" s="85" customFormat="1" ht="15">
      <c r="A13" s="131" t="s">
        <v>38</v>
      </c>
      <c r="B13" s="40"/>
      <c r="D13" s="134"/>
    </row>
    <row r="14" spans="1:4" s="85" customFormat="1" ht="25.5">
      <c r="A14" s="144" t="s">
        <v>197</v>
      </c>
      <c r="B14" s="46" t="s">
        <v>198</v>
      </c>
      <c r="D14" s="134"/>
    </row>
    <row r="15" spans="2:4" s="85" customFormat="1" ht="15">
      <c r="B15" s="86"/>
      <c r="D15" s="134"/>
    </row>
    <row r="16" ht="15">
      <c r="D16" s="135"/>
    </row>
    <row r="17" ht="15">
      <c r="D17" s="135"/>
    </row>
    <row r="18" spans="1:4" ht="15">
      <c r="A18" s="26"/>
      <c r="B18" s="27"/>
      <c r="C18" s="128"/>
      <c r="D18" s="135"/>
    </row>
    <row r="19" spans="1:4" s="23" customFormat="1" ht="30" customHeight="1" thickBot="1">
      <c r="A19" s="2" t="s">
        <v>199</v>
      </c>
      <c r="B19" s="25"/>
      <c r="C19" s="2"/>
      <c r="D19" s="135"/>
    </row>
    <row r="20" spans="1:4" ht="15">
      <c r="A20" s="23" t="s">
        <v>200</v>
      </c>
      <c r="B20" s="7"/>
      <c r="D20" s="135"/>
    </row>
    <row r="21" spans="1:4" ht="15">
      <c r="A21" s="23" t="s">
        <v>201</v>
      </c>
      <c r="B21" s="20"/>
      <c r="D21" s="135"/>
    </row>
    <row r="22" spans="1:4" ht="15">
      <c r="A22" s="23" t="s">
        <v>98</v>
      </c>
      <c r="B22" s="20"/>
      <c r="D22" s="135"/>
    </row>
    <row r="23" spans="1:4" ht="15">
      <c r="A23" s="23" t="s">
        <v>202</v>
      </c>
      <c r="B23" s="7"/>
      <c r="D23" s="135"/>
    </row>
    <row r="24" spans="1:4" ht="15">
      <c r="A24" s="23" t="s">
        <v>203</v>
      </c>
      <c r="B24" s="7"/>
      <c r="D24" s="135"/>
    </row>
    <row r="25" ht="15">
      <c r="D25" s="135"/>
    </row>
    <row r="26" spans="1:4" s="23" customFormat="1" ht="30" customHeight="1" thickBot="1">
      <c r="A26" s="2" t="s">
        <v>45</v>
      </c>
      <c r="B26" s="21"/>
      <c r="C26" s="25"/>
      <c r="D26" s="135"/>
    </row>
    <row r="27" spans="1:4" ht="15">
      <c r="A27" s="23" t="s">
        <v>204</v>
      </c>
      <c r="B27" s="20"/>
      <c r="D27" s="135"/>
    </row>
    <row r="28" spans="1:4" ht="15">
      <c r="A28" s="23" t="s">
        <v>205</v>
      </c>
      <c r="B28" s="20"/>
      <c r="D28" s="135"/>
    </row>
    <row r="29" spans="1:4" ht="15">
      <c r="A29" s="23"/>
      <c r="B29" s="20"/>
      <c r="D29" s="135"/>
    </row>
    <row r="30" ht="15">
      <c r="D30" s="135"/>
    </row>
    <row r="31" ht="15">
      <c r="D31" s="135"/>
    </row>
    <row r="32" ht="15">
      <c r="D32" s="135"/>
    </row>
    <row r="33" ht="15">
      <c r="D33" s="135"/>
    </row>
    <row r="34" ht="15">
      <c r="D34" s="135"/>
    </row>
    <row r="35" ht="15">
      <c r="D35" s="135"/>
    </row>
    <row r="36" ht="15">
      <c r="D36" s="135"/>
    </row>
    <row r="37" ht="15">
      <c r="D37" s="135"/>
    </row>
    <row r="38" ht="15">
      <c r="D38" s="135"/>
    </row>
    <row r="39" ht="15"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</sheetData>
  <sheetProtection sheet="1" insertRows="0" deleteRows="0"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D176-A5D0-4C48-BE75-BE42CBE61FE4}">
  <dimension ref="A1:C243"/>
  <sheetViews>
    <sheetView showGridLines="0" zoomScale="85" zoomScaleNormal="85" workbookViewId="0" topLeftCell="A1">
      <selection activeCell="B16" sqref="B16"/>
    </sheetView>
  </sheetViews>
  <sheetFormatPr defaultColWidth="9.140625" defaultRowHeight="15" customHeight="1"/>
  <cols>
    <col min="1" max="1" width="6.57421875" style="8" customWidth="1"/>
    <col min="2" max="2" width="150.574218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/>
      <c r="B3" s="3" t="s">
        <v>206</v>
      </c>
      <c r="C3" s="132"/>
    </row>
    <row r="4" spans="2:3" ht="15">
      <c r="B4" s="77" t="s">
        <v>207</v>
      </c>
      <c r="C4" s="132"/>
    </row>
    <row r="5" spans="1:3" ht="19.5">
      <c r="A5" s="78"/>
      <c r="B5" s="76" t="s">
        <v>208</v>
      </c>
      <c r="C5" s="132"/>
    </row>
    <row r="6" spans="1:3" ht="15.75">
      <c r="A6" s="54"/>
      <c r="B6" s="79"/>
      <c r="C6" s="132"/>
    </row>
    <row r="7" spans="1:3" ht="30" customHeight="1" thickBot="1">
      <c r="A7" s="3"/>
      <c r="B7" s="3" t="s">
        <v>209</v>
      </c>
      <c r="C7" s="132"/>
    </row>
    <row r="8" spans="1:3" ht="25.5">
      <c r="A8" s="101"/>
      <c r="B8" s="200" t="s">
        <v>210</v>
      </c>
      <c r="C8" s="142"/>
    </row>
    <row r="9" spans="1:3" ht="25.5">
      <c r="A9" s="101" t="s">
        <v>211</v>
      </c>
      <c r="B9" s="149" t="s">
        <v>217</v>
      </c>
      <c r="C9" s="142"/>
    </row>
    <row r="10" spans="1:3" ht="25.5">
      <c r="A10" s="101" t="s">
        <v>213</v>
      </c>
      <c r="B10" s="149" t="s">
        <v>219</v>
      </c>
      <c r="C10" s="142"/>
    </row>
    <row r="11" spans="1:3" ht="15">
      <c r="A11"/>
      <c r="C11" s="132"/>
    </row>
    <row r="12" spans="1:3" ht="30" customHeight="1" thickBot="1">
      <c r="A12" s="3"/>
      <c r="B12" s="3" t="s">
        <v>241</v>
      </c>
      <c r="C12" s="132"/>
    </row>
    <row r="13" spans="1:3" ht="25.5">
      <c r="A13" s="101"/>
      <c r="B13" s="73" t="s">
        <v>242</v>
      </c>
      <c r="C13" s="142"/>
    </row>
    <row r="14" spans="1:3" ht="25.5">
      <c r="A14" s="101" t="s">
        <v>211</v>
      </c>
      <c r="B14" s="149" t="s">
        <v>212</v>
      </c>
      <c r="C14" s="142"/>
    </row>
    <row r="15" spans="1:2" s="162" customFormat="1" ht="25.5">
      <c r="A15" s="101" t="s">
        <v>213</v>
      </c>
      <c r="B15" s="149" t="s">
        <v>214</v>
      </c>
    </row>
    <row r="16" spans="1:3" ht="15">
      <c r="A16" s="101" t="s">
        <v>215</v>
      </c>
      <c r="B16" s="149" t="s">
        <v>220</v>
      </c>
      <c r="C16" s="142"/>
    </row>
    <row r="17" spans="1:3" ht="15">
      <c r="A17" s="7"/>
      <c r="B17" s="149" t="s">
        <v>221</v>
      </c>
      <c r="C17" s="142"/>
    </row>
    <row r="18" spans="1:3" ht="25.5">
      <c r="A18" s="101"/>
      <c r="B18" s="149" t="s">
        <v>222</v>
      </c>
      <c r="C18" s="142"/>
    </row>
    <row r="19" spans="1:3" ht="25.5">
      <c r="A19" s="101" t="s">
        <v>216</v>
      </c>
      <c r="B19" s="149" t="s">
        <v>223</v>
      </c>
      <c r="C19" s="142"/>
    </row>
    <row r="20" spans="1:3" ht="25.5">
      <c r="A20" s="101" t="s">
        <v>218</v>
      </c>
      <c r="B20" s="149" t="s">
        <v>243</v>
      </c>
      <c r="C20" s="142"/>
    </row>
    <row r="21" spans="1:3" ht="15">
      <c r="A21" s="7"/>
      <c r="C21" s="132"/>
    </row>
    <row r="22" spans="1:3" ht="15">
      <c r="A22" s="19"/>
      <c r="B22" s="19"/>
      <c r="C22" s="132"/>
    </row>
    <row r="23" spans="1:3" ht="15">
      <c r="A23"/>
      <c r="B23" s="23"/>
      <c r="C23" s="132"/>
    </row>
    <row r="24" spans="1:3" ht="30" customHeight="1" thickBot="1">
      <c r="A24" s="2"/>
      <c r="B24" s="2" t="s">
        <v>224</v>
      </c>
      <c r="C24" s="132"/>
    </row>
    <row r="25" spans="1:3" s="23" customFormat="1" ht="15.75">
      <c r="A25" s="54"/>
      <c r="B25" s="23" t="s">
        <v>225</v>
      </c>
      <c r="C25" s="132"/>
    </row>
    <row r="26" spans="1:3" ht="15">
      <c r="A26" s="13"/>
      <c r="B26" s="23" t="s">
        <v>226</v>
      </c>
      <c r="C26" s="132"/>
    </row>
    <row r="27" spans="1:3" ht="15">
      <c r="A27" s="80"/>
      <c r="B27" s="23"/>
      <c r="C27" s="132"/>
    </row>
    <row r="28" spans="1:3" ht="15">
      <c r="A28" s="80"/>
      <c r="C28" s="132"/>
    </row>
    <row r="29" spans="1:3" ht="15">
      <c r="A29" s="80"/>
      <c r="C29" s="132"/>
    </row>
    <row r="30" ht="15">
      <c r="C30" s="132"/>
    </row>
    <row r="31" spans="1:3" ht="15.75">
      <c r="A31" s="54"/>
      <c r="C31" s="132"/>
    </row>
    <row r="32" spans="1:3" ht="15.75">
      <c r="A32" s="54"/>
      <c r="C32" s="132"/>
    </row>
    <row r="33" ht="15">
      <c r="C33" s="132"/>
    </row>
    <row r="34" ht="15">
      <c r="C34" s="132"/>
    </row>
    <row r="35" spans="1:3" ht="15">
      <c r="A35" s="13"/>
      <c r="C35" s="132"/>
    </row>
    <row r="36" spans="1:3" ht="15">
      <c r="A36" s="80"/>
      <c r="C36" s="132"/>
    </row>
    <row r="37" spans="1:3" ht="15">
      <c r="A37" s="80"/>
      <c r="C37" s="132"/>
    </row>
    <row r="38" spans="1:3" ht="15">
      <c r="A38" s="80"/>
      <c r="C38" s="132"/>
    </row>
    <row r="39" ht="15">
      <c r="C39" s="132"/>
    </row>
    <row r="40" spans="1:3" ht="15.75">
      <c r="A40" s="54"/>
      <c r="C40" s="132"/>
    </row>
    <row r="41" spans="1:3" ht="15.75">
      <c r="A41" s="54"/>
      <c r="C41" s="132"/>
    </row>
    <row r="42" spans="1:3" ht="15.75">
      <c r="A42" s="54"/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spans="1:3" ht="15">
      <c r="A47" s="13"/>
      <c r="C47" s="132"/>
    </row>
    <row r="48" spans="1:3" ht="15">
      <c r="A48" s="80"/>
      <c r="C48" s="132"/>
    </row>
    <row r="49" spans="1:3" ht="15">
      <c r="A49" s="80"/>
      <c r="C49" s="132"/>
    </row>
    <row r="50" spans="1:3" ht="15">
      <c r="A50" s="80"/>
      <c r="C50" s="132"/>
    </row>
    <row r="51" spans="1:3" ht="15">
      <c r="A51" s="80"/>
      <c r="C51" s="132"/>
    </row>
    <row r="52" spans="1:3" ht="15">
      <c r="A52" s="80"/>
      <c r="C52" s="132"/>
    </row>
    <row r="53" spans="1:3" ht="15">
      <c r="A53" s="80"/>
      <c r="C53" s="132"/>
    </row>
    <row r="54" ht="15">
      <c r="C54" s="132"/>
    </row>
    <row r="55" ht="15" customHeight="1">
      <c r="A55" s="54"/>
    </row>
    <row r="56" ht="15" customHeight="1">
      <c r="A56" s="54"/>
    </row>
    <row r="57" ht="15" customHeight="1">
      <c r="A57" s="54"/>
    </row>
    <row r="58" ht="15" customHeight="1">
      <c r="A58" s="54"/>
    </row>
    <row r="61" ht="15" customHeight="1">
      <c r="A61" s="13"/>
    </row>
    <row r="62" ht="15" customHeight="1">
      <c r="A62" s="80"/>
    </row>
    <row r="63" ht="15" customHeight="1">
      <c r="A63" s="80"/>
    </row>
    <row r="64" ht="15" customHeight="1">
      <c r="A64" s="80"/>
    </row>
    <row r="65" ht="15" customHeight="1">
      <c r="A65" s="80"/>
    </row>
    <row r="66" ht="15" customHeight="1">
      <c r="A66" s="80"/>
    </row>
    <row r="67" ht="15" customHeight="1">
      <c r="A67" s="80"/>
    </row>
    <row r="69" ht="15" customHeight="1">
      <c r="A69" s="78"/>
    </row>
    <row r="70" ht="15" customHeight="1">
      <c r="A70" s="54"/>
    </row>
    <row r="71" ht="15" customHeight="1">
      <c r="A71" s="54"/>
    </row>
    <row r="73" ht="15" customHeight="1">
      <c r="A73" s="81"/>
    </row>
    <row r="76" ht="15" customHeight="1">
      <c r="A76" s="54"/>
    </row>
    <row r="77" ht="15" customHeight="1">
      <c r="A77"/>
    </row>
    <row r="78" ht="15" customHeight="1">
      <c r="A78"/>
    </row>
    <row r="79" ht="15" customHeight="1">
      <c r="A79"/>
    </row>
    <row r="80" ht="15" customHeight="1">
      <c r="A80"/>
    </row>
    <row r="81" ht="15" customHeight="1">
      <c r="A81"/>
    </row>
    <row r="82" ht="15" customHeight="1">
      <c r="A82" s="54"/>
    </row>
    <row r="86" ht="15" customHeight="1">
      <c r="A86" s="13"/>
    </row>
    <row r="87" ht="15" customHeight="1">
      <c r="A87" s="80"/>
    </row>
    <row r="88" ht="15" customHeight="1">
      <c r="A88" s="80"/>
    </row>
    <row r="89" ht="15" customHeight="1">
      <c r="A89" s="80"/>
    </row>
    <row r="90" ht="15" customHeight="1">
      <c r="A90" s="80"/>
    </row>
    <row r="92" ht="15" customHeight="1">
      <c r="A92" s="54"/>
    </row>
    <row r="93" ht="15" customHeight="1">
      <c r="A93" s="54"/>
    </row>
    <row r="96" ht="15" customHeight="1">
      <c r="A96" s="13"/>
    </row>
    <row r="97" ht="15" customHeight="1">
      <c r="A97" s="80"/>
    </row>
    <row r="98" ht="15" customHeight="1">
      <c r="A98" s="80"/>
    </row>
    <row r="99" ht="15" customHeight="1">
      <c r="A99" s="80"/>
    </row>
    <row r="101" ht="15" customHeight="1">
      <c r="A101" s="54"/>
    </row>
    <row r="102" ht="15" customHeight="1">
      <c r="A102" s="54"/>
    </row>
    <row r="103" ht="15" customHeight="1">
      <c r="A103" s="54"/>
    </row>
    <row r="108" ht="15" customHeight="1">
      <c r="A108" s="13"/>
    </row>
    <row r="109" ht="15" customHeight="1">
      <c r="A109" s="80"/>
    </row>
    <row r="110" ht="15" customHeight="1">
      <c r="A110" s="80"/>
    </row>
    <row r="111" ht="15" customHeight="1">
      <c r="A111" s="80"/>
    </row>
    <row r="112" ht="15" customHeight="1">
      <c r="A112" s="80"/>
    </row>
    <row r="113" ht="15" customHeight="1">
      <c r="A113" s="80"/>
    </row>
    <row r="114" ht="15" customHeight="1">
      <c r="A114" s="80"/>
    </row>
    <row r="115" ht="15" customHeight="1">
      <c r="A115" s="80"/>
    </row>
    <row r="116" ht="15" customHeight="1">
      <c r="A116" s="80"/>
    </row>
    <row r="118" ht="15" customHeight="1">
      <c r="A118" s="54"/>
    </row>
    <row r="119" ht="15" customHeight="1">
      <c r="A119" s="54"/>
    </row>
    <row r="120" ht="15" customHeight="1">
      <c r="A120" s="54"/>
    </row>
    <row r="121" ht="15" customHeight="1">
      <c r="A121" s="54"/>
    </row>
    <row r="124" ht="15" customHeight="1">
      <c r="A124" s="13"/>
    </row>
    <row r="125" ht="15" customHeight="1">
      <c r="A125" s="80"/>
    </row>
    <row r="126" ht="15" customHeight="1">
      <c r="A126" s="80"/>
    </row>
    <row r="127" ht="15" customHeight="1">
      <c r="A127" s="80"/>
    </row>
    <row r="128" ht="15" customHeight="1">
      <c r="A128" s="80"/>
    </row>
    <row r="129" ht="15" customHeight="1">
      <c r="A129" s="80"/>
    </row>
    <row r="130" ht="15" customHeight="1">
      <c r="A130" s="80"/>
    </row>
    <row r="131" ht="15" customHeight="1">
      <c r="A131" s="80"/>
    </row>
    <row r="132" ht="15" customHeight="1">
      <c r="A132" s="80"/>
    </row>
    <row r="134" ht="15" customHeight="1">
      <c r="A134" s="78"/>
    </row>
    <row r="135" ht="15" customHeight="1">
      <c r="A135" s="54"/>
    </row>
    <row r="136" ht="15" customHeight="1">
      <c r="A136" s="54"/>
    </row>
    <row r="138" ht="15" customHeight="1">
      <c r="A138" s="81"/>
    </row>
    <row r="141" ht="15" customHeight="1">
      <c r="A141" s="54"/>
    </row>
    <row r="142" ht="15" customHeight="1">
      <c r="A142"/>
    </row>
    <row r="143" ht="15" customHeight="1">
      <c r="A143"/>
    </row>
    <row r="144" ht="15" customHeight="1">
      <c r="A144"/>
    </row>
    <row r="145" ht="15" customHeight="1">
      <c r="A145"/>
    </row>
    <row r="146" ht="15" customHeight="1">
      <c r="A146" s="54"/>
    </row>
    <row r="149" ht="15" customHeight="1">
      <c r="A149" s="13"/>
    </row>
    <row r="150" ht="15" customHeight="1">
      <c r="A150" s="80"/>
    </row>
    <row r="151" ht="15" customHeight="1">
      <c r="A151" s="80"/>
    </row>
    <row r="152" ht="15" customHeight="1">
      <c r="A152" s="80"/>
    </row>
    <row r="153" ht="15" customHeight="1">
      <c r="A153" s="80"/>
    </row>
    <row r="155" ht="15" customHeight="1">
      <c r="A155" s="54"/>
    </row>
    <row r="156" ht="15" customHeight="1">
      <c r="A156" s="54"/>
    </row>
    <row r="159" ht="15" customHeight="1">
      <c r="A159" s="13"/>
    </row>
    <row r="160" ht="15" customHeight="1">
      <c r="A160" s="80"/>
    </row>
    <row r="161" ht="15" customHeight="1">
      <c r="A161" s="80"/>
    </row>
    <row r="163" ht="15" customHeight="1">
      <c r="A163" s="54"/>
    </row>
    <row r="164" ht="15" customHeight="1">
      <c r="A164" s="54"/>
    </row>
    <row r="165" ht="15" customHeight="1">
      <c r="A165" s="54"/>
    </row>
    <row r="170" ht="15" customHeight="1">
      <c r="A170" s="13"/>
    </row>
    <row r="171" ht="15" customHeight="1">
      <c r="A171" s="80"/>
    </row>
    <row r="172" ht="15" customHeight="1">
      <c r="A172" s="80"/>
    </row>
    <row r="173" ht="15" customHeight="1">
      <c r="A173" s="80"/>
    </row>
    <row r="174" ht="15" customHeight="1">
      <c r="A174" s="80"/>
    </row>
    <row r="176" ht="15" customHeight="1">
      <c r="A176" s="78"/>
    </row>
    <row r="177" ht="15" customHeight="1">
      <c r="A177" s="54"/>
    </row>
    <row r="178" ht="15" customHeight="1">
      <c r="A178" s="54"/>
    </row>
    <row r="180" ht="15" customHeight="1">
      <c r="A180" s="81"/>
    </row>
    <row r="183" ht="15" customHeight="1">
      <c r="A183" s="54"/>
    </row>
    <row r="184" ht="15" customHeight="1">
      <c r="A184"/>
    </row>
    <row r="185" ht="15" customHeight="1">
      <c r="A185"/>
    </row>
    <row r="186" ht="15" customHeight="1">
      <c r="A186"/>
    </row>
    <row r="187" ht="15" customHeight="1">
      <c r="A187"/>
    </row>
    <row r="188" ht="15" customHeight="1">
      <c r="A188" s="54"/>
    </row>
    <row r="192" ht="15" customHeight="1">
      <c r="A192" s="13"/>
    </row>
    <row r="193" ht="15" customHeight="1">
      <c r="A193" s="80"/>
    </row>
    <row r="194" ht="15" customHeight="1">
      <c r="A194" s="80"/>
    </row>
    <row r="195" ht="15" customHeight="1">
      <c r="A195" s="80"/>
    </row>
    <row r="196" ht="15" customHeight="1">
      <c r="A196" s="80"/>
    </row>
    <row r="198" ht="15" customHeight="1">
      <c r="A198" s="54"/>
    </row>
    <row r="199" ht="15" customHeight="1">
      <c r="A199" s="54"/>
    </row>
    <row r="202" ht="15" customHeight="1">
      <c r="A202" s="13"/>
    </row>
    <row r="203" ht="15" customHeight="1">
      <c r="A203" s="80"/>
    </row>
    <row r="204" ht="15" customHeight="1">
      <c r="A204" s="80"/>
    </row>
    <row r="205" ht="15" customHeight="1">
      <c r="A205" s="80"/>
    </row>
    <row r="207" ht="15" customHeight="1">
      <c r="A207" s="54"/>
    </row>
    <row r="208" ht="15" customHeight="1">
      <c r="A208" s="54"/>
    </row>
    <row r="209" ht="15" customHeight="1">
      <c r="A209" s="54"/>
    </row>
    <row r="215" ht="15" customHeight="1">
      <c r="A215" s="13"/>
    </row>
    <row r="216" ht="15" customHeight="1">
      <c r="A216" s="80"/>
    </row>
    <row r="217" ht="15" customHeight="1">
      <c r="A217" s="80"/>
    </row>
    <row r="218" ht="15" customHeight="1">
      <c r="A218" s="80"/>
    </row>
    <row r="219" ht="15" customHeight="1">
      <c r="A219" s="80"/>
    </row>
    <row r="220" ht="15" customHeight="1">
      <c r="A220" s="80"/>
    </row>
    <row r="221" ht="15" customHeight="1">
      <c r="A221" s="80"/>
    </row>
    <row r="224" ht="15" customHeight="1">
      <c r="A224" s="28"/>
    </row>
    <row r="225" ht="15" customHeight="1">
      <c r="A225" s="82"/>
    </row>
    <row r="229" ht="15" customHeight="1">
      <c r="A229"/>
    </row>
    <row r="230" ht="15" customHeight="1">
      <c r="A230" s="82"/>
    </row>
    <row r="235" ht="15" customHeight="1">
      <c r="A235"/>
    </row>
    <row r="236" ht="15" customHeight="1">
      <c r="A236" s="83"/>
    </row>
    <row r="237" ht="15" customHeight="1">
      <c r="A237" s="29"/>
    </row>
    <row r="238" ht="15" customHeight="1">
      <c r="A238" s="84"/>
    </row>
    <row r="239" ht="15" customHeight="1">
      <c r="A239" s="84"/>
    </row>
    <row r="240" ht="15" customHeight="1">
      <c r="A240" s="84"/>
    </row>
    <row r="241" ht="15" customHeight="1">
      <c r="A241" s="84"/>
    </row>
    <row r="242" ht="15" customHeight="1">
      <c r="A242" s="29"/>
    </row>
    <row r="243" ht="15" customHeight="1">
      <c r="A243" s="29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E20"/>
  <sheetViews>
    <sheetView showGridLines="0" zoomScale="80" zoomScaleNormal="80" workbookViewId="0" topLeftCell="A1">
      <selection activeCell="C32" sqref="C32"/>
    </sheetView>
  </sheetViews>
  <sheetFormatPr defaultColWidth="9.140625" defaultRowHeight="12.75"/>
  <cols>
    <col min="2" max="2" width="82.00390625" style="0" customWidth="1"/>
    <col min="3" max="5" width="15.421875" style="0" customWidth="1"/>
  </cols>
  <sheetData>
    <row r="1" spans="1:5" ht="12.75">
      <c r="A1" s="163" t="s">
        <v>227</v>
      </c>
      <c r="B1" s="164"/>
      <c r="C1" s="164"/>
      <c r="D1" s="164"/>
      <c r="E1" s="164"/>
    </row>
    <row r="2" spans="1:2" ht="12.75">
      <c r="A2" s="167"/>
      <c r="B2" s="63" t="s">
        <v>228</v>
      </c>
    </row>
    <row r="3" spans="1:2" ht="12.75">
      <c r="A3" s="167"/>
      <c r="B3" s="63"/>
    </row>
    <row r="4" spans="1:2" ht="12.75">
      <c r="A4" s="165"/>
      <c r="B4" s="63" t="s">
        <v>40</v>
      </c>
    </row>
    <row r="5" spans="1:2" ht="12.75">
      <c r="A5" s="165"/>
      <c r="B5" s="63" t="s">
        <v>229</v>
      </c>
    </row>
    <row r="6" spans="1:2" ht="12.75">
      <c r="A6" s="165"/>
      <c r="B6" s="63" t="s">
        <v>230</v>
      </c>
    </row>
    <row r="7" spans="1:2" ht="12.75">
      <c r="A7" s="165"/>
      <c r="B7" s="63"/>
    </row>
    <row r="8" spans="1:2" ht="12.75">
      <c r="A8" s="165"/>
      <c r="B8" s="63" t="s">
        <v>40</v>
      </c>
    </row>
    <row r="9" spans="1:2" ht="12.75">
      <c r="A9" s="165"/>
      <c r="B9" s="63" t="s">
        <v>231</v>
      </c>
    </row>
    <row r="10" spans="1:2" ht="12.75">
      <c r="A10" s="165"/>
      <c r="B10" s="63" t="s">
        <v>232</v>
      </c>
    </row>
    <row r="11" spans="1:2" ht="12.75">
      <c r="A11" s="165"/>
      <c r="B11" s="63" t="s">
        <v>233</v>
      </c>
    </row>
    <row r="12" spans="1:2" ht="12.75">
      <c r="A12" s="165"/>
      <c r="B12" s="63" t="s">
        <v>234</v>
      </c>
    </row>
    <row r="13" spans="1:2" ht="12.75">
      <c r="A13" s="165"/>
      <c r="B13" s="63"/>
    </row>
    <row r="14" spans="1:2" ht="12.75">
      <c r="A14" s="159"/>
      <c r="B14" s="166" t="s">
        <v>40</v>
      </c>
    </row>
    <row r="15" spans="1:2" ht="12.75">
      <c r="A15" s="165"/>
      <c r="B15" s="63" t="s">
        <v>235</v>
      </c>
    </row>
    <row r="16" spans="1:2" ht="12.75">
      <c r="A16" s="165"/>
      <c r="B16" s="63" t="s">
        <v>236</v>
      </c>
    </row>
    <row r="17" spans="1:2" ht="12.75">
      <c r="A17" s="165"/>
      <c r="B17" s="63"/>
    </row>
    <row r="18" spans="1:2" ht="12.75">
      <c r="A18" s="165"/>
      <c r="B18" s="63" t="s">
        <v>40</v>
      </c>
    </row>
    <row r="19" spans="1:2" ht="12.75">
      <c r="A19" s="165"/>
      <c r="B19" s="63" t="s">
        <v>237</v>
      </c>
    </row>
    <row r="20" spans="1:2" ht="12.75">
      <c r="A20" s="165"/>
      <c r="B20" s="63" t="s">
        <v>238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dimension ref="A1:D100"/>
  <sheetViews>
    <sheetView showGridLines="0" workbookViewId="0" topLeftCell="A1"/>
  </sheetViews>
  <sheetFormatPr defaultColWidth="9.140625" defaultRowHeight="12.75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3"/>
    </row>
    <row r="2" ht="15">
      <c r="D2" s="133"/>
    </row>
    <row r="3" spans="1:4" ht="30" customHeight="1" thickBot="1">
      <c r="A3" s="3" t="s">
        <v>35</v>
      </c>
      <c r="B3" s="9"/>
      <c r="C3" s="24"/>
      <c r="D3" s="133"/>
    </row>
    <row r="4" spans="1:4" ht="15">
      <c r="A4" s="33" t="s">
        <v>36</v>
      </c>
      <c r="B4" s="38"/>
      <c r="D4" s="133"/>
    </row>
    <row r="5" spans="1:4" ht="15">
      <c r="A5" s="34" t="s">
        <v>37</v>
      </c>
      <c r="B5" s="39"/>
      <c r="D5" s="133"/>
    </row>
    <row r="6" spans="1:4" ht="15">
      <c r="A6" s="37" t="s">
        <v>38</v>
      </c>
      <c r="B6" s="40"/>
      <c r="D6" s="133"/>
    </row>
    <row r="7" spans="1:4" ht="15">
      <c r="A7" s="99" t="s">
        <v>39</v>
      </c>
      <c r="B7" s="40" t="s">
        <v>40</v>
      </c>
      <c r="D7" s="133"/>
    </row>
    <row r="8" ht="15">
      <c r="D8" s="133"/>
    </row>
    <row r="9" spans="1:4" ht="30" customHeight="1" thickBot="1">
      <c r="A9" s="3" t="s">
        <v>41</v>
      </c>
      <c r="B9" s="9"/>
      <c r="C9" s="24"/>
      <c r="D9" s="133"/>
    </row>
    <row r="10" spans="1:4" ht="15">
      <c r="A10" s="33" t="s">
        <v>42</v>
      </c>
      <c r="B10" s="38"/>
      <c r="D10" s="133"/>
    </row>
    <row r="11" spans="1:4" ht="15">
      <c r="A11" s="34" t="s">
        <v>43</v>
      </c>
      <c r="B11" s="39"/>
      <c r="D11" s="133"/>
    </row>
    <row r="12" spans="1:4" ht="15">
      <c r="A12" s="37" t="s">
        <v>44</v>
      </c>
      <c r="B12" s="41"/>
      <c r="D12" s="133"/>
    </row>
    <row r="13" ht="15">
      <c r="D13" s="133"/>
    </row>
    <row r="14" spans="1:4" ht="15">
      <c r="A14" s="19"/>
      <c r="B14" s="18"/>
      <c r="C14" s="19"/>
      <c r="D14" s="133"/>
    </row>
    <row r="15" spans="1:4" ht="15">
      <c r="A15" s="23"/>
      <c r="D15" s="133"/>
    </row>
    <row r="16" spans="1:4" s="23" customFormat="1" ht="30" customHeight="1" thickBot="1">
      <c r="A16" s="2" t="s">
        <v>45</v>
      </c>
      <c r="B16" s="21"/>
      <c r="C16" s="25"/>
      <c r="D16" s="133"/>
    </row>
    <row r="17" spans="1:4" ht="15">
      <c r="A17" s="23" t="s">
        <v>46</v>
      </c>
      <c r="B17" s="20"/>
      <c r="D17" s="133"/>
    </row>
    <row r="18" spans="1:4" ht="15">
      <c r="A18" s="23"/>
      <c r="B18" s="20"/>
      <c r="D18" s="133"/>
    </row>
    <row r="19" spans="1:4" ht="15">
      <c r="A19" s="23"/>
      <c r="B19" s="20"/>
      <c r="D19" s="133"/>
    </row>
    <row r="20" ht="15">
      <c r="D20" s="133"/>
    </row>
    <row r="21" ht="15">
      <c r="D21" s="133"/>
    </row>
    <row r="22" ht="15">
      <c r="D22" s="133"/>
    </row>
    <row r="23" ht="15">
      <c r="D23" s="133"/>
    </row>
    <row r="24" ht="15">
      <c r="D24" s="133"/>
    </row>
    <row r="25" ht="15">
      <c r="D25" s="133"/>
    </row>
    <row r="26" ht="15">
      <c r="D26" s="133"/>
    </row>
    <row r="27" ht="15">
      <c r="D27" s="133"/>
    </row>
    <row r="28" ht="15">
      <c r="D28" s="133"/>
    </row>
    <row r="29" ht="15">
      <c r="D29" s="133"/>
    </row>
    <row r="30" ht="15">
      <c r="D30" s="133"/>
    </row>
    <row r="31" ht="15">
      <c r="D31" s="133"/>
    </row>
    <row r="32" ht="15">
      <c r="D32" s="133"/>
    </row>
    <row r="33" ht="15">
      <c r="D33" s="133"/>
    </row>
    <row r="34" ht="15">
      <c r="D34" s="133"/>
    </row>
    <row r="35" ht="15">
      <c r="D35" s="133"/>
    </row>
    <row r="36" ht="15">
      <c r="D36" s="133"/>
    </row>
    <row r="37" ht="15">
      <c r="D37" s="133"/>
    </row>
    <row r="38" ht="15">
      <c r="D38" s="133"/>
    </row>
    <row r="39" ht="15">
      <c r="D39" s="133"/>
    </row>
    <row r="40" ht="15">
      <c r="D40" s="133"/>
    </row>
    <row r="41" ht="15">
      <c r="D41" s="133"/>
    </row>
    <row r="42" ht="15">
      <c r="D42" s="133"/>
    </row>
    <row r="43" ht="15">
      <c r="D43" s="133"/>
    </row>
    <row r="44" ht="15">
      <c r="D44" s="133"/>
    </row>
    <row r="45" ht="15">
      <c r="D45" s="133"/>
    </row>
    <row r="46" ht="15">
      <c r="D46" s="133"/>
    </row>
    <row r="47" ht="15">
      <c r="D47" s="133"/>
    </row>
    <row r="48" ht="15">
      <c r="D48" s="133"/>
    </row>
    <row r="49" ht="15">
      <c r="D49" s="133"/>
    </row>
    <row r="50" ht="15">
      <c r="D50" s="133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</sheetData>
  <sheetProtection sheet="1" objects="1" scenarios="1"/>
  <dataValidations count="1">
    <dataValidation type="list" allowBlank="1" showInputMessage="1" showErrorMessage="1" sqref="B7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dimension ref="A1:D10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45.7109375" style="6" customWidth="1"/>
    <col min="3" max="3" width="45.7109375" style="7" customWidth="1"/>
    <col min="4" max="16384" width="9.140625" style="7" customWidth="1"/>
  </cols>
  <sheetData>
    <row r="1" spans="1:4" ht="45" customHeight="1">
      <c r="A1" s="1" t="s">
        <v>0</v>
      </c>
      <c r="D1" s="135"/>
    </row>
    <row r="2" ht="15">
      <c r="D2" s="135"/>
    </row>
    <row r="3" spans="1:4" ht="30" customHeight="1" thickBot="1">
      <c r="A3" s="3" t="s">
        <v>47</v>
      </c>
      <c r="B3" s="9"/>
      <c r="C3" s="24"/>
      <c r="D3" s="135"/>
    </row>
    <row r="4" spans="1:4" ht="15">
      <c r="A4" s="155" t="s">
        <v>36</v>
      </c>
      <c r="B4" s="42"/>
      <c r="D4" s="135"/>
    </row>
    <row r="5" ht="15">
      <c r="D5" s="135"/>
    </row>
    <row r="6" spans="1:4" s="85" customFormat="1" ht="15.75" thickBot="1">
      <c r="A6" s="87" t="s">
        <v>48</v>
      </c>
      <c r="B6" s="88"/>
      <c r="D6" s="134"/>
    </row>
    <row r="7" spans="1:4" s="85" customFormat="1" ht="15">
      <c r="A7" s="89" t="s">
        <v>36</v>
      </c>
      <c r="B7" s="38"/>
      <c r="D7" s="134"/>
    </row>
    <row r="8" spans="1:4" s="85" customFormat="1" ht="15">
      <c r="A8" s="90" t="s">
        <v>37</v>
      </c>
      <c r="B8" s="39"/>
      <c r="D8" s="134"/>
    </row>
    <row r="9" spans="1:4" s="85" customFormat="1" ht="15">
      <c r="A9" s="91" t="s">
        <v>38</v>
      </c>
      <c r="B9" s="40"/>
      <c r="D9" s="134"/>
    </row>
    <row r="10" spans="1:4" s="85" customFormat="1" ht="15">
      <c r="A10" s="100" t="s">
        <v>49</v>
      </c>
      <c r="B10" s="40" t="s">
        <v>40</v>
      </c>
      <c r="D10" s="134"/>
    </row>
    <row r="11" spans="2:4" s="85" customFormat="1" ht="15">
      <c r="B11" s="86"/>
      <c r="D11" s="134"/>
    </row>
    <row r="12" spans="1:4" s="85" customFormat="1" ht="15.75" thickBot="1">
      <c r="A12" s="87" t="s">
        <v>50</v>
      </c>
      <c r="B12" s="88"/>
      <c r="D12" s="134"/>
    </row>
    <row r="13" spans="1:4" s="85" customFormat="1" ht="15">
      <c r="A13" s="89" t="s">
        <v>36</v>
      </c>
      <c r="B13" s="38" t="s">
        <v>51</v>
      </c>
      <c r="D13" s="134"/>
    </row>
    <row r="14" spans="1:4" s="85" customFormat="1" ht="15">
      <c r="A14" s="90" t="s">
        <v>37</v>
      </c>
      <c r="B14" s="39"/>
      <c r="D14" s="134"/>
    </row>
    <row r="15" spans="1:4" s="85" customFormat="1" ht="15">
      <c r="A15" s="91" t="s">
        <v>38</v>
      </c>
      <c r="B15" s="40"/>
      <c r="D15" s="134"/>
    </row>
    <row r="16" spans="1:4" s="85" customFormat="1" ht="15">
      <c r="A16" s="100" t="s">
        <v>49</v>
      </c>
      <c r="B16" s="40" t="s">
        <v>40</v>
      </c>
      <c r="D16" s="134"/>
    </row>
    <row r="17" spans="2:4" s="85" customFormat="1" ht="15">
      <c r="B17" s="86"/>
      <c r="D17" s="134"/>
    </row>
    <row r="18" spans="1:4" s="85" customFormat="1" ht="15.75" thickBot="1">
      <c r="A18" s="87" t="s">
        <v>52</v>
      </c>
      <c r="B18" s="88"/>
      <c r="D18" s="134"/>
    </row>
    <row r="19" spans="1:4" s="85" customFormat="1" ht="15">
      <c r="A19" s="89" t="s">
        <v>36</v>
      </c>
      <c r="B19" s="38"/>
      <c r="D19" s="134"/>
    </row>
    <row r="20" spans="1:4" s="85" customFormat="1" ht="15">
      <c r="A20" s="90" t="s">
        <v>37</v>
      </c>
      <c r="B20" s="39"/>
      <c r="D20" s="134"/>
    </row>
    <row r="21" spans="1:4" s="85" customFormat="1" ht="15">
      <c r="A21" s="91" t="s">
        <v>38</v>
      </c>
      <c r="B21" s="40"/>
      <c r="D21" s="134"/>
    </row>
    <row r="22" spans="1:4" s="85" customFormat="1" ht="15">
      <c r="A22" s="100" t="s">
        <v>49</v>
      </c>
      <c r="B22" s="40" t="s">
        <v>40</v>
      </c>
      <c r="D22" s="134"/>
    </row>
    <row r="23" spans="2:4" s="85" customFormat="1" ht="15">
      <c r="B23" s="86"/>
      <c r="D23" s="134"/>
    </row>
    <row r="24" spans="1:4" ht="30" customHeight="1" thickBot="1">
      <c r="A24" s="3" t="s">
        <v>41</v>
      </c>
      <c r="B24" s="9"/>
      <c r="C24" s="24"/>
      <c r="D24" s="135"/>
    </row>
    <row r="25" spans="1:4" ht="15">
      <c r="A25" s="33" t="s">
        <v>53</v>
      </c>
      <c r="B25" s="38"/>
      <c r="D25" s="135"/>
    </row>
    <row r="26" spans="1:4" ht="15">
      <c r="A26" s="34" t="s">
        <v>43</v>
      </c>
      <c r="B26" s="39"/>
      <c r="D26" s="135"/>
    </row>
    <row r="27" spans="1:4" ht="15">
      <c r="A27" s="37" t="s">
        <v>44</v>
      </c>
      <c r="B27" s="40"/>
      <c r="D27" s="135"/>
    </row>
    <row r="28" ht="15">
      <c r="D28" s="135"/>
    </row>
    <row r="29" spans="1:4" ht="30" customHeight="1" thickBot="1">
      <c r="A29" s="3" t="s">
        <v>54</v>
      </c>
      <c r="B29" s="9"/>
      <c r="C29" s="24"/>
      <c r="D29" s="135"/>
    </row>
    <row r="30" spans="1:4" ht="15">
      <c r="A30" s="154" t="s">
        <v>55</v>
      </c>
      <c r="D30" s="135"/>
    </row>
    <row r="31" spans="1:4" ht="15">
      <c r="A31" s="7" t="s">
        <v>56</v>
      </c>
      <c r="D31" s="135"/>
    </row>
    <row r="32" ht="15">
      <c r="D32" s="135"/>
    </row>
    <row r="33" ht="15">
      <c r="D33" s="135"/>
    </row>
    <row r="34" spans="1:4" ht="15">
      <c r="A34" s="26"/>
      <c r="B34" s="27"/>
      <c r="C34" s="128"/>
      <c r="D34" s="135"/>
    </row>
    <row r="35" spans="1:4" s="23" customFormat="1" ht="30" customHeight="1" thickBot="1">
      <c r="A35" s="2" t="s">
        <v>45</v>
      </c>
      <c r="B35" s="21"/>
      <c r="C35" s="25"/>
      <c r="D35" s="135"/>
    </row>
    <row r="36" spans="1:4" ht="15">
      <c r="A36" s="23" t="s">
        <v>57</v>
      </c>
      <c r="B36" s="20"/>
      <c r="D36" s="135"/>
    </row>
    <row r="37" spans="1:4" ht="15">
      <c r="A37" s="23" t="s">
        <v>58</v>
      </c>
      <c r="B37" s="20"/>
      <c r="D37" s="135"/>
    </row>
    <row r="38" spans="1:4" ht="15">
      <c r="A38" s="23" t="s">
        <v>59</v>
      </c>
      <c r="B38" s="20"/>
      <c r="D38" s="135"/>
    </row>
    <row r="39" spans="1:4" ht="15">
      <c r="A39" s="23"/>
      <c r="B39" s="20"/>
      <c r="D39" s="135"/>
    </row>
    <row r="40" ht="15">
      <c r="D40" s="135"/>
    </row>
    <row r="41" ht="15">
      <c r="D41" s="135"/>
    </row>
    <row r="42" ht="15">
      <c r="D42" s="135"/>
    </row>
    <row r="43" ht="15">
      <c r="D43" s="135"/>
    </row>
    <row r="44" ht="15">
      <c r="D44" s="135"/>
    </row>
    <row r="45" ht="15">
      <c r="D45" s="135"/>
    </row>
    <row r="46" ht="15">
      <c r="D46" s="135"/>
    </row>
    <row r="47" ht="15">
      <c r="D47" s="135"/>
    </row>
    <row r="48" ht="15">
      <c r="D48" s="135"/>
    </row>
    <row r="49" ht="15">
      <c r="D49" s="135"/>
    </row>
    <row r="50" ht="15">
      <c r="D50" s="135"/>
    </row>
    <row r="51" ht="15">
      <c r="D51" s="135"/>
    </row>
    <row r="52" ht="15">
      <c r="D52" s="135"/>
    </row>
    <row r="53" ht="15">
      <c r="D53" s="135"/>
    </row>
    <row r="54" ht="15">
      <c r="D54" s="135"/>
    </row>
    <row r="55" ht="15">
      <c r="D55" s="135"/>
    </row>
    <row r="56" ht="15">
      <c r="D56" s="135"/>
    </row>
    <row r="57" ht="15">
      <c r="D57" s="135"/>
    </row>
    <row r="58" ht="15">
      <c r="D58" s="135"/>
    </row>
    <row r="59" ht="15">
      <c r="D59" s="135"/>
    </row>
    <row r="60" ht="15">
      <c r="D60" s="135"/>
    </row>
    <row r="61" ht="15">
      <c r="D61" s="135"/>
    </row>
    <row r="62" ht="15">
      <c r="D62" s="135"/>
    </row>
    <row r="63" ht="15">
      <c r="D63" s="135"/>
    </row>
    <row r="64" ht="15">
      <c r="D64" s="135"/>
    </row>
    <row r="65" ht="15">
      <c r="D65" s="135"/>
    </row>
    <row r="66" ht="15">
      <c r="D66" s="135"/>
    </row>
    <row r="67" ht="15">
      <c r="D67" s="135"/>
    </row>
    <row r="68" ht="15">
      <c r="D68" s="135"/>
    </row>
    <row r="69" ht="15">
      <c r="D69" s="135"/>
    </row>
    <row r="70" ht="15">
      <c r="D70" s="135"/>
    </row>
    <row r="71" ht="15">
      <c r="D71" s="135"/>
    </row>
    <row r="72" ht="15">
      <c r="D72" s="135"/>
    </row>
    <row r="73" ht="15">
      <c r="D73" s="135"/>
    </row>
    <row r="74" ht="15">
      <c r="D74" s="135"/>
    </row>
    <row r="75" ht="15">
      <c r="D75" s="135"/>
    </row>
    <row r="76" ht="15">
      <c r="D76" s="135"/>
    </row>
    <row r="77" ht="15">
      <c r="D77" s="135"/>
    </row>
    <row r="78" ht="15">
      <c r="D78" s="135"/>
    </row>
    <row r="79" ht="15">
      <c r="D79" s="135"/>
    </row>
    <row r="80" ht="15">
      <c r="D80" s="135"/>
    </row>
    <row r="81" ht="15">
      <c r="D81" s="135"/>
    </row>
    <row r="82" ht="15">
      <c r="D82" s="135"/>
    </row>
    <row r="83" ht="15">
      <c r="D83" s="135"/>
    </row>
    <row r="84" ht="15">
      <c r="D84" s="135"/>
    </row>
    <row r="85" ht="15">
      <c r="D85" s="135"/>
    </row>
    <row r="86" ht="15">
      <c r="D86" s="135"/>
    </row>
    <row r="87" ht="15">
      <c r="D87" s="135"/>
    </row>
    <row r="88" ht="15">
      <c r="D88" s="135"/>
    </row>
    <row r="89" ht="15">
      <c r="D89" s="135"/>
    </row>
    <row r="90" ht="15">
      <c r="D90" s="135"/>
    </row>
    <row r="91" ht="15">
      <c r="D91" s="135"/>
    </row>
    <row r="92" ht="15">
      <c r="D92" s="135"/>
    </row>
    <row r="93" ht="15">
      <c r="D93" s="135"/>
    </row>
    <row r="94" ht="15">
      <c r="D94" s="135"/>
    </row>
    <row r="95" ht="15">
      <c r="D95" s="135"/>
    </row>
    <row r="96" ht="15">
      <c r="D96" s="135"/>
    </row>
    <row r="97" ht="15">
      <c r="D97" s="135"/>
    </row>
    <row r="98" ht="15">
      <c r="D98" s="135"/>
    </row>
    <row r="99" ht="15">
      <c r="D99" s="135"/>
    </row>
    <row r="100" ht="15">
      <c r="D100" s="135"/>
    </row>
  </sheetData>
  <sheetProtection sheet="1" insertRows="0" deleteRows="0"/>
  <dataValidations count="1">
    <dataValidation type="list" allowBlank="1" showInputMessage="1" showErrorMessage="1" sqref="B10 B16 B22">
      <formula1>'zdroj dat (skrýt)'!$B$4:$B$6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F315-DADD-44B6-A846-294F002D4EF3}">
  <sheetPr>
    <pageSetUpPr fitToPage="1"/>
  </sheetPr>
  <dimension ref="A1:AI51"/>
  <sheetViews>
    <sheetView showGridLines="0" zoomScale="70" zoomScaleNormal="70" workbookViewId="0" topLeftCell="A1">
      <selection activeCell="D29" sqref="D29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326</v>
      </c>
      <c r="B3" s="3"/>
      <c r="C3" s="212"/>
      <c r="D3" s="36"/>
      <c r="E3" s="3"/>
      <c r="F3" s="36"/>
      <c r="G3" s="36"/>
      <c r="H3" s="78"/>
      <c r="I3" s="135"/>
    </row>
    <row r="4" spans="1:9" s="92" customFormat="1" ht="15">
      <c r="A4" s="148" t="s">
        <v>327</v>
      </c>
      <c r="B4" s="169"/>
      <c r="C4" s="120"/>
      <c r="D4" s="120"/>
      <c r="E4" s="120"/>
      <c r="F4" s="120"/>
      <c r="G4" s="120"/>
      <c r="H4" s="120"/>
      <c r="I4" s="135"/>
    </row>
    <row r="5" spans="2:9" s="92" customFormat="1" ht="15">
      <c r="B5" s="23"/>
      <c r="C5" s="171"/>
      <c r="D5" s="120"/>
      <c r="E5" s="120"/>
      <c r="F5" s="120"/>
      <c r="G5" s="120"/>
      <c r="H5" s="120"/>
      <c r="I5" s="135"/>
    </row>
    <row r="6" spans="1:9" s="92" customFormat="1" ht="30" customHeight="1" thickBot="1">
      <c r="A6" s="105" t="s">
        <v>320</v>
      </c>
      <c r="B6" s="105"/>
      <c r="C6" s="105" t="s">
        <v>321</v>
      </c>
      <c r="E6" s="173"/>
      <c r="F6" s="174"/>
      <c r="G6" s="120"/>
      <c r="H6" s="120"/>
      <c r="I6" s="135"/>
    </row>
    <row r="7" spans="1:9" s="92" customFormat="1" ht="30" customHeight="1">
      <c r="A7" s="228" t="s">
        <v>316</v>
      </c>
      <c r="B7" s="223"/>
      <c r="C7" s="225" t="str">
        <f>'Nabídková cena Etapa 1'!C7</f>
        <v/>
      </c>
      <c r="D7" s="173" t="str">
        <f>IF(C7="","Nabídková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7" s="173"/>
      <c r="F7" s="174"/>
      <c r="G7" s="120"/>
      <c r="H7" s="120"/>
      <c r="I7" s="135"/>
    </row>
    <row r="8" spans="1:9" s="92" customFormat="1" ht="30" customHeight="1">
      <c r="A8" s="229" t="s">
        <v>317</v>
      </c>
      <c r="B8" s="224"/>
      <c r="C8" s="226" t="str">
        <f>'Nabídková cena Etapa 2'!C7</f>
        <v/>
      </c>
      <c r="D8" s="173" t="str">
        <f>IF(C8="","Nabídková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8" s="173"/>
      <c r="F8" s="174"/>
      <c r="G8" s="120"/>
      <c r="H8" s="120"/>
      <c r="I8" s="135"/>
    </row>
    <row r="9" spans="1:9" s="92" customFormat="1" ht="30" customHeight="1" thickBot="1">
      <c r="A9" s="229" t="s">
        <v>318</v>
      </c>
      <c r="B9" s="143"/>
      <c r="C9" s="227" t="str">
        <f>'Nabídková cena Etapa 3'!C7</f>
        <v/>
      </c>
      <c r="D9" s="173" t="str">
        <f>IF(C9="","Nabídková cena bude doplněna automaticky po vyplnění modře podbarvených buněk na listech nabídkových cen za jednotlivé dílčí Projekty - etapy.","")</f>
        <v>Nabídková cena bude doplněna automaticky po vyplnění modře podbarvených buněk na listech nabídkových cen za jednotlivé dílčí Projekty - etapy.</v>
      </c>
      <c r="E9" s="173"/>
      <c r="F9" s="174"/>
      <c r="G9" s="120"/>
      <c r="H9" s="120"/>
      <c r="I9" s="135"/>
    </row>
    <row r="10" spans="1:9" s="92" customFormat="1" ht="30" customHeight="1" thickBot="1">
      <c r="A10" s="105" t="s">
        <v>319</v>
      </c>
      <c r="B10" s="212"/>
      <c r="C10" s="172">
        <f>SUM(C7:C9)</f>
        <v>0</v>
      </c>
      <c r="E10" s="173"/>
      <c r="F10" s="174"/>
      <c r="G10" s="120"/>
      <c r="H10" s="120"/>
      <c r="I10" s="135"/>
    </row>
    <row r="11" spans="4:9" s="92" customFormat="1" ht="15">
      <c r="D11" s="173"/>
      <c r="E11" s="120"/>
      <c r="F11" s="120"/>
      <c r="G11" s="120"/>
      <c r="H11" s="120"/>
      <c r="I11" s="135"/>
    </row>
    <row r="12" spans="4:9" s="92" customFormat="1" ht="15">
      <c r="D12" s="120"/>
      <c r="E12" s="171"/>
      <c r="F12" s="120"/>
      <c r="G12" s="171"/>
      <c r="H12" s="171"/>
      <c r="I12" s="135"/>
    </row>
    <row r="13" spans="1:9" s="23" customFormat="1" ht="20.25" thickBot="1">
      <c r="A13" s="2" t="s">
        <v>76</v>
      </c>
      <c r="B13" s="2"/>
      <c r="C13" s="119"/>
      <c r="D13" s="192"/>
      <c r="E13" s="192"/>
      <c r="F13" s="192"/>
      <c r="G13" s="192"/>
      <c r="H13" s="193"/>
      <c r="I13" s="135"/>
    </row>
    <row r="14" spans="1:9" ht="15">
      <c r="A14" s="23" t="s">
        <v>332</v>
      </c>
      <c r="B14" s="23"/>
      <c r="C14" s="6"/>
      <c r="H14" s="8"/>
      <c r="I14" s="135"/>
    </row>
    <row r="15" spans="4:9" s="92" customFormat="1" ht="15">
      <c r="D15" s="120"/>
      <c r="E15" s="171"/>
      <c r="F15" s="120"/>
      <c r="G15" s="171"/>
      <c r="H15" s="171"/>
      <c r="I15" s="135"/>
    </row>
    <row r="16" spans="1:9" ht="15">
      <c r="A16" s="26"/>
      <c r="B16" s="26"/>
      <c r="C16" s="27"/>
      <c r="D16" s="128"/>
      <c r="E16" s="128"/>
      <c r="F16" s="128"/>
      <c r="G16" s="128"/>
      <c r="H16" s="7"/>
      <c r="I16" s="135"/>
    </row>
    <row r="17" spans="1:9" s="23" customFormat="1" ht="30" customHeight="1" thickBot="1">
      <c r="A17" s="2" t="s">
        <v>79</v>
      </c>
      <c r="B17" s="2"/>
      <c r="C17" s="119"/>
      <c r="D17" s="22"/>
      <c r="E17" s="22"/>
      <c r="F17" s="22"/>
      <c r="G17" s="22"/>
      <c r="I17" s="135"/>
    </row>
    <row r="18" spans="1:9" ht="15">
      <c r="A18" s="23" t="s">
        <v>80</v>
      </c>
      <c r="B18" s="23"/>
      <c r="C18" s="6"/>
      <c r="D18" s="7"/>
      <c r="E18" s="7"/>
      <c r="F18" s="7"/>
      <c r="G18" s="7"/>
      <c r="H18" s="7"/>
      <c r="I18" s="135"/>
    </row>
    <row r="19" spans="1:8" ht="15" customHeight="1">
      <c r="A19" s="23" t="s">
        <v>81</v>
      </c>
      <c r="B19" s="23"/>
      <c r="C19" s="6"/>
      <c r="D19" s="7"/>
      <c r="E19" s="7"/>
      <c r="F19" s="7"/>
      <c r="G19" s="7"/>
      <c r="H19" s="7"/>
    </row>
    <row r="20" spans="2:9" s="92" customFormat="1" ht="15">
      <c r="B20" s="23"/>
      <c r="C20" s="171"/>
      <c r="D20" s="120"/>
      <c r="E20" s="120"/>
      <c r="F20" s="120"/>
      <c r="G20" s="120"/>
      <c r="H20" s="120"/>
      <c r="I20" s="135"/>
    </row>
    <row r="21" spans="2:9" ht="15">
      <c r="B21" s="220" t="s">
        <v>82</v>
      </c>
      <c r="C21" s="208">
        <v>138000000</v>
      </c>
      <c r="D21" s="170" t="s">
        <v>83</v>
      </c>
      <c r="E21" s="7"/>
      <c r="F21" s="170"/>
      <c r="G21" s="7"/>
      <c r="H21" s="7"/>
      <c r="I21" s="135"/>
    </row>
    <row r="22" spans="2:8" ht="15" customHeight="1">
      <c r="B22" s="221" t="s">
        <v>84</v>
      </c>
      <c r="C22" s="209">
        <v>78000000</v>
      </c>
      <c r="D22" s="194" t="s">
        <v>83</v>
      </c>
      <c r="E22" s="7"/>
      <c r="F22" s="170"/>
      <c r="G22" s="7"/>
      <c r="H22" s="7"/>
    </row>
    <row r="23" spans="2:9" ht="15" customHeight="1">
      <c r="B23" s="23"/>
      <c r="C23" s="6"/>
      <c r="H23" s="8"/>
      <c r="I23" s="135"/>
    </row>
    <row r="24" spans="4:9" s="92" customFormat="1" ht="15">
      <c r="D24" s="120"/>
      <c r="E24" s="171"/>
      <c r="F24" s="120"/>
      <c r="G24" s="171"/>
      <c r="H24" s="171"/>
      <c r="I24" s="135"/>
    </row>
    <row r="25" spans="1:35" ht="30" customHeight="1" thickBot="1">
      <c r="A25" s="2" t="s">
        <v>314</v>
      </c>
      <c r="B25" s="119"/>
      <c r="C25" s="119"/>
      <c r="D25" s="119"/>
      <c r="E25" s="119"/>
      <c r="F25" s="119"/>
      <c r="G25" s="119"/>
      <c r="H25" s="8"/>
      <c r="I25" s="135"/>
      <c r="M25" s="22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5">
      <c r="A26" s="23" t="s">
        <v>315</v>
      </c>
      <c r="B26" s="20"/>
      <c r="C26" s="20"/>
      <c r="D26" s="20"/>
      <c r="E26" s="20"/>
      <c r="F26" s="20"/>
      <c r="G26" s="20"/>
      <c r="H26" s="8"/>
      <c r="I26" s="135"/>
      <c r="M26" s="22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ht="15">
      <c r="I27" s="135"/>
    </row>
    <row r="28" ht="15">
      <c r="I28" s="135"/>
    </row>
    <row r="29" ht="15">
      <c r="I29" s="135"/>
    </row>
    <row r="30" ht="15">
      <c r="I30" s="135"/>
    </row>
    <row r="31" ht="15">
      <c r="I31" s="135"/>
    </row>
    <row r="32" ht="15">
      <c r="I32" s="135"/>
    </row>
    <row r="33" ht="15">
      <c r="I33" s="135"/>
    </row>
    <row r="34" ht="15">
      <c r="I34" s="135"/>
    </row>
    <row r="35" ht="15">
      <c r="I35" s="135"/>
    </row>
    <row r="36" ht="15">
      <c r="I36" s="135"/>
    </row>
    <row r="37" ht="15">
      <c r="I37" s="135"/>
    </row>
    <row r="38" ht="15">
      <c r="I38" s="135"/>
    </row>
    <row r="39" ht="15">
      <c r="I39" s="135"/>
    </row>
    <row r="40" ht="15">
      <c r="I40" s="135"/>
    </row>
    <row r="41" ht="15">
      <c r="I41" s="135"/>
    </row>
    <row r="42" ht="15">
      <c r="I42" s="135"/>
    </row>
    <row r="43" ht="15">
      <c r="I43" s="135"/>
    </row>
    <row r="44" ht="15">
      <c r="I44" s="135"/>
    </row>
    <row r="45" ht="15">
      <c r="I45" s="135"/>
    </row>
    <row r="46" ht="15">
      <c r="I46" s="135"/>
    </row>
    <row r="47" ht="15">
      <c r="I47" s="135"/>
    </row>
    <row r="48" ht="15">
      <c r="I48" s="135"/>
    </row>
    <row r="49" ht="15">
      <c r="I49" s="135"/>
    </row>
    <row r="50" ht="15">
      <c r="I50" s="135"/>
    </row>
    <row r="51" ht="15">
      <c r="I51" s="135"/>
    </row>
    <row r="52" ht="12.75"/>
  </sheetData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1565-14EB-479B-AF8C-28E8C9242CCD}">
  <sheetPr>
    <pageSetUpPr fitToPage="1"/>
  </sheetPr>
  <dimension ref="A1:AI119"/>
  <sheetViews>
    <sheetView showGridLines="0" zoomScale="70" zoomScaleNormal="70" workbookViewId="0" topLeftCell="A43">
      <selection activeCell="C19" sqref="C19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321</v>
      </c>
      <c r="B3" s="3"/>
      <c r="C3" s="212" t="str">
        <f>'Nabídková cena celková'!A7</f>
        <v>Etapa č. 1 - úsek km 0,00 – 2,840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30 360 000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4">IF(OR($C$19=0,C23=0),"",$C$19*C23/100)</f>
        <v/>
      </c>
      <c r="H23" s="173" t="str">
        <f aca="true" t="shared" si="1" ref="H23:H24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aca="true" t="shared" si="2" ref="G25:G28">IF(OR($C$19=0,C25=0),"",$C$19*C25/100)</f>
        <v/>
      </c>
      <c r="H25" s="173" t="str">
        <f aca="true" t="shared" si="3" ref="H25:H28">IF(C25="","Část paušální sazby (Kč) bude doplněna automaticky po vyplnění části paušální sazby (%).",IF(C25&lt;D25,"Pozor! Vyplněná část paušální sazby je menší než min. část paušální sazby.",IF(C25&gt;E25,"Pozor! Vyplněná část paušální sazby je větší než max. část paušální sazby.","")))</f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2"/>
        <v/>
      </c>
      <c r="H26" s="173" t="str">
        <f t="shared" si="3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2"/>
        <v/>
      </c>
      <c r="H28" s="173" t="str">
        <f t="shared" si="3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IF(C36&lt;($C$19*15/100),"Pozor!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4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5" ref="E51:E56">IF(C51=0,"",C51*D51)</f>
        <v/>
      </c>
      <c r="F51" s="173" t="str">
        <f t="shared" si="4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aca="true" t="shared" si="6" ref="E52">IF(C52=0,"",C52*D52)</f>
        <v/>
      </c>
      <c r="F52" s="173" t="str">
        <f t="shared" si="4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5"/>
        <v/>
      </c>
      <c r="F53" s="173" t="str">
        <f t="shared" si="4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5"/>
        <v/>
      </c>
      <c r="F54" s="173" t="str">
        <f t="shared" si="4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5"/>
        <v/>
      </c>
      <c r="F55" s="173" t="str">
        <f t="shared" si="4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5"/>
        <v/>
      </c>
      <c r="F56" s="173" t="str">
        <f t="shared" si="4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420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7" ref="A64:B64">A51</f>
        <v>2</v>
      </c>
      <c r="B64" s="161" t="str">
        <f t="shared" si="7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164</v>
      </c>
      <c r="E64" s="180" t="str">
        <f aca="true" t="shared" si="8" ref="E64:E65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aca="true" t="shared" si="9" ref="A65:B65">A52</f>
        <v>3</v>
      </c>
      <c r="B65" s="161" t="str">
        <f t="shared" si="9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5" s="184" t="str">
        <f t="shared" si="8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aca="true" t="shared" si="10" ref="A66:B66">A53</f>
        <v>4</v>
      </c>
      <c r="B66" s="160" t="str">
        <f t="shared" si="10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164</v>
      </c>
      <c r="E66" s="184" t="str">
        <f aca="true" t="shared" si="11" ref="E66">IF(C66=0,"",C66*D66)</f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332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1 - úsek km 0,00 – 2,840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celková'!C21*0.22</f>
        <v>30360000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celková'!C22*0.22</f>
        <v>17160000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18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A39D-B8E0-4F0E-BBAE-C0B68CB895F0}">
  <sheetPr>
    <pageSetUpPr fitToPage="1"/>
  </sheetPr>
  <dimension ref="A1:AI119"/>
  <sheetViews>
    <sheetView showGridLines="0" zoomScale="70" zoomScaleNormal="70" workbookViewId="0" topLeftCell="A1">
      <selection activeCell="C19" sqref="C19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330</v>
      </c>
      <c r="B3" s="3"/>
      <c r="C3" s="212" t="str">
        <f>'Nabídková cena celková'!A8</f>
        <v>Etapa č. 2 - úsek km 2,840 – 4,350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etapy Projektu "&amp;TEXT($C$79,"# ##0")&amp;" Kč bez DPH."</f>
        <v>Nabídková cena za uvedenou etapu Projektu nesmí být vyšší než nejvyšší možná nabídková cena etapy Projektu 16 560 000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280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109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109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332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2 - úsek km 2,840 – 4,350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celková'!C21*0.12</f>
        <v>16560000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celková'!C22*0.12</f>
        <v>9360000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12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6280-47D6-41C9-B815-D9528659FBBE}">
  <sheetPr>
    <pageSetUpPr fitToPage="1"/>
  </sheetPr>
  <dimension ref="A1:AI119"/>
  <sheetViews>
    <sheetView showGridLines="0" zoomScale="70" zoomScaleNormal="70" workbookViewId="0" topLeftCell="A1">
      <selection activeCell="C19" sqref="C19"/>
    </sheetView>
  </sheetViews>
  <sheetFormatPr defaultColWidth="9.140625" defaultRowHeight="15" customHeight="1"/>
  <cols>
    <col min="1" max="1" width="5.7109375" style="7" customWidth="1"/>
    <col min="2" max="2" width="48.421875" style="6" customWidth="1"/>
    <col min="3" max="7" width="20.7109375" style="8" customWidth="1"/>
    <col min="9" max="16384" width="9.140625" style="7" customWidth="1"/>
  </cols>
  <sheetData>
    <row r="1" spans="1:9" s="1" customFormat="1" ht="45" customHeight="1">
      <c r="A1" s="1" t="s">
        <v>0</v>
      </c>
      <c r="D1" s="168"/>
      <c r="E1" s="168"/>
      <c r="F1" s="168"/>
      <c r="G1" s="168"/>
      <c r="H1" s="168"/>
      <c r="I1" s="136"/>
    </row>
    <row r="2" spans="4:9" s="92" customFormat="1" ht="15">
      <c r="D2" s="120"/>
      <c r="E2" s="120"/>
      <c r="F2" s="120"/>
      <c r="G2" s="120"/>
      <c r="H2" s="120"/>
      <c r="I2" s="135"/>
    </row>
    <row r="3" spans="1:9" s="92" customFormat="1" ht="30" customHeight="1" thickBot="1">
      <c r="A3" s="212" t="s">
        <v>321</v>
      </c>
      <c r="B3" s="3"/>
      <c r="C3" s="212" t="str">
        <f>'Nabídková cena celková'!A9</f>
        <v>Etapa č. 3 - úsek km 4,350 – 12,905</v>
      </c>
      <c r="D3" s="36"/>
      <c r="E3" s="3"/>
      <c r="F3" s="36"/>
      <c r="G3" s="36"/>
      <c r="H3" s="78"/>
      <c r="I3" s="135"/>
    </row>
    <row r="4" spans="1:9" s="92" customFormat="1" ht="15">
      <c r="A4" s="148" t="s">
        <v>328</v>
      </c>
      <c r="B4" s="169"/>
      <c r="C4" s="120"/>
      <c r="D4" s="120"/>
      <c r="E4" s="120"/>
      <c r="F4" s="120"/>
      <c r="G4" s="120"/>
      <c r="H4" s="120"/>
      <c r="I4" s="135"/>
    </row>
    <row r="5" spans="1:9" s="92" customFormat="1" ht="15">
      <c r="A5" s="170" t="str">
        <f>"Nabídková cena za uvedenou etapu Projektu nesmí být vyšší než nejvyšší možná nabídková cena "&amp;TEXT($C$79,"# ##0")&amp;" Kč bez DPH."</f>
        <v>Nabídková cena za uvedenou etapu Projektu nesmí být vyšší než nejvyšší možná nabídková cena 91 080 000 Kč bez DPH.</v>
      </c>
      <c r="B5" s="171"/>
      <c r="C5" s="120"/>
      <c r="D5" s="120"/>
      <c r="E5" s="120"/>
      <c r="F5" s="120"/>
      <c r="G5" s="120"/>
      <c r="H5" s="120"/>
      <c r="I5" s="135"/>
    </row>
    <row r="6" spans="2:9" s="92" customFormat="1" ht="15.75" thickBot="1">
      <c r="B6" s="23"/>
      <c r="C6" s="171"/>
      <c r="D6" s="120"/>
      <c r="E6" s="120"/>
      <c r="F6" s="120"/>
      <c r="G6" s="120"/>
      <c r="H6" s="120"/>
      <c r="I6" s="135"/>
    </row>
    <row r="7" spans="3:9" s="92" customFormat="1" ht="30" customHeight="1" thickBot="1">
      <c r="C7" s="172" t="str">
        <f>IF(SUM(C19,E50:E56,E63:E66)=0,"",SUM(C19,E50:E56,E63:E66))</f>
        <v/>
      </c>
      <c r="D7" s="173" t="str">
        <f>IF(C7="","Nabídková cena bude doplněna automaticky po vyplnění modře podbarvených buněk.",IF(OR(COUNTBLANK(C19)&gt;0,COUNTBLANK(C50:C56)&gt;0,COUNTBLANK(C63:C66)&gt;0),"Pozor! Nabídková cena není kompletní, protože nejsou vyplněny některé modře podbarvené buňky ""výše odměny"".",IF(OR(COUNTBLANK(C22:C28)&gt;0,COUNTBLANK(H22:H28)&lt;ROWS(H22:H28),D29&lt;&gt;""),"Pozor! Nabídková cena je sice kompletní, ale některé části paušální sazby nejsou vyplněny nebo nejsou vyplněny správně.",IF(C7&gt;C79,"Pozor! Nabídková cena je vyšší než nejvyšší možná nabídková cena.",IF(OR(COUNTBLANK(F50:F56)&lt;ROWS(F50:F56),COUNTBLANK(F63:F66)&lt;ROWS(F63:F66)),"Pozor! Nabídková cena obsahuje hodinovou sazbu, která je vyšší než nejvyšší možná hodinová sazba.",IF(C7&lt;C80,"Pozor! Nabídková cena je nižší než nejnižší hodnotitelná nabídková cena.",""))))))</f>
        <v>Nabídková cena bude doplněna automaticky po vyplnění modře podbarvených buněk.</v>
      </c>
      <c r="E7" s="120"/>
      <c r="F7" s="174"/>
      <c r="G7" s="120"/>
      <c r="H7" s="120"/>
      <c r="I7" s="135"/>
    </row>
    <row r="8" spans="4:9" s="92" customFormat="1" ht="15">
      <c r="D8" s="173"/>
      <c r="E8" s="120"/>
      <c r="F8" s="120"/>
      <c r="G8" s="120"/>
      <c r="H8" s="120"/>
      <c r="I8" s="135"/>
    </row>
    <row r="9" spans="1:9" s="92" customFormat="1" ht="30" customHeight="1" thickBot="1">
      <c r="A9" s="215" t="s">
        <v>297</v>
      </c>
      <c r="B9" s="3"/>
      <c r="C9" s="3"/>
      <c r="D9" s="36"/>
      <c r="E9" s="3"/>
      <c r="F9" s="36"/>
      <c r="G9" s="36"/>
      <c r="H9" s="78"/>
      <c r="I9" s="135"/>
    </row>
    <row r="10" spans="1:9" s="92" customFormat="1" ht="15">
      <c r="A10" s="23" t="s">
        <v>303</v>
      </c>
      <c r="B10" s="169"/>
      <c r="C10" s="120"/>
      <c r="D10" s="120"/>
      <c r="E10" s="120"/>
      <c r="F10" s="120"/>
      <c r="G10" s="120"/>
      <c r="H10" s="120"/>
      <c r="I10" s="135"/>
    </row>
    <row r="11" spans="2:9" s="92" customFormat="1" ht="15.75" thickBot="1">
      <c r="B11" s="23"/>
      <c r="C11" s="171"/>
      <c r="D11" s="120"/>
      <c r="E11" s="120"/>
      <c r="F11" s="120"/>
      <c r="G11" s="120"/>
      <c r="H11" s="120"/>
      <c r="I11" s="135"/>
    </row>
    <row r="12" spans="3:9" s="92" customFormat="1" ht="30" customHeight="1" thickBot="1">
      <c r="C12" s="172" t="str">
        <f>IF(SUM(C19,C36)=0,"",SUM(C19,C36))</f>
        <v/>
      </c>
      <c r="D12" s="173" t="str">
        <f>IF(C12="","Tato část nabídkové ceny bude doplněna automaticky po vyplnění modře podbarvených buněk.",IF(OR(COUNTBLANK(C19)&gt;0),"Pozor! Tato část nabídkové ceny není kompletní, protože nejsou vyplněny některé modře podbarvené buňky ",IF(OR(COUNTBLANK(C22:C28)&gt;0,COUNTBLANK(H22:H28)&lt;ROWS(H22:H28),""),"Pozor! Tato část nabídkové ceny je sice kompletní, ale některé paušální sazby nebo části paušální sazeb nejsou vyplněny nebo nejsou vyplněny správně.","")))</f>
        <v>Tato část nabídkové ceny bude doplněna automaticky po vyplnění modře podbarvených buněk.</v>
      </c>
      <c r="E12" s="120"/>
      <c r="F12" s="174"/>
      <c r="G12" s="120"/>
      <c r="H12" s="120"/>
      <c r="I12" s="135"/>
    </row>
    <row r="13" spans="4:9" s="92" customFormat="1" ht="15">
      <c r="D13" s="173"/>
      <c r="E13" s="120"/>
      <c r="F13" s="120"/>
      <c r="G13" s="120"/>
      <c r="H13" s="120"/>
      <c r="I13" s="135"/>
    </row>
    <row r="14" spans="1:9" s="92" customFormat="1" ht="16.5" thickBot="1">
      <c r="A14" s="105" t="s">
        <v>299</v>
      </c>
      <c r="B14" s="105"/>
      <c r="C14" s="105"/>
      <c r="D14" s="105"/>
      <c r="E14" s="105"/>
      <c r="F14" s="105"/>
      <c r="G14" s="105"/>
      <c r="H14" s="120"/>
      <c r="I14" s="135"/>
    </row>
    <row r="15" spans="1:9" s="92" customFormat="1" ht="15">
      <c r="A15" s="95" t="s">
        <v>300</v>
      </c>
      <c r="B15" s="95"/>
      <c r="C15" s="171"/>
      <c r="D15" s="120"/>
      <c r="E15" s="120"/>
      <c r="F15" s="120"/>
      <c r="G15" s="120"/>
      <c r="H15" s="120"/>
      <c r="I15" s="135"/>
    </row>
    <row r="16" spans="1:9" s="92" customFormat="1" ht="15">
      <c r="A16" s="23" t="s">
        <v>60</v>
      </c>
      <c r="B16" s="23"/>
      <c r="C16" s="171"/>
      <c r="D16" s="120"/>
      <c r="E16" s="120"/>
      <c r="F16" s="120"/>
      <c r="G16" s="120"/>
      <c r="H16" s="120"/>
      <c r="I16" s="135"/>
    </row>
    <row r="17" spans="2:9" s="92" customFormat="1" ht="15">
      <c r="B17" s="23"/>
      <c r="C17" s="171"/>
      <c r="D17" s="120"/>
      <c r="E17" s="120"/>
      <c r="F17" s="120"/>
      <c r="G17" s="120"/>
      <c r="H17" s="120"/>
      <c r="I17" s="135"/>
    </row>
    <row r="18" spans="1:9" s="92" customFormat="1" ht="25.5">
      <c r="A18" s="175" t="s">
        <v>61</v>
      </c>
      <c r="B18" s="175" t="s">
        <v>51</v>
      </c>
      <c r="C18" s="176" t="s">
        <v>298</v>
      </c>
      <c r="D18" s="14"/>
      <c r="E18" s="14"/>
      <c r="F18" s="14"/>
      <c r="G18" s="120"/>
      <c r="H18" s="120"/>
      <c r="I18" s="135"/>
    </row>
    <row r="19" spans="1:9" s="92" customFormat="1" ht="30" customHeight="1">
      <c r="A19" s="177"/>
      <c r="B19" s="113" t="s">
        <v>62</v>
      </c>
      <c r="C19" s="213"/>
      <c r="D19" s="127"/>
      <c r="F19" s="127"/>
      <c r="G19" s="120"/>
      <c r="H19" s="120"/>
      <c r="I19" s="135"/>
    </row>
    <row r="20" spans="3:9" s="92" customFormat="1" ht="15">
      <c r="C20" s="171"/>
      <c r="D20" s="120"/>
      <c r="E20" s="120"/>
      <c r="F20" s="120"/>
      <c r="G20" s="120"/>
      <c r="H20" s="120"/>
      <c r="I20" s="135"/>
    </row>
    <row r="21" spans="1:9" s="92" customFormat="1" ht="25.5">
      <c r="A21" s="175" t="s">
        <v>61</v>
      </c>
      <c r="B21" s="175" t="s">
        <v>36</v>
      </c>
      <c r="C21" s="175" t="s">
        <v>63</v>
      </c>
      <c r="D21" s="175" t="s">
        <v>64</v>
      </c>
      <c r="E21" s="175" t="s">
        <v>65</v>
      </c>
      <c r="F21" s="175" t="s">
        <v>66</v>
      </c>
      <c r="G21" s="176" t="s">
        <v>67</v>
      </c>
      <c r="I21" s="135"/>
    </row>
    <row r="22" spans="1:9" s="92" customFormat="1" ht="39.95" customHeight="1">
      <c r="A22" s="178">
        <v>1</v>
      </c>
      <c r="B22" s="179" t="s">
        <v>68</v>
      </c>
      <c r="C22" s="74"/>
      <c r="D22" s="179">
        <v>1</v>
      </c>
      <c r="E22" s="179">
        <v>2</v>
      </c>
      <c r="F22" s="179" t="s">
        <v>69</v>
      </c>
      <c r="G22" s="180" t="str">
        <f>IF(OR($C$19=0,C22=0),"",$C$19*C22/100)</f>
        <v/>
      </c>
      <c r="H22" s="173" t="str">
        <f>IF(C22="","Část paušální sazby (Kč) bude doplněna automaticky po vyplnění části paušální sazby (%).",IF(C22&lt;D22,"Pozor! Vyplněná část paušální sazby je menší než min. část paušální sazby.",IF(C22&gt;E22,"Pozor! Vyplněná část paušální sazby je větší než max. část paušální sazby.","")))</f>
        <v>Část paušální sazby (Kč) bude doplněna automaticky po vyplnění části paušální sazby (%).</v>
      </c>
      <c r="I22" s="135"/>
    </row>
    <row r="23" spans="1:9" s="92" customFormat="1" ht="39.95" customHeight="1">
      <c r="A23" s="181">
        <v>2</v>
      </c>
      <c r="B23" s="113" t="s">
        <v>290</v>
      </c>
      <c r="C23" s="74"/>
      <c r="D23" s="179">
        <v>20</v>
      </c>
      <c r="E23" s="179">
        <v>30</v>
      </c>
      <c r="F23" s="179" t="s">
        <v>69</v>
      </c>
      <c r="G23" s="180" t="str">
        <f aca="true" t="shared" si="0" ref="G23:G28">IF(OR($C$19=0,C23=0),"",$C$19*C23/100)</f>
        <v/>
      </c>
      <c r="H23" s="173" t="str">
        <f aca="true" t="shared" si="1" ref="H23:H28">IF(C23="","Část paušální sazby (Kč) bude doplněna automaticky po vyplnění části paušální sazby (%).",IF(C23&lt;D23,"Pozor! Vyplněná část paušální sazby je menší než min. část paušální sazby.",IF(C23&gt;E23,"Pozor! Vyplněná část paušální sazby je větší než max. část paušální sazby.","")))</f>
        <v>Část paušální sazby (Kč) bude doplněna automaticky po vyplnění části paušální sazby (%).</v>
      </c>
      <c r="I23" s="135"/>
    </row>
    <row r="24" spans="1:9" s="92" customFormat="1" ht="39.95" customHeight="1">
      <c r="A24" s="182"/>
      <c r="B24" s="183" t="s">
        <v>70</v>
      </c>
      <c r="C24" s="74"/>
      <c r="D24" s="179">
        <v>5</v>
      </c>
      <c r="E24" s="179">
        <v>10</v>
      </c>
      <c r="F24" s="179" t="s">
        <v>289</v>
      </c>
      <c r="G24" s="180" t="str">
        <f t="shared" si="0"/>
        <v/>
      </c>
      <c r="H24" s="173" t="str">
        <f t="shared" si="1"/>
        <v>Část paušální sazby (Kč) bude doplněna automaticky po vyplnění části paušální sazby (%).</v>
      </c>
      <c r="I24" s="135"/>
    </row>
    <row r="25" spans="1:9" s="92" customFormat="1" ht="39.95" customHeight="1">
      <c r="A25" s="181">
        <v>3</v>
      </c>
      <c r="B25" s="113" t="s">
        <v>288</v>
      </c>
      <c r="C25" s="74"/>
      <c r="D25" s="179">
        <v>20</v>
      </c>
      <c r="E25" s="179">
        <v>30</v>
      </c>
      <c r="F25" s="179" t="s">
        <v>69</v>
      </c>
      <c r="G25" s="180" t="str">
        <f t="shared" si="0"/>
        <v/>
      </c>
      <c r="H25" s="173" t="str">
        <f t="shared" si="1"/>
        <v>Část paušální sazby (Kč) bude doplněna automaticky po vyplnění části paušální sazby (%).</v>
      </c>
      <c r="I25" s="135"/>
    </row>
    <row r="26" spans="1:9" s="92" customFormat="1" ht="39.95" customHeight="1">
      <c r="A26" s="182"/>
      <c r="B26" s="183" t="s">
        <v>70</v>
      </c>
      <c r="C26" s="74"/>
      <c r="D26" s="179">
        <v>5</v>
      </c>
      <c r="E26" s="179">
        <v>10</v>
      </c>
      <c r="F26" s="179" t="s">
        <v>289</v>
      </c>
      <c r="G26" s="180" t="str">
        <f t="shared" si="0"/>
        <v/>
      </c>
      <c r="H26" s="173" t="str">
        <f t="shared" si="1"/>
        <v>Část paušální sazby (Kč) bude doplněna automaticky po vyplnění části paušální sazby (%).</v>
      </c>
      <c r="I26" s="135"/>
    </row>
    <row r="27" spans="1:9" s="92" customFormat="1" ht="39.95" customHeight="1">
      <c r="A27" s="178" t="s">
        <v>291</v>
      </c>
      <c r="B27" s="179" t="s">
        <v>294</v>
      </c>
      <c r="C27" s="74"/>
      <c r="D27" s="179">
        <v>20</v>
      </c>
      <c r="E27" s="179">
        <v>30</v>
      </c>
      <c r="F27" s="179" t="s">
        <v>69</v>
      </c>
      <c r="G27" s="180" t="str">
        <f>IF(OR($C$19=0,C27=0),"",$C$19*C27/100)</f>
        <v/>
      </c>
      <c r="H27" s="173" t="str">
        <f>IF(C27="","Část paušální sazby (Kč) bude doplněna automaticky po vyplnění části paušální sazby (%).",IF(C27&lt;D27,"Pozor! Vyplněná část paušální sazby je menší než min. část paušální sazby.",IF(C27&gt;E27,"Pozor! Vyplněná část paušální sazby je větší než max. část paušální sazby.","")))</f>
        <v>Část paušální sazby (Kč) bude doplněna automaticky po vyplnění části paušální sazby (%).</v>
      </c>
      <c r="I27" s="135"/>
    </row>
    <row r="28" spans="1:9" s="92" customFormat="1" ht="39.95" customHeight="1">
      <c r="A28" s="178">
        <v>5</v>
      </c>
      <c r="B28" s="113" t="s">
        <v>71</v>
      </c>
      <c r="C28" s="72"/>
      <c r="D28" s="179">
        <v>5</v>
      </c>
      <c r="E28" s="179">
        <v>15</v>
      </c>
      <c r="F28" s="179" t="s">
        <v>72</v>
      </c>
      <c r="G28" s="180" t="str">
        <f t="shared" si="0"/>
        <v/>
      </c>
      <c r="H28" s="173" t="str">
        <f t="shared" si="1"/>
        <v>Část paušální sazby (Kč) bude doplněna automaticky po vyplnění části paušální sazby (%).</v>
      </c>
      <c r="I28" s="135"/>
    </row>
    <row r="29" spans="2:9" s="92" customFormat="1" ht="38.25">
      <c r="B29" s="185" t="s">
        <v>73</v>
      </c>
      <c r="C29" s="113" t="str">
        <f>IF(SUM(C22:C28)=0,"",SUM(C22:C28))</f>
        <v/>
      </c>
      <c r="D29" s="173" t="str">
        <f>IF(C29="","Kontrolní součet bude doplněn automaticky po vyplnění částí paušálních sazeb.",IF(C29&lt;&gt;100,"Pozor! Vyplněné části paušální sazby musí v součtu tvořit 100 %.",""))</f>
        <v>Kontrolní součet bude doplněn automaticky po vyplnění částí paušálních sazeb.</v>
      </c>
      <c r="E29" s="120"/>
      <c r="F29" s="186"/>
      <c r="G29" s="120"/>
      <c r="H29" s="120"/>
      <c r="I29" s="135"/>
    </row>
    <row r="30" spans="3:9" s="92" customFormat="1" ht="15">
      <c r="C30" s="171"/>
      <c r="D30" s="120"/>
      <c r="E30" s="120"/>
      <c r="F30" s="120"/>
      <c r="G30" s="120"/>
      <c r="H30" s="120"/>
      <c r="I30" s="135"/>
    </row>
    <row r="31" spans="1:9" s="92" customFormat="1" ht="16.5" thickBot="1">
      <c r="A31" s="105" t="s">
        <v>302</v>
      </c>
      <c r="B31" s="105"/>
      <c r="C31" s="105"/>
      <c r="D31" s="105"/>
      <c r="E31" s="105"/>
      <c r="F31" s="105"/>
      <c r="G31" s="105"/>
      <c r="H31" s="120"/>
      <c r="I31" s="135"/>
    </row>
    <row r="32" spans="1:9" s="92" customFormat="1" ht="15">
      <c r="A32" s="95" t="s">
        <v>301</v>
      </c>
      <c r="B32" s="95"/>
      <c r="C32" s="171"/>
      <c r="D32" s="120"/>
      <c r="E32" s="120"/>
      <c r="F32" s="120"/>
      <c r="G32" s="120"/>
      <c r="H32" s="120"/>
      <c r="I32" s="135"/>
    </row>
    <row r="33" spans="1:9" s="92" customFormat="1" ht="15">
      <c r="A33" s="23" t="s">
        <v>323</v>
      </c>
      <c r="B33" s="23"/>
      <c r="C33" s="171"/>
      <c r="D33" s="120"/>
      <c r="E33" s="120"/>
      <c r="F33" s="120"/>
      <c r="G33" s="120"/>
      <c r="H33" s="120"/>
      <c r="I33" s="135"/>
    </row>
    <row r="34" spans="2:9" s="92" customFormat="1" ht="15">
      <c r="B34" s="211"/>
      <c r="C34" s="127"/>
      <c r="D34" s="173"/>
      <c r="E34" s="120"/>
      <c r="F34" s="186"/>
      <c r="G34" s="120"/>
      <c r="H34" s="120"/>
      <c r="I34" s="135"/>
    </row>
    <row r="35" spans="1:9" s="92" customFormat="1" ht="25.5">
      <c r="A35" s="175" t="s">
        <v>61</v>
      </c>
      <c r="B35" s="175" t="s">
        <v>51</v>
      </c>
      <c r="C35" s="176" t="s">
        <v>298</v>
      </c>
      <c r="D35" s="190" t="s">
        <v>66</v>
      </c>
      <c r="E35" s="14"/>
      <c r="F35" s="14"/>
      <c r="G35" s="120"/>
      <c r="H35" s="120"/>
      <c r="I35" s="135"/>
    </row>
    <row r="36" spans="1:9" s="92" customFormat="1" ht="38.25">
      <c r="A36" s="178" t="s">
        <v>292</v>
      </c>
      <c r="B36" s="179" t="s">
        <v>293</v>
      </c>
      <c r="C36" s="214"/>
      <c r="D36" s="179" t="s">
        <v>69</v>
      </c>
      <c r="E36" s="173" t="str">
        <f>IF(C36&lt;($C$19*10/100),"Pozor! Vyplněná paušální sazba je menší než 10 % paušální sazby za fáze 1, 2, 3, 4A a 5 (viz výše).",IF(C36&gt;($C$19*25/100),"Pozor! Vyplněná paušální sazba je větší než 25 % paušální sazby za fáze 1, 2, 3, 4A a 5 (viz výše).",""))</f>
        <v/>
      </c>
      <c r="F36" s="120"/>
      <c r="G36" s="120"/>
      <c r="I36" s="135"/>
    </row>
    <row r="37" spans="2:9" s="92" customFormat="1" ht="15">
      <c r="B37" s="211"/>
      <c r="C37" s="127"/>
      <c r="D37" s="173"/>
      <c r="E37" s="120"/>
      <c r="F37" s="186"/>
      <c r="G37" s="120"/>
      <c r="H37" s="120"/>
      <c r="I37" s="135"/>
    </row>
    <row r="38" spans="2:9" s="92" customFormat="1" ht="15">
      <c r="B38" s="211"/>
      <c r="C38" s="127"/>
      <c r="D38" s="173"/>
      <c r="E38" s="120"/>
      <c r="F38" s="186"/>
      <c r="G38" s="120"/>
      <c r="H38" s="120"/>
      <c r="I38" s="135"/>
    </row>
    <row r="39" spans="1:9" s="92" customFormat="1" ht="30" customHeight="1" thickBot="1">
      <c r="A39" s="215" t="s">
        <v>304</v>
      </c>
      <c r="B39" s="215"/>
      <c r="C39" s="3"/>
      <c r="D39" s="3"/>
      <c r="E39" s="36"/>
      <c r="F39" s="3"/>
      <c r="G39" s="36"/>
      <c r="H39" s="78"/>
      <c r="I39" s="135"/>
    </row>
    <row r="40" spans="1:9" s="92" customFormat="1" ht="15">
      <c r="A40" s="23" t="s">
        <v>305</v>
      </c>
      <c r="C40" s="169"/>
      <c r="D40" s="120"/>
      <c r="E40" s="120"/>
      <c r="F40" s="120"/>
      <c r="G40" s="120"/>
      <c r="H40" s="120"/>
      <c r="I40" s="135"/>
    </row>
    <row r="41" spans="2:9" s="92" customFormat="1" ht="15.75" thickBot="1">
      <c r="B41" s="23"/>
      <c r="C41" s="171"/>
      <c r="D41" s="120"/>
      <c r="E41" s="120"/>
      <c r="F41" s="120"/>
      <c r="G41" s="120"/>
      <c r="H41" s="120"/>
      <c r="I41" s="135"/>
    </row>
    <row r="42" spans="3:9" s="92" customFormat="1" ht="30" customHeight="1" thickBot="1">
      <c r="C42" s="172" t="str">
        <f>IF(SUM(E50:E56,E63:E66)=0,"",SUM(E50:E56,E63:E66))</f>
        <v/>
      </c>
      <c r="D42" s="173" t="str">
        <f>IF(C42="","Část Nabídkové ceny (doplňkové povinnosti) bude doplněna automaticky po vyplnění modře podbarvených buněk.",IF(COUNTBLANK(E50:E56)&gt;0,"Pozor! Část Nabídkové ceny (doplňkové povinnosti) není kompletní, protože nejsou vyplněny některé modře podbarvené buňky v části """&amp;B45&amp;""".",IF(COUNTBLANK(E63:E66)&gt;0,"Pozor! Část Nabídkové ceny (doplňkové povinnosti) není kompletní, protože nejsou vyplněny některé modře podbarvené buňky v části """&amp;B58&amp;""".","")))</f>
        <v>Část Nabídkové ceny (doplňkové povinnosti) bude doplněna automaticky po vyplnění modře podbarvených buněk.</v>
      </c>
      <c r="E42" s="120"/>
      <c r="F42" s="174"/>
      <c r="G42" s="120"/>
      <c r="H42" s="120"/>
      <c r="I42" s="135"/>
    </row>
    <row r="43" spans="4:9" s="92" customFormat="1" ht="15">
      <c r="D43" s="173"/>
      <c r="E43" s="120"/>
      <c r="F43" s="120"/>
      <c r="G43" s="120"/>
      <c r="H43" s="120"/>
      <c r="I43" s="135"/>
    </row>
    <row r="44" spans="4:9" s="92" customFormat="1" ht="15">
      <c r="D44" s="120"/>
      <c r="E44" s="120"/>
      <c r="F44" s="120"/>
      <c r="G44" s="120"/>
      <c r="H44" s="120"/>
      <c r="I44" s="135"/>
    </row>
    <row r="45" spans="1:9" s="92" customFormat="1" ht="30" customHeight="1" thickBot="1">
      <c r="A45" s="105" t="s">
        <v>307</v>
      </c>
      <c r="B45" s="105"/>
      <c r="C45" s="3"/>
      <c r="D45" s="3"/>
      <c r="E45" s="36"/>
      <c r="F45" s="3"/>
      <c r="G45" s="36"/>
      <c r="H45" s="78"/>
      <c r="I45" s="135"/>
    </row>
    <row r="46" spans="1:9" s="92" customFormat="1" ht="15">
      <c r="A46" s="187" t="s">
        <v>308</v>
      </c>
      <c r="B46" s="187"/>
      <c r="C46" s="188"/>
      <c r="D46" s="189"/>
      <c r="E46" s="120"/>
      <c r="F46" s="189"/>
      <c r="G46" s="120"/>
      <c r="H46" s="120"/>
      <c r="I46" s="135"/>
    </row>
    <row r="47" spans="1:9" s="92" customFormat="1" ht="15">
      <c r="A47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47" s="170"/>
      <c r="C47" s="171"/>
      <c r="D47" s="120"/>
      <c r="E47" s="120"/>
      <c r="F47" s="120"/>
      <c r="G47" s="120"/>
      <c r="H47" s="120"/>
      <c r="I47" s="135"/>
    </row>
    <row r="48" spans="3:9" s="92" customFormat="1" ht="15">
      <c r="C48" s="171"/>
      <c r="D48" s="120"/>
      <c r="E48" s="120"/>
      <c r="F48" s="120"/>
      <c r="G48" s="120"/>
      <c r="H48" s="120"/>
      <c r="I48" s="135"/>
    </row>
    <row r="49" spans="1:9" s="92" customFormat="1" ht="25.5">
      <c r="A49" s="216" t="s">
        <v>74</v>
      </c>
      <c r="B49" s="217" t="s">
        <v>75</v>
      </c>
      <c r="C49" s="218" t="s">
        <v>311</v>
      </c>
      <c r="D49" s="218" t="s">
        <v>310</v>
      </c>
      <c r="E49" s="219" t="s">
        <v>306</v>
      </c>
      <c r="H49" s="14"/>
      <c r="I49" s="135"/>
    </row>
    <row r="50" spans="1:9" s="73" customFormat="1" ht="30" customHeight="1">
      <c r="A50" s="178">
        <v>1</v>
      </c>
      <c r="B50" s="161" t="s">
        <v>136</v>
      </c>
      <c r="C50" s="75"/>
      <c r="D50" s="179">
        <v>200</v>
      </c>
      <c r="E50" s="180" t="str">
        <f>IF(C50=0,"",C50*D50)</f>
        <v/>
      </c>
      <c r="F50" s="173" t="str">
        <f aca="true" t="shared" si="2" ref="F50:F56">IF(C50="","Předpokládaná výše odměny bude doplněna automaticky po vyplnění výše odměny za 1 hodinu.",IF(C50&gt;C$85,"Pozor! Vyplněná hodinová sazba je vyšší než nejvyšší možná hodinová sazba.",""))</f>
        <v>Předpokládaná výše odměny bude doplněna automaticky po vyplnění výše odměny za 1 hodinu.</v>
      </c>
      <c r="G50" s="191"/>
      <c r="H50" s="191"/>
      <c r="I50" s="138"/>
    </row>
    <row r="51" spans="1:9" s="73" customFormat="1" ht="30" customHeight="1">
      <c r="A51" s="178">
        <v>2</v>
      </c>
      <c r="B51" s="161" t="s">
        <v>137</v>
      </c>
      <c r="C51" s="75"/>
      <c r="D51" s="179">
        <v>100</v>
      </c>
      <c r="E51" s="180" t="str">
        <f aca="true" t="shared" si="3" ref="E51:E56">IF(C51=0,"",C51*D51)</f>
        <v/>
      </c>
      <c r="F51" s="173" t="str">
        <f t="shared" si="2"/>
        <v>Předpokládaná výše odměny bude doplněna automaticky po vyplnění výše odměny za 1 hodinu.</v>
      </c>
      <c r="G51" s="191"/>
      <c r="H51" s="191"/>
      <c r="I51" s="138"/>
    </row>
    <row r="52" spans="1:9" s="73" customFormat="1" ht="30" customHeight="1">
      <c r="A52" s="178">
        <v>3</v>
      </c>
      <c r="B52" s="161" t="s">
        <v>138</v>
      </c>
      <c r="C52" s="75"/>
      <c r="D52" s="179">
        <v>100</v>
      </c>
      <c r="E52" s="180" t="str">
        <f t="shared" si="3"/>
        <v/>
      </c>
      <c r="F52" s="173" t="str">
        <f t="shared" si="2"/>
        <v>Předpokládaná výše odměny bude doplněna automaticky po vyplnění výše odměny za 1 hodinu.</v>
      </c>
      <c r="G52" s="191"/>
      <c r="H52" s="191"/>
      <c r="I52" s="138"/>
    </row>
    <row r="53" spans="1:9" s="73" customFormat="1" ht="30" customHeight="1">
      <c r="A53" s="181">
        <v>4</v>
      </c>
      <c r="B53" s="160" t="s">
        <v>281</v>
      </c>
      <c r="C53" s="75"/>
      <c r="D53" s="113">
        <v>40</v>
      </c>
      <c r="E53" s="184" t="str">
        <f t="shared" si="3"/>
        <v/>
      </c>
      <c r="F53" s="173" t="str">
        <f t="shared" si="2"/>
        <v>Předpokládaná výše odměny bude doplněna automaticky po vyplnění výše odměny za 1 hodinu.</v>
      </c>
      <c r="G53" s="191"/>
      <c r="H53" s="191"/>
      <c r="I53" s="138"/>
    </row>
    <row r="54" spans="1:9" s="73" customFormat="1" ht="30" customHeight="1">
      <c r="A54" s="178">
        <v>5</v>
      </c>
      <c r="B54" s="161" t="s">
        <v>309</v>
      </c>
      <c r="C54" s="75"/>
      <c r="D54" s="179">
        <v>40</v>
      </c>
      <c r="E54" s="180" t="str">
        <f t="shared" si="3"/>
        <v/>
      </c>
      <c r="F54" s="173" t="str">
        <f t="shared" si="2"/>
        <v>Předpokládaná výše odměny bude doplněna automaticky po vyplnění výše odměny za 1 hodinu.</v>
      </c>
      <c r="G54" s="191"/>
      <c r="H54" s="191"/>
      <c r="I54" s="138"/>
    </row>
    <row r="55" spans="1:9" s="73" customFormat="1" ht="30" customHeight="1">
      <c r="A55" s="178">
        <v>6</v>
      </c>
      <c r="B55" s="161" t="s">
        <v>239</v>
      </c>
      <c r="C55" s="75"/>
      <c r="D55" s="179">
        <v>40</v>
      </c>
      <c r="E55" s="180" t="str">
        <f t="shared" si="3"/>
        <v/>
      </c>
      <c r="F55" s="173" t="str">
        <f t="shared" si="2"/>
        <v>Předpokládaná výše odměny bude doplněna automaticky po vyplnění výše odměny za 1 hodinu.</v>
      </c>
      <c r="G55" s="191"/>
      <c r="H55" s="191"/>
      <c r="I55" s="138"/>
    </row>
    <row r="56" spans="1:9" s="73" customFormat="1" ht="30" customHeight="1">
      <c r="A56" s="181">
        <v>7</v>
      </c>
      <c r="B56" s="160" t="s">
        <v>240</v>
      </c>
      <c r="C56" s="52"/>
      <c r="D56" s="113">
        <v>40</v>
      </c>
      <c r="E56" s="184" t="str">
        <f t="shared" si="3"/>
        <v/>
      </c>
      <c r="F56" s="173" t="str">
        <f t="shared" si="2"/>
        <v>Předpokládaná výše odměny bude doplněna automaticky po vyplnění výše odměny za 1 hodinu.</v>
      </c>
      <c r="G56" s="191"/>
      <c r="H56" s="191"/>
      <c r="I56" s="138"/>
    </row>
    <row r="57" spans="4:9" s="92" customFormat="1" ht="15">
      <c r="D57" s="120"/>
      <c r="E57" s="171"/>
      <c r="F57" s="120"/>
      <c r="G57" s="171"/>
      <c r="H57" s="171"/>
      <c r="I57" s="135"/>
    </row>
    <row r="58" spans="1:9" ht="20.1" customHeight="1" thickBot="1">
      <c r="A58" s="105" t="s">
        <v>312</v>
      </c>
      <c r="B58" s="105"/>
      <c r="C58" s="10"/>
      <c r="D58" s="10"/>
      <c r="E58" s="10"/>
      <c r="F58" s="10"/>
      <c r="G58" s="10"/>
      <c r="H58" s="7"/>
      <c r="I58" s="135"/>
    </row>
    <row r="59" spans="1:9" s="92" customFormat="1" ht="15">
      <c r="A59" s="187" t="s">
        <v>313</v>
      </c>
      <c r="B59" s="187"/>
      <c r="C59" s="171"/>
      <c r="D59" s="120"/>
      <c r="E59" s="120"/>
      <c r="F59" s="120"/>
      <c r="G59" s="120"/>
      <c r="H59" s="120"/>
      <c r="I59" s="135"/>
    </row>
    <row r="60" spans="1:9" s="92" customFormat="1" ht="15">
      <c r="A60" s="170" t="str">
        <f>"Hodinová sazba u žádné pozice nesmí být vyšší než nejvyšší možná hodinová sazba "&amp;TEXT($C$85,"# ##0")&amp;" Kč bez DPH."</f>
        <v>Hodinová sazba u žádné pozice nesmí být vyšší než nejvyšší možná hodinová sazba 1 800 Kč bez DPH.</v>
      </c>
      <c r="B60" s="170"/>
      <c r="C60" s="171"/>
      <c r="D60" s="120"/>
      <c r="E60" s="120"/>
      <c r="F60" s="120"/>
      <c r="G60" s="120"/>
      <c r="H60" s="120"/>
      <c r="I60" s="135"/>
    </row>
    <row r="61" spans="3:9" s="92" customFormat="1" ht="15">
      <c r="C61" s="171"/>
      <c r="D61" s="120"/>
      <c r="E61" s="120"/>
      <c r="F61" s="120"/>
      <c r="G61" s="120"/>
      <c r="H61" s="120"/>
      <c r="I61" s="135"/>
    </row>
    <row r="62" spans="1:9" s="92" customFormat="1" ht="25.5">
      <c r="A62" s="216" t="s">
        <v>74</v>
      </c>
      <c r="B62" s="217" t="s">
        <v>75</v>
      </c>
      <c r="C62" s="218" t="s">
        <v>311</v>
      </c>
      <c r="D62" s="218" t="s">
        <v>310</v>
      </c>
      <c r="E62" s="219" t="s">
        <v>306</v>
      </c>
      <c r="H62" s="14"/>
      <c r="I62" s="135"/>
    </row>
    <row r="63" spans="1:9" s="73" customFormat="1" ht="30" customHeight="1">
      <c r="A63" s="178">
        <f>A50</f>
        <v>1</v>
      </c>
      <c r="B63" s="161" t="str">
        <f>B50</f>
        <v>hlavní inženýr projektu</v>
      </c>
      <c r="C63" s="75"/>
      <c r="D63" s="113">
        <f>IF(OR($C$91=0,$C$91="",ISTEXT($C$91)),"[NENÍ DOPLNĚNA PŘEDPOKL. DOBA]",ROUND(SUM($C$91*(8+4),$C$91/MAX($A$63:$A$66)*8,$C$91/3*(4+8),$C$91/3*(8+8)),0))</f>
        <v>700</v>
      </c>
      <c r="E63" s="180" t="str">
        <f>IF(C63=0,"",C63*D63)</f>
        <v/>
      </c>
      <c r="F63" s="173" t="str">
        <f>IF(C63="","Předpokládaná výše odměny bude doplněna automaticky po vyplnění výše odměny za 1 hodinu.",IF(C63&gt;C$85,"Pozor! Vyplněná hodinová sazba je vyšší než nejvyšší možná hodinová sazba.",""))</f>
        <v>Předpokládaná výše odměny bude doplněna automaticky po vyplnění výše odměny za 1 hodinu.</v>
      </c>
      <c r="G63" s="191"/>
      <c r="H63" s="191"/>
      <c r="I63" s="138"/>
    </row>
    <row r="64" spans="1:12" s="73" customFormat="1" ht="30" customHeight="1">
      <c r="A64" s="178">
        <f aca="true" t="shared" si="4" ref="A64:B66">A51</f>
        <v>2</v>
      </c>
      <c r="B64" s="161" t="str">
        <f t="shared" si="4"/>
        <v>specialista na mostní konstrukce</v>
      </c>
      <c r="C64" s="75"/>
      <c r="D64" s="179">
        <f>IF(OR($C$91=0,$C$91="",ISTEXT($C$91)),"[NENÍ DOPLNĚNA PŘEDPOKL. DOBA]",ROUND(SUM($C$91/(MAX($A$63:$A$66)-1)*(8+4),$C$91/MAX($A$63:$A$66)*8,$C$91/(MAX($A$63:$A$66)-1)/3*(4+8),$C$91/(MAX($A$63:$A$66)-1)/3*(8+8)),0))</f>
        <v>273</v>
      </c>
      <c r="E64" s="180" t="str">
        <f aca="true" t="shared" si="5" ref="E64:E66">IF(C64=0,"",C64*D64)</f>
        <v/>
      </c>
      <c r="F64" s="173" t="str">
        <f>IF(C64="","Předpokládaná výše odměny bude doplněna automaticky po vyplnění výše odměny za 1 hodinu.",IF(C64&gt;C$85,"Pozor! Vyplněná hodinová sazba je vyšší než nejvyšší možná hodinová sazba.",""))</f>
        <v>Předpokládaná výše odměny bude doplněna automaticky po vyplnění výše odměny za 1 hodinu.</v>
      </c>
      <c r="G64" s="191"/>
      <c r="H64" s="193"/>
      <c r="I64" s="135"/>
      <c r="J64" s="23"/>
      <c r="K64" s="23"/>
      <c r="L64" s="23"/>
    </row>
    <row r="65" spans="1:12" s="73" customFormat="1" ht="30" customHeight="1">
      <c r="A65" s="178">
        <f t="shared" si="4"/>
        <v>3</v>
      </c>
      <c r="B65" s="161" t="str">
        <f t="shared" si="4"/>
        <v>specialista na pozemní komunikace</v>
      </c>
      <c r="C65" s="75"/>
      <c r="D65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5" s="184" t="str">
        <f t="shared" si="5"/>
        <v/>
      </c>
      <c r="F65" s="173" t="str">
        <f>IF(C65="","Předpokládaná výše odměny bude doplněna automaticky po vyplnění výše odměny za 1 hodinu.",IF(C65&gt;C$85,"Pozor! Vyplněná hodinová sazba je vyšší než nejvyšší možná hodinová sazba.",""))</f>
        <v>Předpokládaná výše odměny bude doplněna automaticky po vyplnění výše odměny za 1 hodinu.</v>
      </c>
      <c r="G65" s="191"/>
      <c r="H65" s="8"/>
      <c r="I65" s="135"/>
      <c r="J65" s="7"/>
      <c r="K65" s="7"/>
      <c r="L65" s="7"/>
    </row>
    <row r="66" spans="1:9" s="73" customFormat="1" ht="30" customHeight="1">
      <c r="A66" s="181">
        <f t="shared" si="4"/>
        <v>4</v>
      </c>
      <c r="B66" s="160" t="str">
        <f t="shared" si="4"/>
        <v>specialista na inženýrskou činnost</v>
      </c>
      <c r="C66" s="52"/>
      <c r="D66" s="113">
        <f>IF(OR($C$91=0,$C$91="",ISTEXT($C$91)),"[NENÍ DOPLNĚNA PŘEDPOKL. DOBA]",ROUND(SUM($C$91/(MAX($A$63:$A$66)-1)*(8+4),$C$91/MAX($A$63:$A$66)*8,$C$91/(MAX($A$63:$A$66)-1)/3*(4+8),$C$91/(MAX($A$63:$A$66)-1)/3*(8+8)),0))</f>
        <v>273</v>
      </c>
      <c r="E66" s="184" t="str">
        <f t="shared" si="5"/>
        <v/>
      </c>
      <c r="F66" s="173" t="str">
        <f>IF(C66="","Předpokládaná výše odměny bude doplněna automaticky po vyplnění výše odměny za 1 hodinu.",IF(C66&gt;C$85,"Pozor! Vyplněná hodinová sazba je vyšší než nejvyšší možná hodinová sazba.",""))</f>
        <v>Předpokládaná výše odměny bude doplněna automaticky po vyplnění výše odměny za 1 hodinu.</v>
      </c>
      <c r="G66" s="191"/>
      <c r="H66" s="191"/>
      <c r="I66" s="138"/>
    </row>
    <row r="67" spans="4:9" s="92" customFormat="1" ht="15">
      <c r="D67" s="120"/>
      <c r="E67" s="171"/>
      <c r="F67" s="120"/>
      <c r="G67" s="171"/>
      <c r="H67" s="171"/>
      <c r="I67" s="135"/>
    </row>
    <row r="68" spans="1:9" s="23" customFormat="1" ht="20.25" thickBot="1">
      <c r="A68" s="2" t="s">
        <v>76</v>
      </c>
      <c r="B68" s="2"/>
      <c r="C68" s="119"/>
      <c r="D68" s="192"/>
      <c r="E68" s="192"/>
      <c r="F68" s="192"/>
      <c r="G68" s="192"/>
      <c r="H68" s="193"/>
      <c r="I68" s="135"/>
    </row>
    <row r="69" spans="1:9" ht="15">
      <c r="A69" s="23" t="s">
        <v>332</v>
      </c>
      <c r="B69" s="23"/>
      <c r="C69" s="6"/>
      <c r="H69" s="8"/>
      <c r="I69" s="135"/>
    </row>
    <row r="70" spans="1:9" ht="15">
      <c r="A70" s="23" t="s">
        <v>77</v>
      </c>
      <c r="B70" s="23"/>
      <c r="C70" s="6"/>
      <c r="H70" s="8"/>
      <c r="I70" s="135"/>
    </row>
    <row r="71" spans="1:9" ht="15">
      <c r="A71" s="23" t="s">
        <v>78</v>
      </c>
      <c r="B71" s="23"/>
      <c r="C71" s="6"/>
      <c r="H71" s="8"/>
      <c r="I71" s="135"/>
    </row>
    <row r="72" spans="4:9" s="92" customFormat="1" ht="15">
      <c r="D72" s="120"/>
      <c r="E72" s="171"/>
      <c r="F72" s="120"/>
      <c r="G72" s="171"/>
      <c r="H72" s="171"/>
      <c r="I72" s="135"/>
    </row>
    <row r="73" spans="4:9" s="92" customFormat="1" ht="15">
      <c r="D73" s="120"/>
      <c r="E73" s="171"/>
      <c r="F73" s="120"/>
      <c r="G73" s="171"/>
      <c r="H73" s="171"/>
      <c r="I73" s="135"/>
    </row>
    <row r="74" spans="1:9" ht="15">
      <c r="A74" s="26"/>
      <c r="B74" s="26"/>
      <c r="C74" s="27"/>
      <c r="D74" s="128"/>
      <c r="E74" s="128"/>
      <c r="F74" s="128"/>
      <c r="G74" s="128"/>
      <c r="H74" s="7"/>
      <c r="I74" s="135"/>
    </row>
    <row r="75" spans="1:9" s="23" customFormat="1" ht="30" customHeight="1" thickBot="1">
      <c r="A75" s="2" t="str">
        <f>"NEJVYŠŠÍ MOŽNÁ A NEJNIŽŠÍ HODNOTITELNÁ NABÍDKOVÁ CENA ZA "&amp;T(C3)&amp;""</f>
        <v>NEJVYŠŠÍ MOŽNÁ A NEJNIŽŠÍ HODNOTITELNÁ NABÍDKOVÁ CENA ZA Etapa č. 3 - úsek km 4,350 – 12,905</v>
      </c>
      <c r="B75" s="2"/>
      <c r="C75" s="119"/>
      <c r="D75" s="22"/>
      <c r="E75" s="22"/>
      <c r="F75" s="22"/>
      <c r="G75" s="22"/>
      <c r="I75" s="135"/>
    </row>
    <row r="76" spans="1:9" ht="15">
      <c r="A76" s="23" t="s">
        <v>329</v>
      </c>
      <c r="B76" s="23"/>
      <c r="C76" s="6"/>
      <c r="D76" s="7"/>
      <c r="E76" s="7"/>
      <c r="F76" s="7"/>
      <c r="G76" s="7"/>
      <c r="H76" s="7"/>
      <c r="I76" s="135"/>
    </row>
    <row r="77" spans="1:8" ht="15" customHeight="1">
      <c r="A77" s="23" t="s">
        <v>81</v>
      </c>
      <c r="B77" s="23"/>
      <c r="C77" s="6"/>
      <c r="D77" s="7"/>
      <c r="E77" s="7"/>
      <c r="F77" s="7"/>
      <c r="G77" s="7"/>
      <c r="H77" s="7"/>
    </row>
    <row r="78" spans="2:9" s="92" customFormat="1" ht="15">
      <c r="B78" s="23"/>
      <c r="C78" s="171"/>
      <c r="D78" s="120"/>
      <c r="E78" s="120"/>
      <c r="F78" s="120"/>
      <c r="G78" s="120"/>
      <c r="H78" s="120"/>
      <c r="I78" s="135"/>
    </row>
    <row r="79" spans="2:9" ht="15">
      <c r="B79" s="220" t="s">
        <v>82</v>
      </c>
      <c r="C79" s="208">
        <f>'Nabídková cena celková'!C21*0.66</f>
        <v>91080000</v>
      </c>
      <c r="D79" s="170" t="s">
        <v>83</v>
      </c>
      <c r="E79" s="7"/>
      <c r="F79" s="170"/>
      <c r="G79" s="7"/>
      <c r="H79" s="7"/>
      <c r="I79" s="135"/>
    </row>
    <row r="80" spans="2:8" ht="15" customHeight="1">
      <c r="B80" s="221" t="s">
        <v>84</v>
      </c>
      <c r="C80" s="209">
        <f>'Nabídková cena celková'!C22*0.66</f>
        <v>51480000</v>
      </c>
      <c r="D80" s="194" t="s">
        <v>83</v>
      </c>
      <c r="E80" s="7"/>
      <c r="F80" s="170"/>
      <c r="G80" s="7"/>
      <c r="H80" s="7"/>
    </row>
    <row r="81" spans="2:9" ht="15" customHeight="1">
      <c r="B81" s="23"/>
      <c r="C81" s="6"/>
      <c r="H81" s="8"/>
      <c r="I81" s="135"/>
    </row>
    <row r="82" spans="1:9" s="23" customFormat="1" ht="30" customHeight="1" thickBot="1">
      <c r="A82" s="2" t="s">
        <v>85</v>
      </c>
      <c r="B82" s="2"/>
      <c r="C82" s="119"/>
      <c r="D82" s="22"/>
      <c r="E82" s="22"/>
      <c r="F82" s="22"/>
      <c r="G82" s="22"/>
      <c r="I82" s="135"/>
    </row>
    <row r="83" spans="1:9" ht="15" customHeight="1">
      <c r="A83" s="23" t="s">
        <v>86</v>
      </c>
      <c r="B83" s="23"/>
      <c r="C83" s="73"/>
      <c r="D83" s="92"/>
      <c r="E83" s="92"/>
      <c r="F83" s="92"/>
      <c r="G83" s="92"/>
      <c r="H83" s="92"/>
      <c r="I83" s="135"/>
    </row>
    <row r="84" spans="2:9" s="92" customFormat="1" ht="15" customHeight="1">
      <c r="B84" s="23"/>
      <c r="C84" s="171"/>
      <c r="D84" s="120"/>
      <c r="E84" s="120"/>
      <c r="F84" s="120"/>
      <c r="G84" s="120"/>
      <c r="H84" s="120"/>
      <c r="I84" s="135"/>
    </row>
    <row r="85" spans="2:9" ht="15" customHeight="1">
      <c r="B85" s="220" t="s">
        <v>87</v>
      </c>
      <c r="C85" s="208">
        <v>1800</v>
      </c>
      <c r="D85" s="170" t="s">
        <v>83</v>
      </c>
      <c r="E85" s="92"/>
      <c r="F85" s="170"/>
      <c r="G85" s="92"/>
      <c r="H85" s="92"/>
      <c r="I85" s="135"/>
    </row>
    <row r="86" spans="2:9" ht="15" customHeight="1">
      <c r="B86" s="23"/>
      <c r="C86" s="6"/>
      <c r="H86" s="8"/>
      <c r="I86" s="135"/>
    </row>
    <row r="87" spans="1:9" s="23" customFormat="1" ht="30" customHeight="1" thickBot="1">
      <c r="A87" s="2" t="s">
        <v>88</v>
      </c>
      <c r="B87" s="2"/>
      <c r="C87" s="119"/>
      <c r="D87" s="22"/>
      <c r="E87" s="22"/>
      <c r="F87" s="22"/>
      <c r="G87" s="22"/>
      <c r="I87" s="135"/>
    </row>
    <row r="88" spans="1:9" ht="15" customHeight="1">
      <c r="A88" s="23" t="s">
        <v>244</v>
      </c>
      <c r="B88" s="23"/>
      <c r="C88" s="73"/>
      <c r="D88" s="92"/>
      <c r="E88" s="92"/>
      <c r="F88" s="92"/>
      <c r="G88" s="92"/>
      <c r="H88" s="92"/>
      <c r="I88" s="135"/>
    </row>
    <row r="89" spans="1:9" s="92" customFormat="1" ht="15">
      <c r="A89" s="23" t="s">
        <v>89</v>
      </c>
      <c r="B89" s="23"/>
      <c r="C89" s="171"/>
      <c r="D89" s="120"/>
      <c r="E89" s="120"/>
      <c r="F89" s="120"/>
      <c r="G89" s="120"/>
      <c r="H89" s="120"/>
      <c r="I89" s="135"/>
    </row>
    <row r="90" spans="2:9" s="92" customFormat="1" ht="15" customHeight="1">
      <c r="B90" s="23"/>
      <c r="C90" s="171"/>
      <c r="D90" s="120"/>
      <c r="E90" s="120"/>
      <c r="F90" s="120"/>
      <c r="G90" s="120"/>
      <c r="H90" s="120"/>
      <c r="I90" s="135"/>
    </row>
    <row r="91" spans="2:9" ht="15" customHeight="1">
      <c r="B91" s="220" t="s">
        <v>90</v>
      </c>
      <c r="C91" s="210">
        <v>30</v>
      </c>
      <c r="D91" s="170" t="s">
        <v>91</v>
      </c>
      <c r="E91" s="92"/>
      <c r="F91" s="170"/>
      <c r="G91" s="92"/>
      <c r="H91" s="92"/>
      <c r="I91" s="135"/>
    </row>
    <row r="92" ht="15">
      <c r="I92" s="135"/>
    </row>
    <row r="93" spans="1:35" ht="30" customHeight="1" thickBot="1">
      <c r="A93" s="2" t="s">
        <v>314</v>
      </c>
      <c r="B93" s="119"/>
      <c r="C93" s="119"/>
      <c r="D93" s="119"/>
      <c r="E93" s="119"/>
      <c r="F93" s="119"/>
      <c r="G93" s="119"/>
      <c r="H93" s="8"/>
      <c r="I93" s="135"/>
      <c r="M93" s="22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5">
      <c r="A94" s="23" t="s">
        <v>315</v>
      </c>
      <c r="B94" s="20"/>
      <c r="C94" s="20"/>
      <c r="D94" s="20"/>
      <c r="E94" s="20"/>
      <c r="F94" s="20"/>
      <c r="G94" s="20"/>
      <c r="H94" s="8"/>
      <c r="I94" s="135"/>
      <c r="M94" s="22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ht="15">
      <c r="I95" s="135"/>
    </row>
    <row r="96" ht="15">
      <c r="I96" s="135"/>
    </row>
    <row r="97" ht="15">
      <c r="I97" s="135"/>
    </row>
    <row r="98" ht="15">
      <c r="I98" s="135"/>
    </row>
    <row r="99" ht="15">
      <c r="I99" s="135"/>
    </row>
    <row r="100" ht="15">
      <c r="I100" s="135"/>
    </row>
    <row r="101" ht="15">
      <c r="I101" s="135"/>
    </row>
    <row r="102" ht="15">
      <c r="I102" s="135"/>
    </row>
    <row r="103" ht="15">
      <c r="I103" s="135"/>
    </row>
    <row r="104" ht="15">
      <c r="I104" s="135"/>
    </row>
    <row r="105" ht="15">
      <c r="I105" s="135"/>
    </row>
    <row r="106" ht="15">
      <c r="I106" s="135"/>
    </row>
    <row r="107" ht="15">
      <c r="I107" s="135"/>
    </row>
    <row r="108" ht="15">
      <c r="I108" s="135"/>
    </row>
    <row r="109" ht="15">
      <c r="I109" s="135"/>
    </row>
    <row r="110" ht="15">
      <c r="I110" s="135"/>
    </row>
    <row r="111" ht="15">
      <c r="I111" s="135"/>
    </row>
    <row r="112" ht="15">
      <c r="I112" s="135"/>
    </row>
    <row r="113" ht="15">
      <c r="I113" s="135"/>
    </row>
    <row r="114" ht="15">
      <c r="I114" s="135"/>
    </row>
    <row r="115" ht="15">
      <c r="I115" s="135"/>
    </row>
    <row r="116" ht="15">
      <c r="I116" s="135"/>
    </row>
    <row r="117" ht="15">
      <c r="I117" s="135"/>
    </row>
    <row r="118" ht="15">
      <c r="I118" s="135"/>
    </row>
    <row r="119" ht="15">
      <c r="I119" s="135"/>
    </row>
    <row r="120" ht="12.75"/>
  </sheetData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dimension ref="A1:C50"/>
  <sheetViews>
    <sheetView showGridLines="0" workbookViewId="0" topLeftCell="A1"/>
  </sheetViews>
  <sheetFormatPr defaultColWidth="9.140625" defaultRowHeight="15" customHeight="1"/>
  <cols>
    <col min="1" max="1" width="30.7109375" style="7" customWidth="1"/>
    <col min="2" max="2" width="90.7109375" style="7" customWidth="1"/>
    <col min="3" max="16384" width="9.140625" style="7" customWidth="1"/>
  </cols>
  <sheetData>
    <row r="1" spans="1:3" ht="45" customHeight="1">
      <c r="A1" s="1" t="s">
        <v>0</v>
      </c>
      <c r="C1" s="132"/>
    </row>
    <row r="2" ht="15">
      <c r="C2" s="132"/>
    </row>
    <row r="3" spans="1:3" ht="30" customHeight="1" thickBot="1">
      <c r="A3" s="3" t="s">
        <v>92</v>
      </c>
      <c r="B3" s="10"/>
      <c r="C3" s="132"/>
    </row>
    <row r="4" spans="1:3" ht="15">
      <c r="A4" s="71" t="s">
        <v>93</v>
      </c>
      <c r="C4" s="132"/>
    </row>
    <row r="5" ht="15">
      <c r="C5" s="132"/>
    </row>
    <row r="6" spans="1:3" ht="30" customHeight="1" thickBot="1">
      <c r="A6" s="3" t="s">
        <v>94</v>
      </c>
      <c r="B6" s="10"/>
      <c r="C6" s="132"/>
    </row>
    <row r="7" spans="1:3" ht="15">
      <c r="A7" s="64" t="s">
        <v>95</v>
      </c>
      <c r="C7" s="132"/>
    </row>
    <row r="8" ht="15">
      <c r="C8" s="132"/>
    </row>
    <row r="9" ht="15">
      <c r="C9" s="132"/>
    </row>
    <row r="10" spans="1:3" ht="15">
      <c r="A10" s="26"/>
      <c r="B10" s="27"/>
      <c r="C10" s="132"/>
    </row>
    <row r="11" spans="1:3" s="23" customFormat="1" ht="30" customHeight="1" thickBot="1">
      <c r="A11" s="2" t="s">
        <v>96</v>
      </c>
      <c r="B11" s="22"/>
      <c r="C11" s="132"/>
    </row>
    <row r="12" spans="1:3" ht="15">
      <c r="A12" s="23" t="s">
        <v>97</v>
      </c>
      <c r="C12" s="132"/>
    </row>
    <row r="13" spans="1:3" ht="15">
      <c r="A13" s="23" t="s">
        <v>98</v>
      </c>
      <c r="C13" s="132"/>
    </row>
    <row r="14" ht="15">
      <c r="C14" s="132"/>
    </row>
    <row r="15" ht="15">
      <c r="C15" s="132"/>
    </row>
    <row r="16" ht="15">
      <c r="C16" s="132"/>
    </row>
    <row r="17" ht="15">
      <c r="C17" s="132"/>
    </row>
    <row r="18" ht="15">
      <c r="C18" s="132"/>
    </row>
    <row r="19" ht="15">
      <c r="C19" s="132"/>
    </row>
    <row r="20" ht="15">
      <c r="C20" s="132"/>
    </row>
    <row r="21" ht="15">
      <c r="C21" s="132"/>
    </row>
    <row r="22" ht="15">
      <c r="C22" s="132"/>
    </row>
    <row r="23" ht="15">
      <c r="C23" s="132"/>
    </row>
    <row r="24" ht="15">
      <c r="C24" s="132"/>
    </row>
    <row r="25" ht="15">
      <c r="C25" s="132"/>
    </row>
    <row r="26" ht="15">
      <c r="C26" s="132"/>
    </row>
    <row r="27" ht="15">
      <c r="C27" s="132"/>
    </row>
    <row r="28" ht="15">
      <c r="C28" s="132"/>
    </row>
    <row r="29" ht="15">
      <c r="C29" s="132"/>
    </row>
    <row r="30" ht="15">
      <c r="C30" s="132"/>
    </row>
    <row r="31" ht="15">
      <c r="C31" s="132"/>
    </row>
    <row r="32" ht="15">
      <c r="C32" s="132"/>
    </row>
    <row r="33" ht="15">
      <c r="C33" s="132"/>
    </row>
    <row r="34" ht="15">
      <c r="C34" s="132"/>
    </row>
    <row r="35" ht="15">
      <c r="C35" s="132"/>
    </row>
    <row r="36" ht="15">
      <c r="C36" s="132"/>
    </row>
    <row r="37" ht="15">
      <c r="C37" s="132"/>
    </row>
    <row r="38" ht="15">
      <c r="C38" s="132"/>
    </row>
    <row r="39" ht="15">
      <c r="C39" s="132"/>
    </row>
    <row r="40" ht="15">
      <c r="C40" s="132"/>
    </row>
    <row r="41" ht="15">
      <c r="C41" s="132"/>
    </row>
    <row r="42" ht="15">
      <c r="C42" s="132"/>
    </row>
    <row r="43" ht="15">
      <c r="C43" s="132"/>
    </row>
    <row r="44" ht="15">
      <c r="C44" s="132"/>
    </row>
    <row r="45" ht="15">
      <c r="C45" s="132"/>
    </row>
    <row r="46" ht="15">
      <c r="C46" s="132"/>
    </row>
    <row r="47" ht="15">
      <c r="C47" s="132"/>
    </row>
    <row r="48" ht="15">
      <c r="C48" s="132"/>
    </row>
    <row r="49" ht="15">
      <c r="C49" s="132"/>
    </row>
    <row r="50" ht="15">
      <c r="C50" s="132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dimension ref="A1:N102"/>
  <sheetViews>
    <sheetView showGridLines="0" zoomScale="70" zoomScaleNormal="70" workbookViewId="0" topLeftCell="A28">
      <selection activeCell="B35" sqref="B35"/>
    </sheetView>
  </sheetViews>
  <sheetFormatPr defaultColWidth="9.140625" defaultRowHeight="15" customHeight="1"/>
  <cols>
    <col min="1" max="1" width="6.7109375" style="8" customWidth="1"/>
    <col min="2" max="2" width="75.7109375" style="7" customWidth="1"/>
    <col min="3" max="3" width="45.7109375" style="7" customWidth="1"/>
    <col min="4" max="5" width="30.7109375" style="7" customWidth="1"/>
    <col min="6" max="6" width="15.7109375" style="7" customWidth="1"/>
    <col min="7" max="10" width="30.7109375" style="7" customWidth="1"/>
    <col min="11" max="16384" width="9.140625" style="7" customWidth="1"/>
  </cols>
  <sheetData>
    <row r="1" spans="1:11" ht="45" customHeight="1">
      <c r="A1" s="1" t="s">
        <v>0</v>
      </c>
      <c r="K1" s="135"/>
    </row>
    <row r="2" ht="15">
      <c r="K2" s="135"/>
    </row>
    <row r="3" spans="1:11" ht="30" customHeight="1" thickBot="1">
      <c r="A3" s="104"/>
      <c r="B3" s="3" t="s">
        <v>99</v>
      </c>
      <c r="C3" s="10"/>
      <c r="D3" s="10"/>
      <c r="E3" s="10"/>
      <c r="F3" s="10"/>
      <c r="G3" s="10"/>
      <c r="H3" s="10"/>
      <c r="I3" s="10"/>
      <c r="J3" s="10"/>
      <c r="K3" s="135"/>
    </row>
    <row r="4" ht="15">
      <c r="K4" s="135"/>
    </row>
    <row r="5" spans="1:11" ht="20.1" customHeight="1" thickBot="1">
      <c r="A5" s="104"/>
      <c r="B5" s="105" t="s">
        <v>100</v>
      </c>
      <c r="C5" s="10"/>
      <c r="D5" s="10"/>
      <c r="E5" s="10"/>
      <c r="F5" s="10"/>
      <c r="G5" s="10"/>
      <c r="H5" s="10"/>
      <c r="I5" s="10"/>
      <c r="J5" s="10"/>
      <c r="K5" s="135"/>
    </row>
    <row r="6" spans="1:13" ht="15.75">
      <c r="A6" s="54"/>
      <c r="B6" s="55" t="s">
        <v>101</v>
      </c>
      <c r="C6" s="54"/>
      <c r="D6" s="54"/>
      <c r="E6" s="54"/>
      <c r="F6" s="54"/>
      <c r="G6" s="54"/>
      <c r="H6" s="54"/>
      <c r="I6" s="54"/>
      <c r="J6" s="54"/>
      <c r="K6" s="136"/>
      <c r="L6" s="54"/>
      <c r="M6" s="53"/>
    </row>
    <row r="7" spans="1:13" ht="15.75">
      <c r="A7" s="54"/>
      <c r="B7" s="55"/>
      <c r="C7" s="54"/>
      <c r="D7" s="54"/>
      <c r="E7" s="54"/>
      <c r="F7" s="54"/>
      <c r="G7" s="54"/>
      <c r="H7" s="54"/>
      <c r="I7" s="54"/>
      <c r="J7" s="54"/>
      <c r="K7" s="136"/>
      <c r="L7" s="54"/>
      <c r="M7" s="53"/>
    </row>
    <row r="8" spans="1:11" ht="15">
      <c r="A8" s="66" t="s">
        <v>74</v>
      </c>
      <c r="B8" s="70" t="s">
        <v>102</v>
      </c>
      <c r="C8" s="13"/>
      <c r="D8" s="13"/>
      <c r="E8" s="13"/>
      <c r="F8" s="8"/>
      <c r="G8" s="8"/>
      <c r="H8" s="8"/>
      <c r="I8" s="8"/>
      <c r="J8" s="8"/>
      <c r="K8" s="137"/>
    </row>
    <row r="9" spans="1:14" ht="15">
      <c r="A9" s="5" t="s">
        <v>103</v>
      </c>
      <c r="B9" s="106" t="s">
        <v>104</v>
      </c>
      <c r="C9" s="14"/>
      <c r="D9" s="14"/>
      <c r="E9" s="14"/>
      <c r="F9" s="14"/>
      <c r="G9" s="14"/>
      <c r="H9" s="14"/>
      <c r="I9" s="15"/>
      <c r="J9" s="6"/>
      <c r="K9" s="138"/>
      <c r="L9" s="6"/>
      <c r="M9" s="6"/>
      <c r="N9" s="6"/>
    </row>
    <row r="10" spans="1:11" ht="51">
      <c r="A10" s="4" t="s">
        <v>105</v>
      </c>
      <c r="B10" s="125" t="s">
        <v>274</v>
      </c>
      <c r="C10" s="15"/>
      <c r="D10" s="14"/>
      <c r="E10" s="14"/>
      <c r="F10" s="6"/>
      <c r="G10" s="6"/>
      <c r="H10" s="6"/>
      <c r="I10" s="6"/>
      <c r="J10" s="6"/>
      <c r="K10" s="135"/>
    </row>
    <row r="11" ht="15">
      <c r="K11" s="135"/>
    </row>
    <row r="12" spans="1:11" ht="20.1" customHeight="1" thickBot="1">
      <c r="A12" s="104"/>
      <c r="B12" s="11" t="s">
        <v>106</v>
      </c>
      <c r="C12" s="10"/>
      <c r="D12" s="10"/>
      <c r="E12" s="10"/>
      <c r="F12" s="10"/>
      <c r="G12" s="10"/>
      <c r="H12" s="10"/>
      <c r="I12" s="10"/>
      <c r="J12" s="10"/>
      <c r="K12" s="135"/>
    </row>
    <row r="13" spans="1:14" ht="15" customHeight="1">
      <c r="A13" s="54"/>
      <c r="B13" s="55" t="s">
        <v>107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</row>
    <row r="14" spans="2:13" ht="15" customHeight="1">
      <c r="B14" s="23" t="s">
        <v>108</v>
      </c>
      <c r="M14" s="53"/>
    </row>
    <row r="15" spans="2:11" ht="15">
      <c r="B15" s="23" t="s">
        <v>246</v>
      </c>
      <c r="K15" s="135"/>
    </row>
    <row r="16" spans="2:12" ht="15">
      <c r="B16" s="23" t="s">
        <v>110</v>
      </c>
      <c r="K16" s="135"/>
      <c r="L16" s="53"/>
    </row>
    <row r="17" spans="2:13" ht="15">
      <c r="B17" s="23" t="s">
        <v>111</v>
      </c>
      <c r="L17" s="135"/>
      <c r="M17" s="53"/>
    </row>
    <row r="18" spans="2:13" ht="15">
      <c r="B18" s="23"/>
      <c r="K18" s="135"/>
      <c r="M18" s="53"/>
    </row>
    <row r="19" spans="1:11" s="6" customFormat="1" ht="25.5">
      <c r="A19" s="66" t="s">
        <v>74</v>
      </c>
      <c r="B19" s="107" t="s">
        <v>102</v>
      </c>
      <c r="C19" s="107" t="s">
        <v>2</v>
      </c>
      <c r="D19" s="107" t="s">
        <v>112</v>
      </c>
      <c r="E19" s="107" t="s">
        <v>113</v>
      </c>
      <c r="F19" s="107" t="s">
        <v>114</v>
      </c>
      <c r="G19" s="108" t="s">
        <v>115</v>
      </c>
      <c r="H19" s="108" t="s">
        <v>116</v>
      </c>
      <c r="I19" s="108" t="s">
        <v>53</v>
      </c>
      <c r="J19" s="70" t="s">
        <v>117</v>
      </c>
      <c r="K19" s="139"/>
    </row>
    <row r="20" spans="1:11" ht="15">
      <c r="A20" s="109" t="s">
        <v>118</v>
      </c>
      <c r="B20" s="110" t="s">
        <v>119</v>
      </c>
      <c r="C20" s="16"/>
      <c r="D20" s="16"/>
      <c r="E20" s="16"/>
      <c r="F20" s="111"/>
      <c r="G20" s="111"/>
      <c r="H20" s="111"/>
      <c r="I20" s="111"/>
      <c r="J20" s="112"/>
      <c r="K20" s="137"/>
    </row>
    <row r="21" spans="1:11" ht="76.5">
      <c r="A21" s="201" t="s">
        <v>256</v>
      </c>
      <c r="B21" s="202" t="s">
        <v>254</v>
      </c>
      <c r="C21" s="44"/>
      <c r="D21" s="113" t="s">
        <v>121</v>
      </c>
      <c r="E21" s="72"/>
      <c r="F21" s="47"/>
      <c r="G21" s="45"/>
      <c r="H21" s="45"/>
      <c r="I21" s="45"/>
      <c r="J21" s="46"/>
      <c r="K21" s="135"/>
    </row>
    <row r="22" spans="1:11" ht="76.5">
      <c r="A22" s="201" t="s">
        <v>255</v>
      </c>
      <c r="B22" s="202" t="str">
        <f>B21</f>
        <v xml:space="preserve">
zpracování a předání DUR Realizace dvoupruhové nebo vícepruhové pozemní komunikace, přičemž:
▪ předpokládané investiční náklady Realizace byly alespoň 1 000 mil. Kč bez DPH
</v>
      </c>
      <c r="C22" s="44"/>
      <c r="D22" s="113" t="s">
        <v>121</v>
      </c>
      <c r="E22" s="72"/>
      <c r="F22" s="47"/>
      <c r="G22" s="45"/>
      <c r="H22" s="45"/>
      <c r="I22" s="45"/>
      <c r="J22" s="46"/>
      <c r="K22" s="135"/>
    </row>
    <row r="23" spans="1:11" ht="76.5">
      <c r="A23" s="201" t="s">
        <v>257</v>
      </c>
      <c r="B23" s="202" t="s">
        <v>259</v>
      </c>
      <c r="C23" s="44"/>
      <c r="D23" s="113" t="s">
        <v>121</v>
      </c>
      <c r="E23" s="72"/>
      <c r="F23" s="47"/>
      <c r="G23" s="45"/>
      <c r="H23" s="45"/>
      <c r="I23" s="45"/>
      <c r="J23" s="46"/>
      <c r="K23" s="135"/>
    </row>
    <row r="24" spans="1:11" ht="76.5">
      <c r="A24" s="201" t="s">
        <v>258</v>
      </c>
      <c r="B24" s="202" t="str">
        <f>B23</f>
        <v xml:space="preserve">
zpracování a předání DSP nebo DUSP Realizace dvoupruhové nebo vícepruhové pozemní komunikace, přičemž:
▪ předpokládané investiční náklady Realizace byly alespoň 1 000 mil. Kč bez DPH
</v>
      </c>
      <c r="C24" s="44"/>
      <c r="D24" s="113" t="s">
        <v>121</v>
      </c>
      <c r="E24" s="72"/>
      <c r="F24" s="47"/>
      <c r="G24" s="45"/>
      <c r="H24" s="45"/>
      <c r="I24" s="45"/>
      <c r="J24" s="46"/>
      <c r="K24" s="135"/>
    </row>
    <row r="25" spans="1:11" ht="76.5">
      <c r="A25" s="201" t="s">
        <v>123</v>
      </c>
      <c r="B25" s="202" t="s">
        <v>260</v>
      </c>
      <c r="C25" s="44"/>
      <c r="D25" s="113" t="s">
        <v>121</v>
      </c>
      <c r="E25" s="72"/>
      <c r="F25" s="47"/>
      <c r="G25" s="45"/>
      <c r="H25" s="45"/>
      <c r="I25" s="45"/>
      <c r="J25" s="46"/>
      <c r="K25" s="135"/>
    </row>
    <row r="26" spans="1:11" ht="76.5">
      <c r="A26" s="201" t="s">
        <v>125</v>
      </c>
      <c r="B26" s="202" t="str">
        <f>B25</f>
        <v xml:space="preserve">
zpracování a předání DVZ Realizace dvoupruhové nebo vícepruhové pozemní komunikace, přičemž:
▪ předpokládané investiční náklady Realizace byly alespoň 1 000 mil. Kč bez DPH
</v>
      </c>
      <c r="C26" s="44"/>
      <c r="D26" s="113" t="s">
        <v>121</v>
      </c>
      <c r="E26" s="72"/>
      <c r="F26" s="47"/>
      <c r="G26" s="45"/>
      <c r="H26" s="45"/>
      <c r="I26" s="45"/>
      <c r="J26" s="46"/>
      <c r="K26" s="135"/>
    </row>
    <row r="27" spans="1:11" ht="76.5">
      <c r="A27" s="201" t="s">
        <v>126</v>
      </c>
      <c r="B27" s="202" t="s">
        <v>261</v>
      </c>
      <c r="C27" s="44"/>
      <c r="D27" s="113" t="s">
        <v>124</v>
      </c>
      <c r="E27" s="72"/>
      <c r="F27" s="47"/>
      <c r="G27" s="45"/>
      <c r="H27" s="45"/>
      <c r="I27" s="45"/>
      <c r="J27" s="46"/>
      <c r="K27" s="135"/>
    </row>
    <row r="28" spans="1:11" ht="76.5">
      <c r="A28" s="201" t="s">
        <v>127</v>
      </c>
      <c r="B28" s="202" t="str">
        <f>B27</f>
        <v xml:space="preserve">
zpracování a předání DUR Realizace vícepolového mostu na dvoupruhové nebo vícepruhové pozemní komunikaci, přičemž:
▪ délka přemostění byla alespoň 200 metrů
</v>
      </c>
      <c r="C28" s="44"/>
      <c r="D28" s="113" t="s">
        <v>124</v>
      </c>
      <c r="E28" s="72"/>
      <c r="F28" s="47"/>
      <c r="G28" s="45"/>
      <c r="H28" s="45"/>
      <c r="I28" s="45"/>
      <c r="J28" s="46"/>
      <c r="K28" s="135"/>
    </row>
    <row r="29" spans="1:11" ht="76.5">
      <c r="A29" s="201" t="s">
        <v>262</v>
      </c>
      <c r="B29" s="202" t="s">
        <v>264</v>
      </c>
      <c r="C29" s="44"/>
      <c r="D29" s="113" t="s">
        <v>124</v>
      </c>
      <c r="E29" s="72"/>
      <c r="F29" s="47"/>
      <c r="G29" s="45"/>
      <c r="H29" s="45"/>
      <c r="I29" s="45"/>
      <c r="J29" s="46"/>
      <c r="K29" s="135"/>
    </row>
    <row r="30" spans="1:11" ht="76.5">
      <c r="A30" s="201" t="s">
        <v>263</v>
      </c>
      <c r="B30" s="202" t="str">
        <f>B29</f>
        <v xml:space="preserve">
zpracování a předání DSP nebo DUSP Realizace vícepolového mostu na dvoupruhové nebo vícepruhové pozemní komunikaci, přičemž:
▪ délka přemostění byla alespoň 200 metrů
</v>
      </c>
      <c r="C30" s="44"/>
      <c r="D30" s="113" t="s">
        <v>124</v>
      </c>
      <c r="E30" s="72"/>
      <c r="F30" s="47"/>
      <c r="G30" s="45"/>
      <c r="H30" s="45"/>
      <c r="I30" s="45"/>
      <c r="J30" s="46"/>
      <c r="K30" s="135"/>
    </row>
    <row r="31" spans="1:11" ht="76.5">
      <c r="A31" s="201" t="s">
        <v>265</v>
      </c>
      <c r="B31" s="202" t="s">
        <v>267</v>
      </c>
      <c r="C31" s="44"/>
      <c r="D31" s="113" t="s">
        <v>124</v>
      </c>
      <c r="E31" s="72"/>
      <c r="F31" s="47"/>
      <c r="G31" s="45"/>
      <c r="H31" s="45"/>
      <c r="I31" s="45"/>
      <c r="J31" s="46"/>
      <c r="K31" s="135"/>
    </row>
    <row r="32" spans="1:11" ht="76.5">
      <c r="A32" s="201" t="s">
        <v>266</v>
      </c>
      <c r="B32" s="202" t="str">
        <f>B31</f>
        <v xml:space="preserve">
zpracování a předání DVZ Realizace vícepolového mostu na dvoupruhové nebo vícepruhové pozemní komunikaci, přičemž:
▪ délka přemostění byla alespoň 200 metrů
</v>
      </c>
      <c r="C32" s="44"/>
      <c r="D32" s="113" t="s">
        <v>124</v>
      </c>
      <c r="E32" s="72"/>
      <c r="F32" s="47"/>
      <c r="G32" s="45"/>
      <c r="H32" s="45"/>
      <c r="I32" s="45"/>
      <c r="J32" s="46"/>
      <c r="K32" s="135"/>
    </row>
    <row r="33" spans="1:11" ht="127.5">
      <c r="A33" s="201" t="s">
        <v>268</v>
      </c>
      <c r="B33" s="203" t="s">
        <v>270</v>
      </c>
      <c r="C33" s="44"/>
      <c r="D33" s="113" t="s">
        <v>269</v>
      </c>
      <c r="E33" s="72"/>
      <c r="F33" s="47"/>
      <c r="G33" s="45"/>
      <c r="H33" s="45"/>
      <c r="I33" s="45"/>
      <c r="J33" s="46"/>
      <c r="K33" s="135"/>
    </row>
    <row r="34" spans="1:11" ht="127.5">
      <c r="A34" s="201" t="s">
        <v>273</v>
      </c>
      <c r="B34" s="203" t="str">
        <f>B33</f>
        <v xml:space="preserve">
inženýrskou činnost spojenou s vydáním rozhodnutí o umístění stavby Realizace dvoupruhové nebo vícepruhové pozemní komunikace, přičemž:
▪ činnost zahrnovala zpracování a podání žádosti o vydání rozhodnutí
▪ délka pozemní komunikace byla alespoň 5 km
[Nesmíte uvést zakázku, u které bylo dotčené řízení o vydání Rozhodnutí zastaveno z důsledku pochybení zpracovatele žádosti.]
</v>
      </c>
      <c r="C34" s="44"/>
      <c r="D34" s="113" t="s">
        <v>269</v>
      </c>
      <c r="E34" s="72"/>
      <c r="F34" s="47"/>
      <c r="G34" s="45"/>
      <c r="H34" s="45"/>
      <c r="I34" s="45"/>
      <c r="J34" s="46"/>
      <c r="K34" s="135"/>
    </row>
    <row r="35" spans="1:11" ht="127.5">
      <c r="A35" s="201" t="s">
        <v>272</v>
      </c>
      <c r="B35" s="203" t="s">
        <v>271</v>
      </c>
      <c r="C35" s="44"/>
      <c r="D35" s="113" t="s">
        <v>269</v>
      </c>
      <c r="E35" s="72"/>
      <c r="F35" s="47"/>
      <c r="G35" s="45"/>
      <c r="H35" s="45"/>
      <c r="I35" s="45"/>
      <c r="J35" s="46"/>
      <c r="K35" s="135"/>
    </row>
    <row r="36" ht="15">
      <c r="K36" s="135"/>
    </row>
    <row r="37" spans="1:11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35"/>
    </row>
    <row r="38" spans="2:11" ht="15">
      <c r="B38" s="23"/>
      <c r="D38" s="6"/>
      <c r="E38" s="6"/>
      <c r="K38" s="135"/>
    </row>
    <row r="39" spans="1:11" s="23" customFormat="1" ht="30" customHeight="1" thickBot="1">
      <c r="A39" s="114"/>
      <c r="B39" s="2" t="s">
        <v>128</v>
      </c>
      <c r="C39" s="22"/>
      <c r="D39" s="22"/>
      <c r="E39" s="22"/>
      <c r="F39" s="22"/>
      <c r="G39" s="22"/>
      <c r="H39" s="22"/>
      <c r="I39" s="22"/>
      <c r="J39" s="22"/>
      <c r="K39" s="135"/>
    </row>
    <row r="40" spans="2:13" ht="15">
      <c r="B40" s="23" t="s">
        <v>129</v>
      </c>
      <c r="K40" s="135"/>
      <c r="M40" s="53"/>
    </row>
    <row r="41" spans="2:11" ht="15">
      <c r="B41" s="23" t="s">
        <v>130</v>
      </c>
      <c r="K41" s="135"/>
    </row>
    <row r="42" spans="2:11" ht="15">
      <c r="B42" s="23" t="s">
        <v>245</v>
      </c>
      <c r="K42" s="135"/>
    </row>
    <row r="43" ht="15">
      <c r="K43" s="135"/>
    </row>
    <row r="44" ht="15">
      <c r="K44" s="135"/>
    </row>
    <row r="45" ht="15">
      <c r="K45" s="135"/>
    </row>
    <row r="46" ht="15">
      <c r="K46" s="135"/>
    </row>
    <row r="47" ht="15">
      <c r="K47" s="135"/>
    </row>
    <row r="48" ht="15">
      <c r="K48" s="135"/>
    </row>
    <row r="49" ht="15">
      <c r="K49" s="135"/>
    </row>
    <row r="50" ht="15">
      <c r="K50" s="135"/>
    </row>
    <row r="51" ht="15">
      <c r="K51" s="135"/>
    </row>
    <row r="52" ht="15">
      <c r="K52" s="135"/>
    </row>
    <row r="53" ht="15">
      <c r="K53" s="135"/>
    </row>
    <row r="54" ht="15">
      <c r="K54" s="135"/>
    </row>
    <row r="55" ht="15">
      <c r="K55" s="135"/>
    </row>
    <row r="56" ht="15">
      <c r="K56" s="135"/>
    </row>
    <row r="57" ht="15">
      <c r="K57" s="135"/>
    </row>
    <row r="58" ht="15">
      <c r="K58" s="135"/>
    </row>
    <row r="59" ht="15">
      <c r="K59" s="135"/>
    </row>
    <row r="60" ht="15">
      <c r="K60" s="135"/>
    </row>
    <row r="61" ht="15">
      <c r="K61" s="135"/>
    </row>
    <row r="62" ht="15">
      <c r="K62" s="135"/>
    </row>
    <row r="63" ht="15">
      <c r="K63" s="135"/>
    </row>
    <row r="64" ht="15">
      <c r="K64" s="135"/>
    </row>
    <row r="65" ht="15">
      <c r="K65" s="135"/>
    </row>
    <row r="66" ht="15">
      <c r="K66" s="135"/>
    </row>
    <row r="67" ht="15">
      <c r="K67" s="135"/>
    </row>
    <row r="68" ht="15">
      <c r="K68" s="135"/>
    </row>
    <row r="69" ht="15">
      <c r="K69" s="135"/>
    </row>
    <row r="70" ht="15">
      <c r="K70" s="135"/>
    </row>
    <row r="71" ht="15">
      <c r="K71" s="135"/>
    </row>
    <row r="72" ht="15">
      <c r="K72" s="135"/>
    </row>
    <row r="73" ht="15">
      <c r="K73" s="135"/>
    </row>
    <row r="74" ht="15">
      <c r="K74" s="135"/>
    </row>
    <row r="75" ht="15">
      <c r="K75" s="135"/>
    </row>
    <row r="76" ht="15">
      <c r="K76" s="135"/>
    </row>
    <row r="77" ht="15">
      <c r="K77" s="135"/>
    </row>
    <row r="78" ht="15">
      <c r="K78" s="135"/>
    </row>
    <row r="79" ht="15">
      <c r="K79" s="135"/>
    </row>
    <row r="80" ht="15">
      <c r="K80" s="135"/>
    </row>
    <row r="81" ht="15">
      <c r="K81" s="135"/>
    </row>
    <row r="82" ht="15">
      <c r="K82" s="135"/>
    </row>
    <row r="83" ht="15">
      <c r="K83" s="135"/>
    </row>
    <row r="84" ht="15">
      <c r="K84" s="135"/>
    </row>
    <row r="85" ht="15">
      <c r="K85" s="135"/>
    </row>
    <row r="86" ht="15">
      <c r="K86" s="135"/>
    </row>
    <row r="87" ht="15">
      <c r="K87" s="135"/>
    </row>
    <row r="88" ht="15">
      <c r="K88" s="135"/>
    </row>
    <row r="89" ht="15">
      <c r="K89" s="135"/>
    </row>
    <row r="90" ht="15">
      <c r="K90" s="135"/>
    </row>
    <row r="91" ht="15">
      <c r="K91" s="135"/>
    </row>
    <row r="92" ht="15">
      <c r="K92" s="135"/>
    </row>
    <row r="93" ht="15">
      <c r="K93" s="135"/>
    </row>
    <row r="94" ht="15">
      <c r="K94" s="135"/>
    </row>
    <row r="95" ht="15">
      <c r="K95" s="135"/>
    </row>
    <row r="96" ht="15">
      <c r="K96" s="135"/>
    </row>
    <row r="97" ht="15">
      <c r="K97" s="135"/>
    </row>
    <row r="98" ht="15">
      <c r="K98" s="135"/>
    </row>
    <row r="99" ht="15">
      <c r="K99" s="135"/>
    </row>
    <row r="100" ht="15">
      <c r="K100" s="135"/>
    </row>
    <row r="101" ht="15">
      <c r="K101" s="135"/>
    </row>
    <row r="102" ht="15">
      <c r="K102" s="135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  <ignoredErrors>
    <ignoredError sqref="A9 A2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>NT Service\spsearch</DisplayName>
        <AccountId>3</AccountId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4D7C0A-B3BC-4B0D-BF74-8426A1D73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7bd14cce-1339-4bb4-9af8-b45e724f4b2a"/>
    <ds:schemaRef ds:uri="http://schemas.microsoft.com/office/infopath/2007/PartnerControls"/>
    <ds:schemaRef ds:uri="766b78ca-9d04-4f54-a46e-248eb875529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2023-04-11T14:42:15Z</cp:lastPrinted>
  <dcterms:created xsi:type="dcterms:W3CDTF">2021-10-18T11:32:55Z</dcterms:created>
  <dcterms:modified xsi:type="dcterms:W3CDTF">2023-06-29T11:01:35Z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Order">
    <vt:r8>363600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