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430 - Veřejné osvětlen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 430 - Veřejné osvětlen...'!$C$124:$K$454</definedName>
    <definedName name="_xlnm.Print_Area" localSheetId="1">'SO 430 - Veřejné osvětlen...'!$C$4:$J$76,'SO 430 - Veřejné osvětlen...'!$C$82:$J$106,'SO 430 - Veřejné osvětlen...'!$C$112:$K$454</definedName>
    <definedName name="_xlnm.Print_Titles" localSheetId="1">'SO 430 - Veřejné osvětlen...'!$124:$124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36"/>
  <c r="BH436"/>
  <c r="BG436"/>
  <c r="BF436"/>
  <c r="T436"/>
  <c r="R436"/>
  <c r="P436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0"/>
  <c r="BH420"/>
  <c r="BG420"/>
  <c r="BF420"/>
  <c r="T420"/>
  <c r="R420"/>
  <c r="P420"/>
  <c r="BI414"/>
  <c r="BH414"/>
  <c r="BG414"/>
  <c r="BF414"/>
  <c r="T414"/>
  <c r="R414"/>
  <c r="P414"/>
  <c r="BI409"/>
  <c r="BH409"/>
  <c r="BG409"/>
  <c r="BF409"/>
  <c r="T409"/>
  <c r="R409"/>
  <c r="P409"/>
  <c r="BI405"/>
  <c r="BH405"/>
  <c r="BG405"/>
  <c r="BF405"/>
  <c r="T405"/>
  <c r="R405"/>
  <c r="P405"/>
  <c r="BI400"/>
  <c r="BH400"/>
  <c r="BG400"/>
  <c r="BF400"/>
  <c r="T400"/>
  <c r="R400"/>
  <c r="P400"/>
  <c r="BI396"/>
  <c r="BH396"/>
  <c r="BG396"/>
  <c r="BF396"/>
  <c r="T396"/>
  <c r="R396"/>
  <c r="P396"/>
  <c r="BI391"/>
  <c r="BH391"/>
  <c r="BG391"/>
  <c r="BF391"/>
  <c r="T391"/>
  <c r="R391"/>
  <c r="P391"/>
  <c r="BI389"/>
  <c r="BH389"/>
  <c r="BG389"/>
  <c r="BF389"/>
  <c r="T389"/>
  <c r="R389"/>
  <c r="P389"/>
  <c r="BI384"/>
  <c r="BH384"/>
  <c r="BG384"/>
  <c r="BF384"/>
  <c r="T384"/>
  <c r="R384"/>
  <c r="P384"/>
  <c r="BI379"/>
  <c r="BH379"/>
  <c r="BG379"/>
  <c r="BF379"/>
  <c r="T379"/>
  <c r="R379"/>
  <c r="P379"/>
  <c r="BI374"/>
  <c r="BH374"/>
  <c r="BG374"/>
  <c r="BF374"/>
  <c r="T374"/>
  <c r="R374"/>
  <c r="P374"/>
  <c r="BI368"/>
  <c r="BH368"/>
  <c r="BG368"/>
  <c r="BF368"/>
  <c r="T368"/>
  <c r="R368"/>
  <c r="P368"/>
  <c r="BI363"/>
  <c r="BH363"/>
  <c r="BG363"/>
  <c r="BF363"/>
  <c r="T363"/>
  <c r="R363"/>
  <c r="P363"/>
  <c r="BI357"/>
  <c r="BH357"/>
  <c r="BG357"/>
  <c r="BF357"/>
  <c r="T357"/>
  <c r="R357"/>
  <c r="P357"/>
  <c r="BI353"/>
  <c r="BH353"/>
  <c r="BG353"/>
  <c r="BF353"/>
  <c r="T353"/>
  <c r="R353"/>
  <c r="P353"/>
  <c r="BI348"/>
  <c r="BH348"/>
  <c r="BG348"/>
  <c r="BF348"/>
  <c r="T348"/>
  <c r="R348"/>
  <c r="P348"/>
  <c r="BI343"/>
  <c r="BH343"/>
  <c r="BG343"/>
  <c r="BF343"/>
  <c r="T343"/>
  <c r="R343"/>
  <c r="P343"/>
  <c r="BI340"/>
  <c r="BH340"/>
  <c r="BG340"/>
  <c r="BF340"/>
  <c r="T340"/>
  <c r="T339"/>
  <c r="R340"/>
  <c r="R339"/>
  <c r="P340"/>
  <c r="P339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5"/>
  <c r="BH315"/>
  <c r="BG315"/>
  <c r="BF315"/>
  <c r="T315"/>
  <c r="R315"/>
  <c r="P315"/>
  <c r="BI310"/>
  <c r="BH310"/>
  <c r="BG310"/>
  <c r="BF310"/>
  <c r="T310"/>
  <c r="R310"/>
  <c r="P310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7"/>
  <c r="BH277"/>
  <c r="BG277"/>
  <c r="BF277"/>
  <c r="T277"/>
  <c r="R277"/>
  <c r="P277"/>
  <c r="BI272"/>
  <c r="BH272"/>
  <c r="BG272"/>
  <c r="BF272"/>
  <c r="T272"/>
  <c r="R272"/>
  <c r="P272"/>
  <c r="BI267"/>
  <c r="BH267"/>
  <c r="BG267"/>
  <c r="BF267"/>
  <c r="T267"/>
  <c r="R267"/>
  <c r="P267"/>
  <c r="BI262"/>
  <c r="BH262"/>
  <c r="BG262"/>
  <c r="BF262"/>
  <c r="T262"/>
  <c r="R262"/>
  <c r="P262"/>
  <c r="BI257"/>
  <c r="BH257"/>
  <c r="BG257"/>
  <c r="BF257"/>
  <c r="T257"/>
  <c r="R257"/>
  <c r="P257"/>
  <c r="BI252"/>
  <c r="BH252"/>
  <c r="BG252"/>
  <c r="BF252"/>
  <c r="T252"/>
  <c r="R252"/>
  <c r="P252"/>
  <c r="BI248"/>
  <c r="BH248"/>
  <c r="BG248"/>
  <c r="BF248"/>
  <c r="T248"/>
  <c r="R248"/>
  <c r="P248"/>
  <c r="BI243"/>
  <c r="BH243"/>
  <c r="BG243"/>
  <c r="BF243"/>
  <c r="T243"/>
  <c r="R243"/>
  <c r="P243"/>
  <c r="BI241"/>
  <c r="BH241"/>
  <c r="BG241"/>
  <c r="BF241"/>
  <c r="T241"/>
  <c r="R241"/>
  <c r="P241"/>
  <c r="BI237"/>
  <c r="BH237"/>
  <c r="BG237"/>
  <c r="BF237"/>
  <c r="T237"/>
  <c r="R237"/>
  <c r="P237"/>
  <c r="BI229"/>
  <c r="BH229"/>
  <c r="BG229"/>
  <c r="BF229"/>
  <c r="T229"/>
  <c r="R229"/>
  <c r="P229"/>
  <c r="BI225"/>
  <c r="BH225"/>
  <c r="BG225"/>
  <c r="BF225"/>
  <c r="T225"/>
  <c r="R225"/>
  <c r="P225"/>
  <c r="BI220"/>
  <c r="BH220"/>
  <c r="BG220"/>
  <c r="BF220"/>
  <c r="T220"/>
  <c r="R220"/>
  <c r="P220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T175"/>
  <c r="R176"/>
  <c r="R175"/>
  <c r="P176"/>
  <c r="P175"/>
  <c r="BI170"/>
  <c r="BH170"/>
  <c r="BG170"/>
  <c r="BF170"/>
  <c r="T170"/>
  <c r="R170"/>
  <c r="P170"/>
  <c r="BI165"/>
  <c r="BH165"/>
  <c r="BG165"/>
  <c r="BF165"/>
  <c r="T165"/>
  <c r="R165"/>
  <c r="P165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F119"/>
  <c r="E117"/>
  <c r="F89"/>
  <c r="E87"/>
  <c r="J24"/>
  <c r="E24"/>
  <c r="J92"/>
  <c r="J23"/>
  <c r="J21"/>
  <c r="E21"/>
  <c r="J121"/>
  <c r="J20"/>
  <c r="J18"/>
  <c r="E18"/>
  <c r="F122"/>
  <c r="J17"/>
  <c r="J15"/>
  <c r="E15"/>
  <c r="F121"/>
  <c r="J14"/>
  <c r="J12"/>
  <c r="J89"/>
  <c r="E7"/>
  <c r="E85"/>
  <c i="1" r="L90"/>
  <c r="AM90"/>
  <c r="AM89"/>
  <c r="L89"/>
  <c r="AM87"/>
  <c r="L87"/>
  <c r="L85"/>
  <c r="L84"/>
  <c i="2" r="J436"/>
  <c r="BK414"/>
  <c r="BK379"/>
  <c r="BK300"/>
  <c r="J191"/>
  <c r="BK436"/>
  <c r="J396"/>
  <c r="BK315"/>
  <c r="J209"/>
  <c r="J357"/>
  <c r="BK310"/>
  <c r="BK283"/>
  <c r="J147"/>
  <c r="BK248"/>
  <c r="BK450"/>
  <c r="BK243"/>
  <c r="BK138"/>
  <c r="J291"/>
  <c r="J229"/>
  <c i="1" r="AS94"/>
  <c i="2" r="BK176"/>
  <c r="J431"/>
  <c r="J409"/>
  <c r="J363"/>
  <c r="J218"/>
  <c r="BK431"/>
  <c r="BK405"/>
  <c r="J368"/>
  <c r="BK295"/>
  <c r="BK201"/>
  <c r="BK348"/>
  <c r="J252"/>
  <c r="J295"/>
  <c r="BK157"/>
  <c r="J310"/>
  <c r="J267"/>
  <c r="J176"/>
  <c r="J320"/>
  <c r="J237"/>
  <c r="J157"/>
  <c r="BK204"/>
  <c r="BK147"/>
  <c r="BK447"/>
  <c r="BK420"/>
  <c r="J384"/>
  <c r="BK328"/>
  <c r="J225"/>
  <c r="J133"/>
  <c r="J420"/>
  <c r="BK391"/>
  <c r="J328"/>
  <c r="BK272"/>
  <c r="J162"/>
  <c r="J343"/>
  <c r="BK304"/>
  <c r="J277"/>
  <c r="BK324"/>
  <c r="BK225"/>
  <c r="BK357"/>
  <c r="J283"/>
  <c r="BK343"/>
  <c r="BK252"/>
  <c r="BK165"/>
  <c r="BK213"/>
  <c r="J128"/>
  <c r="J444"/>
  <c r="J405"/>
  <c r="J374"/>
  <c r="J262"/>
  <c r="BK128"/>
  <c r="BK409"/>
  <c r="BK374"/>
  <c r="J300"/>
  <c r="J243"/>
  <c r="J391"/>
  <c r="J324"/>
  <c r="BK186"/>
  <c r="J304"/>
  <c r="J204"/>
  <c r="J315"/>
  <c r="BK220"/>
  <c r="BK363"/>
  <c r="J201"/>
  <c r="J138"/>
  <c r="BK196"/>
  <c r="BK142"/>
  <c r="BK428"/>
  <c r="J400"/>
  <c r="J332"/>
  <c r="J257"/>
  <c r="BK444"/>
  <c r="J414"/>
  <c r="BK384"/>
  <c r="BK353"/>
  <c r="BK257"/>
  <c r="J152"/>
  <c r="BK332"/>
  <c r="BK262"/>
  <c r="J340"/>
  <c r="BK181"/>
  <c r="J348"/>
  <c r="BK279"/>
  <c r="BK218"/>
  <c r="J336"/>
  <c r="J272"/>
  <c r="J170"/>
  <c r="J220"/>
  <c r="BK170"/>
  <c r="J447"/>
  <c r="BK396"/>
  <c r="BK320"/>
  <c r="J213"/>
  <c r="J428"/>
  <c r="BK400"/>
  <c r="J379"/>
  <c r="BK308"/>
  <c r="J248"/>
  <c r="BK368"/>
  <c r="J287"/>
  <c r="BK162"/>
  <c r="BK267"/>
  <c r="BK152"/>
  <c r="BK291"/>
  <c r="BK209"/>
  <c r="BK287"/>
  <c r="J196"/>
  <c r="BK241"/>
  <c r="BK191"/>
  <c r="J450"/>
  <c r="BK425"/>
  <c r="BK389"/>
  <c r="BK277"/>
  <c r="J186"/>
  <c r="J425"/>
  <c r="J389"/>
  <c r="BK340"/>
  <c r="J279"/>
  <c r="J165"/>
  <c r="BK336"/>
  <c r="J353"/>
  <c r="BK237"/>
  <c r="BK229"/>
  <c r="BK133"/>
  <c r="J308"/>
  <c r="J241"/>
  <c r="J142"/>
  <c r="J181"/>
  <c l="1" r="BK127"/>
  <c r="J127"/>
  <c r="J98"/>
  <c r="T127"/>
  <c r="R141"/>
  <c r="P161"/>
  <c r="BK342"/>
  <c r="J342"/>
  <c r="J105"/>
  <c r="T180"/>
  <c r="BK180"/>
  <c r="J180"/>
  <c r="J103"/>
  <c r="P180"/>
  <c r="P127"/>
  <c r="BK141"/>
  <c r="J141"/>
  <c r="J99"/>
  <c r="T141"/>
  <c r="R161"/>
  <c r="P342"/>
  <c r="R127"/>
  <c r="R126"/>
  <c r="P141"/>
  <c r="BK161"/>
  <c r="J161"/>
  <c r="J100"/>
  <c r="T161"/>
  <c r="R342"/>
  <c r="R180"/>
  <c r="R179"/>
  <c r="T342"/>
  <c r="BK175"/>
  <c r="J175"/>
  <c r="J101"/>
  <c r="BK339"/>
  <c r="J339"/>
  <c r="J104"/>
  <c r="E115"/>
  <c r="J122"/>
  <c r="BE186"/>
  <c r="BE138"/>
  <c r="F92"/>
  <c r="J119"/>
  <c r="BE147"/>
  <c r="BE152"/>
  <c r="BE162"/>
  <c r="BE220"/>
  <c r="BE243"/>
  <c r="BE332"/>
  <c r="BE368"/>
  <c r="BE374"/>
  <c r="BE204"/>
  <c r="BE262"/>
  <c r="BE277"/>
  <c r="BE287"/>
  <c r="BE340"/>
  <c r="BE343"/>
  <c r="BE142"/>
  <c r="BE176"/>
  <c r="BE209"/>
  <c r="BE291"/>
  <c r="BE336"/>
  <c r="F91"/>
  <c r="BE128"/>
  <c r="BE133"/>
  <c r="BE157"/>
  <c r="BE213"/>
  <c r="BE248"/>
  <c r="BE257"/>
  <c r="BE300"/>
  <c r="BE308"/>
  <c r="BE328"/>
  <c r="BE353"/>
  <c r="BE363"/>
  <c r="BE379"/>
  <c r="BE384"/>
  <c r="BE400"/>
  <c r="J91"/>
  <c r="BE191"/>
  <c r="BE196"/>
  <c r="BE218"/>
  <c r="BE225"/>
  <c r="BE229"/>
  <c r="BE237"/>
  <c r="BE241"/>
  <c r="BE267"/>
  <c r="BE304"/>
  <c r="BE320"/>
  <c r="BE324"/>
  <c r="BE389"/>
  <c r="BE396"/>
  <c r="BE409"/>
  <c r="BE436"/>
  <c r="BE165"/>
  <c r="BE170"/>
  <c r="BE181"/>
  <c r="BE201"/>
  <c r="BE252"/>
  <c r="BE272"/>
  <c r="BE279"/>
  <c r="BE283"/>
  <c r="BE295"/>
  <c r="BE310"/>
  <c r="BE315"/>
  <c r="BE348"/>
  <c r="BE357"/>
  <c r="BE391"/>
  <c r="BE405"/>
  <c r="BE414"/>
  <c r="BE420"/>
  <c r="BE425"/>
  <c r="BE428"/>
  <c r="BE431"/>
  <c r="BE444"/>
  <c r="BE447"/>
  <c r="BE450"/>
  <c r="F34"/>
  <c i="1" r="BA95"/>
  <c r="BA94"/>
  <c r="AW94"/>
  <c r="AK30"/>
  <c i="2" r="F35"/>
  <c i="1" r="BB95"/>
  <c r="BB94"/>
  <c r="W31"/>
  <c i="2" r="J34"/>
  <c i="1" r="AW95"/>
  <c i="2" r="F37"/>
  <c i="1" r="BD95"/>
  <c r="BD94"/>
  <c r="W33"/>
  <c i="2" r="F36"/>
  <c i="1" r="BC95"/>
  <c r="BC94"/>
  <c r="AY94"/>
  <c i="2" l="1" r="R125"/>
  <c r="P126"/>
  <c r="P179"/>
  <c r="T179"/>
  <c r="T126"/>
  <c r="T125"/>
  <c r="BK126"/>
  <c r="J126"/>
  <c r="J97"/>
  <c r="BK179"/>
  <c r="J179"/>
  <c r="J102"/>
  <c r="F33"/>
  <c i="1" r="AZ95"/>
  <c r="AZ94"/>
  <c r="AV94"/>
  <c r="AK29"/>
  <c r="W32"/>
  <c i="2" r="J33"/>
  <c i="1" r="AV95"/>
  <c r="AT95"/>
  <c r="AX94"/>
  <c r="W30"/>
  <c i="2" l="1" r="P125"/>
  <c i="1" r="AU95"/>
  <c i="2" r="BK125"/>
  <c r="J125"/>
  <c r="J96"/>
  <c i="1" r="AU94"/>
  <c r="W29"/>
  <c r="AT94"/>
  <c i="2" l="1" r="J30"/>
  <c i="1" r="AG95"/>
  <c r="AG94"/>
  <c r="AK26"/>
  <c r="AK35"/>
  <c l="1" r="AN94"/>
  <c i="2" r="J39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<sst xmlns="http://schemas.openxmlformats.org/spreadsheetml/2006/main">
  <si>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</si>
  <si>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</si>
  <si>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</si>
  <si>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</si>
  <si>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</si>
  <si>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{0eb1969d-7a18-4dab-8b41-b56327e8e883}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</si>
  <si>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</si>
  <si>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</si>
  <si>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</si>
  <si>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</si>
  <si>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</si>
  <si>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</si>
  <si>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</si>
  <si>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</si>
  <si>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01042023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</si>
  <si>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</si>
  <si>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</si>
  <si>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 Ostřešany - křižovatka silnic III-34026 a III-34030 se SSZ</t>
  </si>
  <si>
    <t>KSO:</t>
  </si>
  <si>
    <t>CC-CZ:</t>
  </si>
  <si>
    <t>Místo:</t>
  </si>
  <si>
    <t xml:space="preserve"> </t>
  </si>
  <si>
    <t>Datum:</t>
  </si>
  <si>
    <t>1. 4. 2023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</si>
  <si>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</si>
  <si>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</si>
  <si>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</si>
  <si>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</si>
  <si>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</si>
  <si>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</si>
  <si>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</si>
  <si>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</si>
  <si>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</si>
  <si>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</si>
  <si>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</si>
  <si>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</si>
  <si>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</si>
  <si>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</si>
  <si>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</si>
  <si>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</si>
  <si>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</si>
  <si>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</si>
  <si>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</si>
  <si>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</si>
  <si>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</si>
  <si>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</si>
  <si>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</si>
  <si>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</si>
  <si>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</si>
  <si>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</si>
  <si>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</si>
  <si>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</si>
  <si>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</si>
  <si>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</si>
  <si>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</si>
  <si>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</si>
  <si>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</si>
  <si>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</si>
  <si>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</si>
  <si>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</si>
  <si>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</si>
  <si>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</si>
  <si>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</si>
  <si>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</si>
  <si>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</si>
  <si>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</si>
  <si>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</si>
  <si>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</si>
  <si>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</si>
  <si>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</si>
  <si>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</si>
  <si>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</si>
  <si>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</si>
  <si>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</si>
  <si>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</si>
  <si>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</si>
  <si>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</si>
  <si>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</si>
  <si>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430</t>
  </si>
  <si>
    <t>Veřejné osvětlen...</t>
  </si>
  <si>
    <t>STA</t>
  </si>
  <si>
    <t>1</t>
  </si>
  <si>
    <t>{aa97d70e-fe21-4824-8283-b6c6c8a5859e}</t>
  </si>
  <si>
    <t>2</t>
  </si>
  <si>
    <t>KRYCÍ LIST SOUPISU PRACÍ</t>
  </si>
  <si>
    <t>Objekt:</t>
  </si>
  <si>
    <t>SO 430 - Veřejné osvětlen...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</si>
  <si>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</si>
  <si>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</si>
  <si>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</si>
  <si>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</si>
  <si>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</si>
  <si>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</si>
  <si>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</si>
  <si>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</si>
  <si>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997 - Přesun sutě</t>
  </si>
  <si>
    <t xml:space="preserve">    998 - Přesun hmot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</si>
  <si>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</si>
  <si>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</si>
  <si>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</si>
  <si>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</si>
  <si>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</si>
  <si>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</si>
  <si>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</si>
  <si>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</si>
  <si>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</si>
  <si>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</si>
  <si>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</si>
  <si>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</si>
  <si>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</si>
  <si>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</si>
  <si>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</si>
  <si>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</si>
  <si>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</si>
  <si>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</si>
  <si>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</si>
  <si>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</si>
  <si>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</si>
  <si>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</si>
  <si>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</si>
  <si>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</si>
  <si>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</si>
  <si>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2023 01</t>
  </si>
  <si>
    <t>4</t>
  </si>
  <si>
    <t>PP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</si>
  <si>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</si>
  <si>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Online PSC</t>
  </si>
  <si>
    <t>https://podminky.urs.cz/item/CS_URS_2023_01/113106123</t>
  </si>
  <si>
    <t>VV</t>
  </si>
  <si>
    <t>184*0,5 + 5*1</t>
  </si>
  <si>
    <t>Součet</t>
  </si>
  <si>
    <t>113107022</t>
  </si>
  <si>
    <t>Odstranění podkladu z kameniva drceného tl přes 100 do 200 mm při překopech ručně</t>
  </si>
  <si>
    <t>Odstranění podkladů nebo krytů při překopech inženýrských sítí s přemístěním hmot na skládku ve vzdálenosti do 3 m nebo s naložením na dopravní prostředek ručně z kameniva hrubého drceného, o tl. vrstvy přes 100 do 200 mm</t>
  </si>
  <si>
    <t>https://podminky.urs.cz/item/CS_URS_2023_01/113107022</t>
  </si>
  <si>
    <t>184*0,35 + 5*1</t>
  </si>
  <si>
    <t>10</t>
  </si>
  <si>
    <t>171201221</t>
  </si>
  <si>
    <t>Poplatek za uložení na skládce (skládkovné) zeminy a kamení kód odpadu 17 05 04</t>
  </si>
  <si>
    <t>t</t>
  </si>
  <si>
    <t>1712025060</t>
  </si>
  <si>
    <t>Poplatek za uložení stavebního odpadu na skládce (skládkovné) zeminy a kamení zatříděného do Katalogu odpadů pod kódem 17 05 04</t>
  </si>
  <si>
    <t>https://podminky.urs.cz/item/CS_URS_2023_01/171201221</t>
  </si>
  <si>
    <t>5</t>
  </si>
  <si>
    <t>Komunikace pozemní</t>
  </si>
  <si>
    <t>3</t>
  </si>
  <si>
    <t>564801112</t>
  </si>
  <si>
    <t>Podklad ze štěrkodrtě ŠD plochy přes 100 m2 tl 40 mm</t>
  </si>
  <si>
    <t>6</t>
  </si>
  <si>
    <t>Podklad ze štěrkodrti ŠD s rozprostřením a zhutněním plochy přes 100 m2, po zhutnění tl. 40 mm</t>
  </si>
  <si>
    <t>https://podminky.urs.cz/item/CS_URS_2023_01/564801112</t>
  </si>
  <si>
    <t>94,5</t>
  </si>
  <si>
    <t>564861111</t>
  </si>
  <si>
    <t>Podklad ze štěrkodrtě ŠD plochy přes 100 m2 tl 200 mm</t>
  </si>
  <si>
    <t>8</t>
  </si>
  <si>
    <t>Podklad ze štěrkodrti ŠD s rozprostřením a zhutněním plochy přes 100 m2, po zhutnění tl. 200 mm</t>
  </si>
  <si>
    <t>https://podminky.urs.cz/item/CS_URS_2023_01/564861111</t>
  </si>
  <si>
    <t>66,9</t>
  </si>
  <si>
    <t>596211110</t>
  </si>
  <si>
    <t>Kladení zámkové dlažby komunikací pro pěší ručně tl 60 mm skupiny A pl do 50 m2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</si>
  <si>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</si>
  <si>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https://podminky.urs.cz/item/CS_URS_2023_01/596211110</t>
  </si>
  <si>
    <t>M</t>
  </si>
  <si>
    <t>59245015R</t>
  </si>
  <si>
    <t>dlažba zámková tvaru I 200x100x60mm přírodní</t>
  </si>
  <si>
    <t>12</t>
  </si>
  <si>
    <t>12*1,03</t>
  </si>
  <si>
    <t>997</t>
  </si>
  <si>
    <t>Přesun sutě</t>
  </si>
  <si>
    <t>7</t>
  </si>
  <si>
    <t>997221551</t>
  </si>
  <si>
    <t>Vodorovná doprava suti ze sypkých materiálů do 1 km</t>
  </si>
  <si>
    <t>14</t>
  </si>
  <si>
    <t>Vodorovná doprava suti bez naložení, ale se složením a s hrubým urovnáním ze sypkých materiálů, na vzdálenost do 1 km</t>
  </si>
  <si>
    <t>https://podminky.urs.cz/item/CS_URS_2023_01/997221551</t>
  </si>
  <si>
    <t>997221559</t>
  </si>
  <si>
    <t>Příplatek ZKD 1 km u vodorovné dopravy suti ze sypkých materiálů</t>
  </si>
  <si>
    <t>16</t>
  </si>
  <si>
    <t>Vodorovná doprava suti bez naložení, ale se složením a s hrubým urovnáním Příplatek k ceně za každý další i započatý 1 km přes 1 km</t>
  </si>
  <si>
    <t>https://podminky.urs.cz/item/CS_URS_2023_01/997221559</t>
  </si>
  <si>
    <t>26,424*14</t>
  </si>
  <si>
    <t>9</t>
  </si>
  <si>
    <t>997013861</t>
  </si>
  <si>
    <t>Poplatek za uložení stavebního odpadu na recyklační skládce (skládkovné) z prostého betonu pod kódem 17 01 01</t>
  </si>
  <si>
    <t>18</t>
  </si>
  <si>
    <t>Poplatek za uložení stavebního odpadu na recyklační skládce (skládkovné) z prostého betonu zatříděného do Katalogu odpadů pod kódem 17 01 01</t>
  </si>
  <si>
    <t>https://podminky.urs.cz/item/CS_URS_2023_01/997013861</t>
  </si>
  <si>
    <t>12*0,06*2</t>
  </si>
  <si>
    <t>998</t>
  </si>
  <si>
    <t>Přesun hmot</t>
  </si>
  <si>
    <t>11</t>
  </si>
  <si>
    <t>998225111</t>
  </si>
  <si>
    <t>Přesun hmot pro pozemní komunikace s krytem z kamene, monolitickým betonovým nebo živičným</t>
  </si>
  <si>
    <t>22</t>
  </si>
  <si>
    <t>Přesun hmot pro komunikace s krytem z kameniva, monolitickým betonovým nebo živičným dopravní vzdálenost do 200 m jakékoliv délky objektu</t>
  </si>
  <si>
    <t>https://podminky.urs.cz/item/CS_URS_2023_01/998225111</t>
  </si>
  <si>
    <t>Práce a dodávky M</t>
  </si>
  <si>
    <t>21-M</t>
  </si>
  <si>
    <t>Elektromontáže</t>
  </si>
  <si>
    <t>210021012</t>
  </si>
  <si>
    <t>Zhotovení otvorů v plechu tl do 4 mm kruhových D přes 21 do 29 mm</t>
  </si>
  <si>
    <t>kus</t>
  </si>
  <si>
    <t>64</t>
  </si>
  <si>
    <t>24</t>
  </si>
  <si>
    <t>Ostatní elektromontážní doplňkové práce zhotovení otvorů v plechu tl. do 4 mm kruhových, průměru přes 21 do 29 mm</t>
  </si>
  <si>
    <t>https://podminky.urs.cz/item/CS_URS_2023_01/210021012</t>
  </si>
  <si>
    <t>42</t>
  </si>
  <si>
    <t>13</t>
  </si>
  <si>
    <t>741122624</t>
  </si>
  <si>
    <t>Montáž kabel Cu plný kulatý žíla 4x16 až 25 mm2 uložený pevně (např. CYKY)</t>
  </si>
  <si>
    <t>m</t>
  </si>
  <si>
    <t>26</t>
  </si>
  <si>
    <t>Montáž kabelů měděných bez ukončení uložených pevně plných kulatých nebo bezhalogenových (např. CYKY) počtu a průřezu žil 4x16 až 25 mm2</t>
  </si>
  <si>
    <t>https://podminky.urs.cz/item/CS_URS_2023_01/741122624</t>
  </si>
  <si>
    <t>61+263</t>
  </si>
  <si>
    <t>34111080</t>
  </si>
  <si>
    <t>kabel instalační jádro Cu plné izolace PVC plášť PVC 450/750V (CYKY) 4x16mm2</t>
  </si>
  <si>
    <t>256</t>
  </si>
  <si>
    <t>28</t>
  </si>
  <si>
    <t>P</t>
  </si>
  <si>
    <t>Poznámka k položce:_x000d_
CYKY, průměr kabelu 18,6mm</t>
  </si>
  <si>
    <t>61</t>
  </si>
  <si>
    <t>34111610</t>
  </si>
  <si>
    <t>kabel silový jádro Cu izolace PVC plášť PVC 0,6/1kV (1-CYKY) 4x25mm2</t>
  </si>
  <si>
    <t>30</t>
  </si>
  <si>
    <t>Poznámka k položce:_x000d_
1-CYKY, průměr kabelu 25mm</t>
  </si>
  <si>
    <t>263</t>
  </si>
  <si>
    <t>741130026</t>
  </si>
  <si>
    <t>Ukončení vodič izolovaný do 25 mm2 na svorkovnici</t>
  </si>
  <si>
    <t>32</t>
  </si>
  <si>
    <t>Ukončení vodičů izolovaných s označením a zapojením na svorkovnici s otevřením a uzavřením krytu, průřezu žíly do 25 mm2</t>
  </si>
  <si>
    <t>https://podminky.urs.cz/item/CS_URS_2023_01/741130026</t>
  </si>
  <si>
    <t>17</t>
  </si>
  <si>
    <t>220110341</t>
  </si>
  <si>
    <t>Montáž objímky kabelové</t>
  </si>
  <si>
    <t>34</t>
  </si>
  <si>
    <t>Montáž objímky označovací kabelové včetně vyražení znaku na objímku, nasazení objímky a zaletování, ovinutí objímky i pláště kabelu páskou pro označení průběhu kabelu</t>
  </si>
  <si>
    <t>https://podminky.urs.cz/item/CS_URS_2023_01/220110341</t>
  </si>
  <si>
    <t>38</t>
  </si>
  <si>
    <t>35442110</t>
  </si>
  <si>
    <t>štítek plastový - čísla svodů</t>
  </si>
  <si>
    <t>36</t>
  </si>
  <si>
    <t>štítek kabelový</t>
  </si>
  <si>
    <t>19</t>
  </si>
  <si>
    <t>220111741</t>
  </si>
  <si>
    <t>Montáž svorky rozpojovací zkušební</t>
  </si>
  <si>
    <t>Montáž svorky rozpojovací včetně montáže skříňky pro svorku, úpravy zemniče pro připojení svorky, očíslování zemniče zkušební</t>
  </si>
  <si>
    <t>https://podminky.urs.cz/item/CS_URS_2023_01/220111741</t>
  </si>
  <si>
    <t>20</t>
  </si>
  <si>
    <t>354419960</t>
  </si>
  <si>
    <t>svorka odbočovací a spojovací pro spojování kruhových a páskových vodičů, FeZn</t>
  </si>
  <si>
    <t>40</t>
  </si>
  <si>
    <t>220111761</t>
  </si>
  <si>
    <t>Montáž svorka uzemňovací na vodovodní potrubí</t>
  </si>
  <si>
    <t>Montáž svorky uzemňovací včetně očištění spojů a součástí na vodovodním potrubí</t>
  </si>
  <si>
    <t>https://podminky.urs.cz/item/CS_URS_2023_01/220111761</t>
  </si>
  <si>
    <t>35441895</t>
  </si>
  <si>
    <t>svorka připojovací k připojení kovových částí</t>
  </si>
  <si>
    <t>44</t>
  </si>
  <si>
    <t>23</t>
  </si>
  <si>
    <t>220111776</t>
  </si>
  <si>
    <t>Montáž vedení uzemňovacího v zemi z drátu</t>
  </si>
  <si>
    <t>46</t>
  </si>
  <si>
    <t>Montáž vedení uzemňovacího v zemi včetně rozvinutí, uříznutí a navrtání otvorů pro spojení, zalití asfaltem z drátu</t>
  </si>
  <si>
    <t>https://podminky.urs.cz/item/CS_URS_2023_01/220111776</t>
  </si>
  <si>
    <t>FeZn páska</t>
  </si>
  <si>
    <t>120</t>
  </si>
  <si>
    <t>FeZn drát</t>
  </si>
  <si>
    <t>106</t>
  </si>
  <si>
    <t>35442062</t>
  </si>
  <si>
    <t>pás zemnící 30x4mm FeZn</t>
  </si>
  <si>
    <t>kg</t>
  </si>
  <si>
    <t>48</t>
  </si>
  <si>
    <t>120*0,95*1,1</t>
  </si>
  <si>
    <t>25</t>
  </si>
  <si>
    <t>35441073</t>
  </si>
  <si>
    <t>drát D 10mm FeZn</t>
  </si>
  <si>
    <t>50</t>
  </si>
  <si>
    <t>741420911</t>
  </si>
  <si>
    <t>Nátěry svodových vodičů včetně podpěr a svorek hromosvodů</t>
  </si>
  <si>
    <t>52</t>
  </si>
  <si>
    <t>Údržba hromosvodů nátěry částí hromosvodných zařízení (odrezivění, očistění, základní a vrchní nátěr) svodových vodičů včetně podpěr a svorek</t>
  </si>
  <si>
    <t>https://podminky.urs.cz/item/CS_URS_2023_01/741420911</t>
  </si>
  <si>
    <t>27</t>
  </si>
  <si>
    <t>34343202</t>
  </si>
  <si>
    <t>trubka smršťovací středněstěnná s lepidlem</t>
  </si>
  <si>
    <t>54</t>
  </si>
  <si>
    <t>220111756</t>
  </si>
  <si>
    <t>Uzemnění kabelu na uzemnění stávající</t>
  </si>
  <si>
    <t>56</t>
  </si>
  <si>
    <t>Uzemnění kabelu na stávající uzemnění včetně připevnění uzemňovací objímky na lano a kabel, přiletování uzemňovacího vodiče k objímce a ke stávajícímu uzemnění kabelu do 140 žil jednoho závěsného lana</t>
  </si>
  <si>
    <t>https://podminky.urs.cz/item/CS_URS_2023_01/220111756</t>
  </si>
  <si>
    <t>29</t>
  </si>
  <si>
    <t>220300153R</t>
  </si>
  <si>
    <t>Montáž formy pro kabel 10 XN délky do 0,5 m</t>
  </si>
  <si>
    <t>58</t>
  </si>
  <si>
    <t>Montáž formy pro kabely včetně odstranění pláště na jednom konci kabelu, odnitkování a vyšití formy, očištění konců žil a prozvonění, zaletování formy na špičky nebo zapojení pod šroubky délky kabelu do 0,5 m 10 XN</t>
  </si>
  <si>
    <t>https://podminky.urs.cz/item/CS_URS_2023_01/220300153R</t>
  </si>
  <si>
    <t>220960005R</t>
  </si>
  <si>
    <t>Demontáž výložníku ze stožáru. 40% ceny montážních prací</t>
  </si>
  <si>
    <t>60</t>
  </si>
  <si>
    <t>https://podminky.urs.cz/item/CS_URS_2023_01/220960005R</t>
  </si>
  <si>
    <t>31</t>
  </si>
  <si>
    <t>220960003</t>
  </si>
  <si>
    <t>Montáž stožáru nebo sloupku výložníkového zapušťěného</t>
  </si>
  <si>
    <t>62</t>
  </si>
  <si>
    <t>Montáž stožáru nebo sloupku včetně postavení stožáru, usazení nebo zabetonování základu, zatažení kabelu do stožáru, připojení kabelu, připojení uzemnění vyložníkového zapuštěného</t>
  </si>
  <si>
    <t>https://podminky.urs.cz/item/CS_URS_2023_01/220960003</t>
  </si>
  <si>
    <t>220960005</t>
  </si>
  <si>
    <t>Montáž výložníku na stožár</t>
  </si>
  <si>
    <t>Montáž stožáru nebo sloupku včetně postavení stožáru, usazení nebo zabetonování základu, zatažení kabelu do stožáru, připojení kabelu, připojení uzemnění příslušenství na stožár výložníku</t>
  </si>
  <si>
    <t>https://podminky.urs.cz/item/CS_URS_2023_01/220960005</t>
  </si>
  <si>
    <t>33</t>
  </si>
  <si>
    <t>1290022</t>
  </si>
  <si>
    <t>STOZAR VER. OSV. J 8-140/114 Z</t>
  </si>
  <si>
    <t>66</t>
  </si>
  <si>
    <t>Stožár výložníkový J 8, typizovaný</t>
  </si>
  <si>
    <t>SPC_006-10R</t>
  </si>
  <si>
    <t>Výložník typ V 1000</t>
  </si>
  <si>
    <t>68</t>
  </si>
  <si>
    <t>35</t>
  </si>
  <si>
    <t>SPC_006-15R</t>
  </si>
  <si>
    <t>Výložník typ V 1500</t>
  </si>
  <si>
    <t>70</t>
  </si>
  <si>
    <t>SPC_006-20R</t>
  </si>
  <si>
    <t>Výložník atypický dvouramenný 2x2 m, 120°</t>
  </si>
  <si>
    <t>72</t>
  </si>
  <si>
    <t>37</t>
  </si>
  <si>
    <t>1010075887</t>
  </si>
  <si>
    <t>Dvířka stožárová Dvířka stožárová</t>
  </si>
  <si>
    <t>74</t>
  </si>
  <si>
    <t>39</t>
  </si>
  <si>
    <t>220960021</t>
  </si>
  <si>
    <t>Montáž svorkovnice stožárové</t>
  </si>
  <si>
    <t>78</t>
  </si>
  <si>
    <t>Montáž stožárové svorkovnice s připevněním</t>
  </si>
  <si>
    <t>https://podminky.urs.cz/item/CS_URS_2023_01/220960021</t>
  </si>
  <si>
    <t>SPC_008R</t>
  </si>
  <si>
    <t>Komponenty pro sestavení stožárové svorkovnice</t>
  </si>
  <si>
    <t>80</t>
  </si>
  <si>
    <t>41</t>
  </si>
  <si>
    <t>40445260</t>
  </si>
  <si>
    <t>páska upínací 12,7x0,75mm</t>
  </si>
  <si>
    <t>82</t>
  </si>
  <si>
    <t>22*0,5</t>
  </si>
  <si>
    <t>40445261</t>
  </si>
  <si>
    <t>spona upínací 12,7mm</t>
  </si>
  <si>
    <t>100 kus</t>
  </si>
  <si>
    <t>84</t>
  </si>
  <si>
    <t>43</t>
  </si>
  <si>
    <t>741375823</t>
  </si>
  <si>
    <t>Demontáž svítidla průmyslového výbojkového venkovního na výložníku přes 3 m se zachováním funkčnosti</t>
  </si>
  <si>
    <t>86</t>
  </si>
  <si>
    <t>Demontáž svítidel se zachováním funkčnosti průmyslových výbojkových venkovních na výložníku přes 3 m</t>
  </si>
  <si>
    <t>https://podminky.urs.cz/item/CS_URS_2023_01/741375823</t>
  </si>
  <si>
    <t>741373002</t>
  </si>
  <si>
    <t>Montáž svítidlo výbojkové průmyslové stropní na výložník</t>
  </si>
  <si>
    <t>88</t>
  </si>
  <si>
    <t>Montáž svítidel výbojkových se zapojením vodičů průmyslových nebo venkovních na výložník</t>
  </si>
  <si>
    <t>https://podminky.urs.cz/item/CS_URS_2023_01/741373002</t>
  </si>
  <si>
    <t>45</t>
  </si>
  <si>
    <t>SPC_009R</t>
  </si>
  <si>
    <t>svítidlo DigiStreet Micro/DN10/3600 lm/2700K, včetně recyklace</t>
  </si>
  <si>
    <t>90</t>
  </si>
  <si>
    <t>SPC_010R</t>
  </si>
  <si>
    <t>svítidlo DigiStreet Micro/DN10/4400 lm/2700K, včetně recyklace</t>
  </si>
  <si>
    <t>92</t>
  </si>
  <si>
    <t>47</t>
  </si>
  <si>
    <t>SPC_011R</t>
  </si>
  <si>
    <t>svítidlo DigiStreet Mini/DW10/6500 lm/2700K, včetně recyklace</t>
  </si>
  <si>
    <t>94</t>
  </si>
  <si>
    <t>SPC_012R</t>
  </si>
  <si>
    <t>svítidlo DigiStreet Mini/DRP1/9900 lm/2700K, včetně recyklace</t>
  </si>
  <si>
    <t>96</t>
  </si>
  <si>
    <t>49</t>
  </si>
  <si>
    <t>741810003</t>
  </si>
  <si>
    <t>Celková prohlídka elektrického rozvodu a zařízení přes 0,5 do 1 milionu Kč</t>
  </si>
  <si>
    <t>98</t>
  </si>
  <si>
    <t>Zkoušky a prohlídky elektrických rozvodů a zařízení celková prohlídka a vyhotovení revizní zprávy</t>
  </si>
  <si>
    <t>https://podminky.urs.cz/item/CS_URS_2023_01/741810003</t>
  </si>
  <si>
    <t>22-M</t>
  </si>
  <si>
    <t>Montáže technologických zařízení pro dopravní stavby</t>
  </si>
  <si>
    <t>220960022R</t>
  </si>
  <si>
    <t>Smontování stožárové svorkovnice</t>
  </si>
  <si>
    <t>884989326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</si>
  <si>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</si>
  <si>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</si>
  <si>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</si>
  <si>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</si>
  <si>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</si>
  <si>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100</t>
  </si>
  <si>
    <t>Vytyčení trasy vedení kabelového (podzemního) v zastavěném prostoru</t>
  </si>
  <si>
    <t>https://podminky.urs.cz/item/CS_URS_2023_01/460010024</t>
  </si>
  <si>
    <t>324/1000</t>
  </si>
  <si>
    <t>51</t>
  </si>
  <si>
    <t>460030011</t>
  </si>
  <si>
    <t>Sejmutí drnu při elektromontážích jakékoliv tloušťky</t>
  </si>
  <si>
    <t>102</t>
  </si>
  <si>
    <t>Přípravné terénní práce sejmutí drnu včetně nařezání a uložení na hromady na vzdálenost do 50 m nebo naložení na dopravní prostředek jakékoliv tloušťky</t>
  </si>
  <si>
    <t>https://podminky.urs.cz/item/CS_URS_2023_01/460030011</t>
  </si>
  <si>
    <t>192*0,35</t>
  </si>
  <si>
    <t>460131115R</t>
  </si>
  <si>
    <t>Hloubení nezapažených jam ručně pro ostatní konstrukce s přemístěním výkopku do vzdálenosti 3 m od okraje jámy nebo naložením na dopravní prostředek, včetně zásypu, zhutnění a urovnání povrchu pro základy světelných návěstidel stožárových se 4 a více svět</t>
  </si>
  <si>
    <t>104</t>
  </si>
  <si>
    <t>Hloubení nezapažených jam ručně pro ostatní konstrukce s přemístěním výkopku do vzdálenosti 3 m od okraje jámy nebo naložením na dopravní prostředek, včetně zásypu, zhutnění a urovnání povrchu pro základy světelných návěstidel stožárových se 4 a více světly, v hornině třídy 4</t>
  </si>
  <si>
    <t>53</t>
  </si>
  <si>
    <t>460641125</t>
  </si>
  <si>
    <t>Základové konstrukce při elektromontážích ze ŽB tř. C 25/30 bez zvláštních nároků na prostředí</t>
  </si>
  <si>
    <t>m3</t>
  </si>
  <si>
    <t>Základové konstrukce základ bez bednění do rostlé zeminy z monolitického železobetonu bez výztuže bez zvláštních nároků na prostředí tř. C 25/30</t>
  </si>
  <si>
    <t>https://podminky.urs.cz/item/CS_URS_2023_01/460641125</t>
  </si>
  <si>
    <t>stožár výložníkový: výměra položky 460070314 * rozměr základu =</t>
  </si>
  <si>
    <t>13*0,6*0,6*1,6</t>
  </si>
  <si>
    <t>460161133</t>
  </si>
  <si>
    <t>Hloubení kabelových rýh ručně š 35 cm hl 40 cm v hornině tř II skupiny 4</t>
  </si>
  <si>
    <t>108</t>
  </si>
  <si>
    <t>Hloubení zapažených i nezapažených kabelových rýh ručně včetně urovnání dna s přemístěním výkopku do vzdálenosti 3 m od okraje jámy nebo s naložením na dopravní prostředek šířky 35 cm hloubky 40 cm v hornině třídy těžitelnosti II skupiny 4</t>
  </si>
  <si>
    <t>https://podminky.urs.cz/item/CS_URS_2023_01/460161133</t>
  </si>
  <si>
    <t>192+184</t>
  </si>
  <si>
    <t>55</t>
  </si>
  <si>
    <t>460671113</t>
  </si>
  <si>
    <t>Výstražná fólie pro krytí kabelů šířky 34 cm</t>
  </si>
  <si>
    <t>110</t>
  </si>
  <si>
    <t>Výstražná fólie z PVC pro krytí kabelů včetně vyrovnání povrchu rýhy, rozvinutí a uložení fólie šířky do 34 cm</t>
  </si>
  <si>
    <t>https://podminky.urs.cz/item/CS_URS_2023_01/460671113</t>
  </si>
  <si>
    <t>v rýze š. 35 =</t>
  </si>
  <si>
    <t>69311311</t>
  </si>
  <si>
    <t>pás varovný plný do výkopu š 330mm s potiskem</t>
  </si>
  <si>
    <t>112</t>
  </si>
  <si>
    <t>Poznámka k položce:_x000d_
žlutá - plyn, modrá - voda, červená - elektro</t>
  </si>
  <si>
    <t>376*1,1</t>
  </si>
  <si>
    <t>57</t>
  </si>
  <si>
    <t>220060423</t>
  </si>
  <si>
    <t>Položení ochranné trubky do kabelového lože průměru 110 mm</t>
  </si>
  <si>
    <t>114</t>
  </si>
  <si>
    <t>https://podminky.urs.cz/item/CS_URS_2023_01/220060423</t>
  </si>
  <si>
    <t>376</t>
  </si>
  <si>
    <t>220182025</t>
  </si>
  <si>
    <t>Kontrola průchodnosti trubky pro optický kabel do 2000 m</t>
  </si>
  <si>
    <t>116</t>
  </si>
  <si>
    <t>Kontrola průchodnosti trubky kalibrace do 2000 m</t>
  </si>
  <si>
    <t>https://podminky.urs.cz/item/CS_URS_2023_01/220182025</t>
  </si>
  <si>
    <t>0,376</t>
  </si>
  <si>
    <t>59</t>
  </si>
  <si>
    <t>34571355</t>
  </si>
  <si>
    <t>trubka elektroinstalační ohebná dvouplášťová korugovaná (chránička) D 94/110mm, HDPE+LDPE</t>
  </si>
  <si>
    <t>118</t>
  </si>
  <si>
    <t>877261101</t>
  </si>
  <si>
    <t>Montáž elektrospojek na vodovodním potrubí z PE trub d 110</t>
  </si>
  <si>
    <t>Montáž tvarovek na vodovodním plastovém potrubí z polyetylenu PE 100 elektrotvarovek SDR 11/PN16 spojek, oblouků nebo redukcí d 110</t>
  </si>
  <si>
    <t>https://podminky.urs.cz/item/CS_URS_2023_01/877261101</t>
  </si>
  <si>
    <t>28615975</t>
  </si>
  <si>
    <t>elektrospojka SDR11 PE 100 PN16 D 110mm</t>
  </si>
  <si>
    <t>122</t>
  </si>
  <si>
    <t>877261113</t>
  </si>
  <si>
    <t>Montáž elektro T-kusů na vodovodním potrubí z PE trub d 110</t>
  </si>
  <si>
    <t>124</t>
  </si>
  <si>
    <t>Montáž tvarovek na vodovodním plastovém potrubí z polyetylenu PE 100 elektrotvarovek SDR 11/PN16 T-kusů d 110</t>
  </si>
  <si>
    <t>https://podminky.urs.cz/item/CS_URS_2023_01/877261113</t>
  </si>
  <si>
    <t>63</t>
  </si>
  <si>
    <t>28614961</t>
  </si>
  <si>
    <t>elektrotvarovka T-kus rovnoramenný PE 100 PN16 D 110mm</t>
  </si>
  <si>
    <t>126</t>
  </si>
  <si>
    <t>460431142</t>
  </si>
  <si>
    <t>Zásyp kabelových rýh ručně se zhutněním š 35 cm hl 40 cm z horniny tř I skupiny 3</t>
  </si>
  <si>
    <t>128</t>
  </si>
  <si>
    <t>Zásyp kabelových rýh ručně s přemístění sypaniny ze vzdálenosti do 10 m, s uložením výkopku ve vrstvách včetně zhutnění a úpravy povrchu šířky 35 cm hloubky 40 cm z horniny třídy těžitelnosti I skupiny 3</t>
  </si>
  <si>
    <t>https://podminky.urs.cz/item/CS_URS_2023_01/460431142</t>
  </si>
  <si>
    <t>65</t>
  </si>
  <si>
    <t>460131113</t>
  </si>
  <si>
    <t>Hloubení nezapažených jam při elektromontážích ručně v hornině tř I skupiny 3</t>
  </si>
  <si>
    <t>130</t>
  </si>
  <si>
    <t>Hloubení nezapažených jam ručně včetně urovnání dna s přemístěním výkopku do vzdálenosti 3 m od okraje jámy nebo s naložením na dopravní prostředek v hornině třídy těžitelnosti I skupiny 3</t>
  </si>
  <si>
    <t>https://podminky.urs.cz/item/CS_URS_2023_01/460131113</t>
  </si>
  <si>
    <t>dokopávky u prostupů = počet míst *1m3 =</t>
  </si>
  <si>
    <t>8*1</t>
  </si>
  <si>
    <t>460432112</t>
  </si>
  <si>
    <t>Zásyp kabelových rýh ručně se zhutněním z horniny třídy I skupiny 3</t>
  </si>
  <si>
    <t>132</t>
  </si>
  <si>
    <t>Zásyp kabelových rýh ručně s přemístění sypaniny ze vzdálenosti do 10 m, s uložením výkopku ve vrstvách včetně zhutnění a úpravy povrchu ostatních rozměrů z horniny třídy těžitelnosti I skupiny 3</t>
  </si>
  <si>
    <t>https://podminky.urs.cz/item/CS_URS_2023_01/460432112</t>
  </si>
  <si>
    <t>67</t>
  </si>
  <si>
    <t>460281113</t>
  </si>
  <si>
    <t>Pažení příložné plné výkopů jam hl do 4 m</t>
  </si>
  <si>
    <t>134</t>
  </si>
  <si>
    <t>Pažení výkopů příložné plné jam, hloubky do 4 m</t>
  </si>
  <si>
    <t>https://podminky.urs.cz/item/CS_URS_2023_01/460281113</t>
  </si>
  <si>
    <t>460281123</t>
  </si>
  <si>
    <t>Odstranění pažení příložného výkopů jam hl do 4 m</t>
  </si>
  <si>
    <t>136</t>
  </si>
  <si>
    <t>Pažení výkopů odstranění pažení příložného plného jam, hloubky do 4 m</t>
  </si>
  <si>
    <t>https://podminky.urs.cz/item/CS_URS_2023_01/460281123</t>
  </si>
  <si>
    <t>69</t>
  </si>
  <si>
    <t>460581111</t>
  </si>
  <si>
    <t>Položení drnu včetně zalití vodou na rovině</t>
  </si>
  <si>
    <t>138</t>
  </si>
  <si>
    <t>Úprava terénu položení drnu, včetně zalití vodou na rovině</t>
  </si>
  <si>
    <t>https://podminky.urs.cz/item/CS_URS_2023_01/460581111</t>
  </si>
  <si>
    <t>460341112</t>
  </si>
  <si>
    <t>Vodorovné přemístění horniny jakékoliv třídy dopravními prostředky při elektromontážích přes 50 do 500 m</t>
  </si>
  <si>
    <t>140</t>
  </si>
  <si>
    <t>Vodorovné přemístění (odvoz) horniny dopravními prostředky včetně složení, bez naložení a rozprostření jakékoliv třídy, na vzdálenost přes 50 do 500 m</t>
  </si>
  <si>
    <t>https://podminky.urs.cz/item/CS_URS_2023_01/460341112</t>
  </si>
  <si>
    <t>Přebytečná zemina z výkopů rýh: délka * šířka * vrstva =</t>
  </si>
  <si>
    <t>(192+184)*0,35*0,2</t>
  </si>
  <si>
    <t>Přebytečná zemina z výkopů pro základy stožárů =</t>
  </si>
  <si>
    <t>71</t>
  </si>
  <si>
    <t>460341113</t>
  </si>
  <si>
    <t>Vodorovné přemístění horniny jakékoliv třídy dopravními prostředky při elektromontážích přes 500 do 1000 m</t>
  </si>
  <si>
    <t>142</t>
  </si>
  <si>
    <t>Vodorovné přemístění (odvoz) horniny dopravními prostředky včetně složení, bez naložení a rozprostření jakékoliv třídy, na vzdálenost přes 500 do 1000 m</t>
  </si>
  <si>
    <t>https://podminky.urs.cz/item/CS_URS_2023_01/460341113</t>
  </si>
  <si>
    <t>460341121</t>
  </si>
  <si>
    <t>Příplatek k vodorovnému přemístění horniny dopravními prostředky při elektromontážích za každých dalších i započatých 1000 m</t>
  </si>
  <si>
    <t>144</t>
  </si>
  <si>
    <t>Vodorovné přemístění (odvoz) horniny dopravními prostředky včetně složení, bez naložení a rozprostření jakékoliv třídy, na vzdálenost Příplatek k ceně -1113 za každých dalších i započatých 1000 m</t>
  </si>
  <si>
    <t>https://podminky.urs.cz/item/CS_URS_2023_01/460341121</t>
  </si>
  <si>
    <t>73</t>
  </si>
  <si>
    <t>146</t>
  </si>
  <si>
    <t>67,616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</si>
</sst>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23" TargetMode="External" /><Relationship Id="rId2" Type="http://schemas.openxmlformats.org/officeDocument/2006/relationships/hyperlink" Target="https://podminky.urs.cz/item/CS_URS_2023_01/113107022" TargetMode="External" /><Relationship Id="rId3" Type="http://schemas.openxmlformats.org/officeDocument/2006/relationships/hyperlink" Target="https://podminky.urs.cz/item/CS_URS_2023_01/171201221" TargetMode="External" /><Relationship Id="rId4" Type="http://schemas.openxmlformats.org/officeDocument/2006/relationships/hyperlink" Target="https://podminky.urs.cz/item/CS_URS_2023_01/564801112" TargetMode="External" /><Relationship Id="rId5" Type="http://schemas.openxmlformats.org/officeDocument/2006/relationships/hyperlink" Target="https://podminky.urs.cz/item/CS_URS_2023_01/564861111" TargetMode="External" /><Relationship Id="rId6" Type="http://schemas.openxmlformats.org/officeDocument/2006/relationships/hyperlink" Target="https://podminky.urs.cz/item/CS_URS_2023_01/596211110" TargetMode="External" /><Relationship Id="rId7" Type="http://schemas.openxmlformats.org/officeDocument/2006/relationships/hyperlink" Target="https://podminky.urs.cz/item/CS_URS_2023_01/997221551" TargetMode="External" /><Relationship Id="rId8" Type="http://schemas.openxmlformats.org/officeDocument/2006/relationships/hyperlink" Target="https://podminky.urs.cz/item/CS_URS_2023_01/997221559" TargetMode="External" /><Relationship Id="rId9" Type="http://schemas.openxmlformats.org/officeDocument/2006/relationships/hyperlink" Target="https://podminky.urs.cz/item/CS_URS_2023_01/997013861" TargetMode="External" /><Relationship Id="rId10" Type="http://schemas.openxmlformats.org/officeDocument/2006/relationships/hyperlink" Target="https://podminky.urs.cz/item/CS_URS_2023_01/998225111" TargetMode="External" /><Relationship Id="rId11" Type="http://schemas.openxmlformats.org/officeDocument/2006/relationships/hyperlink" Target="https://podminky.urs.cz/item/CS_URS_2023_01/210021012" TargetMode="External" /><Relationship Id="rId12" Type="http://schemas.openxmlformats.org/officeDocument/2006/relationships/hyperlink" Target="https://podminky.urs.cz/item/CS_URS_2023_01/741122624" TargetMode="External" /><Relationship Id="rId13" Type="http://schemas.openxmlformats.org/officeDocument/2006/relationships/hyperlink" Target="https://podminky.urs.cz/item/CS_URS_2023_01/741130026" TargetMode="External" /><Relationship Id="rId14" Type="http://schemas.openxmlformats.org/officeDocument/2006/relationships/hyperlink" Target="https://podminky.urs.cz/item/CS_URS_2023_01/220110341" TargetMode="External" /><Relationship Id="rId15" Type="http://schemas.openxmlformats.org/officeDocument/2006/relationships/hyperlink" Target="https://podminky.urs.cz/item/CS_URS_2023_01/220111741" TargetMode="External" /><Relationship Id="rId16" Type="http://schemas.openxmlformats.org/officeDocument/2006/relationships/hyperlink" Target="https://podminky.urs.cz/item/CS_URS_2023_01/220111761" TargetMode="External" /><Relationship Id="rId17" Type="http://schemas.openxmlformats.org/officeDocument/2006/relationships/hyperlink" Target="https://podminky.urs.cz/item/CS_URS_2023_01/220111776" TargetMode="External" /><Relationship Id="rId18" Type="http://schemas.openxmlformats.org/officeDocument/2006/relationships/hyperlink" Target="https://podminky.urs.cz/item/CS_URS_2023_01/741420911" TargetMode="External" /><Relationship Id="rId19" Type="http://schemas.openxmlformats.org/officeDocument/2006/relationships/hyperlink" Target="https://podminky.urs.cz/item/CS_URS_2023_01/220111756" TargetMode="External" /><Relationship Id="rId20" Type="http://schemas.openxmlformats.org/officeDocument/2006/relationships/hyperlink" Target="https://podminky.urs.cz/item/CS_URS_2023_01/220300153R" TargetMode="External" /><Relationship Id="rId21" Type="http://schemas.openxmlformats.org/officeDocument/2006/relationships/hyperlink" Target="https://podminky.urs.cz/item/CS_URS_2023_01/220960005R" TargetMode="External" /><Relationship Id="rId22" Type="http://schemas.openxmlformats.org/officeDocument/2006/relationships/hyperlink" Target="https://podminky.urs.cz/item/CS_URS_2023_01/220960003" TargetMode="External" /><Relationship Id="rId23" Type="http://schemas.openxmlformats.org/officeDocument/2006/relationships/hyperlink" Target="https://podminky.urs.cz/item/CS_URS_2023_01/220960005" TargetMode="External" /><Relationship Id="rId24" Type="http://schemas.openxmlformats.org/officeDocument/2006/relationships/hyperlink" Target="https://podminky.urs.cz/item/CS_URS_2023_01/220960021" TargetMode="External" /><Relationship Id="rId25" Type="http://schemas.openxmlformats.org/officeDocument/2006/relationships/hyperlink" Target="https://podminky.urs.cz/item/CS_URS_2023_01/741375823" TargetMode="External" /><Relationship Id="rId26" Type="http://schemas.openxmlformats.org/officeDocument/2006/relationships/hyperlink" Target="https://podminky.urs.cz/item/CS_URS_2023_01/741373002" TargetMode="External" /><Relationship Id="rId27" Type="http://schemas.openxmlformats.org/officeDocument/2006/relationships/hyperlink" Target="https://podminky.urs.cz/item/CS_URS_2023_01/741810003" TargetMode="External" /><Relationship Id="rId28" Type="http://schemas.openxmlformats.org/officeDocument/2006/relationships/hyperlink" Target="https://podminky.urs.cz/item/CS_URS_2023_01/460010024" TargetMode="External" /><Relationship Id="rId29" Type="http://schemas.openxmlformats.org/officeDocument/2006/relationships/hyperlink" Target="https://podminky.urs.cz/item/CS_URS_2023_01/460030011" TargetMode="External" /><Relationship Id="rId30" Type="http://schemas.openxmlformats.org/officeDocument/2006/relationships/hyperlink" Target="https://podminky.urs.cz/item/CS_URS_2023_01/460641125" TargetMode="External" /><Relationship Id="rId31" Type="http://schemas.openxmlformats.org/officeDocument/2006/relationships/hyperlink" Target="https://podminky.urs.cz/item/CS_URS_2023_01/460161133" TargetMode="External" /><Relationship Id="rId32" Type="http://schemas.openxmlformats.org/officeDocument/2006/relationships/hyperlink" Target="https://podminky.urs.cz/item/CS_URS_2023_01/460671113" TargetMode="External" /><Relationship Id="rId33" Type="http://schemas.openxmlformats.org/officeDocument/2006/relationships/hyperlink" Target="https://podminky.urs.cz/item/CS_URS_2023_01/220060423" TargetMode="External" /><Relationship Id="rId34" Type="http://schemas.openxmlformats.org/officeDocument/2006/relationships/hyperlink" Target="https://podminky.urs.cz/item/CS_URS_2023_01/220182025" TargetMode="External" /><Relationship Id="rId35" Type="http://schemas.openxmlformats.org/officeDocument/2006/relationships/hyperlink" Target="https://podminky.urs.cz/item/CS_URS_2023_01/877261101" TargetMode="External" /><Relationship Id="rId36" Type="http://schemas.openxmlformats.org/officeDocument/2006/relationships/hyperlink" Target="https://podminky.urs.cz/item/CS_URS_2023_01/877261113" TargetMode="External" /><Relationship Id="rId37" Type="http://schemas.openxmlformats.org/officeDocument/2006/relationships/hyperlink" Target="https://podminky.urs.cz/item/CS_URS_2023_01/460431142" TargetMode="External" /><Relationship Id="rId38" Type="http://schemas.openxmlformats.org/officeDocument/2006/relationships/hyperlink" Target="https://podminky.urs.cz/item/CS_URS_2023_01/460131113" TargetMode="External" /><Relationship Id="rId39" Type="http://schemas.openxmlformats.org/officeDocument/2006/relationships/hyperlink" Target="https://podminky.urs.cz/item/CS_URS_2023_01/460432112" TargetMode="External" /><Relationship Id="rId40" Type="http://schemas.openxmlformats.org/officeDocument/2006/relationships/hyperlink" Target="https://podminky.urs.cz/item/CS_URS_2023_01/460281113" TargetMode="External" /><Relationship Id="rId41" Type="http://schemas.openxmlformats.org/officeDocument/2006/relationships/hyperlink" Target="https://podminky.urs.cz/item/CS_URS_2023_01/460281123" TargetMode="External" /><Relationship Id="rId42" Type="http://schemas.openxmlformats.org/officeDocument/2006/relationships/hyperlink" Target="https://podminky.urs.cz/item/CS_URS_2023_01/460581111" TargetMode="External" /><Relationship Id="rId43" Type="http://schemas.openxmlformats.org/officeDocument/2006/relationships/hyperlink" Target="https://podminky.urs.cz/item/CS_URS_2023_01/460341112" TargetMode="External" /><Relationship Id="rId44" Type="http://schemas.openxmlformats.org/officeDocument/2006/relationships/hyperlink" Target="https://podminky.urs.cz/item/CS_URS_2023_01/460341113" TargetMode="External" /><Relationship Id="rId45" Type="http://schemas.openxmlformats.org/officeDocument/2006/relationships/hyperlink" Target="https://podminky.urs.cz/item/CS_URS_2023_01/460341121" TargetMode="External" /><Relationship Id="rId46" Type="http://schemas.openxmlformats.org/officeDocument/2006/relationships/hyperlink" Target="https://podminky.urs.cz/item/CS_URS_2023_01/171201221" TargetMode="External" /><Relationship Id="rId47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01042023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 xml:space="preserve"> Ostřešany - křižovatka silnic III-34026 a III-34030 se SSZ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1. 4. 2023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430 - Veřejné osvětlen...'!J30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'SO 430 - Veřejné osvětlen...'!P125</f>
        <v>0</v>
      </c>
      <c r="AV95" s="128">
        <f>'SO 430 - Veřejné osvětlen...'!J33</f>
        <v>0</v>
      </c>
      <c r="AW95" s="128">
        <f>'SO 430 - Veřejné osvětlen...'!J34</f>
        <v>0</v>
      </c>
      <c r="AX95" s="128">
        <f>'SO 430 - Veřejné osvětlen...'!J35</f>
        <v>0</v>
      </c>
      <c r="AY95" s="128">
        <f>'SO 430 - Veřejné osvětlen...'!J36</f>
        <v>0</v>
      </c>
      <c r="AZ95" s="128">
        <f>'SO 430 - Veřejné osvětlen...'!F33</f>
        <v>0</v>
      </c>
      <c r="BA95" s="128">
        <f>'SO 430 - Veřejné osvětlen...'!F34</f>
        <v>0</v>
      </c>
      <c r="BB95" s="128">
        <f>'SO 430 - Veřejné osvětlen...'!F35</f>
        <v>0</v>
      </c>
      <c r="BC95" s="128">
        <f>'SO 430 - Veřejné osvětlen...'!F36</f>
        <v>0</v>
      </c>
      <c r="BD95" s="130">
        <f>'SO 430 - Veřejné osvětlen...'!F37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Q+zyE1bG7ZFFp2ZTOJ3JaAI2D2o3jOeDTjc95ouJo6Il2/b718GvBqO73wUc8/WZ3k1YZ4a4mI0vf6t+55dUgA==" hashValue="HaLgknoWdT7HgU9+jLFCzhe4/qEgSetrCLfB0oJpJaxZssRHo6USJLiwGxRj8v8eT/PXgY31xi2mEyFBfzKbH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 430 - Veřejné osvětle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83</v>
      </c>
    </row>
    <row r="4" s="1" customFormat="1" ht="24.96" customHeight="1">
      <c r="B4" s="20"/>
      <c r="D4" s="134" t="s">
        <v>84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 xml:space="preserve"> Ostřešany - křižovatka silnic III-34026 a III-34030 se SSZ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1. 4. 2023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tr">
        <f>IF('Rekapitulace stavby'!E11="","",'Rekapitulace stavby'!E11)</f>
        <v xml:space="preserve"> </v>
      </c>
      <c r="F15" s="38"/>
      <c r="G15" s="38"/>
      <c r="H15" s="38"/>
      <c r="I15" s="136" t="s">
        <v>26</v>
      </c>
      <c r="J15" s="139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27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29</v>
      </c>
      <c r="E20" s="38"/>
      <c r="F20" s="38"/>
      <c r="G20" s="38"/>
      <c r="H20" s="38"/>
      <c r="I20" s="136" t="s">
        <v>25</v>
      </c>
      <c r="J20" s="139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tr">
        <f>IF('Rekapitulace stavby'!E17="","",'Rekapitulace stavby'!E17)</f>
        <v xml:space="preserve"> </v>
      </c>
      <c r="F21" s="38"/>
      <c r="G21" s="38"/>
      <c r="H21" s="38"/>
      <c r="I21" s="136" t="s">
        <v>26</v>
      </c>
      <c r="J21" s="139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31</v>
      </c>
      <c r="E23" s="38"/>
      <c r="F23" s="38"/>
      <c r="G23" s="38"/>
      <c r="H23" s="38"/>
      <c r="I23" s="136" t="s">
        <v>25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26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33</v>
      </c>
      <c r="E30" s="38"/>
      <c r="F30" s="38"/>
      <c r="G30" s="38"/>
      <c r="H30" s="38"/>
      <c r="I30" s="38"/>
      <c r="J30" s="147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35</v>
      </c>
      <c r="G32" s="38"/>
      <c r="H32" s="38"/>
      <c r="I32" s="148" t="s">
        <v>34</v>
      </c>
      <c r="J32" s="148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37</v>
      </c>
      <c r="E33" s="136" t="s">
        <v>38</v>
      </c>
      <c r="F33" s="150">
        <f>ROUND((SUM(BE125:BE454)),  2)</f>
        <v>0</v>
      </c>
      <c r="G33" s="38"/>
      <c r="H33" s="38"/>
      <c r="I33" s="151">
        <v>0.20999999999999999</v>
      </c>
      <c r="J33" s="150">
        <f>ROUND(((SUM(BE125:BE454))*I33),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39</v>
      </c>
      <c r="F34" s="150">
        <f>ROUND((SUM(BF125:BF454)),  2)</f>
        <v>0</v>
      </c>
      <c r="G34" s="38"/>
      <c r="H34" s="38"/>
      <c r="I34" s="151">
        <v>0.14999999999999999</v>
      </c>
      <c r="J34" s="150">
        <f>ROUND(((SUM(BF125:BF454))*I34),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40</v>
      </c>
      <c r="F35" s="150">
        <f>ROUND((SUM(BG125:BG454)),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41</v>
      </c>
      <c r="F36" s="150">
        <f>ROUND((SUM(BH125:BH454)),  2)</f>
        <v>0</v>
      </c>
      <c r="G36" s="38"/>
      <c r="H36" s="38"/>
      <c r="I36" s="151">
        <v>0.14999999999999999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42</v>
      </c>
      <c r="F37" s="150">
        <f>ROUND((SUM(BI125:BI454)),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 xml:space="preserve"> Ostřešany - křižovatka silnic III-34026 a III-34030 se SSZ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430 - Veřejné osvětlen...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1. 4. 2023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88</v>
      </c>
      <c r="D94" s="172"/>
      <c r="E94" s="172"/>
      <c r="F94" s="172"/>
      <c r="G94" s="172"/>
      <c r="H94" s="172"/>
      <c r="I94" s="172"/>
      <c r="J94" s="173" t="s">
        <v>89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90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91</v>
      </c>
    </row>
    <row r="97" s="9" customFormat="1" ht="24.96" customHeight="1">
      <c r="A97" s="9"/>
      <c r="B97" s="175"/>
      <c r="C97" s="176"/>
      <c r="D97" s="177" t="s">
        <v>92</v>
      </c>
      <c r="E97" s="178"/>
      <c r="F97" s="178"/>
      <c r="G97" s="178"/>
      <c r="H97" s="178"/>
      <c r="I97" s="178"/>
      <c r="J97" s="179">
        <f>J126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93</v>
      </c>
      <c r="E98" s="184"/>
      <c r="F98" s="184"/>
      <c r="G98" s="184"/>
      <c r="H98" s="184"/>
      <c r="I98" s="184"/>
      <c r="J98" s="185">
        <f>J127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94</v>
      </c>
      <c r="E99" s="184"/>
      <c r="F99" s="184"/>
      <c r="G99" s="184"/>
      <c r="H99" s="184"/>
      <c r="I99" s="184"/>
      <c r="J99" s="185">
        <f>J141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95</v>
      </c>
      <c r="E100" s="184"/>
      <c r="F100" s="184"/>
      <c r="G100" s="184"/>
      <c r="H100" s="184"/>
      <c r="I100" s="184"/>
      <c r="J100" s="185">
        <f>J161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96</v>
      </c>
      <c r="E101" s="184"/>
      <c r="F101" s="184"/>
      <c r="G101" s="184"/>
      <c r="H101" s="184"/>
      <c r="I101" s="184"/>
      <c r="J101" s="185">
        <f>J175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5"/>
      <c r="C102" s="176"/>
      <c r="D102" s="177" t="s">
        <v>97</v>
      </c>
      <c r="E102" s="178"/>
      <c r="F102" s="178"/>
      <c r="G102" s="178"/>
      <c r="H102" s="178"/>
      <c r="I102" s="178"/>
      <c r="J102" s="179">
        <f>J179</f>
        <v>0</v>
      </c>
      <c r="K102" s="176"/>
      <c r="L102" s="18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1"/>
      <c r="C103" s="182"/>
      <c r="D103" s="183" t="s">
        <v>98</v>
      </c>
      <c r="E103" s="184"/>
      <c r="F103" s="184"/>
      <c r="G103" s="184"/>
      <c r="H103" s="184"/>
      <c r="I103" s="184"/>
      <c r="J103" s="185">
        <f>J180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1"/>
      <c r="C104" s="182"/>
      <c r="D104" s="183" t="s">
        <v>99</v>
      </c>
      <c r="E104" s="184"/>
      <c r="F104" s="184"/>
      <c r="G104" s="184"/>
      <c r="H104" s="184"/>
      <c r="I104" s="184"/>
      <c r="J104" s="185">
        <f>J339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1"/>
      <c r="C105" s="182"/>
      <c r="D105" s="183" t="s">
        <v>100</v>
      </c>
      <c r="E105" s="184"/>
      <c r="F105" s="184"/>
      <c r="G105" s="184"/>
      <c r="H105" s="184"/>
      <c r="I105" s="184"/>
      <c r="J105" s="185">
        <f>J342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101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0" t="str">
        <f>E7</f>
        <v xml:space="preserve"> Ostřešany - křižovatka silnic III-34026 a III-34030 se SSZ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85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SO 430 - Veřejné osvětlen...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 xml:space="preserve"> </v>
      </c>
      <c r="G119" s="40"/>
      <c r="H119" s="40"/>
      <c r="I119" s="32" t="s">
        <v>22</v>
      </c>
      <c r="J119" s="79" t="str">
        <f>IF(J12="","",J12)</f>
        <v>1. 4. 2023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 xml:space="preserve"> </v>
      </c>
      <c r="G121" s="40"/>
      <c r="H121" s="40"/>
      <c r="I121" s="32" t="s">
        <v>29</v>
      </c>
      <c r="J121" s="36" t="str">
        <f>E21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IF(E18="","",E18)</f>
        <v>Vyplň údaj</v>
      </c>
      <c r="G122" s="40"/>
      <c r="H122" s="40"/>
      <c r="I122" s="32" t="s">
        <v>31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87"/>
      <c r="B124" s="188"/>
      <c r="C124" s="189" t="s">
        <v>102</v>
      </c>
      <c r="D124" s="190" t="s">
        <v>58</v>
      </c>
      <c r="E124" s="190" t="s">
        <v>54</v>
      </c>
      <c r="F124" s="190" t="s">
        <v>55</v>
      </c>
      <c r="G124" s="190" t="s">
        <v>103</v>
      </c>
      <c r="H124" s="190" t="s">
        <v>104</v>
      </c>
      <c r="I124" s="190" t="s">
        <v>105</v>
      </c>
      <c r="J124" s="190" t="s">
        <v>89</v>
      </c>
      <c r="K124" s="191" t="s">
        <v>106</v>
      </c>
      <c r="L124" s="192"/>
      <c r="M124" s="100" t="s">
        <v>1</v>
      </c>
      <c r="N124" s="101" t="s">
        <v>37</v>
      </c>
      <c r="O124" s="101" t="s">
        <v>107</v>
      </c>
      <c r="P124" s="101" t="s">
        <v>108</v>
      </c>
      <c r="Q124" s="101" t="s">
        <v>109</v>
      </c>
      <c r="R124" s="101" t="s">
        <v>110</v>
      </c>
      <c r="S124" s="101" t="s">
        <v>111</v>
      </c>
      <c r="T124" s="102" t="s">
        <v>112</v>
      </c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</row>
    <row r="125" s="2" customFormat="1" ht="22.8" customHeight="1">
      <c r="A125" s="38"/>
      <c r="B125" s="39"/>
      <c r="C125" s="107" t="s">
        <v>113</v>
      </c>
      <c r="D125" s="40"/>
      <c r="E125" s="40"/>
      <c r="F125" s="40"/>
      <c r="G125" s="40"/>
      <c r="H125" s="40"/>
      <c r="I125" s="40"/>
      <c r="J125" s="193">
        <f>BK125</f>
        <v>0</v>
      </c>
      <c r="K125" s="40"/>
      <c r="L125" s="44"/>
      <c r="M125" s="103"/>
      <c r="N125" s="194"/>
      <c r="O125" s="104"/>
      <c r="P125" s="195">
        <f>P126+P179</f>
        <v>0</v>
      </c>
      <c r="Q125" s="104"/>
      <c r="R125" s="195">
        <f>R126+R179</f>
        <v>80.49023720000001</v>
      </c>
      <c r="S125" s="104"/>
      <c r="T125" s="196">
        <f>T126+T179</f>
        <v>20.126000000000001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91</v>
      </c>
      <c r="BK125" s="197">
        <f>BK126+BK179</f>
        <v>0</v>
      </c>
    </row>
    <row r="126" s="12" customFormat="1" ht="25.92" customHeight="1">
      <c r="A126" s="12"/>
      <c r="B126" s="198"/>
      <c r="C126" s="199"/>
      <c r="D126" s="200" t="s">
        <v>72</v>
      </c>
      <c r="E126" s="201" t="s">
        <v>114</v>
      </c>
      <c r="F126" s="201" t="s">
        <v>115</v>
      </c>
      <c r="G126" s="199"/>
      <c r="H126" s="199"/>
      <c r="I126" s="202"/>
      <c r="J126" s="203">
        <f>BK126</f>
        <v>0</v>
      </c>
      <c r="K126" s="199"/>
      <c r="L126" s="204"/>
      <c r="M126" s="205"/>
      <c r="N126" s="206"/>
      <c r="O126" s="206"/>
      <c r="P126" s="207">
        <f>P127+P141+P161+P175</f>
        <v>0</v>
      </c>
      <c r="Q126" s="206"/>
      <c r="R126" s="207">
        <f>R127+R141+R161+R175</f>
        <v>49.295970000000011</v>
      </c>
      <c r="S126" s="206"/>
      <c r="T126" s="208">
        <f>T127+T141+T161+T175</f>
        <v>20.126000000000001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81</v>
      </c>
      <c r="AT126" s="210" t="s">
        <v>72</v>
      </c>
      <c r="AU126" s="210" t="s">
        <v>73</v>
      </c>
      <c r="AY126" s="209" t="s">
        <v>116</v>
      </c>
      <c r="BK126" s="211">
        <f>BK127+BK141+BK161+BK175</f>
        <v>0</v>
      </c>
    </row>
    <row r="127" s="12" customFormat="1" ht="22.8" customHeight="1">
      <c r="A127" s="12"/>
      <c r="B127" s="198"/>
      <c r="C127" s="199"/>
      <c r="D127" s="200" t="s">
        <v>72</v>
      </c>
      <c r="E127" s="212" t="s">
        <v>81</v>
      </c>
      <c r="F127" s="212" t="s">
        <v>117</v>
      </c>
      <c r="G127" s="199"/>
      <c r="H127" s="199"/>
      <c r="I127" s="202"/>
      <c r="J127" s="213">
        <f>BK127</f>
        <v>0</v>
      </c>
      <c r="K127" s="199"/>
      <c r="L127" s="204"/>
      <c r="M127" s="205"/>
      <c r="N127" s="206"/>
      <c r="O127" s="206"/>
      <c r="P127" s="207">
        <f>SUM(P128:P140)</f>
        <v>0</v>
      </c>
      <c r="Q127" s="206"/>
      <c r="R127" s="207">
        <f>SUM(R128:R140)</f>
        <v>0</v>
      </c>
      <c r="S127" s="206"/>
      <c r="T127" s="208">
        <f>SUM(T128:T140)</f>
        <v>20.126000000000001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81</v>
      </c>
      <c r="AT127" s="210" t="s">
        <v>72</v>
      </c>
      <c r="AU127" s="210" t="s">
        <v>81</v>
      </c>
      <c r="AY127" s="209" t="s">
        <v>116</v>
      </c>
      <c r="BK127" s="211">
        <f>SUM(BK128:BK140)</f>
        <v>0</v>
      </c>
    </row>
    <row r="128" s="2" customFormat="1" ht="24.15" customHeight="1">
      <c r="A128" s="38"/>
      <c r="B128" s="39"/>
      <c r="C128" s="214" t="s">
        <v>81</v>
      </c>
      <c r="D128" s="214" t="s">
        <v>118</v>
      </c>
      <c r="E128" s="215" t="s">
        <v>119</v>
      </c>
      <c r="F128" s="216" t="s">
        <v>120</v>
      </c>
      <c r="G128" s="217" t="s">
        <v>121</v>
      </c>
      <c r="H128" s="218">
        <v>97</v>
      </c>
      <c r="I128" s="219"/>
      <c r="J128" s="220">
        <f>ROUND(I128*H128,2)</f>
        <v>0</v>
      </c>
      <c r="K128" s="216" t="s">
        <v>122</v>
      </c>
      <c r="L128" s="44"/>
      <c r="M128" s="221" t="s">
        <v>1</v>
      </c>
      <c r="N128" s="222" t="s">
        <v>38</v>
      </c>
      <c r="O128" s="91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5" t="s">
        <v>123</v>
      </c>
      <c r="AT128" s="225" t="s">
        <v>118</v>
      </c>
      <c r="AU128" s="225" t="s">
        <v>83</v>
      </c>
      <c r="AY128" s="17" t="s">
        <v>116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7" t="s">
        <v>81</v>
      </c>
      <c r="BK128" s="226">
        <f>ROUND(I128*H128,2)</f>
        <v>0</v>
      </c>
      <c r="BL128" s="17" t="s">
        <v>123</v>
      </c>
      <c r="BM128" s="225" t="s">
        <v>83</v>
      </c>
    </row>
    <row r="129" s="2" customFormat="1">
      <c r="A129" s="38"/>
      <c r="B129" s="39"/>
      <c r="C129" s="40"/>
      <c r="D129" s="227" t="s">
        <v>124</v>
      </c>
      <c r="E129" s="40"/>
      <c r="F129" s="228" t="s">
        <v>125</v>
      </c>
      <c r="G129" s="40"/>
      <c r="H129" s="40"/>
      <c r="I129" s="229"/>
      <c r="J129" s="40"/>
      <c r="K129" s="40"/>
      <c r="L129" s="44"/>
      <c r="M129" s="230"/>
      <c r="N129" s="231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124</v>
      </c>
      <c r="AU129" s="17" t="s">
        <v>83</v>
      </c>
    </row>
    <row r="130" s="2" customFormat="1">
      <c r="A130" s="38"/>
      <c r="B130" s="39"/>
      <c r="C130" s="40"/>
      <c r="D130" s="232" t="s">
        <v>126</v>
      </c>
      <c r="E130" s="40"/>
      <c r="F130" s="233" t="s">
        <v>127</v>
      </c>
      <c r="G130" s="40"/>
      <c r="H130" s="40"/>
      <c r="I130" s="229"/>
      <c r="J130" s="40"/>
      <c r="K130" s="40"/>
      <c r="L130" s="44"/>
      <c r="M130" s="230"/>
      <c r="N130" s="23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126</v>
      </c>
      <c r="AU130" s="17" t="s">
        <v>83</v>
      </c>
    </row>
    <row r="131" s="13" customFormat="1">
      <c r="A131" s="13"/>
      <c r="B131" s="234"/>
      <c r="C131" s="235"/>
      <c r="D131" s="227" t="s">
        <v>128</v>
      </c>
      <c r="E131" s="236" t="s">
        <v>1</v>
      </c>
      <c r="F131" s="237" t="s">
        <v>129</v>
      </c>
      <c r="G131" s="235"/>
      <c r="H131" s="238">
        <v>97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128</v>
      </c>
      <c r="AU131" s="244" t="s">
        <v>83</v>
      </c>
      <c r="AV131" s="13" t="s">
        <v>83</v>
      </c>
      <c r="AW131" s="13" t="s">
        <v>30</v>
      </c>
      <c r="AX131" s="13" t="s">
        <v>73</v>
      </c>
      <c r="AY131" s="244" t="s">
        <v>116</v>
      </c>
    </row>
    <row r="132" s="14" customFormat="1">
      <c r="A132" s="14"/>
      <c r="B132" s="245"/>
      <c r="C132" s="246"/>
      <c r="D132" s="227" t="s">
        <v>128</v>
      </c>
      <c r="E132" s="247" t="s">
        <v>1</v>
      </c>
      <c r="F132" s="248" t="s">
        <v>130</v>
      </c>
      <c r="G132" s="246"/>
      <c r="H132" s="249">
        <v>97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128</v>
      </c>
      <c r="AU132" s="255" t="s">
        <v>83</v>
      </c>
      <c r="AV132" s="14" t="s">
        <v>123</v>
      </c>
      <c r="AW132" s="14" t="s">
        <v>30</v>
      </c>
      <c r="AX132" s="14" t="s">
        <v>81</v>
      </c>
      <c r="AY132" s="255" t="s">
        <v>116</v>
      </c>
    </row>
    <row r="133" s="2" customFormat="1" ht="24.15" customHeight="1">
      <c r="A133" s="38"/>
      <c r="B133" s="39"/>
      <c r="C133" s="214" t="s">
        <v>83</v>
      </c>
      <c r="D133" s="214" t="s">
        <v>118</v>
      </c>
      <c r="E133" s="215" t="s">
        <v>131</v>
      </c>
      <c r="F133" s="216" t="s">
        <v>132</v>
      </c>
      <c r="G133" s="217" t="s">
        <v>121</v>
      </c>
      <c r="H133" s="218">
        <v>69.400000000000006</v>
      </c>
      <c r="I133" s="219"/>
      <c r="J133" s="220">
        <f>ROUND(I133*H133,2)</f>
        <v>0</v>
      </c>
      <c r="K133" s="216" t="s">
        <v>122</v>
      </c>
      <c r="L133" s="44"/>
      <c r="M133" s="221" t="s">
        <v>1</v>
      </c>
      <c r="N133" s="222" t="s">
        <v>38</v>
      </c>
      <c r="O133" s="91"/>
      <c r="P133" s="223">
        <f>O133*H133</f>
        <v>0</v>
      </c>
      <c r="Q133" s="223">
        <v>0</v>
      </c>
      <c r="R133" s="223">
        <f>Q133*H133</f>
        <v>0</v>
      </c>
      <c r="S133" s="223">
        <v>0.28999999999999998</v>
      </c>
      <c r="T133" s="224">
        <f>S133*H133</f>
        <v>20.126000000000001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5" t="s">
        <v>123</v>
      </c>
      <c r="AT133" s="225" t="s">
        <v>118</v>
      </c>
      <c r="AU133" s="225" t="s">
        <v>83</v>
      </c>
      <c r="AY133" s="17" t="s">
        <v>116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7" t="s">
        <v>81</v>
      </c>
      <c r="BK133" s="226">
        <f>ROUND(I133*H133,2)</f>
        <v>0</v>
      </c>
      <c r="BL133" s="17" t="s">
        <v>123</v>
      </c>
      <c r="BM133" s="225" t="s">
        <v>123</v>
      </c>
    </row>
    <row r="134" s="2" customFormat="1">
      <c r="A134" s="38"/>
      <c r="B134" s="39"/>
      <c r="C134" s="40"/>
      <c r="D134" s="227" t="s">
        <v>124</v>
      </c>
      <c r="E134" s="40"/>
      <c r="F134" s="228" t="s">
        <v>133</v>
      </c>
      <c r="G134" s="40"/>
      <c r="H134" s="40"/>
      <c r="I134" s="229"/>
      <c r="J134" s="40"/>
      <c r="K134" s="40"/>
      <c r="L134" s="44"/>
      <c r="M134" s="230"/>
      <c r="N134" s="231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124</v>
      </c>
      <c r="AU134" s="17" t="s">
        <v>83</v>
      </c>
    </row>
    <row r="135" s="2" customFormat="1">
      <c r="A135" s="38"/>
      <c r="B135" s="39"/>
      <c r="C135" s="40"/>
      <c r="D135" s="232" t="s">
        <v>126</v>
      </c>
      <c r="E135" s="40"/>
      <c r="F135" s="233" t="s">
        <v>134</v>
      </c>
      <c r="G135" s="40"/>
      <c r="H135" s="40"/>
      <c r="I135" s="229"/>
      <c r="J135" s="40"/>
      <c r="K135" s="40"/>
      <c r="L135" s="44"/>
      <c r="M135" s="230"/>
      <c r="N135" s="231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126</v>
      </c>
      <c r="AU135" s="17" t="s">
        <v>83</v>
      </c>
    </row>
    <row r="136" s="13" customFormat="1">
      <c r="A136" s="13"/>
      <c r="B136" s="234"/>
      <c r="C136" s="235"/>
      <c r="D136" s="227" t="s">
        <v>128</v>
      </c>
      <c r="E136" s="236" t="s">
        <v>1</v>
      </c>
      <c r="F136" s="237" t="s">
        <v>135</v>
      </c>
      <c r="G136" s="235"/>
      <c r="H136" s="238">
        <v>69.400000000000006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128</v>
      </c>
      <c r="AU136" s="244" t="s">
        <v>83</v>
      </c>
      <c r="AV136" s="13" t="s">
        <v>83</v>
      </c>
      <c r="AW136" s="13" t="s">
        <v>30</v>
      </c>
      <c r="AX136" s="13" t="s">
        <v>73</v>
      </c>
      <c r="AY136" s="244" t="s">
        <v>116</v>
      </c>
    </row>
    <row r="137" s="14" customFormat="1">
      <c r="A137" s="14"/>
      <c r="B137" s="245"/>
      <c r="C137" s="246"/>
      <c r="D137" s="227" t="s">
        <v>128</v>
      </c>
      <c r="E137" s="247" t="s">
        <v>1</v>
      </c>
      <c r="F137" s="248" t="s">
        <v>130</v>
      </c>
      <c r="G137" s="246"/>
      <c r="H137" s="249">
        <v>69.400000000000006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128</v>
      </c>
      <c r="AU137" s="255" t="s">
        <v>83</v>
      </c>
      <c r="AV137" s="14" t="s">
        <v>123</v>
      </c>
      <c r="AW137" s="14" t="s">
        <v>30</v>
      </c>
      <c r="AX137" s="14" t="s">
        <v>81</v>
      </c>
      <c r="AY137" s="255" t="s">
        <v>116</v>
      </c>
    </row>
    <row r="138" s="2" customFormat="1" ht="24.15" customHeight="1">
      <c r="A138" s="38"/>
      <c r="B138" s="39"/>
      <c r="C138" s="214" t="s">
        <v>136</v>
      </c>
      <c r="D138" s="214" t="s">
        <v>118</v>
      </c>
      <c r="E138" s="215" t="s">
        <v>137</v>
      </c>
      <c r="F138" s="216" t="s">
        <v>138</v>
      </c>
      <c r="G138" s="217" t="s">
        <v>139</v>
      </c>
      <c r="H138" s="218">
        <v>26.98</v>
      </c>
      <c r="I138" s="219"/>
      <c r="J138" s="220">
        <f>ROUND(I138*H138,2)</f>
        <v>0</v>
      </c>
      <c r="K138" s="216" t="s">
        <v>122</v>
      </c>
      <c r="L138" s="44"/>
      <c r="M138" s="221" t="s">
        <v>1</v>
      </c>
      <c r="N138" s="222" t="s">
        <v>38</v>
      </c>
      <c r="O138" s="91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5" t="s">
        <v>123</v>
      </c>
      <c r="AT138" s="225" t="s">
        <v>118</v>
      </c>
      <c r="AU138" s="225" t="s">
        <v>83</v>
      </c>
      <c r="AY138" s="17" t="s">
        <v>116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7" t="s">
        <v>81</v>
      </c>
      <c r="BK138" s="226">
        <f>ROUND(I138*H138,2)</f>
        <v>0</v>
      </c>
      <c r="BL138" s="17" t="s">
        <v>123</v>
      </c>
      <c r="BM138" s="225" t="s">
        <v>140</v>
      </c>
    </row>
    <row r="139" s="2" customFormat="1">
      <c r="A139" s="38"/>
      <c r="B139" s="39"/>
      <c r="C139" s="40"/>
      <c r="D139" s="227" t="s">
        <v>124</v>
      </c>
      <c r="E139" s="40"/>
      <c r="F139" s="228" t="s">
        <v>141</v>
      </c>
      <c r="G139" s="40"/>
      <c r="H139" s="40"/>
      <c r="I139" s="229"/>
      <c r="J139" s="40"/>
      <c r="K139" s="40"/>
      <c r="L139" s="44"/>
      <c r="M139" s="230"/>
      <c r="N139" s="231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124</v>
      </c>
      <c r="AU139" s="17" t="s">
        <v>83</v>
      </c>
    </row>
    <row r="140" s="2" customFormat="1">
      <c r="A140" s="38"/>
      <c r="B140" s="39"/>
      <c r="C140" s="40"/>
      <c r="D140" s="232" t="s">
        <v>126</v>
      </c>
      <c r="E140" s="40"/>
      <c r="F140" s="233" t="s">
        <v>142</v>
      </c>
      <c r="G140" s="40"/>
      <c r="H140" s="40"/>
      <c r="I140" s="229"/>
      <c r="J140" s="40"/>
      <c r="K140" s="40"/>
      <c r="L140" s="44"/>
      <c r="M140" s="230"/>
      <c r="N140" s="231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126</v>
      </c>
      <c r="AU140" s="17" t="s">
        <v>83</v>
      </c>
    </row>
    <row r="141" s="12" customFormat="1" ht="22.8" customHeight="1">
      <c r="A141" s="12"/>
      <c r="B141" s="198"/>
      <c r="C141" s="199"/>
      <c r="D141" s="200" t="s">
        <v>72</v>
      </c>
      <c r="E141" s="212" t="s">
        <v>143</v>
      </c>
      <c r="F141" s="212" t="s">
        <v>144</v>
      </c>
      <c r="G141" s="199"/>
      <c r="H141" s="199"/>
      <c r="I141" s="202"/>
      <c r="J141" s="213">
        <f>BK141</f>
        <v>0</v>
      </c>
      <c r="K141" s="199"/>
      <c r="L141" s="204"/>
      <c r="M141" s="205"/>
      <c r="N141" s="206"/>
      <c r="O141" s="206"/>
      <c r="P141" s="207">
        <f>SUM(P142:P160)</f>
        <v>0</v>
      </c>
      <c r="Q141" s="206"/>
      <c r="R141" s="207">
        <f>SUM(R142:R160)</f>
        <v>49.295970000000011</v>
      </c>
      <c r="S141" s="206"/>
      <c r="T141" s="208">
        <f>SUM(T142:T160)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81</v>
      </c>
      <c r="AT141" s="210" t="s">
        <v>72</v>
      </c>
      <c r="AU141" s="210" t="s">
        <v>81</v>
      </c>
      <c r="AY141" s="209" t="s">
        <v>116</v>
      </c>
      <c r="BK141" s="211">
        <f>SUM(BK142:BK160)</f>
        <v>0</v>
      </c>
    </row>
    <row r="142" s="2" customFormat="1" ht="21.75" customHeight="1">
      <c r="A142" s="38"/>
      <c r="B142" s="39"/>
      <c r="C142" s="214" t="s">
        <v>145</v>
      </c>
      <c r="D142" s="214" t="s">
        <v>118</v>
      </c>
      <c r="E142" s="215" t="s">
        <v>146</v>
      </c>
      <c r="F142" s="216" t="s">
        <v>147</v>
      </c>
      <c r="G142" s="217" t="s">
        <v>121</v>
      </c>
      <c r="H142" s="218">
        <v>94.5</v>
      </c>
      <c r="I142" s="219"/>
      <c r="J142" s="220">
        <f>ROUND(I142*H142,2)</f>
        <v>0</v>
      </c>
      <c r="K142" s="216" t="s">
        <v>122</v>
      </c>
      <c r="L142" s="44"/>
      <c r="M142" s="221" t="s">
        <v>1</v>
      </c>
      <c r="N142" s="222" t="s">
        <v>38</v>
      </c>
      <c r="O142" s="91"/>
      <c r="P142" s="223">
        <f>O142*H142</f>
        <v>0</v>
      </c>
      <c r="Q142" s="223">
        <v>0.091999999999999998</v>
      </c>
      <c r="R142" s="223">
        <f>Q142*H142</f>
        <v>8.6939999999999991</v>
      </c>
      <c r="S142" s="223">
        <v>0</v>
      </c>
      <c r="T142" s="22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5" t="s">
        <v>123</v>
      </c>
      <c r="AT142" s="225" t="s">
        <v>118</v>
      </c>
      <c r="AU142" s="225" t="s">
        <v>83</v>
      </c>
      <c r="AY142" s="17" t="s">
        <v>116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7" t="s">
        <v>81</v>
      </c>
      <c r="BK142" s="226">
        <f>ROUND(I142*H142,2)</f>
        <v>0</v>
      </c>
      <c r="BL142" s="17" t="s">
        <v>123</v>
      </c>
      <c r="BM142" s="225" t="s">
        <v>148</v>
      </c>
    </row>
    <row r="143" s="2" customFormat="1">
      <c r="A143" s="38"/>
      <c r="B143" s="39"/>
      <c r="C143" s="40"/>
      <c r="D143" s="227" t="s">
        <v>124</v>
      </c>
      <c r="E143" s="40"/>
      <c r="F143" s="228" t="s">
        <v>149</v>
      </c>
      <c r="G143" s="40"/>
      <c r="H143" s="40"/>
      <c r="I143" s="229"/>
      <c r="J143" s="40"/>
      <c r="K143" s="40"/>
      <c r="L143" s="44"/>
      <c r="M143" s="230"/>
      <c r="N143" s="23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124</v>
      </c>
      <c r="AU143" s="17" t="s">
        <v>83</v>
      </c>
    </row>
    <row r="144" s="2" customFormat="1">
      <c r="A144" s="38"/>
      <c r="B144" s="39"/>
      <c r="C144" s="40"/>
      <c r="D144" s="232" t="s">
        <v>126</v>
      </c>
      <c r="E144" s="40"/>
      <c r="F144" s="233" t="s">
        <v>150</v>
      </c>
      <c r="G144" s="40"/>
      <c r="H144" s="40"/>
      <c r="I144" s="229"/>
      <c r="J144" s="40"/>
      <c r="K144" s="40"/>
      <c r="L144" s="44"/>
      <c r="M144" s="230"/>
      <c r="N144" s="231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126</v>
      </c>
      <c r="AU144" s="17" t="s">
        <v>83</v>
      </c>
    </row>
    <row r="145" s="13" customFormat="1">
      <c r="A145" s="13"/>
      <c r="B145" s="234"/>
      <c r="C145" s="235"/>
      <c r="D145" s="227" t="s">
        <v>128</v>
      </c>
      <c r="E145" s="236" t="s">
        <v>1</v>
      </c>
      <c r="F145" s="237" t="s">
        <v>151</v>
      </c>
      <c r="G145" s="235"/>
      <c r="H145" s="238">
        <v>94.5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128</v>
      </c>
      <c r="AU145" s="244" t="s">
        <v>83</v>
      </c>
      <c r="AV145" s="13" t="s">
        <v>83</v>
      </c>
      <c r="AW145" s="13" t="s">
        <v>30</v>
      </c>
      <c r="AX145" s="13" t="s">
        <v>73</v>
      </c>
      <c r="AY145" s="244" t="s">
        <v>116</v>
      </c>
    </row>
    <row r="146" s="14" customFormat="1">
      <c r="A146" s="14"/>
      <c r="B146" s="245"/>
      <c r="C146" s="246"/>
      <c r="D146" s="227" t="s">
        <v>128</v>
      </c>
      <c r="E146" s="247" t="s">
        <v>1</v>
      </c>
      <c r="F146" s="248" t="s">
        <v>130</v>
      </c>
      <c r="G146" s="246"/>
      <c r="H146" s="249">
        <v>94.5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128</v>
      </c>
      <c r="AU146" s="255" t="s">
        <v>83</v>
      </c>
      <c r="AV146" s="14" t="s">
        <v>123</v>
      </c>
      <c r="AW146" s="14" t="s">
        <v>30</v>
      </c>
      <c r="AX146" s="14" t="s">
        <v>81</v>
      </c>
      <c r="AY146" s="255" t="s">
        <v>116</v>
      </c>
    </row>
    <row r="147" s="2" customFormat="1" ht="24.15" customHeight="1">
      <c r="A147" s="38"/>
      <c r="B147" s="39"/>
      <c r="C147" s="214" t="s">
        <v>123</v>
      </c>
      <c r="D147" s="214" t="s">
        <v>118</v>
      </c>
      <c r="E147" s="215" t="s">
        <v>152</v>
      </c>
      <c r="F147" s="216" t="s">
        <v>153</v>
      </c>
      <c r="G147" s="217" t="s">
        <v>121</v>
      </c>
      <c r="H147" s="218">
        <v>66.900000000000006</v>
      </c>
      <c r="I147" s="219"/>
      <c r="J147" s="220">
        <f>ROUND(I147*H147,2)</f>
        <v>0</v>
      </c>
      <c r="K147" s="216" t="s">
        <v>122</v>
      </c>
      <c r="L147" s="44"/>
      <c r="M147" s="221" t="s">
        <v>1</v>
      </c>
      <c r="N147" s="222" t="s">
        <v>38</v>
      </c>
      <c r="O147" s="91"/>
      <c r="P147" s="223">
        <f>O147*H147</f>
        <v>0</v>
      </c>
      <c r="Q147" s="223">
        <v>0.46000000000000002</v>
      </c>
      <c r="R147" s="223">
        <f>Q147*H147</f>
        <v>30.774000000000004</v>
      </c>
      <c r="S147" s="223">
        <v>0</v>
      </c>
      <c r="T147" s="22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5" t="s">
        <v>123</v>
      </c>
      <c r="AT147" s="225" t="s">
        <v>118</v>
      </c>
      <c r="AU147" s="225" t="s">
        <v>83</v>
      </c>
      <c r="AY147" s="17" t="s">
        <v>116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7" t="s">
        <v>81</v>
      </c>
      <c r="BK147" s="226">
        <f>ROUND(I147*H147,2)</f>
        <v>0</v>
      </c>
      <c r="BL147" s="17" t="s">
        <v>123</v>
      </c>
      <c r="BM147" s="225" t="s">
        <v>154</v>
      </c>
    </row>
    <row r="148" s="2" customFormat="1">
      <c r="A148" s="38"/>
      <c r="B148" s="39"/>
      <c r="C148" s="40"/>
      <c r="D148" s="227" t="s">
        <v>124</v>
      </c>
      <c r="E148" s="40"/>
      <c r="F148" s="228" t="s">
        <v>155</v>
      </c>
      <c r="G148" s="40"/>
      <c r="H148" s="40"/>
      <c r="I148" s="229"/>
      <c r="J148" s="40"/>
      <c r="K148" s="40"/>
      <c r="L148" s="44"/>
      <c r="M148" s="230"/>
      <c r="N148" s="23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124</v>
      </c>
      <c r="AU148" s="17" t="s">
        <v>83</v>
      </c>
    </row>
    <row r="149" s="2" customFormat="1">
      <c r="A149" s="38"/>
      <c r="B149" s="39"/>
      <c r="C149" s="40"/>
      <c r="D149" s="232" t="s">
        <v>126</v>
      </c>
      <c r="E149" s="40"/>
      <c r="F149" s="233" t="s">
        <v>156</v>
      </c>
      <c r="G149" s="40"/>
      <c r="H149" s="40"/>
      <c r="I149" s="229"/>
      <c r="J149" s="40"/>
      <c r="K149" s="40"/>
      <c r="L149" s="44"/>
      <c r="M149" s="230"/>
      <c r="N149" s="231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126</v>
      </c>
      <c r="AU149" s="17" t="s">
        <v>83</v>
      </c>
    </row>
    <row r="150" s="13" customFormat="1">
      <c r="A150" s="13"/>
      <c r="B150" s="234"/>
      <c r="C150" s="235"/>
      <c r="D150" s="227" t="s">
        <v>128</v>
      </c>
      <c r="E150" s="236" t="s">
        <v>1</v>
      </c>
      <c r="F150" s="237" t="s">
        <v>157</v>
      </c>
      <c r="G150" s="235"/>
      <c r="H150" s="238">
        <v>66.900000000000006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128</v>
      </c>
      <c r="AU150" s="244" t="s">
        <v>83</v>
      </c>
      <c r="AV150" s="13" t="s">
        <v>83</v>
      </c>
      <c r="AW150" s="13" t="s">
        <v>30</v>
      </c>
      <c r="AX150" s="13" t="s">
        <v>73</v>
      </c>
      <c r="AY150" s="244" t="s">
        <v>116</v>
      </c>
    </row>
    <row r="151" s="14" customFormat="1">
      <c r="A151" s="14"/>
      <c r="B151" s="245"/>
      <c r="C151" s="246"/>
      <c r="D151" s="227" t="s">
        <v>128</v>
      </c>
      <c r="E151" s="247" t="s">
        <v>1</v>
      </c>
      <c r="F151" s="248" t="s">
        <v>130</v>
      </c>
      <c r="G151" s="246"/>
      <c r="H151" s="249">
        <v>66.900000000000006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128</v>
      </c>
      <c r="AU151" s="255" t="s">
        <v>83</v>
      </c>
      <c r="AV151" s="14" t="s">
        <v>123</v>
      </c>
      <c r="AW151" s="14" t="s">
        <v>30</v>
      </c>
      <c r="AX151" s="14" t="s">
        <v>81</v>
      </c>
      <c r="AY151" s="255" t="s">
        <v>116</v>
      </c>
    </row>
    <row r="152" s="2" customFormat="1" ht="24.15" customHeight="1">
      <c r="A152" s="38"/>
      <c r="B152" s="39"/>
      <c r="C152" s="214" t="s">
        <v>143</v>
      </c>
      <c r="D152" s="214" t="s">
        <v>118</v>
      </c>
      <c r="E152" s="215" t="s">
        <v>158</v>
      </c>
      <c r="F152" s="216" t="s">
        <v>159</v>
      </c>
      <c r="G152" s="217" t="s">
        <v>121</v>
      </c>
      <c r="H152" s="218">
        <v>94.5</v>
      </c>
      <c r="I152" s="219"/>
      <c r="J152" s="220">
        <f>ROUND(I152*H152,2)</f>
        <v>0</v>
      </c>
      <c r="K152" s="216" t="s">
        <v>122</v>
      </c>
      <c r="L152" s="44"/>
      <c r="M152" s="221" t="s">
        <v>1</v>
      </c>
      <c r="N152" s="222" t="s">
        <v>38</v>
      </c>
      <c r="O152" s="91"/>
      <c r="P152" s="223">
        <f>O152*H152</f>
        <v>0</v>
      </c>
      <c r="Q152" s="223">
        <v>0.089219999999999994</v>
      </c>
      <c r="R152" s="223">
        <f>Q152*H152</f>
        <v>8.4312899999999988</v>
      </c>
      <c r="S152" s="223">
        <v>0</v>
      </c>
      <c r="T152" s="22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5" t="s">
        <v>123</v>
      </c>
      <c r="AT152" s="225" t="s">
        <v>118</v>
      </c>
      <c r="AU152" s="225" t="s">
        <v>83</v>
      </c>
      <c r="AY152" s="17" t="s">
        <v>116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7" t="s">
        <v>81</v>
      </c>
      <c r="BK152" s="226">
        <f>ROUND(I152*H152,2)</f>
        <v>0</v>
      </c>
      <c r="BL152" s="17" t="s">
        <v>123</v>
      </c>
      <c r="BM152" s="225" t="s">
        <v>136</v>
      </c>
    </row>
    <row r="153" s="2" customFormat="1">
      <c r="A153" s="38"/>
      <c r="B153" s="39"/>
      <c r="C153" s="40"/>
      <c r="D153" s="227" t="s">
        <v>124</v>
      </c>
      <c r="E153" s="40"/>
      <c r="F153" s="228" t="s">
        <v>160</v>
      </c>
      <c r="G153" s="40"/>
      <c r="H153" s="40"/>
      <c r="I153" s="229"/>
      <c r="J153" s="40"/>
      <c r="K153" s="40"/>
      <c r="L153" s="44"/>
      <c r="M153" s="230"/>
      <c r="N153" s="231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124</v>
      </c>
      <c r="AU153" s="17" t="s">
        <v>83</v>
      </c>
    </row>
    <row r="154" s="2" customFormat="1">
      <c r="A154" s="38"/>
      <c r="B154" s="39"/>
      <c r="C154" s="40"/>
      <c r="D154" s="232" t="s">
        <v>126</v>
      </c>
      <c r="E154" s="40"/>
      <c r="F154" s="233" t="s">
        <v>161</v>
      </c>
      <c r="G154" s="40"/>
      <c r="H154" s="40"/>
      <c r="I154" s="229"/>
      <c r="J154" s="40"/>
      <c r="K154" s="40"/>
      <c r="L154" s="44"/>
      <c r="M154" s="230"/>
      <c r="N154" s="23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126</v>
      </c>
      <c r="AU154" s="17" t="s">
        <v>83</v>
      </c>
    </row>
    <row r="155" s="13" customFormat="1">
      <c r="A155" s="13"/>
      <c r="B155" s="234"/>
      <c r="C155" s="235"/>
      <c r="D155" s="227" t="s">
        <v>128</v>
      </c>
      <c r="E155" s="236" t="s">
        <v>1</v>
      </c>
      <c r="F155" s="237" t="s">
        <v>151</v>
      </c>
      <c r="G155" s="235"/>
      <c r="H155" s="238">
        <v>94.5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128</v>
      </c>
      <c r="AU155" s="244" t="s">
        <v>83</v>
      </c>
      <c r="AV155" s="13" t="s">
        <v>83</v>
      </c>
      <c r="AW155" s="13" t="s">
        <v>30</v>
      </c>
      <c r="AX155" s="13" t="s">
        <v>73</v>
      </c>
      <c r="AY155" s="244" t="s">
        <v>116</v>
      </c>
    </row>
    <row r="156" s="14" customFormat="1">
      <c r="A156" s="14"/>
      <c r="B156" s="245"/>
      <c r="C156" s="246"/>
      <c r="D156" s="227" t="s">
        <v>128</v>
      </c>
      <c r="E156" s="247" t="s">
        <v>1</v>
      </c>
      <c r="F156" s="248" t="s">
        <v>130</v>
      </c>
      <c r="G156" s="246"/>
      <c r="H156" s="249">
        <v>94.5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128</v>
      </c>
      <c r="AU156" s="255" t="s">
        <v>83</v>
      </c>
      <c r="AV156" s="14" t="s">
        <v>123</v>
      </c>
      <c r="AW156" s="14" t="s">
        <v>30</v>
      </c>
      <c r="AX156" s="14" t="s">
        <v>81</v>
      </c>
      <c r="AY156" s="255" t="s">
        <v>116</v>
      </c>
    </row>
    <row r="157" s="2" customFormat="1" ht="16.5" customHeight="1">
      <c r="A157" s="38"/>
      <c r="B157" s="39"/>
      <c r="C157" s="256" t="s">
        <v>148</v>
      </c>
      <c r="D157" s="256" t="s">
        <v>162</v>
      </c>
      <c r="E157" s="257" t="s">
        <v>163</v>
      </c>
      <c r="F157" s="258" t="s">
        <v>164</v>
      </c>
      <c r="G157" s="259" t="s">
        <v>121</v>
      </c>
      <c r="H157" s="260">
        <v>12.359999999999999</v>
      </c>
      <c r="I157" s="261"/>
      <c r="J157" s="262">
        <f>ROUND(I157*H157,2)</f>
        <v>0</v>
      </c>
      <c r="K157" s="258" t="s">
        <v>122</v>
      </c>
      <c r="L157" s="263"/>
      <c r="M157" s="264" t="s">
        <v>1</v>
      </c>
      <c r="N157" s="265" t="s">
        <v>38</v>
      </c>
      <c r="O157" s="91"/>
      <c r="P157" s="223">
        <f>O157*H157</f>
        <v>0</v>
      </c>
      <c r="Q157" s="223">
        <v>0.113</v>
      </c>
      <c r="R157" s="223">
        <f>Q157*H157</f>
        <v>1.3966799999999999</v>
      </c>
      <c r="S157" s="223">
        <v>0</v>
      </c>
      <c r="T157" s="22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5" t="s">
        <v>154</v>
      </c>
      <c r="AT157" s="225" t="s">
        <v>162</v>
      </c>
      <c r="AU157" s="225" t="s">
        <v>83</v>
      </c>
      <c r="AY157" s="17" t="s">
        <v>116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7" t="s">
        <v>81</v>
      </c>
      <c r="BK157" s="226">
        <f>ROUND(I157*H157,2)</f>
        <v>0</v>
      </c>
      <c r="BL157" s="17" t="s">
        <v>123</v>
      </c>
      <c r="BM157" s="225" t="s">
        <v>165</v>
      </c>
    </row>
    <row r="158" s="2" customFormat="1">
      <c r="A158" s="38"/>
      <c r="B158" s="39"/>
      <c r="C158" s="40"/>
      <c r="D158" s="227" t="s">
        <v>124</v>
      </c>
      <c r="E158" s="40"/>
      <c r="F158" s="228" t="s">
        <v>164</v>
      </c>
      <c r="G158" s="40"/>
      <c r="H158" s="40"/>
      <c r="I158" s="229"/>
      <c r="J158" s="40"/>
      <c r="K158" s="40"/>
      <c r="L158" s="44"/>
      <c r="M158" s="230"/>
      <c r="N158" s="231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124</v>
      </c>
      <c r="AU158" s="17" t="s">
        <v>83</v>
      </c>
    </row>
    <row r="159" s="13" customFormat="1">
      <c r="A159" s="13"/>
      <c r="B159" s="234"/>
      <c r="C159" s="235"/>
      <c r="D159" s="227" t="s">
        <v>128</v>
      </c>
      <c r="E159" s="236" t="s">
        <v>1</v>
      </c>
      <c r="F159" s="237" t="s">
        <v>166</v>
      </c>
      <c r="G159" s="235"/>
      <c r="H159" s="238">
        <v>12.359999999999999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128</v>
      </c>
      <c r="AU159" s="244" t="s">
        <v>83</v>
      </c>
      <c r="AV159" s="13" t="s">
        <v>83</v>
      </c>
      <c r="AW159" s="13" t="s">
        <v>30</v>
      </c>
      <c r="AX159" s="13" t="s">
        <v>73</v>
      </c>
      <c r="AY159" s="244" t="s">
        <v>116</v>
      </c>
    </row>
    <row r="160" s="14" customFormat="1">
      <c r="A160" s="14"/>
      <c r="B160" s="245"/>
      <c r="C160" s="246"/>
      <c r="D160" s="227" t="s">
        <v>128</v>
      </c>
      <c r="E160" s="247" t="s">
        <v>1</v>
      </c>
      <c r="F160" s="248" t="s">
        <v>130</v>
      </c>
      <c r="G160" s="246"/>
      <c r="H160" s="249">
        <v>12.359999999999999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128</v>
      </c>
      <c r="AU160" s="255" t="s">
        <v>83</v>
      </c>
      <c r="AV160" s="14" t="s">
        <v>123</v>
      </c>
      <c r="AW160" s="14" t="s">
        <v>30</v>
      </c>
      <c r="AX160" s="14" t="s">
        <v>81</v>
      </c>
      <c r="AY160" s="255" t="s">
        <v>116</v>
      </c>
    </row>
    <row r="161" s="12" customFormat="1" ht="22.8" customHeight="1">
      <c r="A161" s="12"/>
      <c r="B161" s="198"/>
      <c r="C161" s="199"/>
      <c r="D161" s="200" t="s">
        <v>72</v>
      </c>
      <c r="E161" s="212" t="s">
        <v>167</v>
      </c>
      <c r="F161" s="212" t="s">
        <v>168</v>
      </c>
      <c r="G161" s="199"/>
      <c r="H161" s="199"/>
      <c r="I161" s="202"/>
      <c r="J161" s="213">
        <f>BK161</f>
        <v>0</v>
      </c>
      <c r="K161" s="199"/>
      <c r="L161" s="204"/>
      <c r="M161" s="205"/>
      <c r="N161" s="206"/>
      <c r="O161" s="206"/>
      <c r="P161" s="207">
        <f>SUM(P162:P174)</f>
        <v>0</v>
      </c>
      <c r="Q161" s="206"/>
      <c r="R161" s="207">
        <f>SUM(R162:R174)</f>
        <v>0</v>
      </c>
      <c r="S161" s="206"/>
      <c r="T161" s="208">
        <f>SUM(T162:T174)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9" t="s">
        <v>81</v>
      </c>
      <c r="AT161" s="210" t="s">
        <v>72</v>
      </c>
      <c r="AU161" s="210" t="s">
        <v>81</v>
      </c>
      <c r="AY161" s="209" t="s">
        <v>116</v>
      </c>
      <c r="BK161" s="211">
        <f>SUM(BK162:BK174)</f>
        <v>0</v>
      </c>
    </row>
    <row r="162" s="2" customFormat="1" ht="21.75" customHeight="1">
      <c r="A162" s="38"/>
      <c r="B162" s="39"/>
      <c r="C162" s="214" t="s">
        <v>169</v>
      </c>
      <c r="D162" s="214" t="s">
        <v>118</v>
      </c>
      <c r="E162" s="215" t="s">
        <v>170</v>
      </c>
      <c r="F162" s="216" t="s">
        <v>171</v>
      </c>
      <c r="G162" s="217" t="s">
        <v>139</v>
      </c>
      <c r="H162" s="218">
        <v>26.423999999999999</v>
      </c>
      <c r="I162" s="219"/>
      <c r="J162" s="220">
        <f>ROUND(I162*H162,2)</f>
        <v>0</v>
      </c>
      <c r="K162" s="216" t="s">
        <v>122</v>
      </c>
      <c r="L162" s="44"/>
      <c r="M162" s="221" t="s">
        <v>1</v>
      </c>
      <c r="N162" s="222" t="s">
        <v>38</v>
      </c>
      <c r="O162" s="91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5" t="s">
        <v>123</v>
      </c>
      <c r="AT162" s="225" t="s">
        <v>118</v>
      </c>
      <c r="AU162" s="225" t="s">
        <v>83</v>
      </c>
      <c r="AY162" s="17" t="s">
        <v>116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7" t="s">
        <v>81</v>
      </c>
      <c r="BK162" s="226">
        <f>ROUND(I162*H162,2)</f>
        <v>0</v>
      </c>
      <c r="BL162" s="17" t="s">
        <v>123</v>
      </c>
      <c r="BM162" s="225" t="s">
        <v>172</v>
      </c>
    </row>
    <row r="163" s="2" customFormat="1">
      <c r="A163" s="38"/>
      <c r="B163" s="39"/>
      <c r="C163" s="40"/>
      <c r="D163" s="227" t="s">
        <v>124</v>
      </c>
      <c r="E163" s="40"/>
      <c r="F163" s="228" t="s">
        <v>173</v>
      </c>
      <c r="G163" s="40"/>
      <c r="H163" s="40"/>
      <c r="I163" s="229"/>
      <c r="J163" s="40"/>
      <c r="K163" s="40"/>
      <c r="L163" s="44"/>
      <c r="M163" s="230"/>
      <c r="N163" s="231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124</v>
      </c>
      <c r="AU163" s="17" t="s">
        <v>83</v>
      </c>
    </row>
    <row r="164" s="2" customFormat="1">
      <c r="A164" s="38"/>
      <c r="B164" s="39"/>
      <c r="C164" s="40"/>
      <c r="D164" s="232" t="s">
        <v>126</v>
      </c>
      <c r="E164" s="40"/>
      <c r="F164" s="233" t="s">
        <v>174</v>
      </c>
      <c r="G164" s="40"/>
      <c r="H164" s="40"/>
      <c r="I164" s="229"/>
      <c r="J164" s="40"/>
      <c r="K164" s="40"/>
      <c r="L164" s="44"/>
      <c r="M164" s="230"/>
      <c r="N164" s="231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126</v>
      </c>
      <c r="AU164" s="17" t="s">
        <v>83</v>
      </c>
    </row>
    <row r="165" s="2" customFormat="1" ht="24.15" customHeight="1">
      <c r="A165" s="38"/>
      <c r="B165" s="39"/>
      <c r="C165" s="214" t="s">
        <v>154</v>
      </c>
      <c r="D165" s="214" t="s">
        <v>118</v>
      </c>
      <c r="E165" s="215" t="s">
        <v>175</v>
      </c>
      <c r="F165" s="216" t="s">
        <v>176</v>
      </c>
      <c r="G165" s="217" t="s">
        <v>139</v>
      </c>
      <c r="H165" s="218">
        <v>369.93599999999998</v>
      </c>
      <c r="I165" s="219"/>
      <c r="J165" s="220">
        <f>ROUND(I165*H165,2)</f>
        <v>0</v>
      </c>
      <c r="K165" s="216" t="s">
        <v>122</v>
      </c>
      <c r="L165" s="44"/>
      <c r="M165" s="221" t="s">
        <v>1</v>
      </c>
      <c r="N165" s="222" t="s">
        <v>38</v>
      </c>
      <c r="O165" s="91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5" t="s">
        <v>123</v>
      </c>
      <c r="AT165" s="225" t="s">
        <v>118</v>
      </c>
      <c r="AU165" s="225" t="s">
        <v>83</v>
      </c>
      <c r="AY165" s="17" t="s">
        <v>116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7" t="s">
        <v>81</v>
      </c>
      <c r="BK165" s="226">
        <f>ROUND(I165*H165,2)</f>
        <v>0</v>
      </c>
      <c r="BL165" s="17" t="s">
        <v>123</v>
      </c>
      <c r="BM165" s="225" t="s">
        <v>177</v>
      </c>
    </row>
    <row r="166" s="2" customFormat="1">
      <c r="A166" s="38"/>
      <c r="B166" s="39"/>
      <c r="C166" s="40"/>
      <c r="D166" s="227" t="s">
        <v>124</v>
      </c>
      <c r="E166" s="40"/>
      <c r="F166" s="228" t="s">
        <v>178</v>
      </c>
      <c r="G166" s="40"/>
      <c r="H166" s="40"/>
      <c r="I166" s="229"/>
      <c r="J166" s="40"/>
      <c r="K166" s="40"/>
      <c r="L166" s="44"/>
      <c r="M166" s="230"/>
      <c r="N166" s="231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124</v>
      </c>
      <c r="AU166" s="17" t="s">
        <v>83</v>
      </c>
    </row>
    <row r="167" s="2" customFormat="1">
      <c r="A167" s="38"/>
      <c r="B167" s="39"/>
      <c r="C167" s="40"/>
      <c r="D167" s="232" t="s">
        <v>126</v>
      </c>
      <c r="E167" s="40"/>
      <c r="F167" s="233" t="s">
        <v>179</v>
      </c>
      <c r="G167" s="40"/>
      <c r="H167" s="40"/>
      <c r="I167" s="229"/>
      <c r="J167" s="40"/>
      <c r="K167" s="40"/>
      <c r="L167" s="44"/>
      <c r="M167" s="230"/>
      <c r="N167" s="23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126</v>
      </c>
      <c r="AU167" s="17" t="s">
        <v>83</v>
      </c>
    </row>
    <row r="168" s="13" customFormat="1">
      <c r="A168" s="13"/>
      <c r="B168" s="234"/>
      <c r="C168" s="235"/>
      <c r="D168" s="227" t="s">
        <v>128</v>
      </c>
      <c r="E168" s="236" t="s">
        <v>1</v>
      </c>
      <c r="F168" s="237" t="s">
        <v>180</v>
      </c>
      <c r="G168" s="235"/>
      <c r="H168" s="238">
        <v>369.93599999999998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128</v>
      </c>
      <c r="AU168" s="244" t="s">
        <v>83</v>
      </c>
      <c r="AV168" s="13" t="s">
        <v>83</v>
      </c>
      <c r="AW168" s="13" t="s">
        <v>30</v>
      </c>
      <c r="AX168" s="13" t="s">
        <v>73</v>
      </c>
      <c r="AY168" s="244" t="s">
        <v>116</v>
      </c>
    </row>
    <row r="169" s="14" customFormat="1">
      <c r="A169" s="14"/>
      <c r="B169" s="245"/>
      <c r="C169" s="246"/>
      <c r="D169" s="227" t="s">
        <v>128</v>
      </c>
      <c r="E169" s="247" t="s">
        <v>1</v>
      </c>
      <c r="F169" s="248" t="s">
        <v>130</v>
      </c>
      <c r="G169" s="246"/>
      <c r="H169" s="249">
        <v>369.93599999999998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128</v>
      </c>
      <c r="AU169" s="255" t="s">
        <v>83</v>
      </c>
      <c r="AV169" s="14" t="s">
        <v>123</v>
      </c>
      <c r="AW169" s="14" t="s">
        <v>30</v>
      </c>
      <c r="AX169" s="14" t="s">
        <v>81</v>
      </c>
      <c r="AY169" s="255" t="s">
        <v>116</v>
      </c>
    </row>
    <row r="170" s="2" customFormat="1" ht="37.8" customHeight="1">
      <c r="A170" s="38"/>
      <c r="B170" s="39"/>
      <c r="C170" s="214" t="s">
        <v>181</v>
      </c>
      <c r="D170" s="214" t="s">
        <v>118</v>
      </c>
      <c r="E170" s="215" t="s">
        <v>182</v>
      </c>
      <c r="F170" s="216" t="s">
        <v>183</v>
      </c>
      <c r="G170" s="217" t="s">
        <v>139</v>
      </c>
      <c r="H170" s="218">
        <v>1.44</v>
      </c>
      <c r="I170" s="219"/>
      <c r="J170" s="220">
        <f>ROUND(I170*H170,2)</f>
        <v>0</v>
      </c>
      <c r="K170" s="216" t="s">
        <v>122</v>
      </c>
      <c r="L170" s="44"/>
      <c r="M170" s="221" t="s">
        <v>1</v>
      </c>
      <c r="N170" s="222" t="s">
        <v>38</v>
      </c>
      <c r="O170" s="91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5" t="s">
        <v>123</v>
      </c>
      <c r="AT170" s="225" t="s">
        <v>118</v>
      </c>
      <c r="AU170" s="225" t="s">
        <v>83</v>
      </c>
      <c r="AY170" s="17" t="s">
        <v>116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7" t="s">
        <v>81</v>
      </c>
      <c r="BK170" s="226">
        <f>ROUND(I170*H170,2)</f>
        <v>0</v>
      </c>
      <c r="BL170" s="17" t="s">
        <v>123</v>
      </c>
      <c r="BM170" s="225" t="s">
        <v>184</v>
      </c>
    </row>
    <row r="171" s="2" customFormat="1">
      <c r="A171" s="38"/>
      <c r="B171" s="39"/>
      <c r="C171" s="40"/>
      <c r="D171" s="227" t="s">
        <v>124</v>
      </c>
      <c r="E171" s="40"/>
      <c r="F171" s="228" t="s">
        <v>185</v>
      </c>
      <c r="G171" s="40"/>
      <c r="H171" s="40"/>
      <c r="I171" s="229"/>
      <c r="J171" s="40"/>
      <c r="K171" s="40"/>
      <c r="L171" s="44"/>
      <c r="M171" s="230"/>
      <c r="N171" s="23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124</v>
      </c>
      <c r="AU171" s="17" t="s">
        <v>83</v>
      </c>
    </row>
    <row r="172" s="2" customFormat="1">
      <c r="A172" s="38"/>
      <c r="B172" s="39"/>
      <c r="C172" s="40"/>
      <c r="D172" s="232" t="s">
        <v>126</v>
      </c>
      <c r="E172" s="40"/>
      <c r="F172" s="233" t="s">
        <v>186</v>
      </c>
      <c r="G172" s="40"/>
      <c r="H172" s="40"/>
      <c r="I172" s="229"/>
      <c r="J172" s="40"/>
      <c r="K172" s="40"/>
      <c r="L172" s="44"/>
      <c r="M172" s="230"/>
      <c r="N172" s="231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126</v>
      </c>
      <c r="AU172" s="17" t="s">
        <v>83</v>
      </c>
    </row>
    <row r="173" s="13" customFormat="1">
      <c r="A173" s="13"/>
      <c r="B173" s="234"/>
      <c r="C173" s="235"/>
      <c r="D173" s="227" t="s">
        <v>128</v>
      </c>
      <c r="E173" s="236" t="s">
        <v>1</v>
      </c>
      <c r="F173" s="237" t="s">
        <v>187</v>
      </c>
      <c r="G173" s="235"/>
      <c r="H173" s="238">
        <v>1.44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128</v>
      </c>
      <c r="AU173" s="244" t="s">
        <v>83</v>
      </c>
      <c r="AV173" s="13" t="s">
        <v>83</v>
      </c>
      <c r="AW173" s="13" t="s">
        <v>30</v>
      </c>
      <c r="AX173" s="13" t="s">
        <v>73</v>
      </c>
      <c r="AY173" s="244" t="s">
        <v>116</v>
      </c>
    </row>
    <row r="174" s="14" customFormat="1">
      <c r="A174" s="14"/>
      <c r="B174" s="245"/>
      <c r="C174" s="246"/>
      <c r="D174" s="227" t="s">
        <v>128</v>
      </c>
      <c r="E174" s="247" t="s">
        <v>1</v>
      </c>
      <c r="F174" s="248" t="s">
        <v>130</v>
      </c>
      <c r="G174" s="246"/>
      <c r="H174" s="249">
        <v>1.44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128</v>
      </c>
      <c r="AU174" s="255" t="s">
        <v>83</v>
      </c>
      <c r="AV174" s="14" t="s">
        <v>123</v>
      </c>
      <c r="AW174" s="14" t="s">
        <v>30</v>
      </c>
      <c r="AX174" s="14" t="s">
        <v>81</v>
      </c>
      <c r="AY174" s="255" t="s">
        <v>116</v>
      </c>
    </row>
    <row r="175" s="12" customFormat="1" ht="22.8" customHeight="1">
      <c r="A175" s="12"/>
      <c r="B175" s="198"/>
      <c r="C175" s="199"/>
      <c r="D175" s="200" t="s">
        <v>72</v>
      </c>
      <c r="E175" s="212" t="s">
        <v>188</v>
      </c>
      <c r="F175" s="212" t="s">
        <v>189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SUM(P176:P178)</f>
        <v>0</v>
      </c>
      <c r="Q175" s="206"/>
      <c r="R175" s="207">
        <f>SUM(R176:R178)</f>
        <v>0</v>
      </c>
      <c r="S175" s="206"/>
      <c r="T175" s="208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81</v>
      </c>
      <c r="AT175" s="210" t="s">
        <v>72</v>
      </c>
      <c r="AU175" s="210" t="s">
        <v>81</v>
      </c>
      <c r="AY175" s="209" t="s">
        <v>116</v>
      </c>
      <c r="BK175" s="211">
        <f>SUM(BK176:BK178)</f>
        <v>0</v>
      </c>
    </row>
    <row r="176" s="2" customFormat="1" ht="33" customHeight="1">
      <c r="A176" s="38"/>
      <c r="B176" s="39"/>
      <c r="C176" s="214" t="s">
        <v>190</v>
      </c>
      <c r="D176" s="214" t="s">
        <v>118</v>
      </c>
      <c r="E176" s="215" t="s">
        <v>191</v>
      </c>
      <c r="F176" s="216" t="s">
        <v>192</v>
      </c>
      <c r="G176" s="217" t="s">
        <v>139</v>
      </c>
      <c r="H176" s="218">
        <v>26.423999999999999</v>
      </c>
      <c r="I176" s="219"/>
      <c r="J176" s="220">
        <f>ROUND(I176*H176,2)</f>
        <v>0</v>
      </c>
      <c r="K176" s="216" t="s">
        <v>122</v>
      </c>
      <c r="L176" s="44"/>
      <c r="M176" s="221" t="s">
        <v>1</v>
      </c>
      <c r="N176" s="222" t="s">
        <v>38</v>
      </c>
      <c r="O176" s="91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5" t="s">
        <v>123</v>
      </c>
      <c r="AT176" s="225" t="s">
        <v>118</v>
      </c>
      <c r="AU176" s="225" t="s">
        <v>83</v>
      </c>
      <c r="AY176" s="17" t="s">
        <v>116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7" t="s">
        <v>81</v>
      </c>
      <c r="BK176" s="226">
        <f>ROUND(I176*H176,2)</f>
        <v>0</v>
      </c>
      <c r="BL176" s="17" t="s">
        <v>123</v>
      </c>
      <c r="BM176" s="225" t="s">
        <v>193</v>
      </c>
    </row>
    <row r="177" s="2" customFormat="1">
      <c r="A177" s="38"/>
      <c r="B177" s="39"/>
      <c r="C177" s="40"/>
      <c r="D177" s="227" t="s">
        <v>124</v>
      </c>
      <c r="E177" s="40"/>
      <c r="F177" s="228" t="s">
        <v>194</v>
      </c>
      <c r="G177" s="40"/>
      <c r="H177" s="40"/>
      <c r="I177" s="229"/>
      <c r="J177" s="40"/>
      <c r="K177" s="40"/>
      <c r="L177" s="44"/>
      <c r="M177" s="230"/>
      <c r="N177" s="231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124</v>
      </c>
      <c r="AU177" s="17" t="s">
        <v>83</v>
      </c>
    </row>
    <row r="178" s="2" customFormat="1">
      <c r="A178" s="38"/>
      <c r="B178" s="39"/>
      <c r="C178" s="40"/>
      <c r="D178" s="232" t="s">
        <v>126</v>
      </c>
      <c r="E178" s="40"/>
      <c r="F178" s="233" t="s">
        <v>195</v>
      </c>
      <c r="G178" s="40"/>
      <c r="H178" s="40"/>
      <c r="I178" s="229"/>
      <c r="J178" s="40"/>
      <c r="K178" s="40"/>
      <c r="L178" s="44"/>
      <c r="M178" s="230"/>
      <c r="N178" s="231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126</v>
      </c>
      <c r="AU178" s="17" t="s">
        <v>83</v>
      </c>
    </row>
    <row r="179" s="12" customFormat="1" ht="25.92" customHeight="1">
      <c r="A179" s="12"/>
      <c r="B179" s="198"/>
      <c r="C179" s="199"/>
      <c r="D179" s="200" t="s">
        <v>72</v>
      </c>
      <c r="E179" s="201" t="s">
        <v>162</v>
      </c>
      <c r="F179" s="201" t="s">
        <v>196</v>
      </c>
      <c r="G179" s="199"/>
      <c r="H179" s="199"/>
      <c r="I179" s="202"/>
      <c r="J179" s="203">
        <f>BK179</f>
        <v>0</v>
      </c>
      <c r="K179" s="199"/>
      <c r="L179" s="204"/>
      <c r="M179" s="205"/>
      <c r="N179" s="206"/>
      <c r="O179" s="206"/>
      <c r="P179" s="207">
        <f>P180+P339+P342</f>
        <v>0</v>
      </c>
      <c r="Q179" s="206"/>
      <c r="R179" s="207">
        <f>R180+R339+R342</f>
        <v>31.194267199999999</v>
      </c>
      <c r="S179" s="206"/>
      <c r="T179" s="208">
        <f>T180+T339+T342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9" t="s">
        <v>145</v>
      </c>
      <c r="AT179" s="210" t="s">
        <v>72</v>
      </c>
      <c r="AU179" s="210" t="s">
        <v>73</v>
      </c>
      <c r="AY179" s="209" t="s">
        <v>116</v>
      </c>
      <c r="BK179" s="211">
        <f>BK180+BK339+BK342</f>
        <v>0</v>
      </c>
    </row>
    <row r="180" s="12" customFormat="1" ht="22.8" customHeight="1">
      <c r="A180" s="12"/>
      <c r="B180" s="198"/>
      <c r="C180" s="199"/>
      <c r="D180" s="200" t="s">
        <v>72</v>
      </c>
      <c r="E180" s="212" t="s">
        <v>197</v>
      </c>
      <c r="F180" s="212" t="s">
        <v>198</v>
      </c>
      <c r="G180" s="199"/>
      <c r="H180" s="199"/>
      <c r="I180" s="202"/>
      <c r="J180" s="213">
        <f>BK180</f>
        <v>0</v>
      </c>
      <c r="K180" s="199"/>
      <c r="L180" s="204"/>
      <c r="M180" s="205"/>
      <c r="N180" s="206"/>
      <c r="O180" s="206"/>
      <c r="P180" s="207">
        <f>SUM(P181:P338)</f>
        <v>0</v>
      </c>
      <c r="Q180" s="206"/>
      <c r="R180" s="207">
        <f>SUM(R181:R338)</f>
        <v>30.808719999999997</v>
      </c>
      <c r="S180" s="206"/>
      <c r="T180" s="208">
        <f>SUM(T181:T338)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145</v>
      </c>
      <c r="AT180" s="210" t="s">
        <v>72</v>
      </c>
      <c r="AU180" s="210" t="s">
        <v>81</v>
      </c>
      <c r="AY180" s="209" t="s">
        <v>116</v>
      </c>
      <c r="BK180" s="211">
        <f>SUM(BK181:BK338)</f>
        <v>0</v>
      </c>
    </row>
    <row r="181" s="2" customFormat="1" ht="24.15" customHeight="1">
      <c r="A181" s="38"/>
      <c r="B181" s="39"/>
      <c r="C181" s="214" t="s">
        <v>165</v>
      </c>
      <c r="D181" s="214" t="s">
        <v>118</v>
      </c>
      <c r="E181" s="215" t="s">
        <v>199</v>
      </c>
      <c r="F181" s="216" t="s">
        <v>200</v>
      </c>
      <c r="G181" s="217" t="s">
        <v>201</v>
      </c>
      <c r="H181" s="218">
        <v>42</v>
      </c>
      <c r="I181" s="219"/>
      <c r="J181" s="220">
        <f>ROUND(I181*H181,2)</f>
        <v>0</v>
      </c>
      <c r="K181" s="216" t="s">
        <v>122</v>
      </c>
      <c r="L181" s="44"/>
      <c r="M181" s="221" t="s">
        <v>1</v>
      </c>
      <c r="N181" s="222" t="s">
        <v>38</v>
      </c>
      <c r="O181" s="91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5" t="s">
        <v>202</v>
      </c>
      <c r="AT181" s="225" t="s">
        <v>118</v>
      </c>
      <c r="AU181" s="225" t="s">
        <v>83</v>
      </c>
      <c r="AY181" s="17" t="s">
        <v>116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7" t="s">
        <v>81</v>
      </c>
      <c r="BK181" s="226">
        <f>ROUND(I181*H181,2)</f>
        <v>0</v>
      </c>
      <c r="BL181" s="17" t="s">
        <v>202</v>
      </c>
      <c r="BM181" s="225" t="s">
        <v>203</v>
      </c>
    </row>
    <row r="182" s="2" customFormat="1">
      <c r="A182" s="38"/>
      <c r="B182" s="39"/>
      <c r="C182" s="40"/>
      <c r="D182" s="227" t="s">
        <v>124</v>
      </c>
      <c r="E182" s="40"/>
      <c r="F182" s="228" t="s">
        <v>204</v>
      </c>
      <c r="G182" s="40"/>
      <c r="H182" s="40"/>
      <c r="I182" s="229"/>
      <c r="J182" s="40"/>
      <c r="K182" s="40"/>
      <c r="L182" s="44"/>
      <c r="M182" s="230"/>
      <c r="N182" s="231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124</v>
      </c>
      <c r="AU182" s="17" t="s">
        <v>83</v>
      </c>
    </row>
    <row r="183" s="2" customFormat="1">
      <c r="A183" s="38"/>
      <c r="B183" s="39"/>
      <c r="C183" s="40"/>
      <c r="D183" s="232" t="s">
        <v>126</v>
      </c>
      <c r="E183" s="40"/>
      <c r="F183" s="233" t="s">
        <v>205</v>
      </c>
      <c r="G183" s="40"/>
      <c r="H183" s="40"/>
      <c r="I183" s="229"/>
      <c r="J183" s="40"/>
      <c r="K183" s="40"/>
      <c r="L183" s="44"/>
      <c r="M183" s="230"/>
      <c r="N183" s="23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126</v>
      </c>
      <c r="AU183" s="17" t="s">
        <v>83</v>
      </c>
    </row>
    <row r="184" s="13" customFormat="1">
      <c r="A184" s="13"/>
      <c r="B184" s="234"/>
      <c r="C184" s="235"/>
      <c r="D184" s="227" t="s">
        <v>128</v>
      </c>
      <c r="E184" s="236" t="s">
        <v>1</v>
      </c>
      <c r="F184" s="237" t="s">
        <v>206</v>
      </c>
      <c r="G184" s="235"/>
      <c r="H184" s="238">
        <v>42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128</v>
      </c>
      <c r="AU184" s="244" t="s">
        <v>83</v>
      </c>
      <c r="AV184" s="13" t="s">
        <v>83</v>
      </c>
      <c r="AW184" s="13" t="s">
        <v>30</v>
      </c>
      <c r="AX184" s="13" t="s">
        <v>73</v>
      </c>
      <c r="AY184" s="244" t="s">
        <v>116</v>
      </c>
    </row>
    <row r="185" s="14" customFormat="1">
      <c r="A185" s="14"/>
      <c r="B185" s="245"/>
      <c r="C185" s="246"/>
      <c r="D185" s="227" t="s">
        <v>128</v>
      </c>
      <c r="E185" s="247" t="s">
        <v>1</v>
      </c>
      <c r="F185" s="248" t="s">
        <v>130</v>
      </c>
      <c r="G185" s="246"/>
      <c r="H185" s="249">
        <v>42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128</v>
      </c>
      <c r="AU185" s="255" t="s">
        <v>83</v>
      </c>
      <c r="AV185" s="14" t="s">
        <v>123</v>
      </c>
      <c r="AW185" s="14" t="s">
        <v>30</v>
      </c>
      <c r="AX185" s="14" t="s">
        <v>81</v>
      </c>
      <c r="AY185" s="255" t="s">
        <v>116</v>
      </c>
    </row>
    <row r="186" s="2" customFormat="1" ht="24.15" customHeight="1">
      <c r="A186" s="38"/>
      <c r="B186" s="39"/>
      <c r="C186" s="214" t="s">
        <v>207</v>
      </c>
      <c r="D186" s="214" t="s">
        <v>118</v>
      </c>
      <c r="E186" s="215" t="s">
        <v>208</v>
      </c>
      <c r="F186" s="216" t="s">
        <v>209</v>
      </c>
      <c r="G186" s="217" t="s">
        <v>210</v>
      </c>
      <c r="H186" s="218">
        <v>324</v>
      </c>
      <c r="I186" s="219"/>
      <c r="J186" s="220">
        <f>ROUND(I186*H186,2)</f>
        <v>0</v>
      </c>
      <c r="K186" s="216" t="s">
        <v>122</v>
      </c>
      <c r="L186" s="44"/>
      <c r="M186" s="221" t="s">
        <v>1</v>
      </c>
      <c r="N186" s="222" t="s">
        <v>38</v>
      </c>
      <c r="O186" s="91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5" t="s">
        <v>202</v>
      </c>
      <c r="AT186" s="225" t="s">
        <v>118</v>
      </c>
      <c r="AU186" s="225" t="s">
        <v>83</v>
      </c>
      <c r="AY186" s="17" t="s">
        <v>116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7" t="s">
        <v>81</v>
      </c>
      <c r="BK186" s="226">
        <f>ROUND(I186*H186,2)</f>
        <v>0</v>
      </c>
      <c r="BL186" s="17" t="s">
        <v>202</v>
      </c>
      <c r="BM186" s="225" t="s">
        <v>211</v>
      </c>
    </row>
    <row r="187" s="2" customFormat="1">
      <c r="A187" s="38"/>
      <c r="B187" s="39"/>
      <c r="C187" s="40"/>
      <c r="D187" s="227" t="s">
        <v>124</v>
      </c>
      <c r="E187" s="40"/>
      <c r="F187" s="228" t="s">
        <v>212</v>
      </c>
      <c r="G187" s="40"/>
      <c r="H187" s="40"/>
      <c r="I187" s="229"/>
      <c r="J187" s="40"/>
      <c r="K187" s="40"/>
      <c r="L187" s="44"/>
      <c r="M187" s="230"/>
      <c r="N187" s="23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124</v>
      </c>
      <c r="AU187" s="17" t="s">
        <v>83</v>
      </c>
    </row>
    <row r="188" s="2" customFormat="1">
      <c r="A188" s="38"/>
      <c r="B188" s="39"/>
      <c r="C188" s="40"/>
      <c r="D188" s="232" t="s">
        <v>126</v>
      </c>
      <c r="E188" s="40"/>
      <c r="F188" s="233" t="s">
        <v>213</v>
      </c>
      <c r="G188" s="40"/>
      <c r="H188" s="40"/>
      <c r="I188" s="229"/>
      <c r="J188" s="40"/>
      <c r="K188" s="40"/>
      <c r="L188" s="44"/>
      <c r="M188" s="230"/>
      <c r="N188" s="231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126</v>
      </c>
      <c r="AU188" s="17" t="s">
        <v>83</v>
      </c>
    </row>
    <row r="189" s="13" customFormat="1">
      <c r="A189" s="13"/>
      <c r="B189" s="234"/>
      <c r="C189" s="235"/>
      <c r="D189" s="227" t="s">
        <v>128</v>
      </c>
      <c r="E189" s="236" t="s">
        <v>1</v>
      </c>
      <c r="F189" s="237" t="s">
        <v>214</v>
      </c>
      <c r="G189" s="235"/>
      <c r="H189" s="238">
        <v>324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128</v>
      </c>
      <c r="AU189" s="244" t="s">
        <v>83</v>
      </c>
      <c r="AV189" s="13" t="s">
        <v>83</v>
      </c>
      <c r="AW189" s="13" t="s">
        <v>30</v>
      </c>
      <c r="AX189" s="13" t="s">
        <v>73</v>
      </c>
      <c r="AY189" s="244" t="s">
        <v>116</v>
      </c>
    </row>
    <row r="190" s="14" customFormat="1">
      <c r="A190" s="14"/>
      <c r="B190" s="245"/>
      <c r="C190" s="246"/>
      <c r="D190" s="227" t="s">
        <v>128</v>
      </c>
      <c r="E190" s="247" t="s">
        <v>1</v>
      </c>
      <c r="F190" s="248" t="s">
        <v>130</v>
      </c>
      <c r="G190" s="246"/>
      <c r="H190" s="249">
        <v>324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128</v>
      </c>
      <c r="AU190" s="255" t="s">
        <v>83</v>
      </c>
      <c r="AV190" s="14" t="s">
        <v>123</v>
      </c>
      <c r="AW190" s="14" t="s">
        <v>30</v>
      </c>
      <c r="AX190" s="14" t="s">
        <v>81</v>
      </c>
      <c r="AY190" s="255" t="s">
        <v>116</v>
      </c>
    </row>
    <row r="191" s="2" customFormat="1" ht="24.15" customHeight="1">
      <c r="A191" s="38"/>
      <c r="B191" s="39"/>
      <c r="C191" s="256" t="s">
        <v>172</v>
      </c>
      <c r="D191" s="256" t="s">
        <v>162</v>
      </c>
      <c r="E191" s="257" t="s">
        <v>215</v>
      </c>
      <c r="F191" s="258" t="s">
        <v>216</v>
      </c>
      <c r="G191" s="259" t="s">
        <v>210</v>
      </c>
      <c r="H191" s="260">
        <v>61</v>
      </c>
      <c r="I191" s="261"/>
      <c r="J191" s="262">
        <f>ROUND(I191*H191,2)</f>
        <v>0</v>
      </c>
      <c r="K191" s="258" t="s">
        <v>122</v>
      </c>
      <c r="L191" s="263"/>
      <c r="M191" s="264" t="s">
        <v>1</v>
      </c>
      <c r="N191" s="265" t="s">
        <v>38</v>
      </c>
      <c r="O191" s="91"/>
      <c r="P191" s="223">
        <f>O191*H191</f>
        <v>0</v>
      </c>
      <c r="Q191" s="223">
        <v>0.00089999999999999998</v>
      </c>
      <c r="R191" s="223">
        <f>Q191*H191</f>
        <v>0.054899999999999997</v>
      </c>
      <c r="S191" s="223">
        <v>0</v>
      </c>
      <c r="T191" s="22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5" t="s">
        <v>217</v>
      </c>
      <c r="AT191" s="225" t="s">
        <v>162</v>
      </c>
      <c r="AU191" s="225" t="s">
        <v>83</v>
      </c>
      <c r="AY191" s="17" t="s">
        <v>116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7" t="s">
        <v>81</v>
      </c>
      <c r="BK191" s="226">
        <f>ROUND(I191*H191,2)</f>
        <v>0</v>
      </c>
      <c r="BL191" s="17" t="s">
        <v>202</v>
      </c>
      <c r="BM191" s="225" t="s">
        <v>218</v>
      </c>
    </row>
    <row r="192" s="2" customFormat="1">
      <c r="A192" s="38"/>
      <c r="B192" s="39"/>
      <c r="C192" s="40"/>
      <c r="D192" s="227" t="s">
        <v>124</v>
      </c>
      <c r="E192" s="40"/>
      <c r="F192" s="228" t="s">
        <v>216</v>
      </c>
      <c r="G192" s="40"/>
      <c r="H192" s="40"/>
      <c r="I192" s="229"/>
      <c r="J192" s="40"/>
      <c r="K192" s="40"/>
      <c r="L192" s="44"/>
      <c r="M192" s="230"/>
      <c r="N192" s="231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124</v>
      </c>
      <c r="AU192" s="17" t="s">
        <v>83</v>
      </c>
    </row>
    <row r="193" s="2" customFormat="1">
      <c r="A193" s="38"/>
      <c r="B193" s="39"/>
      <c r="C193" s="40"/>
      <c r="D193" s="227" t="s">
        <v>219</v>
      </c>
      <c r="E193" s="40"/>
      <c r="F193" s="266" t="s">
        <v>220</v>
      </c>
      <c r="G193" s="40"/>
      <c r="H193" s="40"/>
      <c r="I193" s="229"/>
      <c r="J193" s="40"/>
      <c r="K193" s="40"/>
      <c r="L193" s="44"/>
      <c r="M193" s="230"/>
      <c r="N193" s="23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219</v>
      </c>
      <c r="AU193" s="17" t="s">
        <v>83</v>
      </c>
    </row>
    <row r="194" s="13" customFormat="1">
      <c r="A194" s="13"/>
      <c r="B194" s="234"/>
      <c r="C194" s="235"/>
      <c r="D194" s="227" t="s">
        <v>128</v>
      </c>
      <c r="E194" s="236" t="s">
        <v>1</v>
      </c>
      <c r="F194" s="237" t="s">
        <v>221</v>
      </c>
      <c r="G194" s="235"/>
      <c r="H194" s="238">
        <v>61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128</v>
      </c>
      <c r="AU194" s="244" t="s">
        <v>83</v>
      </c>
      <c r="AV194" s="13" t="s">
        <v>83</v>
      </c>
      <c r="AW194" s="13" t="s">
        <v>30</v>
      </c>
      <c r="AX194" s="13" t="s">
        <v>73</v>
      </c>
      <c r="AY194" s="244" t="s">
        <v>116</v>
      </c>
    </row>
    <row r="195" s="14" customFormat="1">
      <c r="A195" s="14"/>
      <c r="B195" s="245"/>
      <c r="C195" s="246"/>
      <c r="D195" s="227" t="s">
        <v>128</v>
      </c>
      <c r="E195" s="247" t="s">
        <v>1</v>
      </c>
      <c r="F195" s="248" t="s">
        <v>130</v>
      </c>
      <c r="G195" s="246"/>
      <c r="H195" s="249">
        <v>61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128</v>
      </c>
      <c r="AU195" s="255" t="s">
        <v>83</v>
      </c>
      <c r="AV195" s="14" t="s">
        <v>123</v>
      </c>
      <c r="AW195" s="14" t="s">
        <v>30</v>
      </c>
      <c r="AX195" s="14" t="s">
        <v>81</v>
      </c>
      <c r="AY195" s="255" t="s">
        <v>116</v>
      </c>
    </row>
    <row r="196" s="2" customFormat="1" ht="24.15" customHeight="1">
      <c r="A196" s="38"/>
      <c r="B196" s="39"/>
      <c r="C196" s="256" t="s">
        <v>8</v>
      </c>
      <c r="D196" s="256" t="s">
        <v>162</v>
      </c>
      <c r="E196" s="257" t="s">
        <v>222</v>
      </c>
      <c r="F196" s="258" t="s">
        <v>223</v>
      </c>
      <c r="G196" s="259" t="s">
        <v>210</v>
      </c>
      <c r="H196" s="260">
        <v>263</v>
      </c>
      <c r="I196" s="261"/>
      <c r="J196" s="262">
        <f>ROUND(I196*H196,2)</f>
        <v>0</v>
      </c>
      <c r="K196" s="258" t="s">
        <v>122</v>
      </c>
      <c r="L196" s="263"/>
      <c r="M196" s="264" t="s">
        <v>1</v>
      </c>
      <c r="N196" s="265" t="s">
        <v>38</v>
      </c>
      <c r="O196" s="91"/>
      <c r="P196" s="223">
        <f>O196*H196</f>
        <v>0</v>
      </c>
      <c r="Q196" s="223">
        <v>0.00147</v>
      </c>
      <c r="R196" s="223">
        <f>Q196*H196</f>
        <v>0.38661000000000001</v>
      </c>
      <c r="S196" s="223">
        <v>0</v>
      </c>
      <c r="T196" s="22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5" t="s">
        <v>217</v>
      </c>
      <c r="AT196" s="225" t="s">
        <v>162</v>
      </c>
      <c r="AU196" s="225" t="s">
        <v>83</v>
      </c>
      <c r="AY196" s="17" t="s">
        <v>116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7" t="s">
        <v>81</v>
      </c>
      <c r="BK196" s="226">
        <f>ROUND(I196*H196,2)</f>
        <v>0</v>
      </c>
      <c r="BL196" s="17" t="s">
        <v>202</v>
      </c>
      <c r="BM196" s="225" t="s">
        <v>224</v>
      </c>
    </row>
    <row r="197" s="2" customFormat="1">
      <c r="A197" s="38"/>
      <c r="B197" s="39"/>
      <c r="C197" s="40"/>
      <c r="D197" s="227" t="s">
        <v>124</v>
      </c>
      <c r="E197" s="40"/>
      <c r="F197" s="228" t="s">
        <v>223</v>
      </c>
      <c r="G197" s="40"/>
      <c r="H197" s="40"/>
      <c r="I197" s="229"/>
      <c r="J197" s="40"/>
      <c r="K197" s="40"/>
      <c r="L197" s="44"/>
      <c r="M197" s="230"/>
      <c r="N197" s="23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124</v>
      </c>
      <c r="AU197" s="17" t="s">
        <v>83</v>
      </c>
    </row>
    <row r="198" s="2" customFormat="1">
      <c r="A198" s="38"/>
      <c r="B198" s="39"/>
      <c r="C198" s="40"/>
      <c r="D198" s="227" t="s">
        <v>219</v>
      </c>
      <c r="E198" s="40"/>
      <c r="F198" s="266" t="s">
        <v>225</v>
      </c>
      <c r="G198" s="40"/>
      <c r="H198" s="40"/>
      <c r="I198" s="229"/>
      <c r="J198" s="40"/>
      <c r="K198" s="40"/>
      <c r="L198" s="44"/>
      <c r="M198" s="230"/>
      <c r="N198" s="231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219</v>
      </c>
      <c r="AU198" s="17" t="s">
        <v>83</v>
      </c>
    </row>
    <row r="199" s="13" customFormat="1">
      <c r="A199" s="13"/>
      <c r="B199" s="234"/>
      <c r="C199" s="235"/>
      <c r="D199" s="227" t="s">
        <v>128</v>
      </c>
      <c r="E199" s="236" t="s">
        <v>1</v>
      </c>
      <c r="F199" s="237" t="s">
        <v>226</v>
      </c>
      <c r="G199" s="235"/>
      <c r="H199" s="238">
        <v>263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128</v>
      </c>
      <c r="AU199" s="244" t="s">
        <v>83</v>
      </c>
      <c r="AV199" s="13" t="s">
        <v>83</v>
      </c>
      <c r="AW199" s="13" t="s">
        <v>30</v>
      </c>
      <c r="AX199" s="13" t="s">
        <v>73</v>
      </c>
      <c r="AY199" s="244" t="s">
        <v>116</v>
      </c>
    </row>
    <row r="200" s="14" customFormat="1">
      <c r="A200" s="14"/>
      <c r="B200" s="245"/>
      <c r="C200" s="246"/>
      <c r="D200" s="227" t="s">
        <v>128</v>
      </c>
      <c r="E200" s="247" t="s">
        <v>1</v>
      </c>
      <c r="F200" s="248" t="s">
        <v>130</v>
      </c>
      <c r="G200" s="246"/>
      <c r="H200" s="249">
        <v>263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128</v>
      </c>
      <c r="AU200" s="255" t="s">
        <v>83</v>
      </c>
      <c r="AV200" s="14" t="s">
        <v>123</v>
      </c>
      <c r="AW200" s="14" t="s">
        <v>30</v>
      </c>
      <c r="AX200" s="14" t="s">
        <v>81</v>
      </c>
      <c r="AY200" s="255" t="s">
        <v>116</v>
      </c>
    </row>
    <row r="201" s="2" customFormat="1" ht="21.75" customHeight="1">
      <c r="A201" s="38"/>
      <c r="B201" s="39"/>
      <c r="C201" s="214" t="s">
        <v>177</v>
      </c>
      <c r="D201" s="214" t="s">
        <v>118</v>
      </c>
      <c r="E201" s="215" t="s">
        <v>227</v>
      </c>
      <c r="F201" s="216" t="s">
        <v>228</v>
      </c>
      <c r="G201" s="217" t="s">
        <v>201</v>
      </c>
      <c r="H201" s="218">
        <v>30</v>
      </c>
      <c r="I201" s="219"/>
      <c r="J201" s="220">
        <f>ROUND(I201*H201,2)</f>
        <v>0</v>
      </c>
      <c r="K201" s="216" t="s">
        <v>122</v>
      </c>
      <c r="L201" s="44"/>
      <c r="M201" s="221" t="s">
        <v>1</v>
      </c>
      <c r="N201" s="222" t="s">
        <v>38</v>
      </c>
      <c r="O201" s="91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5" t="s">
        <v>202</v>
      </c>
      <c r="AT201" s="225" t="s">
        <v>118</v>
      </c>
      <c r="AU201" s="225" t="s">
        <v>83</v>
      </c>
      <c r="AY201" s="17" t="s">
        <v>116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7" t="s">
        <v>81</v>
      </c>
      <c r="BK201" s="226">
        <f>ROUND(I201*H201,2)</f>
        <v>0</v>
      </c>
      <c r="BL201" s="17" t="s">
        <v>202</v>
      </c>
      <c r="BM201" s="225" t="s">
        <v>229</v>
      </c>
    </row>
    <row r="202" s="2" customFormat="1">
      <c r="A202" s="38"/>
      <c r="B202" s="39"/>
      <c r="C202" s="40"/>
      <c r="D202" s="227" t="s">
        <v>124</v>
      </c>
      <c r="E202" s="40"/>
      <c r="F202" s="228" t="s">
        <v>230</v>
      </c>
      <c r="G202" s="40"/>
      <c r="H202" s="40"/>
      <c r="I202" s="229"/>
      <c r="J202" s="40"/>
      <c r="K202" s="40"/>
      <c r="L202" s="44"/>
      <c r="M202" s="230"/>
      <c r="N202" s="231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124</v>
      </c>
      <c r="AU202" s="17" t="s">
        <v>83</v>
      </c>
    </row>
    <row r="203" s="2" customFormat="1">
      <c r="A203" s="38"/>
      <c r="B203" s="39"/>
      <c r="C203" s="40"/>
      <c r="D203" s="232" t="s">
        <v>126</v>
      </c>
      <c r="E203" s="40"/>
      <c r="F203" s="233" t="s">
        <v>231</v>
      </c>
      <c r="G203" s="40"/>
      <c r="H203" s="40"/>
      <c r="I203" s="229"/>
      <c r="J203" s="40"/>
      <c r="K203" s="40"/>
      <c r="L203" s="44"/>
      <c r="M203" s="230"/>
      <c r="N203" s="231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126</v>
      </c>
      <c r="AU203" s="17" t="s">
        <v>83</v>
      </c>
    </row>
    <row r="204" s="2" customFormat="1" ht="16.5" customHeight="1">
      <c r="A204" s="38"/>
      <c r="B204" s="39"/>
      <c r="C204" s="214" t="s">
        <v>232</v>
      </c>
      <c r="D204" s="214" t="s">
        <v>118</v>
      </c>
      <c r="E204" s="215" t="s">
        <v>233</v>
      </c>
      <c r="F204" s="216" t="s">
        <v>234</v>
      </c>
      <c r="G204" s="217" t="s">
        <v>201</v>
      </c>
      <c r="H204" s="218">
        <v>38</v>
      </c>
      <c r="I204" s="219"/>
      <c r="J204" s="220">
        <f>ROUND(I204*H204,2)</f>
        <v>0</v>
      </c>
      <c r="K204" s="216" t="s">
        <v>122</v>
      </c>
      <c r="L204" s="44"/>
      <c r="M204" s="221" t="s">
        <v>1</v>
      </c>
      <c r="N204" s="222" t="s">
        <v>38</v>
      </c>
      <c r="O204" s="91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5" t="s">
        <v>202</v>
      </c>
      <c r="AT204" s="225" t="s">
        <v>118</v>
      </c>
      <c r="AU204" s="225" t="s">
        <v>83</v>
      </c>
      <c r="AY204" s="17" t="s">
        <v>116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7" t="s">
        <v>81</v>
      </c>
      <c r="BK204" s="226">
        <f>ROUND(I204*H204,2)</f>
        <v>0</v>
      </c>
      <c r="BL204" s="17" t="s">
        <v>202</v>
      </c>
      <c r="BM204" s="225" t="s">
        <v>235</v>
      </c>
    </row>
    <row r="205" s="2" customFormat="1">
      <c r="A205" s="38"/>
      <c r="B205" s="39"/>
      <c r="C205" s="40"/>
      <c r="D205" s="227" t="s">
        <v>124</v>
      </c>
      <c r="E205" s="40"/>
      <c r="F205" s="228" t="s">
        <v>236</v>
      </c>
      <c r="G205" s="40"/>
      <c r="H205" s="40"/>
      <c r="I205" s="229"/>
      <c r="J205" s="40"/>
      <c r="K205" s="40"/>
      <c r="L205" s="44"/>
      <c r="M205" s="230"/>
      <c r="N205" s="231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124</v>
      </c>
      <c r="AU205" s="17" t="s">
        <v>83</v>
      </c>
    </row>
    <row r="206" s="2" customFormat="1">
      <c r="A206" s="38"/>
      <c r="B206" s="39"/>
      <c r="C206" s="40"/>
      <c r="D206" s="232" t="s">
        <v>126</v>
      </c>
      <c r="E206" s="40"/>
      <c r="F206" s="233" t="s">
        <v>237</v>
      </c>
      <c r="G206" s="40"/>
      <c r="H206" s="40"/>
      <c r="I206" s="229"/>
      <c r="J206" s="40"/>
      <c r="K206" s="40"/>
      <c r="L206" s="44"/>
      <c r="M206" s="230"/>
      <c r="N206" s="23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126</v>
      </c>
      <c r="AU206" s="17" t="s">
        <v>83</v>
      </c>
    </row>
    <row r="207" s="13" customFormat="1">
      <c r="A207" s="13"/>
      <c r="B207" s="234"/>
      <c r="C207" s="235"/>
      <c r="D207" s="227" t="s">
        <v>128</v>
      </c>
      <c r="E207" s="236" t="s">
        <v>1</v>
      </c>
      <c r="F207" s="237" t="s">
        <v>238</v>
      </c>
      <c r="G207" s="235"/>
      <c r="H207" s="238">
        <v>38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128</v>
      </c>
      <c r="AU207" s="244" t="s">
        <v>83</v>
      </c>
      <c r="AV207" s="13" t="s">
        <v>83</v>
      </c>
      <c r="AW207" s="13" t="s">
        <v>30</v>
      </c>
      <c r="AX207" s="13" t="s">
        <v>73</v>
      </c>
      <c r="AY207" s="244" t="s">
        <v>116</v>
      </c>
    </row>
    <row r="208" s="14" customFormat="1">
      <c r="A208" s="14"/>
      <c r="B208" s="245"/>
      <c r="C208" s="246"/>
      <c r="D208" s="227" t="s">
        <v>128</v>
      </c>
      <c r="E208" s="247" t="s">
        <v>1</v>
      </c>
      <c r="F208" s="248" t="s">
        <v>130</v>
      </c>
      <c r="G208" s="246"/>
      <c r="H208" s="249">
        <v>38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128</v>
      </c>
      <c r="AU208" s="255" t="s">
        <v>83</v>
      </c>
      <c r="AV208" s="14" t="s">
        <v>123</v>
      </c>
      <c r="AW208" s="14" t="s">
        <v>30</v>
      </c>
      <c r="AX208" s="14" t="s">
        <v>81</v>
      </c>
      <c r="AY208" s="255" t="s">
        <v>116</v>
      </c>
    </row>
    <row r="209" s="2" customFormat="1" ht="16.5" customHeight="1">
      <c r="A209" s="38"/>
      <c r="B209" s="39"/>
      <c r="C209" s="256" t="s">
        <v>184</v>
      </c>
      <c r="D209" s="256" t="s">
        <v>162</v>
      </c>
      <c r="E209" s="257" t="s">
        <v>239</v>
      </c>
      <c r="F209" s="258" t="s">
        <v>240</v>
      </c>
      <c r="G209" s="259" t="s">
        <v>201</v>
      </c>
      <c r="H209" s="260">
        <v>38</v>
      </c>
      <c r="I209" s="261"/>
      <c r="J209" s="262">
        <f>ROUND(I209*H209,2)</f>
        <v>0</v>
      </c>
      <c r="K209" s="258" t="s">
        <v>122</v>
      </c>
      <c r="L209" s="263"/>
      <c r="M209" s="264" t="s">
        <v>1</v>
      </c>
      <c r="N209" s="265" t="s">
        <v>38</v>
      </c>
      <c r="O209" s="91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5" t="s">
        <v>217</v>
      </c>
      <c r="AT209" s="225" t="s">
        <v>162</v>
      </c>
      <c r="AU209" s="225" t="s">
        <v>83</v>
      </c>
      <c r="AY209" s="17" t="s">
        <v>116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7" t="s">
        <v>81</v>
      </c>
      <c r="BK209" s="226">
        <f>ROUND(I209*H209,2)</f>
        <v>0</v>
      </c>
      <c r="BL209" s="17" t="s">
        <v>202</v>
      </c>
      <c r="BM209" s="225" t="s">
        <v>241</v>
      </c>
    </row>
    <row r="210" s="2" customFormat="1">
      <c r="A210" s="38"/>
      <c r="B210" s="39"/>
      <c r="C210" s="40"/>
      <c r="D210" s="227" t="s">
        <v>124</v>
      </c>
      <c r="E210" s="40"/>
      <c r="F210" s="228" t="s">
        <v>242</v>
      </c>
      <c r="G210" s="40"/>
      <c r="H210" s="40"/>
      <c r="I210" s="229"/>
      <c r="J210" s="40"/>
      <c r="K210" s="40"/>
      <c r="L210" s="44"/>
      <c r="M210" s="230"/>
      <c r="N210" s="231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124</v>
      </c>
      <c r="AU210" s="17" t="s">
        <v>83</v>
      </c>
    </row>
    <row r="211" s="13" customFormat="1">
      <c r="A211" s="13"/>
      <c r="B211" s="234"/>
      <c r="C211" s="235"/>
      <c r="D211" s="227" t="s">
        <v>128</v>
      </c>
      <c r="E211" s="236" t="s">
        <v>1</v>
      </c>
      <c r="F211" s="237" t="s">
        <v>238</v>
      </c>
      <c r="G211" s="235"/>
      <c r="H211" s="238">
        <v>38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128</v>
      </c>
      <c r="AU211" s="244" t="s">
        <v>83</v>
      </c>
      <c r="AV211" s="13" t="s">
        <v>83</v>
      </c>
      <c r="AW211" s="13" t="s">
        <v>30</v>
      </c>
      <c r="AX211" s="13" t="s">
        <v>73</v>
      </c>
      <c r="AY211" s="244" t="s">
        <v>116</v>
      </c>
    </row>
    <row r="212" s="14" customFormat="1">
      <c r="A212" s="14"/>
      <c r="B212" s="245"/>
      <c r="C212" s="246"/>
      <c r="D212" s="227" t="s">
        <v>128</v>
      </c>
      <c r="E212" s="247" t="s">
        <v>1</v>
      </c>
      <c r="F212" s="248" t="s">
        <v>130</v>
      </c>
      <c r="G212" s="246"/>
      <c r="H212" s="249">
        <v>38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128</v>
      </c>
      <c r="AU212" s="255" t="s">
        <v>83</v>
      </c>
      <c r="AV212" s="14" t="s">
        <v>123</v>
      </c>
      <c r="AW212" s="14" t="s">
        <v>30</v>
      </c>
      <c r="AX212" s="14" t="s">
        <v>81</v>
      </c>
      <c r="AY212" s="255" t="s">
        <v>116</v>
      </c>
    </row>
    <row r="213" s="2" customFormat="1" ht="16.5" customHeight="1">
      <c r="A213" s="38"/>
      <c r="B213" s="39"/>
      <c r="C213" s="214" t="s">
        <v>243</v>
      </c>
      <c r="D213" s="214" t="s">
        <v>118</v>
      </c>
      <c r="E213" s="215" t="s">
        <v>244</v>
      </c>
      <c r="F213" s="216" t="s">
        <v>245</v>
      </c>
      <c r="G213" s="217" t="s">
        <v>201</v>
      </c>
      <c r="H213" s="218">
        <v>26</v>
      </c>
      <c r="I213" s="219"/>
      <c r="J213" s="220">
        <f>ROUND(I213*H213,2)</f>
        <v>0</v>
      </c>
      <c r="K213" s="216" t="s">
        <v>122</v>
      </c>
      <c r="L213" s="44"/>
      <c r="M213" s="221" t="s">
        <v>1</v>
      </c>
      <c r="N213" s="222" t="s">
        <v>38</v>
      </c>
      <c r="O213" s="91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5" t="s">
        <v>202</v>
      </c>
      <c r="AT213" s="225" t="s">
        <v>118</v>
      </c>
      <c r="AU213" s="225" t="s">
        <v>83</v>
      </c>
      <c r="AY213" s="17" t="s">
        <v>116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7" t="s">
        <v>81</v>
      </c>
      <c r="BK213" s="226">
        <f>ROUND(I213*H213,2)</f>
        <v>0</v>
      </c>
      <c r="BL213" s="17" t="s">
        <v>202</v>
      </c>
      <c r="BM213" s="225" t="s">
        <v>238</v>
      </c>
    </row>
    <row r="214" s="2" customFormat="1">
      <c r="A214" s="38"/>
      <c r="B214" s="39"/>
      <c r="C214" s="40"/>
      <c r="D214" s="227" t="s">
        <v>124</v>
      </c>
      <c r="E214" s="40"/>
      <c r="F214" s="228" t="s">
        <v>246</v>
      </c>
      <c r="G214" s="40"/>
      <c r="H214" s="40"/>
      <c r="I214" s="229"/>
      <c r="J214" s="40"/>
      <c r="K214" s="40"/>
      <c r="L214" s="44"/>
      <c r="M214" s="230"/>
      <c r="N214" s="231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124</v>
      </c>
      <c r="AU214" s="17" t="s">
        <v>83</v>
      </c>
    </row>
    <row r="215" s="2" customFormat="1">
      <c r="A215" s="38"/>
      <c r="B215" s="39"/>
      <c r="C215" s="40"/>
      <c r="D215" s="232" t="s">
        <v>126</v>
      </c>
      <c r="E215" s="40"/>
      <c r="F215" s="233" t="s">
        <v>247</v>
      </c>
      <c r="G215" s="40"/>
      <c r="H215" s="40"/>
      <c r="I215" s="229"/>
      <c r="J215" s="40"/>
      <c r="K215" s="40"/>
      <c r="L215" s="44"/>
      <c r="M215" s="230"/>
      <c r="N215" s="231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126</v>
      </c>
      <c r="AU215" s="17" t="s">
        <v>83</v>
      </c>
    </row>
    <row r="216" s="13" customFormat="1">
      <c r="A216" s="13"/>
      <c r="B216" s="234"/>
      <c r="C216" s="235"/>
      <c r="D216" s="227" t="s">
        <v>128</v>
      </c>
      <c r="E216" s="236" t="s">
        <v>1</v>
      </c>
      <c r="F216" s="237" t="s">
        <v>211</v>
      </c>
      <c r="G216" s="235"/>
      <c r="H216" s="238">
        <v>26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128</v>
      </c>
      <c r="AU216" s="244" t="s">
        <v>83</v>
      </c>
      <c r="AV216" s="13" t="s">
        <v>83</v>
      </c>
      <c r="AW216" s="13" t="s">
        <v>30</v>
      </c>
      <c r="AX216" s="13" t="s">
        <v>73</v>
      </c>
      <c r="AY216" s="244" t="s">
        <v>116</v>
      </c>
    </row>
    <row r="217" s="14" customFormat="1">
      <c r="A217" s="14"/>
      <c r="B217" s="245"/>
      <c r="C217" s="246"/>
      <c r="D217" s="227" t="s">
        <v>128</v>
      </c>
      <c r="E217" s="247" t="s">
        <v>1</v>
      </c>
      <c r="F217" s="248" t="s">
        <v>130</v>
      </c>
      <c r="G217" s="246"/>
      <c r="H217" s="249">
        <v>26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128</v>
      </c>
      <c r="AU217" s="255" t="s">
        <v>83</v>
      </c>
      <c r="AV217" s="14" t="s">
        <v>123</v>
      </c>
      <c r="AW217" s="14" t="s">
        <v>30</v>
      </c>
      <c r="AX217" s="14" t="s">
        <v>81</v>
      </c>
      <c r="AY217" s="255" t="s">
        <v>116</v>
      </c>
    </row>
    <row r="218" s="2" customFormat="1" ht="24.15" customHeight="1">
      <c r="A218" s="38"/>
      <c r="B218" s="39"/>
      <c r="C218" s="256" t="s">
        <v>248</v>
      </c>
      <c r="D218" s="256" t="s">
        <v>162</v>
      </c>
      <c r="E218" s="257" t="s">
        <v>249</v>
      </c>
      <c r="F218" s="258" t="s">
        <v>250</v>
      </c>
      <c r="G218" s="259" t="s">
        <v>201</v>
      </c>
      <c r="H218" s="260">
        <v>13</v>
      </c>
      <c r="I218" s="261"/>
      <c r="J218" s="262">
        <f>ROUND(I218*H218,2)</f>
        <v>0</v>
      </c>
      <c r="K218" s="258" t="s">
        <v>122</v>
      </c>
      <c r="L218" s="263"/>
      <c r="M218" s="264" t="s">
        <v>1</v>
      </c>
      <c r="N218" s="265" t="s">
        <v>38</v>
      </c>
      <c r="O218" s="91"/>
      <c r="P218" s="223">
        <f>O218*H218</f>
        <v>0</v>
      </c>
      <c r="Q218" s="223">
        <v>0.00069999999999999999</v>
      </c>
      <c r="R218" s="223">
        <f>Q218*H218</f>
        <v>0.0091000000000000004</v>
      </c>
      <c r="S218" s="223">
        <v>0</v>
      </c>
      <c r="T218" s="22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5" t="s">
        <v>217</v>
      </c>
      <c r="AT218" s="225" t="s">
        <v>162</v>
      </c>
      <c r="AU218" s="225" t="s">
        <v>83</v>
      </c>
      <c r="AY218" s="17" t="s">
        <v>116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7" t="s">
        <v>81</v>
      </c>
      <c r="BK218" s="226">
        <f>ROUND(I218*H218,2)</f>
        <v>0</v>
      </c>
      <c r="BL218" s="17" t="s">
        <v>202</v>
      </c>
      <c r="BM218" s="225" t="s">
        <v>251</v>
      </c>
    </row>
    <row r="219" s="2" customFormat="1">
      <c r="A219" s="38"/>
      <c r="B219" s="39"/>
      <c r="C219" s="40"/>
      <c r="D219" s="227" t="s">
        <v>124</v>
      </c>
      <c r="E219" s="40"/>
      <c r="F219" s="228" t="s">
        <v>250</v>
      </c>
      <c r="G219" s="40"/>
      <c r="H219" s="40"/>
      <c r="I219" s="229"/>
      <c r="J219" s="40"/>
      <c r="K219" s="40"/>
      <c r="L219" s="44"/>
      <c r="M219" s="230"/>
      <c r="N219" s="231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124</v>
      </c>
      <c r="AU219" s="17" t="s">
        <v>83</v>
      </c>
    </row>
    <row r="220" s="2" customFormat="1" ht="16.5" customHeight="1">
      <c r="A220" s="38"/>
      <c r="B220" s="39"/>
      <c r="C220" s="214" t="s">
        <v>7</v>
      </c>
      <c r="D220" s="214" t="s">
        <v>118</v>
      </c>
      <c r="E220" s="215" t="s">
        <v>252</v>
      </c>
      <c r="F220" s="216" t="s">
        <v>253</v>
      </c>
      <c r="G220" s="217" t="s">
        <v>201</v>
      </c>
      <c r="H220" s="218">
        <v>13</v>
      </c>
      <c r="I220" s="219"/>
      <c r="J220" s="220">
        <f>ROUND(I220*H220,2)</f>
        <v>0</v>
      </c>
      <c r="K220" s="216" t="s">
        <v>122</v>
      </c>
      <c r="L220" s="44"/>
      <c r="M220" s="221" t="s">
        <v>1</v>
      </c>
      <c r="N220" s="222" t="s">
        <v>38</v>
      </c>
      <c r="O220" s="91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5" t="s">
        <v>202</v>
      </c>
      <c r="AT220" s="225" t="s">
        <v>118</v>
      </c>
      <c r="AU220" s="225" t="s">
        <v>83</v>
      </c>
      <c r="AY220" s="17" t="s">
        <v>116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7" t="s">
        <v>81</v>
      </c>
      <c r="BK220" s="226">
        <f>ROUND(I220*H220,2)</f>
        <v>0</v>
      </c>
      <c r="BL220" s="17" t="s">
        <v>202</v>
      </c>
      <c r="BM220" s="225" t="s">
        <v>206</v>
      </c>
    </row>
    <row r="221" s="2" customFormat="1">
      <c r="A221" s="38"/>
      <c r="B221" s="39"/>
      <c r="C221" s="40"/>
      <c r="D221" s="227" t="s">
        <v>124</v>
      </c>
      <c r="E221" s="40"/>
      <c r="F221" s="228" t="s">
        <v>254</v>
      </c>
      <c r="G221" s="40"/>
      <c r="H221" s="40"/>
      <c r="I221" s="229"/>
      <c r="J221" s="40"/>
      <c r="K221" s="40"/>
      <c r="L221" s="44"/>
      <c r="M221" s="230"/>
      <c r="N221" s="231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124</v>
      </c>
      <c r="AU221" s="17" t="s">
        <v>83</v>
      </c>
    </row>
    <row r="222" s="2" customFormat="1">
      <c r="A222" s="38"/>
      <c r="B222" s="39"/>
      <c r="C222" s="40"/>
      <c r="D222" s="232" t="s">
        <v>126</v>
      </c>
      <c r="E222" s="40"/>
      <c r="F222" s="233" t="s">
        <v>255</v>
      </c>
      <c r="G222" s="40"/>
      <c r="H222" s="40"/>
      <c r="I222" s="229"/>
      <c r="J222" s="40"/>
      <c r="K222" s="40"/>
      <c r="L222" s="44"/>
      <c r="M222" s="230"/>
      <c r="N222" s="231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126</v>
      </c>
      <c r="AU222" s="17" t="s">
        <v>83</v>
      </c>
    </row>
    <row r="223" s="13" customFormat="1">
      <c r="A223" s="13"/>
      <c r="B223" s="234"/>
      <c r="C223" s="235"/>
      <c r="D223" s="227" t="s">
        <v>128</v>
      </c>
      <c r="E223" s="236" t="s">
        <v>1</v>
      </c>
      <c r="F223" s="237" t="s">
        <v>207</v>
      </c>
      <c r="G223" s="235"/>
      <c r="H223" s="238">
        <v>13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128</v>
      </c>
      <c r="AU223" s="244" t="s">
        <v>83</v>
      </c>
      <c r="AV223" s="13" t="s">
        <v>83</v>
      </c>
      <c r="AW223" s="13" t="s">
        <v>30</v>
      </c>
      <c r="AX223" s="13" t="s">
        <v>73</v>
      </c>
      <c r="AY223" s="244" t="s">
        <v>116</v>
      </c>
    </row>
    <row r="224" s="14" customFormat="1">
      <c r="A224" s="14"/>
      <c r="B224" s="245"/>
      <c r="C224" s="246"/>
      <c r="D224" s="227" t="s">
        <v>128</v>
      </c>
      <c r="E224" s="247" t="s">
        <v>1</v>
      </c>
      <c r="F224" s="248" t="s">
        <v>130</v>
      </c>
      <c r="G224" s="246"/>
      <c r="H224" s="249">
        <v>13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128</v>
      </c>
      <c r="AU224" s="255" t="s">
        <v>83</v>
      </c>
      <c r="AV224" s="14" t="s">
        <v>123</v>
      </c>
      <c r="AW224" s="14" t="s">
        <v>30</v>
      </c>
      <c r="AX224" s="14" t="s">
        <v>81</v>
      </c>
      <c r="AY224" s="255" t="s">
        <v>116</v>
      </c>
    </row>
    <row r="225" s="2" customFormat="1" ht="16.5" customHeight="1">
      <c r="A225" s="38"/>
      <c r="B225" s="39"/>
      <c r="C225" s="256" t="s">
        <v>193</v>
      </c>
      <c r="D225" s="256" t="s">
        <v>162</v>
      </c>
      <c r="E225" s="257" t="s">
        <v>256</v>
      </c>
      <c r="F225" s="258" t="s">
        <v>257</v>
      </c>
      <c r="G225" s="259" t="s">
        <v>201</v>
      </c>
      <c r="H225" s="260">
        <v>13</v>
      </c>
      <c r="I225" s="261"/>
      <c r="J225" s="262">
        <f>ROUND(I225*H225,2)</f>
        <v>0</v>
      </c>
      <c r="K225" s="258" t="s">
        <v>122</v>
      </c>
      <c r="L225" s="263"/>
      <c r="M225" s="264" t="s">
        <v>1</v>
      </c>
      <c r="N225" s="265" t="s">
        <v>38</v>
      </c>
      <c r="O225" s="91"/>
      <c r="P225" s="223">
        <f>O225*H225</f>
        <v>0</v>
      </c>
      <c r="Q225" s="223">
        <v>0.00016000000000000001</v>
      </c>
      <c r="R225" s="223">
        <f>Q225*H225</f>
        <v>0.0020800000000000003</v>
      </c>
      <c r="S225" s="223">
        <v>0</v>
      </c>
      <c r="T225" s="22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5" t="s">
        <v>217</v>
      </c>
      <c r="AT225" s="225" t="s">
        <v>162</v>
      </c>
      <c r="AU225" s="225" t="s">
        <v>83</v>
      </c>
      <c r="AY225" s="17" t="s">
        <v>116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7" t="s">
        <v>81</v>
      </c>
      <c r="BK225" s="226">
        <f>ROUND(I225*H225,2)</f>
        <v>0</v>
      </c>
      <c r="BL225" s="17" t="s">
        <v>202</v>
      </c>
      <c r="BM225" s="225" t="s">
        <v>258</v>
      </c>
    </row>
    <row r="226" s="2" customFormat="1">
      <c r="A226" s="38"/>
      <c r="B226" s="39"/>
      <c r="C226" s="40"/>
      <c r="D226" s="227" t="s">
        <v>124</v>
      </c>
      <c r="E226" s="40"/>
      <c r="F226" s="228" t="s">
        <v>257</v>
      </c>
      <c r="G226" s="40"/>
      <c r="H226" s="40"/>
      <c r="I226" s="229"/>
      <c r="J226" s="40"/>
      <c r="K226" s="40"/>
      <c r="L226" s="44"/>
      <c r="M226" s="230"/>
      <c r="N226" s="231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124</v>
      </c>
      <c r="AU226" s="17" t="s">
        <v>83</v>
      </c>
    </row>
    <row r="227" s="13" customFormat="1">
      <c r="A227" s="13"/>
      <c r="B227" s="234"/>
      <c r="C227" s="235"/>
      <c r="D227" s="227" t="s">
        <v>128</v>
      </c>
      <c r="E227" s="236" t="s">
        <v>1</v>
      </c>
      <c r="F227" s="237" t="s">
        <v>207</v>
      </c>
      <c r="G227" s="235"/>
      <c r="H227" s="238">
        <v>13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128</v>
      </c>
      <c r="AU227" s="244" t="s">
        <v>83</v>
      </c>
      <c r="AV227" s="13" t="s">
        <v>83</v>
      </c>
      <c r="AW227" s="13" t="s">
        <v>30</v>
      </c>
      <c r="AX227" s="13" t="s">
        <v>73</v>
      </c>
      <c r="AY227" s="244" t="s">
        <v>116</v>
      </c>
    </row>
    <row r="228" s="14" customFormat="1">
      <c r="A228" s="14"/>
      <c r="B228" s="245"/>
      <c r="C228" s="246"/>
      <c r="D228" s="227" t="s">
        <v>128</v>
      </c>
      <c r="E228" s="247" t="s">
        <v>1</v>
      </c>
      <c r="F228" s="248" t="s">
        <v>130</v>
      </c>
      <c r="G228" s="246"/>
      <c r="H228" s="249">
        <v>13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128</v>
      </c>
      <c r="AU228" s="255" t="s">
        <v>83</v>
      </c>
      <c r="AV228" s="14" t="s">
        <v>123</v>
      </c>
      <c r="AW228" s="14" t="s">
        <v>30</v>
      </c>
      <c r="AX228" s="14" t="s">
        <v>81</v>
      </c>
      <c r="AY228" s="255" t="s">
        <v>116</v>
      </c>
    </row>
    <row r="229" s="2" customFormat="1" ht="16.5" customHeight="1">
      <c r="A229" s="38"/>
      <c r="B229" s="39"/>
      <c r="C229" s="214" t="s">
        <v>259</v>
      </c>
      <c r="D229" s="214" t="s">
        <v>118</v>
      </c>
      <c r="E229" s="215" t="s">
        <v>260</v>
      </c>
      <c r="F229" s="216" t="s">
        <v>261</v>
      </c>
      <c r="G229" s="217" t="s">
        <v>210</v>
      </c>
      <c r="H229" s="218">
        <v>226</v>
      </c>
      <c r="I229" s="219"/>
      <c r="J229" s="220">
        <f>ROUND(I229*H229,2)</f>
        <v>0</v>
      </c>
      <c r="K229" s="216" t="s">
        <v>122</v>
      </c>
      <c r="L229" s="44"/>
      <c r="M229" s="221" t="s">
        <v>1</v>
      </c>
      <c r="N229" s="222" t="s">
        <v>38</v>
      </c>
      <c r="O229" s="91"/>
      <c r="P229" s="223">
        <f>O229*H229</f>
        <v>0</v>
      </c>
      <c r="Q229" s="223">
        <v>5.0000000000000002E-05</v>
      </c>
      <c r="R229" s="223">
        <f>Q229*H229</f>
        <v>0.011300000000000001</v>
      </c>
      <c r="S229" s="223">
        <v>0</v>
      </c>
      <c r="T229" s="22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5" t="s">
        <v>202</v>
      </c>
      <c r="AT229" s="225" t="s">
        <v>118</v>
      </c>
      <c r="AU229" s="225" t="s">
        <v>83</v>
      </c>
      <c r="AY229" s="17" t="s">
        <v>116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7" t="s">
        <v>81</v>
      </c>
      <c r="BK229" s="226">
        <f>ROUND(I229*H229,2)</f>
        <v>0</v>
      </c>
      <c r="BL229" s="17" t="s">
        <v>202</v>
      </c>
      <c r="BM229" s="225" t="s">
        <v>262</v>
      </c>
    </row>
    <row r="230" s="2" customFormat="1">
      <c r="A230" s="38"/>
      <c r="B230" s="39"/>
      <c r="C230" s="40"/>
      <c r="D230" s="227" t="s">
        <v>124</v>
      </c>
      <c r="E230" s="40"/>
      <c r="F230" s="228" t="s">
        <v>263</v>
      </c>
      <c r="G230" s="40"/>
      <c r="H230" s="40"/>
      <c r="I230" s="229"/>
      <c r="J230" s="40"/>
      <c r="K230" s="40"/>
      <c r="L230" s="44"/>
      <c r="M230" s="230"/>
      <c r="N230" s="231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124</v>
      </c>
      <c r="AU230" s="17" t="s">
        <v>83</v>
      </c>
    </row>
    <row r="231" s="2" customFormat="1">
      <c r="A231" s="38"/>
      <c r="B231" s="39"/>
      <c r="C231" s="40"/>
      <c r="D231" s="232" t="s">
        <v>126</v>
      </c>
      <c r="E231" s="40"/>
      <c r="F231" s="233" t="s">
        <v>264</v>
      </c>
      <c r="G231" s="40"/>
      <c r="H231" s="40"/>
      <c r="I231" s="229"/>
      <c r="J231" s="40"/>
      <c r="K231" s="40"/>
      <c r="L231" s="44"/>
      <c r="M231" s="230"/>
      <c r="N231" s="231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126</v>
      </c>
      <c r="AU231" s="17" t="s">
        <v>83</v>
      </c>
    </row>
    <row r="232" s="15" customFormat="1">
      <c r="A232" s="15"/>
      <c r="B232" s="267"/>
      <c r="C232" s="268"/>
      <c r="D232" s="227" t="s">
        <v>128</v>
      </c>
      <c r="E232" s="269" t="s">
        <v>1</v>
      </c>
      <c r="F232" s="270" t="s">
        <v>265</v>
      </c>
      <c r="G232" s="268"/>
      <c r="H232" s="269" t="s">
        <v>1</v>
      </c>
      <c r="I232" s="271"/>
      <c r="J232" s="268"/>
      <c r="K232" s="268"/>
      <c r="L232" s="272"/>
      <c r="M232" s="273"/>
      <c r="N232" s="274"/>
      <c r="O232" s="274"/>
      <c r="P232" s="274"/>
      <c r="Q232" s="274"/>
      <c r="R232" s="274"/>
      <c r="S232" s="274"/>
      <c r="T232" s="27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6" t="s">
        <v>128</v>
      </c>
      <c r="AU232" s="276" t="s">
        <v>83</v>
      </c>
      <c r="AV232" s="15" t="s">
        <v>81</v>
      </c>
      <c r="AW232" s="15" t="s">
        <v>30</v>
      </c>
      <c r="AX232" s="15" t="s">
        <v>73</v>
      </c>
      <c r="AY232" s="276" t="s">
        <v>116</v>
      </c>
    </row>
    <row r="233" s="13" customFormat="1">
      <c r="A233" s="13"/>
      <c r="B233" s="234"/>
      <c r="C233" s="235"/>
      <c r="D233" s="227" t="s">
        <v>128</v>
      </c>
      <c r="E233" s="236" t="s">
        <v>1</v>
      </c>
      <c r="F233" s="237" t="s">
        <v>266</v>
      </c>
      <c r="G233" s="235"/>
      <c r="H233" s="238">
        <v>120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128</v>
      </c>
      <c r="AU233" s="244" t="s">
        <v>83</v>
      </c>
      <c r="AV233" s="13" t="s">
        <v>83</v>
      </c>
      <c r="AW233" s="13" t="s">
        <v>30</v>
      </c>
      <c r="AX233" s="13" t="s">
        <v>73</v>
      </c>
      <c r="AY233" s="244" t="s">
        <v>116</v>
      </c>
    </row>
    <row r="234" s="15" customFormat="1">
      <c r="A234" s="15"/>
      <c r="B234" s="267"/>
      <c r="C234" s="268"/>
      <c r="D234" s="227" t="s">
        <v>128</v>
      </c>
      <c r="E234" s="269" t="s">
        <v>1</v>
      </c>
      <c r="F234" s="270" t="s">
        <v>267</v>
      </c>
      <c r="G234" s="268"/>
      <c r="H234" s="269" t="s">
        <v>1</v>
      </c>
      <c r="I234" s="271"/>
      <c r="J234" s="268"/>
      <c r="K234" s="268"/>
      <c r="L234" s="272"/>
      <c r="M234" s="273"/>
      <c r="N234" s="274"/>
      <c r="O234" s="274"/>
      <c r="P234" s="274"/>
      <c r="Q234" s="274"/>
      <c r="R234" s="274"/>
      <c r="S234" s="274"/>
      <c r="T234" s="27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6" t="s">
        <v>128</v>
      </c>
      <c r="AU234" s="276" t="s">
        <v>83</v>
      </c>
      <c r="AV234" s="15" t="s">
        <v>81</v>
      </c>
      <c r="AW234" s="15" t="s">
        <v>30</v>
      </c>
      <c r="AX234" s="15" t="s">
        <v>73</v>
      </c>
      <c r="AY234" s="276" t="s">
        <v>116</v>
      </c>
    </row>
    <row r="235" s="13" customFormat="1">
      <c r="A235" s="13"/>
      <c r="B235" s="234"/>
      <c r="C235" s="235"/>
      <c r="D235" s="227" t="s">
        <v>128</v>
      </c>
      <c r="E235" s="236" t="s">
        <v>1</v>
      </c>
      <c r="F235" s="237" t="s">
        <v>268</v>
      </c>
      <c r="G235" s="235"/>
      <c r="H235" s="238">
        <v>106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128</v>
      </c>
      <c r="AU235" s="244" t="s">
        <v>83</v>
      </c>
      <c r="AV235" s="13" t="s">
        <v>83</v>
      </c>
      <c r="AW235" s="13" t="s">
        <v>30</v>
      </c>
      <c r="AX235" s="13" t="s">
        <v>73</v>
      </c>
      <c r="AY235" s="244" t="s">
        <v>116</v>
      </c>
    </row>
    <row r="236" s="14" customFormat="1">
      <c r="A236" s="14"/>
      <c r="B236" s="245"/>
      <c r="C236" s="246"/>
      <c r="D236" s="227" t="s">
        <v>128</v>
      </c>
      <c r="E236" s="247" t="s">
        <v>1</v>
      </c>
      <c r="F236" s="248" t="s">
        <v>130</v>
      </c>
      <c r="G236" s="246"/>
      <c r="H236" s="249">
        <v>226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128</v>
      </c>
      <c r="AU236" s="255" t="s">
        <v>83</v>
      </c>
      <c r="AV236" s="14" t="s">
        <v>123</v>
      </c>
      <c r="AW236" s="14" t="s">
        <v>30</v>
      </c>
      <c r="AX236" s="14" t="s">
        <v>81</v>
      </c>
      <c r="AY236" s="255" t="s">
        <v>116</v>
      </c>
    </row>
    <row r="237" s="2" customFormat="1" ht="16.5" customHeight="1">
      <c r="A237" s="38"/>
      <c r="B237" s="39"/>
      <c r="C237" s="256" t="s">
        <v>203</v>
      </c>
      <c r="D237" s="256" t="s">
        <v>162</v>
      </c>
      <c r="E237" s="257" t="s">
        <v>269</v>
      </c>
      <c r="F237" s="258" t="s">
        <v>270</v>
      </c>
      <c r="G237" s="259" t="s">
        <v>271</v>
      </c>
      <c r="H237" s="260">
        <v>125.40000000000001</v>
      </c>
      <c r="I237" s="261"/>
      <c r="J237" s="262">
        <f>ROUND(I237*H237,2)</f>
        <v>0</v>
      </c>
      <c r="K237" s="258" t="s">
        <v>122</v>
      </c>
      <c r="L237" s="263"/>
      <c r="M237" s="264" t="s">
        <v>1</v>
      </c>
      <c r="N237" s="265" t="s">
        <v>38</v>
      </c>
      <c r="O237" s="91"/>
      <c r="P237" s="223">
        <f>O237*H237</f>
        <v>0</v>
      </c>
      <c r="Q237" s="223">
        <v>0.001</v>
      </c>
      <c r="R237" s="223">
        <f>Q237*H237</f>
        <v>0.12540000000000001</v>
      </c>
      <c r="S237" s="223">
        <v>0</v>
      </c>
      <c r="T237" s="22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5" t="s">
        <v>217</v>
      </c>
      <c r="AT237" s="225" t="s">
        <v>162</v>
      </c>
      <c r="AU237" s="225" t="s">
        <v>83</v>
      </c>
      <c r="AY237" s="17" t="s">
        <v>116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7" t="s">
        <v>81</v>
      </c>
      <c r="BK237" s="226">
        <f>ROUND(I237*H237,2)</f>
        <v>0</v>
      </c>
      <c r="BL237" s="17" t="s">
        <v>202</v>
      </c>
      <c r="BM237" s="225" t="s">
        <v>272</v>
      </c>
    </row>
    <row r="238" s="2" customFormat="1">
      <c r="A238" s="38"/>
      <c r="B238" s="39"/>
      <c r="C238" s="40"/>
      <c r="D238" s="227" t="s">
        <v>124</v>
      </c>
      <c r="E238" s="40"/>
      <c r="F238" s="228" t="s">
        <v>270</v>
      </c>
      <c r="G238" s="40"/>
      <c r="H238" s="40"/>
      <c r="I238" s="229"/>
      <c r="J238" s="40"/>
      <c r="K238" s="40"/>
      <c r="L238" s="44"/>
      <c r="M238" s="230"/>
      <c r="N238" s="231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124</v>
      </c>
      <c r="AU238" s="17" t="s">
        <v>83</v>
      </c>
    </row>
    <row r="239" s="13" customFormat="1">
      <c r="A239" s="13"/>
      <c r="B239" s="234"/>
      <c r="C239" s="235"/>
      <c r="D239" s="227" t="s">
        <v>128</v>
      </c>
      <c r="E239" s="236" t="s">
        <v>1</v>
      </c>
      <c r="F239" s="237" t="s">
        <v>273</v>
      </c>
      <c r="G239" s="235"/>
      <c r="H239" s="238">
        <v>125.40000000000001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128</v>
      </c>
      <c r="AU239" s="244" t="s">
        <v>83</v>
      </c>
      <c r="AV239" s="13" t="s">
        <v>83</v>
      </c>
      <c r="AW239" s="13" t="s">
        <v>30</v>
      </c>
      <c r="AX239" s="13" t="s">
        <v>73</v>
      </c>
      <c r="AY239" s="244" t="s">
        <v>116</v>
      </c>
    </row>
    <row r="240" s="14" customFormat="1">
      <c r="A240" s="14"/>
      <c r="B240" s="245"/>
      <c r="C240" s="246"/>
      <c r="D240" s="227" t="s">
        <v>128</v>
      </c>
      <c r="E240" s="247" t="s">
        <v>1</v>
      </c>
      <c r="F240" s="248" t="s">
        <v>130</v>
      </c>
      <c r="G240" s="246"/>
      <c r="H240" s="249">
        <v>125.40000000000001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128</v>
      </c>
      <c r="AU240" s="255" t="s">
        <v>83</v>
      </c>
      <c r="AV240" s="14" t="s">
        <v>123</v>
      </c>
      <c r="AW240" s="14" t="s">
        <v>30</v>
      </c>
      <c r="AX240" s="14" t="s">
        <v>81</v>
      </c>
      <c r="AY240" s="255" t="s">
        <v>116</v>
      </c>
    </row>
    <row r="241" s="2" customFormat="1" ht="16.5" customHeight="1">
      <c r="A241" s="38"/>
      <c r="B241" s="39"/>
      <c r="C241" s="256" t="s">
        <v>274</v>
      </c>
      <c r="D241" s="256" t="s">
        <v>162</v>
      </c>
      <c r="E241" s="257" t="s">
        <v>275</v>
      </c>
      <c r="F241" s="258" t="s">
        <v>276</v>
      </c>
      <c r="G241" s="259" t="s">
        <v>271</v>
      </c>
      <c r="H241" s="260">
        <v>72.299999999999997</v>
      </c>
      <c r="I241" s="261"/>
      <c r="J241" s="262">
        <f>ROUND(I241*H241,2)</f>
        <v>0</v>
      </c>
      <c r="K241" s="258" t="s">
        <v>122</v>
      </c>
      <c r="L241" s="263"/>
      <c r="M241" s="264" t="s">
        <v>1</v>
      </c>
      <c r="N241" s="265" t="s">
        <v>38</v>
      </c>
      <c r="O241" s="91"/>
      <c r="P241" s="223">
        <f>O241*H241</f>
        <v>0</v>
      </c>
      <c r="Q241" s="223">
        <v>0.001</v>
      </c>
      <c r="R241" s="223">
        <f>Q241*H241</f>
        <v>0.072300000000000003</v>
      </c>
      <c r="S241" s="223">
        <v>0</v>
      </c>
      <c r="T241" s="22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5" t="s">
        <v>217</v>
      </c>
      <c r="AT241" s="225" t="s">
        <v>162</v>
      </c>
      <c r="AU241" s="225" t="s">
        <v>83</v>
      </c>
      <c r="AY241" s="17" t="s">
        <v>116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7" t="s">
        <v>81</v>
      </c>
      <c r="BK241" s="226">
        <f>ROUND(I241*H241,2)</f>
        <v>0</v>
      </c>
      <c r="BL241" s="17" t="s">
        <v>202</v>
      </c>
      <c r="BM241" s="225" t="s">
        <v>277</v>
      </c>
    </row>
    <row r="242" s="2" customFormat="1">
      <c r="A242" s="38"/>
      <c r="B242" s="39"/>
      <c r="C242" s="40"/>
      <c r="D242" s="227" t="s">
        <v>124</v>
      </c>
      <c r="E242" s="40"/>
      <c r="F242" s="228" t="s">
        <v>276</v>
      </c>
      <c r="G242" s="40"/>
      <c r="H242" s="40"/>
      <c r="I242" s="229"/>
      <c r="J242" s="40"/>
      <c r="K242" s="40"/>
      <c r="L242" s="44"/>
      <c r="M242" s="230"/>
      <c r="N242" s="231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124</v>
      </c>
      <c r="AU242" s="17" t="s">
        <v>83</v>
      </c>
    </row>
    <row r="243" s="2" customFormat="1" ht="24.15" customHeight="1">
      <c r="A243" s="38"/>
      <c r="B243" s="39"/>
      <c r="C243" s="214" t="s">
        <v>211</v>
      </c>
      <c r="D243" s="214" t="s">
        <v>118</v>
      </c>
      <c r="E243" s="215" t="s">
        <v>278</v>
      </c>
      <c r="F243" s="216" t="s">
        <v>279</v>
      </c>
      <c r="G243" s="217" t="s">
        <v>210</v>
      </c>
      <c r="H243" s="218">
        <v>12</v>
      </c>
      <c r="I243" s="219"/>
      <c r="J243" s="220">
        <f>ROUND(I243*H243,2)</f>
        <v>0</v>
      </c>
      <c r="K243" s="216" t="s">
        <v>122</v>
      </c>
      <c r="L243" s="44"/>
      <c r="M243" s="221" t="s">
        <v>1</v>
      </c>
      <c r="N243" s="222" t="s">
        <v>38</v>
      </c>
      <c r="O243" s="91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5" t="s">
        <v>202</v>
      </c>
      <c r="AT243" s="225" t="s">
        <v>118</v>
      </c>
      <c r="AU243" s="225" t="s">
        <v>83</v>
      </c>
      <c r="AY243" s="17" t="s">
        <v>116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7" t="s">
        <v>81</v>
      </c>
      <c r="BK243" s="226">
        <f>ROUND(I243*H243,2)</f>
        <v>0</v>
      </c>
      <c r="BL243" s="17" t="s">
        <v>202</v>
      </c>
      <c r="BM243" s="225" t="s">
        <v>280</v>
      </c>
    </row>
    <row r="244" s="2" customFormat="1">
      <c r="A244" s="38"/>
      <c r="B244" s="39"/>
      <c r="C244" s="40"/>
      <c r="D244" s="227" t="s">
        <v>124</v>
      </c>
      <c r="E244" s="40"/>
      <c r="F244" s="228" t="s">
        <v>281</v>
      </c>
      <c r="G244" s="40"/>
      <c r="H244" s="40"/>
      <c r="I244" s="229"/>
      <c r="J244" s="40"/>
      <c r="K244" s="40"/>
      <c r="L244" s="44"/>
      <c r="M244" s="230"/>
      <c r="N244" s="231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124</v>
      </c>
      <c r="AU244" s="17" t="s">
        <v>83</v>
      </c>
    </row>
    <row r="245" s="2" customFormat="1">
      <c r="A245" s="38"/>
      <c r="B245" s="39"/>
      <c r="C245" s="40"/>
      <c r="D245" s="232" t="s">
        <v>126</v>
      </c>
      <c r="E245" s="40"/>
      <c r="F245" s="233" t="s">
        <v>282</v>
      </c>
      <c r="G245" s="40"/>
      <c r="H245" s="40"/>
      <c r="I245" s="229"/>
      <c r="J245" s="40"/>
      <c r="K245" s="40"/>
      <c r="L245" s="44"/>
      <c r="M245" s="230"/>
      <c r="N245" s="231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126</v>
      </c>
      <c r="AU245" s="17" t="s">
        <v>83</v>
      </c>
    </row>
    <row r="246" s="13" customFormat="1">
      <c r="A246" s="13"/>
      <c r="B246" s="234"/>
      <c r="C246" s="235"/>
      <c r="D246" s="227" t="s">
        <v>128</v>
      </c>
      <c r="E246" s="236" t="s">
        <v>1</v>
      </c>
      <c r="F246" s="237" t="s">
        <v>165</v>
      </c>
      <c r="G246" s="235"/>
      <c r="H246" s="238">
        <v>12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128</v>
      </c>
      <c r="AU246" s="244" t="s">
        <v>83</v>
      </c>
      <c r="AV246" s="13" t="s">
        <v>83</v>
      </c>
      <c r="AW246" s="13" t="s">
        <v>30</v>
      </c>
      <c r="AX246" s="13" t="s">
        <v>73</v>
      </c>
      <c r="AY246" s="244" t="s">
        <v>116</v>
      </c>
    </row>
    <row r="247" s="14" customFormat="1">
      <c r="A247" s="14"/>
      <c r="B247" s="245"/>
      <c r="C247" s="246"/>
      <c r="D247" s="227" t="s">
        <v>128</v>
      </c>
      <c r="E247" s="247" t="s">
        <v>1</v>
      </c>
      <c r="F247" s="248" t="s">
        <v>130</v>
      </c>
      <c r="G247" s="246"/>
      <c r="H247" s="249">
        <v>12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128</v>
      </c>
      <c r="AU247" s="255" t="s">
        <v>83</v>
      </c>
      <c r="AV247" s="14" t="s">
        <v>123</v>
      </c>
      <c r="AW247" s="14" t="s">
        <v>30</v>
      </c>
      <c r="AX247" s="14" t="s">
        <v>81</v>
      </c>
      <c r="AY247" s="255" t="s">
        <v>116</v>
      </c>
    </row>
    <row r="248" s="2" customFormat="1" ht="16.5" customHeight="1">
      <c r="A248" s="38"/>
      <c r="B248" s="39"/>
      <c r="C248" s="256" t="s">
        <v>283</v>
      </c>
      <c r="D248" s="256" t="s">
        <v>162</v>
      </c>
      <c r="E248" s="257" t="s">
        <v>284</v>
      </c>
      <c r="F248" s="258" t="s">
        <v>285</v>
      </c>
      <c r="G248" s="259" t="s">
        <v>210</v>
      </c>
      <c r="H248" s="260">
        <v>12</v>
      </c>
      <c r="I248" s="261"/>
      <c r="J248" s="262">
        <f>ROUND(I248*H248,2)</f>
        <v>0</v>
      </c>
      <c r="K248" s="258" t="s">
        <v>122</v>
      </c>
      <c r="L248" s="263"/>
      <c r="M248" s="264" t="s">
        <v>1</v>
      </c>
      <c r="N248" s="265" t="s">
        <v>38</v>
      </c>
      <c r="O248" s="91"/>
      <c r="P248" s="223">
        <f>O248*H248</f>
        <v>0</v>
      </c>
      <c r="Q248" s="223">
        <v>0.00010000000000000001</v>
      </c>
      <c r="R248" s="223">
        <f>Q248*H248</f>
        <v>0.0012000000000000001</v>
      </c>
      <c r="S248" s="223">
        <v>0</v>
      </c>
      <c r="T248" s="22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5" t="s">
        <v>217</v>
      </c>
      <c r="AT248" s="225" t="s">
        <v>162</v>
      </c>
      <c r="AU248" s="225" t="s">
        <v>83</v>
      </c>
      <c r="AY248" s="17" t="s">
        <v>116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7" t="s">
        <v>81</v>
      </c>
      <c r="BK248" s="226">
        <f>ROUND(I248*H248,2)</f>
        <v>0</v>
      </c>
      <c r="BL248" s="17" t="s">
        <v>202</v>
      </c>
      <c r="BM248" s="225" t="s">
        <v>286</v>
      </c>
    </row>
    <row r="249" s="2" customFormat="1">
      <c r="A249" s="38"/>
      <c r="B249" s="39"/>
      <c r="C249" s="40"/>
      <c r="D249" s="227" t="s">
        <v>124</v>
      </c>
      <c r="E249" s="40"/>
      <c r="F249" s="228" t="s">
        <v>285</v>
      </c>
      <c r="G249" s="40"/>
      <c r="H249" s="40"/>
      <c r="I249" s="229"/>
      <c r="J249" s="40"/>
      <c r="K249" s="40"/>
      <c r="L249" s="44"/>
      <c r="M249" s="230"/>
      <c r="N249" s="231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124</v>
      </c>
      <c r="AU249" s="17" t="s">
        <v>83</v>
      </c>
    </row>
    <row r="250" s="13" customFormat="1">
      <c r="A250" s="13"/>
      <c r="B250" s="234"/>
      <c r="C250" s="235"/>
      <c r="D250" s="227" t="s">
        <v>128</v>
      </c>
      <c r="E250" s="236" t="s">
        <v>1</v>
      </c>
      <c r="F250" s="237" t="s">
        <v>165</v>
      </c>
      <c r="G250" s="235"/>
      <c r="H250" s="238">
        <v>12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128</v>
      </c>
      <c r="AU250" s="244" t="s">
        <v>83</v>
      </c>
      <c r="AV250" s="13" t="s">
        <v>83</v>
      </c>
      <c r="AW250" s="13" t="s">
        <v>30</v>
      </c>
      <c r="AX250" s="13" t="s">
        <v>73</v>
      </c>
      <c r="AY250" s="244" t="s">
        <v>116</v>
      </c>
    </row>
    <row r="251" s="14" customFormat="1">
      <c r="A251" s="14"/>
      <c r="B251" s="245"/>
      <c r="C251" s="246"/>
      <c r="D251" s="227" t="s">
        <v>128</v>
      </c>
      <c r="E251" s="247" t="s">
        <v>1</v>
      </c>
      <c r="F251" s="248" t="s">
        <v>130</v>
      </c>
      <c r="G251" s="246"/>
      <c r="H251" s="249">
        <v>12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128</v>
      </c>
      <c r="AU251" s="255" t="s">
        <v>83</v>
      </c>
      <c r="AV251" s="14" t="s">
        <v>123</v>
      </c>
      <c r="AW251" s="14" t="s">
        <v>30</v>
      </c>
      <c r="AX251" s="14" t="s">
        <v>81</v>
      </c>
      <c r="AY251" s="255" t="s">
        <v>116</v>
      </c>
    </row>
    <row r="252" s="2" customFormat="1" ht="16.5" customHeight="1">
      <c r="A252" s="38"/>
      <c r="B252" s="39"/>
      <c r="C252" s="214" t="s">
        <v>218</v>
      </c>
      <c r="D252" s="214" t="s">
        <v>118</v>
      </c>
      <c r="E252" s="215" t="s">
        <v>287</v>
      </c>
      <c r="F252" s="216" t="s">
        <v>288</v>
      </c>
      <c r="G252" s="217" t="s">
        <v>201</v>
      </c>
      <c r="H252" s="218">
        <v>10</v>
      </c>
      <c r="I252" s="219"/>
      <c r="J252" s="220">
        <f>ROUND(I252*H252,2)</f>
        <v>0</v>
      </c>
      <c r="K252" s="216" t="s">
        <v>122</v>
      </c>
      <c r="L252" s="44"/>
      <c r="M252" s="221" t="s">
        <v>1</v>
      </c>
      <c r="N252" s="222" t="s">
        <v>38</v>
      </c>
      <c r="O252" s="91"/>
      <c r="P252" s="223">
        <f>O252*H252</f>
        <v>0</v>
      </c>
      <c r="Q252" s="223">
        <v>0.001</v>
      </c>
      <c r="R252" s="223">
        <f>Q252*H252</f>
        <v>0.01</v>
      </c>
      <c r="S252" s="223">
        <v>0</v>
      </c>
      <c r="T252" s="22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5" t="s">
        <v>202</v>
      </c>
      <c r="AT252" s="225" t="s">
        <v>118</v>
      </c>
      <c r="AU252" s="225" t="s">
        <v>83</v>
      </c>
      <c r="AY252" s="17" t="s">
        <v>116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7" t="s">
        <v>81</v>
      </c>
      <c r="BK252" s="226">
        <f>ROUND(I252*H252,2)</f>
        <v>0</v>
      </c>
      <c r="BL252" s="17" t="s">
        <v>202</v>
      </c>
      <c r="BM252" s="225" t="s">
        <v>289</v>
      </c>
    </row>
    <row r="253" s="2" customFormat="1">
      <c r="A253" s="38"/>
      <c r="B253" s="39"/>
      <c r="C253" s="40"/>
      <c r="D253" s="227" t="s">
        <v>124</v>
      </c>
      <c r="E253" s="40"/>
      <c r="F253" s="228" t="s">
        <v>290</v>
      </c>
      <c r="G253" s="40"/>
      <c r="H253" s="40"/>
      <c r="I253" s="229"/>
      <c r="J253" s="40"/>
      <c r="K253" s="40"/>
      <c r="L253" s="44"/>
      <c r="M253" s="230"/>
      <c r="N253" s="231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124</v>
      </c>
      <c r="AU253" s="17" t="s">
        <v>83</v>
      </c>
    </row>
    <row r="254" s="2" customFormat="1">
      <c r="A254" s="38"/>
      <c r="B254" s="39"/>
      <c r="C254" s="40"/>
      <c r="D254" s="232" t="s">
        <v>126</v>
      </c>
      <c r="E254" s="40"/>
      <c r="F254" s="233" t="s">
        <v>291</v>
      </c>
      <c r="G254" s="40"/>
      <c r="H254" s="40"/>
      <c r="I254" s="229"/>
      <c r="J254" s="40"/>
      <c r="K254" s="40"/>
      <c r="L254" s="44"/>
      <c r="M254" s="230"/>
      <c r="N254" s="231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126</v>
      </c>
      <c r="AU254" s="17" t="s">
        <v>83</v>
      </c>
    </row>
    <row r="255" s="13" customFormat="1">
      <c r="A255" s="13"/>
      <c r="B255" s="234"/>
      <c r="C255" s="235"/>
      <c r="D255" s="227" t="s">
        <v>128</v>
      </c>
      <c r="E255" s="236" t="s">
        <v>1</v>
      </c>
      <c r="F255" s="237" t="s">
        <v>136</v>
      </c>
      <c r="G255" s="235"/>
      <c r="H255" s="238">
        <v>10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128</v>
      </c>
      <c r="AU255" s="244" t="s">
        <v>83</v>
      </c>
      <c r="AV255" s="13" t="s">
        <v>83</v>
      </c>
      <c r="AW255" s="13" t="s">
        <v>30</v>
      </c>
      <c r="AX255" s="13" t="s">
        <v>73</v>
      </c>
      <c r="AY255" s="244" t="s">
        <v>116</v>
      </c>
    </row>
    <row r="256" s="14" customFormat="1">
      <c r="A256" s="14"/>
      <c r="B256" s="245"/>
      <c r="C256" s="246"/>
      <c r="D256" s="227" t="s">
        <v>128</v>
      </c>
      <c r="E256" s="247" t="s">
        <v>1</v>
      </c>
      <c r="F256" s="248" t="s">
        <v>130</v>
      </c>
      <c r="G256" s="246"/>
      <c r="H256" s="249">
        <v>10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128</v>
      </c>
      <c r="AU256" s="255" t="s">
        <v>83</v>
      </c>
      <c r="AV256" s="14" t="s">
        <v>123</v>
      </c>
      <c r="AW256" s="14" t="s">
        <v>30</v>
      </c>
      <c r="AX256" s="14" t="s">
        <v>81</v>
      </c>
      <c r="AY256" s="255" t="s">
        <v>116</v>
      </c>
    </row>
    <row r="257" s="2" customFormat="1" ht="16.5" customHeight="1">
      <c r="A257" s="38"/>
      <c r="B257" s="39"/>
      <c r="C257" s="214" t="s">
        <v>292</v>
      </c>
      <c r="D257" s="214" t="s">
        <v>118</v>
      </c>
      <c r="E257" s="215" t="s">
        <v>293</v>
      </c>
      <c r="F257" s="216" t="s">
        <v>294</v>
      </c>
      <c r="G257" s="217" t="s">
        <v>201</v>
      </c>
      <c r="H257" s="218">
        <v>21</v>
      </c>
      <c r="I257" s="219"/>
      <c r="J257" s="220">
        <f>ROUND(I257*H257,2)</f>
        <v>0</v>
      </c>
      <c r="K257" s="216" t="s">
        <v>122</v>
      </c>
      <c r="L257" s="44"/>
      <c r="M257" s="221" t="s">
        <v>1</v>
      </c>
      <c r="N257" s="222" t="s">
        <v>38</v>
      </c>
      <c r="O257" s="91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5" t="s">
        <v>202</v>
      </c>
      <c r="AT257" s="225" t="s">
        <v>118</v>
      </c>
      <c r="AU257" s="225" t="s">
        <v>83</v>
      </c>
      <c r="AY257" s="17" t="s">
        <v>116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7" t="s">
        <v>81</v>
      </c>
      <c r="BK257" s="226">
        <f>ROUND(I257*H257,2)</f>
        <v>0</v>
      </c>
      <c r="BL257" s="17" t="s">
        <v>202</v>
      </c>
      <c r="BM257" s="225" t="s">
        <v>295</v>
      </c>
    </row>
    <row r="258" s="2" customFormat="1">
      <c r="A258" s="38"/>
      <c r="B258" s="39"/>
      <c r="C258" s="40"/>
      <c r="D258" s="227" t="s">
        <v>124</v>
      </c>
      <c r="E258" s="40"/>
      <c r="F258" s="228" t="s">
        <v>296</v>
      </c>
      <c r="G258" s="40"/>
      <c r="H258" s="40"/>
      <c r="I258" s="229"/>
      <c r="J258" s="40"/>
      <c r="K258" s="40"/>
      <c r="L258" s="44"/>
      <c r="M258" s="230"/>
      <c r="N258" s="231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124</v>
      </c>
      <c r="AU258" s="17" t="s">
        <v>83</v>
      </c>
    </row>
    <row r="259" s="2" customFormat="1">
      <c r="A259" s="38"/>
      <c r="B259" s="39"/>
      <c r="C259" s="40"/>
      <c r="D259" s="232" t="s">
        <v>126</v>
      </c>
      <c r="E259" s="40"/>
      <c r="F259" s="233" t="s">
        <v>297</v>
      </c>
      <c r="G259" s="40"/>
      <c r="H259" s="40"/>
      <c r="I259" s="229"/>
      <c r="J259" s="40"/>
      <c r="K259" s="40"/>
      <c r="L259" s="44"/>
      <c r="M259" s="230"/>
      <c r="N259" s="231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126</v>
      </c>
      <c r="AU259" s="17" t="s">
        <v>83</v>
      </c>
    </row>
    <row r="260" s="13" customFormat="1">
      <c r="A260" s="13"/>
      <c r="B260" s="234"/>
      <c r="C260" s="235"/>
      <c r="D260" s="227" t="s">
        <v>128</v>
      </c>
      <c r="E260" s="236" t="s">
        <v>1</v>
      </c>
      <c r="F260" s="237" t="s">
        <v>7</v>
      </c>
      <c r="G260" s="235"/>
      <c r="H260" s="238">
        <v>21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128</v>
      </c>
      <c r="AU260" s="244" t="s">
        <v>83</v>
      </c>
      <c r="AV260" s="13" t="s">
        <v>83</v>
      </c>
      <c r="AW260" s="13" t="s">
        <v>30</v>
      </c>
      <c r="AX260" s="13" t="s">
        <v>73</v>
      </c>
      <c r="AY260" s="244" t="s">
        <v>116</v>
      </c>
    </row>
    <row r="261" s="14" customFormat="1">
      <c r="A261" s="14"/>
      <c r="B261" s="245"/>
      <c r="C261" s="246"/>
      <c r="D261" s="227" t="s">
        <v>128</v>
      </c>
      <c r="E261" s="247" t="s">
        <v>1</v>
      </c>
      <c r="F261" s="248" t="s">
        <v>130</v>
      </c>
      <c r="G261" s="246"/>
      <c r="H261" s="249">
        <v>21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128</v>
      </c>
      <c r="AU261" s="255" t="s">
        <v>83</v>
      </c>
      <c r="AV261" s="14" t="s">
        <v>123</v>
      </c>
      <c r="AW261" s="14" t="s">
        <v>30</v>
      </c>
      <c r="AX261" s="14" t="s">
        <v>81</v>
      </c>
      <c r="AY261" s="255" t="s">
        <v>116</v>
      </c>
    </row>
    <row r="262" s="2" customFormat="1" ht="24.15" customHeight="1">
      <c r="A262" s="38"/>
      <c r="B262" s="39"/>
      <c r="C262" s="214" t="s">
        <v>224</v>
      </c>
      <c r="D262" s="214" t="s">
        <v>118</v>
      </c>
      <c r="E262" s="215" t="s">
        <v>298</v>
      </c>
      <c r="F262" s="216" t="s">
        <v>299</v>
      </c>
      <c r="G262" s="217" t="s">
        <v>201</v>
      </c>
      <c r="H262" s="218">
        <v>8</v>
      </c>
      <c r="I262" s="219"/>
      <c r="J262" s="220">
        <f>ROUND(I262*H262,2)</f>
        <v>0</v>
      </c>
      <c r="K262" s="216" t="s">
        <v>122</v>
      </c>
      <c r="L262" s="44"/>
      <c r="M262" s="221" t="s">
        <v>1</v>
      </c>
      <c r="N262" s="222" t="s">
        <v>38</v>
      </c>
      <c r="O262" s="91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5" t="s">
        <v>202</v>
      </c>
      <c r="AT262" s="225" t="s">
        <v>118</v>
      </c>
      <c r="AU262" s="225" t="s">
        <v>83</v>
      </c>
      <c r="AY262" s="17" t="s">
        <v>116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7" t="s">
        <v>81</v>
      </c>
      <c r="BK262" s="226">
        <f>ROUND(I262*H262,2)</f>
        <v>0</v>
      </c>
      <c r="BL262" s="17" t="s">
        <v>202</v>
      </c>
      <c r="BM262" s="225" t="s">
        <v>300</v>
      </c>
    </row>
    <row r="263" s="2" customFormat="1">
      <c r="A263" s="38"/>
      <c r="B263" s="39"/>
      <c r="C263" s="40"/>
      <c r="D263" s="227" t="s">
        <v>124</v>
      </c>
      <c r="E263" s="40"/>
      <c r="F263" s="228" t="s">
        <v>299</v>
      </c>
      <c r="G263" s="40"/>
      <c r="H263" s="40"/>
      <c r="I263" s="229"/>
      <c r="J263" s="40"/>
      <c r="K263" s="40"/>
      <c r="L263" s="44"/>
      <c r="M263" s="230"/>
      <c r="N263" s="231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124</v>
      </c>
      <c r="AU263" s="17" t="s">
        <v>83</v>
      </c>
    </row>
    <row r="264" s="2" customFormat="1">
      <c r="A264" s="38"/>
      <c r="B264" s="39"/>
      <c r="C264" s="40"/>
      <c r="D264" s="232" t="s">
        <v>126</v>
      </c>
      <c r="E264" s="40"/>
      <c r="F264" s="233" t="s">
        <v>301</v>
      </c>
      <c r="G264" s="40"/>
      <c r="H264" s="40"/>
      <c r="I264" s="229"/>
      <c r="J264" s="40"/>
      <c r="K264" s="40"/>
      <c r="L264" s="44"/>
      <c r="M264" s="230"/>
      <c r="N264" s="231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126</v>
      </c>
      <c r="AU264" s="17" t="s">
        <v>83</v>
      </c>
    </row>
    <row r="265" s="13" customFormat="1">
      <c r="A265" s="13"/>
      <c r="B265" s="234"/>
      <c r="C265" s="235"/>
      <c r="D265" s="227" t="s">
        <v>128</v>
      </c>
      <c r="E265" s="236" t="s">
        <v>1</v>
      </c>
      <c r="F265" s="237" t="s">
        <v>154</v>
      </c>
      <c r="G265" s="235"/>
      <c r="H265" s="238">
        <v>8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128</v>
      </c>
      <c r="AU265" s="244" t="s">
        <v>83</v>
      </c>
      <c r="AV265" s="13" t="s">
        <v>83</v>
      </c>
      <c r="AW265" s="13" t="s">
        <v>30</v>
      </c>
      <c r="AX265" s="13" t="s">
        <v>73</v>
      </c>
      <c r="AY265" s="244" t="s">
        <v>116</v>
      </c>
    </row>
    <row r="266" s="14" customFormat="1">
      <c r="A266" s="14"/>
      <c r="B266" s="245"/>
      <c r="C266" s="246"/>
      <c r="D266" s="227" t="s">
        <v>128</v>
      </c>
      <c r="E266" s="247" t="s">
        <v>1</v>
      </c>
      <c r="F266" s="248" t="s">
        <v>130</v>
      </c>
      <c r="G266" s="246"/>
      <c r="H266" s="249">
        <v>8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128</v>
      </c>
      <c r="AU266" s="255" t="s">
        <v>83</v>
      </c>
      <c r="AV266" s="14" t="s">
        <v>123</v>
      </c>
      <c r="AW266" s="14" t="s">
        <v>30</v>
      </c>
      <c r="AX266" s="14" t="s">
        <v>81</v>
      </c>
      <c r="AY266" s="255" t="s">
        <v>116</v>
      </c>
    </row>
    <row r="267" s="2" customFormat="1" ht="24.15" customHeight="1">
      <c r="A267" s="38"/>
      <c r="B267" s="39"/>
      <c r="C267" s="214" t="s">
        <v>302</v>
      </c>
      <c r="D267" s="214" t="s">
        <v>118</v>
      </c>
      <c r="E267" s="215" t="s">
        <v>303</v>
      </c>
      <c r="F267" s="216" t="s">
        <v>304</v>
      </c>
      <c r="G267" s="217" t="s">
        <v>201</v>
      </c>
      <c r="H267" s="218">
        <v>13</v>
      </c>
      <c r="I267" s="219"/>
      <c r="J267" s="220">
        <f>ROUND(I267*H267,2)</f>
        <v>0</v>
      </c>
      <c r="K267" s="216" t="s">
        <v>122</v>
      </c>
      <c r="L267" s="44"/>
      <c r="M267" s="221" t="s">
        <v>1</v>
      </c>
      <c r="N267" s="222" t="s">
        <v>38</v>
      </c>
      <c r="O267" s="91"/>
      <c r="P267" s="223">
        <f>O267*H267</f>
        <v>0</v>
      </c>
      <c r="Q267" s="223">
        <v>2.2001499999999998</v>
      </c>
      <c r="R267" s="223">
        <f>Q267*H267</f>
        <v>28.601949999999999</v>
      </c>
      <c r="S267" s="223">
        <v>0</v>
      </c>
      <c r="T267" s="22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5" t="s">
        <v>202</v>
      </c>
      <c r="AT267" s="225" t="s">
        <v>118</v>
      </c>
      <c r="AU267" s="225" t="s">
        <v>83</v>
      </c>
      <c r="AY267" s="17" t="s">
        <v>116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7" t="s">
        <v>81</v>
      </c>
      <c r="BK267" s="226">
        <f>ROUND(I267*H267,2)</f>
        <v>0</v>
      </c>
      <c r="BL267" s="17" t="s">
        <v>202</v>
      </c>
      <c r="BM267" s="225" t="s">
        <v>305</v>
      </c>
    </row>
    <row r="268" s="2" customFormat="1">
      <c r="A268" s="38"/>
      <c r="B268" s="39"/>
      <c r="C268" s="40"/>
      <c r="D268" s="227" t="s">
        <v>124</v>
      </c>
      <c r="E268" s="40"/>
      <c r="F268" s="228" t="s">
        <v>306</v>
      </c>
      <c r="G268" s="40"/>
      <c r="H268" s="40"/>
      <c r="I268" s="229"/>
      <c r="J268" s="40"/>
      <c r="K268" s="40"/>
      <c r="L268" s="44"/>
      <c r="M268" s="230"/>
      <c r="N268" s="231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124</v>
      </c>
      <c r="AU268" s="17" t="s">
        <v>83</v>
      </c>
    </row>
    <row r="269" s="2" customFormat="1">
      <c r="A269" s="38"/>
      <c r="B269" s="39"/>
      <c r="C269" s="40"/>
      <c r="D269" s="232" t="s">
        <v>126</v>
      </c>
      <c r="E269" s="40"/>
      <c r="F269" s="233" t="s">
        <v>307</v>
      </c>
      <c r="G269" s="40"/>
      <c r="H269" s="40"/>
      <c r="I269" s="229"/>
      <c r="J269" s="40"/>
      <c r="K269" s="40"/>
      <c r="L269" s="44"/>
      <c r="M269" s="230"/>
      <c r="N269" s="231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126</v>
      </c>
      <c r="AU269" s="17" t="s">
        <v>83</v>
      </c>
    </row>
    <row r="270" s="13" customFormat="1">
      <c r="A270" s="13"/>
      <c r="B270" s="234"/>
      <c r="C270" s="235"/>
      <c r="D270" s="227" t="s">
        <v>128</v>
      </c>
      <c r="E270" s="236" t="s">
        <v>1</v>
      </c>
      <c r="F270" s="237" t="s">
        <v>207</v>
      </c>
      <c r="G270" s="235"/>
      <c r="H270" s="238">
        <v>13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128</v>
      </c>
      <c r="AU270" s="244" t="s">
        <v>83</v>
      </c>
      <c r="AV270" s="13" t="s">
        <v>83</v>
      </c>
      <c r="AW270" s="13" t="s">
        <v>30</v>
      </c>
      <c r="AX270" s="13" t="s">
        <v>73</v>
      </c>
      <c r="AY270" s="244" t="s">
        <v>116</v>
      </c>
    </row>
    <row r="271" s="14" customFormat="1">
      <c r="A271" s="14"/>
      <c r="B271" s="245"/>
      <c r="C271" s="246"/>
      <c r="D271" s="227" t="s">
        <v>128</v>
      </c>
      <c r="E271" s="247" t="s">
        <v>1</v>
      </c>
      <c r="F271" s="248" t="s">
        <v>130</v>
      </c>
      <c r="G271" s="246"/>
      <c r="H271" s="249">
        <v>13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128</v>
      </c>
      <c r="AU271" s="255" t="s">
        <v>83</v>
      </c>
      <c r="AV271" s="14" t="s">
        <v>123</v>
      </c>
      <c r="AW271" s="14" t="s">
        <v>30</v>
      </c>
      <c r="AX271" s="14" t="s">
        <v>81</v>
      </c>
      <c r="AY271" s="255" t="s">
        <v>116</v>
      </c>
    </row>
    <row r="272" s="2" customFormat="1" ht="16.5" customHeight="1">
      <c r="A272" s="38"/>
      <c r="B272" s="39"/>
      <c r="C272" s="214" t="s">
        <v>229</v>
      </c>
      <c r="D272" s="214" t="s">
        <v>118</v>
      </c>
      <c r="E272" s="215" t="s">
        <v>308</v>
      </c>
      <c r="F272" s="216" t="s">
        <v>309</v>
      </c>
      <c r="G272" s="217" t="s">
        <v>201</v>
      </c>
      <c r="H272" s="218">
        <v>21</v>
      </c>
      <c r="I272" s="219"/>
      <c r="J272" s="220">
        <f>ROUND(I272*H272,2)</f>
        <v>0</v>
      </c>
      <c r="K272" s="216" t="s">
        <v>122</v>
      </c>
      <c r="L272" s="44"/>
      <c r="M272" s="221" t="s">
        <v>1</v>
      </c>
      <c r="N272" s="222" t="s">
        <v>38</v>
      </c>
      <c r="O272" s="91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5" t="s">
        <v>202</v>
      </c>
      <c r="AT272" s="225" t="s">
        <v>118</v>
      </c>
      <c r="AU272" s="225" t="s">
        <v>83</v>
      </c>
      <c r="AY272" s="17" t="s">
        <v>116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7" t="s">
        <v>81</v>
      </c>
      <c r="BK272" s="226">
        <f>ROUND(I272*H272,2)</f>
        <v>0</v>
      </c>
      <c r="BL272" s="17" t="s">
        <v>202</v>
      </c>
      <c r="BM272" s="225" t="s">
        <v>202</v>
      </c>
    </row>
    <row r="273" s="2" customFormat="1">
      <c r="A273" s="38"/>
      <c r="B273" s="39"/>
      <c r="C273" s="40"/>
      <c r="D273" s="227" t="s">
        <v>124</v>
      </c>
      <c r="E273" s="40"/>
      <c r="F273" s="228" t="s">
        <v>310</v>
      </c>
      <c r="G273" s="40"/>
      <c r="H273" s="40"/>
      <c r="I273" s="229"/>
      <c r="J273" s="40"/>
      <c r="K273" s="40"/>
      <c r="L273" s="44"/>
      <c r="M273" s="230"/>
      <c r="N273" s="231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124</v>
      </c>
      <c r="AU273" s="17" t="s">
        <v>83</v>
      </c>
    </row>
    <row r="274" s="2" customFormat="1">
      <c r="A274" s="38"/>
      <c r="B274" s="39"/>
      <c r="C274" s="40"/>
      <c r="D274" s="232" t="s">
        <v>126</v>
      </c>
      <c r="E274" s="40"/>
      <c r="F274" s="233" t="s">
        <v>311</v>
      </c>
      <c r="G274" s="40"/>
      <c r="H274" s="40"/>
      <c r="I274" s="229"/>
      <c r="J274" s="40"/>
      <c r="K274" s="40"/>
      <c r="L274" s="44"/>
      <c r="M274" s="230"/>
      <c r="N274" s="231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126</v>
      </c>
      <c r="AU274" s="17" t="s">
        <v>83</v>
      </c>
    </row>
    <row r="275" s="13" customFormat="1">
      <c r="A275" s="13"/>
      <c r="B275" s="234"/>
      <c r="C275" s="235"/>
      <c r="D275" s="227" t="s">
        <v>128</v>
      </c>
      <c r="E275" s="236" t="s">
        <v>1</v>
      </c>
      <c r="F275" s="237" t="s">
        <v>7</v>
      </c>
      <c r="G275" s="235"/>
      <c r="H275" s="238">
        <v>21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128</v>
      </c>
      <c r="AU275" s="244" t="s">
        <v>83</v>
      </c>
      <c r="AV275" s="13" t="s">
        <v>83</v>
      </c>
      <c r="AW275" s="13" t="s">
        <v>30</v>
      </c>
      <c r="AX275" s="13" t="s">
        <v>73</v>
      </c>
      <c r="AY275" s="244" t="s">
        <v>116</v>
      </c>
    </row>
    <row r="276" s="14" customFormat="1">
      <c r="A276" s="14"/>
      <c r="B276" s="245"/>
      <c r="C276" s="246"/>
      <c r="D276" s="227" t="s">
        <v>128</v>
      </c>
      <c r="E276" s="247" t="s">
        <v>1</v>
      </c>
      <c r="F276" s="248" t="s">
        <v>130</v>
      </c>
      <c r="G276" s="246"/>
      <c r="H276" s="249">
        <v>21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128</v>
      </c>
      <c r="AU276" s="255" t="s">
        <v>83</v>
      </c>
      <c r="AV276" s="14" t="s">
        <v>123</v>
      </c>
      <c r="AW276" s="14" t="s">
        <v>30</v>
      </c>
      <c r="AX276" s="14" t="s">
        <v>81</v>
      </c>
      <c r="AY276" s="255" t="s">
        <v>116</v>
      </c>
    </row>
    <row r="277" s="2" customFormat="1" ht="16.5" customHeight="1">
      <c r="A277" s="38"/>
      <c r="B277" s="39"/>
      <c r="C277" s="256" t="s">
        <v>312</v>
      </c>
      <c r="D277" s="256" t="s">
        <v>162</v>
      </c>
      <c r="E277" s="257" t="s">
        <v>313</v>
      </c>
      <c r="F277" s="258" t="s">
        <v>314</v>
      </c>
      <c r="G277" s="259" t="s">
        <v>201</v>
      </c>
      <c r="H277" s="260">
        <v>21</v>
      </c>
      <c r="I277" s="261"/>
      <c r="J277" s="262">
        <f>ROUND(I277*H277,2)</f>
        <v>0</v>
      </c>
      <c r="K277" s="258" t="s">
        <v>122</v>
      </c>
      <c r="L277" s="263"/>
      <c r="M277" s="264" t="s">
        <v>1</v>
      </c>
      <c r="N277" s="265" t="s">
        <v>38</v>
      </c>
      <c r="O277" s="91"/>
      <c r="P277" s="223">
        <f>O277*H277</f>
        <v>0</v>
      </c>
      <c r="Q277" s="223">
        <v>0.072999999999999995</v>
      </c>
      <c r="R277" s="223">
        <f>Q277*H277</f>
        <v>1.5329999999999999</v>
      </c>
      <c r="S277" s="223">
        <v>0</v>
      </c>
      <c r="T277" s="224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5" t="s">
        <v>217</v>
      </c>
      <c r="AT277" s="225" t="s">
        <v>162</v>
      </c>
      <c r="AU277" s="225" t="s">
        <v>83</v>
      </c>
      <c r="AY277" s="17" t="s">
        <v>116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7" t="s">
        <v>81</v>
      </c>
      <c r="BK277" s="226">
        <f>ROUND(I277*H277,2)</f>
        <v>0</v>
      </c>
      <c r="BL277" s="17" t="s">
        <v>202</v>
      </c>
      <c r="BM277" s="225" t="s">
        <v>315</v>
      </c>
    </row>
    <row r="278" s="2" customFormat="1">
      <c r="A278" s="38"/>
      <c r="B278" s="39"/>
      <c r="C278" s="40"/>
      <c r="D278" s="227" t="s">
        <v>124</v>
      </c>
      <c r="E278" s="40"/>
      <c r="F278" s="228" t="s">
        <v>316</v>
      </c>
      <c r="G278" s="40"/>
      <c r="H278" s="40"/>
      <c r="I278" s="229"/>
      <c r="J278" s="40"/>
      <c r="K278" s="40"/>
      <c r="L278" s="44"/>
      <c r="M278" s="230"/>
      <c r="N278" s="231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124</v>
      </c>
      <c r="AU278" s="17" t="s">
        <v>83</v>
      </c>
    </row>
    <row r="279" s="2" customFormat="1" ht="16.5" customHeight="1">
      <c r="A279" s="38"/>
      <c r="B279" s="39"/>
      <c r="C279" s="256" t="s">
        <v>235</v>
      </c>
      <c r="D279" s="256" t="s">
        <v>162</v>
      </c>
      <c r="E279" s="257" t="s">
        <v>317</v>
      </c>
      <c r="F279" s="258" t="s">
        <v>318</v>
      </c>
      <c r="G279" s="259" t="s">
        <v>201</v>
      </c>
      <c r="H279" s="260">
        <v>17</v>
      </c>
      <c r="I279" s="261"/>
      <c r="J279" s="262">
        <f>ROUND(I279*H279,2)</f>
        <v>0</v>
      </c>
      <c r="K279" s="258" t="s">
        <v>1</v>
      </c>
      <c r="L279" s="263"/>
      <c r="M279" s="264" t="s">
        <v>1</v>
      </c>
      <c r="N279" s="265" t="s">
        <v>38</v>
      </c>
      <c r="O279" s="91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5" t="s">
        <v>217</v>
      </c>
      <c r="AT279" s="225" t="s">
        <v>162</v>
      </c>
      <c r="AU279" s="225" t="s">
        <v>83</v>
      </c>
      <c r="AY279" s="17" t="s">
        <v>116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7" t="s">
        <v>81</v>
      </c>
      <c r="BK279" s="226">
        <f>ROUND(I279*H279,2)</f>
        <v>0</v>
      </c>
      <c r="BL279" s="17" t="s">
        <v>202</v>
      </c>
      <c r="BM279" s="225" t="s">
        <v>319</v>
      </c>
    </row>
    <row r="280" s="2" customFormat="1">
      <c r="A280" s="38"/>
      <c r="B280" s="39"/>
      <c r="C280" s="40"/>
      <c r="D280" s="227" t="s">
        <v>124</v>
      </c>
      <c r="E280" s="40"/>
      <c r="F280" s="228" t="s">
        <v>318</v>
      </c>
      <c r="G280" s="40"/>
      <c r="H280" s="40"/>
      <c r="I280" s="229"/>
      <c r="J280" s="40"/>
      <c r="K280" s="40"/>
      <c r="L280" s="44"/>
      <c r="M280" s="230"/>
      <c r="N280" s="231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124</v>
      </c>
      <c r="AU280" s="17" t="s">
        <v>83</v>
      </c>
    </row>
    <row r="281" s="13" customFormat="1">
      <c r="A281" s="13"/>
      <c r="B281" s="234"/>
      <c r="C281" s="235"/>
      <c r="D281" s="227" t="s">
        <v>128</v>
      </c>
      <c r="E281" s="236" t="s">
        <v>1</v>
      </c>
      <c r="F281" s="237" t="s">
        <v>232</v>
      </c>
      <c r="G281" s="235"/>
      <c r="H281" s="238">
        <v>17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128</v>
      </c>
      <c r="AU281" s="244" t="s">
        <v>83</v>
      </c>
      <c r="AV281" s="13" t="s">
        <v>83</v>
      </c>
      <c r="AW281" s="13" t="s">
        <v>30</v>
      </c>
      <c r="AX281" s="13" t="s">
        <v>73</v>
      </c>
      <c r="AY281" s="244" t="s">
        <v>116</v>
      </c>
    </row>
    <row r="282" s="14" customFormat="1">
      <c r="A282" s="14"/>
      <c r="B282" s="245"/>
      <c r="C282" s="246"/>
      <c r="D282" s="227" t="s">
        <v>128</v>
      </c>
      <c r="E282" s="247" t="s">
        <v>1</v>
      </c>
      <c r="F282" s="248" t="s">
        <v>130</v>
      </c>
      <c r="G282" s="246"/>
      <c r="H282" s="249">
        <v>17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128</v>
      </c>
      <c r="AU282" s="255" t="s">
        <v>83</v>
      </c>
      <c r="AV282" s="14" t="s">
        <v>123</v>
      </c>
      <c r="AW282" s="14" t="s">
        <v>30</v>
      </c>
      <c r="AX282" s="14" t="s">
        <v>81</v>
      </c>
      <c r="AY282" s="255" t="s">
        <v>116</v>
      </c>
    </row>
    <row r="283" s="2" customFormat="1" ht="16.5" customHeight="1">
      <c r="A283" s="38"/>
      <c r="B283" s="39"/>
      <c r="C283" s="256" t="s">
        <v>320</v>
      </c>
      <c r="D283" s="256" t="s">
        <v>162</v>
      </c>
      <c r="E283" s="257" t="s">
        <v>321</v>
      </c>
      <c r="F283" s="258" t="s">
        <v>322</v>
      </c>
      <c r="G283" s="259" t="s">
        <v>201</v>
      </c>
      <c r="H283" s="260">
        <v>2</v>
      </c>
      <c r="I283" s="261"/>
      <c r="J283" s="262">
        <f>ROUND(I283*H283,2)</f>
        <v>0</v>
      </c>
      <c r="K283" s="258" t="s">
        <v>1</v>
      </c>
      <c r="L283" s="263"/>
      <c r="M283" s="264" t="s">
        <v>1</v>
      </c>
      <c r="N283" s="265" t="s">
        <v>38</v>
      </c>
      <c r="O283" s="91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5" t="s">
        <v>217</v>
      </c>
      <c r="AT283" s="225" t="s">
        <v>162</v>
      </c>
      <c r="AU283" s="225" t="s">
        <v>83</v>
      </c>
      <c r="AY283" s="17" t="s">
        <v>116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7" t="s">
        <v>81</v>
      </c>
      <c r="BK283" s="226">
        <f>ROUND(I283*H283,2)</f>
        <v>0</v>
      </c>
      <c r="BL283" s="17" t="s">
        <v>202</v>
      </c>
      <c r="BM283" s="225" t="s">
        <v>323</v>
      </c>
    </row>
    <row r="284" s="2" customFormat="1">
      <c r="A284" s="38"/>
      <c r="B284" s="39"/>
      <c r="C284" s="40"/>
      <c r="D284" s="227" t="s">
        <v>124</v>
      </c>
      <c r="E284" s="40"/>
      <c r="F284" s="228" t="s">
        <v>322</v>
      </c>
      <c r="G284" s="40"/>
      <c r="H284" s="40"/>
      <c r="I284" s="229"/>
      <c r="J284" s="40"/>
      <c r="K284" s="40"/>
      <c r="L284" s="44"/>
      <c r="M284" s="230"/>
      <c r="N284" s="231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124</v>
      </c>
      <c r="AU284" s="17" t="s">
        <v>83</v>
      </c>
    </row>
    <row r="285" s="13" customFormat="1">
      <c r="A285" s="13"/>
      <c r="B285" s="234"/>
      <c r="C285" s="235"/>
      <c r="D285" s="227" t="s">
        <v>128</v>
      </c>
      <c r="E285" s="236" t="s">
        <v>1</v>
      </c>
      <c r="F285" s="237" t="s">
        <v>83</v>
      </c>
      <c r="G285" s="235"/>
      <c r="H285" s="238">
        <v>2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128</v>
      </c>
      <c r="AU285" s="244" t="s">
        <v>83</v>
      </c>
      <c r="AV285" s="13" t="s">
        <v>83</v>
      </c>
      <c r="AW285" s="13" t="s">
        <v>30</v>
      </c>
      <c r="AX285" s="13" t="s">
        <v>73</v>
      </c>
      <c r="AY285" s="244" t="s">
        <v>116</v>
      </c>
    </row>
    <row r="286" s="14" customFormat="1">
      <c r="A286" s="14"/>
      <c r="B286" s="245"/>
      <c r="C286" s="246"/>
      <c r="D286" s="227" t="s">
        <v>128</v>
      </c>
      <c r="E286" s="247" t="s">
        <v>1</v>
      </c>
      <c r="F286" s="248" t="s">
        <v>130</v>
      </c>
      <c r="G286" s="246"/>
      <c r="H286" s="249">
        <v>2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128</v>
      </c>
      <c r="AU286" s="255" t="s">
        <v>83</v>
      </c>
      <c r="AV286" s="14" t="s">
        <v>123</v>
      </c>
      <c r="AW286" s="14" t="s">
        <v>30</v>
      </c>
      <c r="AX286" s="14" t="s">
        <v>81</v>
      </c>
      <c r="AY286" s="255" t="s">
        <v>116</v>
      </c>
    </row>
    <row r="287" s="2" customFormat="1" ht="16.5" customHeight="1">
      <c r="A287" s="38"/>
      <c r="B287" s="39"/>
      <c r="C287" s="256" t="s">
        <v>241</v>
      </c>
      <c r="D287" s="256" t="s">
        <v>162</v>
      </c>
      <c r="E287" s="257" t="s">
        <v>324</v>
      </c>
      <c r="F287" s="258" t="s">
        <v>325</v>
      </c>
      <c r="G287" s="259" t="s">
        <v>201</v>
      </c>
      <c r="H287" s="260">
        <v>2</v>
      </c>
      <c r="I287" s="261"/>
      <c r="J287" s="262">
        <f>ROUND(I287*H287,2)</f>
        <v>0</v>
      </c>
      <c r="K287" s="258" t="s">
        <v>1</v>
      </c>
      <c r="L287" s="263"/>
      <c r="M287" s="264" t="s">
        <v>1</v>
      </c>
      <c r="N287" s="265" t="s">
        <v>38</v>
      </c>
      <c r="O287" s="91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5" t="s">
        <v>217</v>
      </c>
      <c r="AT287" s="225" t="s">
        <v>162</v>
      </c>
      <c r="AU287" s="225" t="s">
        <v>83</v>
      </c>
      <c r="AY287" s="17" t="s">
        <v>116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7" t="s">
        <v>81</v>
      </c>
      <c r="BK287" s="226">
        <f>ROUND(I287*H287,2)</f>
        <v>0</v>
      </c>
      <c r="BL287" s="17" t="s">
        <v>202</v>
      </c>
      <c r="BM287" s="225" t="s">
        <v>326</v>
      </c>
    </row>
    <row r="288" s="2" customFormat="1">
      <c r="A288" s="38"/>
      <c r="B288" s="39"/>
      <c r="C288" s="40"/>
      <c r="D288" s="227" t="s">
        <v>124</v>
      </c>
      <c r="E288" s="40"/>
      <c r="F288" s="228" t="s">
        <v>325</v>
      </c>
      <c r="G288" s="40"/>
      <c r="H288" s="40"/>
      <c r="I288" s="229"/>
      <c r="J288" s="40"/>
      <c r="K288" s="40"/>
      <c r="L288" s="44"/>
      <c r="M288" s="230"/>
      <c r="N288" s="231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124</v>
      </c>
      <c r="AU288" s="17" t="s">
        <v>83</v>
      </c>
    </row>
    <row r="289" s="13" customFormat="1">
      <c r="A289" s="13"/>
      <c r="B289" s="234"/>
      <c r="C289" s="235"/>
      <c r="D289" s="227" t="s">
        <v>128</v>
      </c>
      <c r="E289" s="236" t="s">
        <v>1</v>
      </c>
      <c r="F289" s="237" t="s">
        <v>83</v>
      </c>
      <c r="G289" s="235"/>
      <c r="H289" s="238">
        <v>2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128</v>
      </c>
      <c r="AU289" s="244" t="s">
        <v>83</v>
      </c>
      <c r="AV289" s="13" t="s">
        <v>83</v>
      </c>
      <c r="AW289" s="13" t="s">
        <v>30</v>
      </c>
      <c r="AX289" s="13" t="s">
        <v>73</v>
      </c>
      <c r="AY289" s="244" t="s">
        <v>116</v>
      </c>
    </row>
    <row r="290" s="14" customFormat="1">
      <c r="A290" s="14"/>
      <c r="B290" s="245"/>
      <c r="C290" s="246"/>
      <c r="D290" s="227" t="s">
        <v>128</v>
      </c>
      <c r="E290" s="247" t="s">
        <v>1</v>
      </c>
      <c r="F290" s="248" t="s">
        <v>130</v>
      </c>
      <c r="G290" s="246"/>
      <c r="H290" s="249">
        <v>2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128</v>
      </c>
      <c r="AU290" s="255" t="s">
        <v>83</v>
      </c>
      <c r="AV290" s="14" t="s">
        <v>123</v>
      </c>
      <c r="AW290" s="14" t="s">
        <v>30</v>
      </c>
      <c r="AX290" s="14" t="s">
        <v>81</v>
      </c>
      <c r="AY290" s="255" t="s">
        <v>116</v>
      </c>
    </row>
    <row r="291" s="2" customFormat="1" ht="16.5" customHeight="1">
      <c r="A291" s="38"/>
      <c r="B291" s="39"/>
      <c r="C291" s="256" t="s">
        <v>327</v>
      </c>
      <c r="D291" s="256" t="s">
        <v>162</v>
      </c>
      <c r="E291" s="257" t="s">
        <v>328</v>
      </c>
      <c r="F291" s="258" t="s">
        <v>329</v>
      </c>
      <c r="G291" s="259" t="s">
        <v>201</v>
      </c>
      <c r="H291" s="260">
        <v>13</v>
      </c>
      <c r="I291" s="261"/>
      <c r="J291" s="262">
        <f>ROUND(I291*H291,2)</f>
        <v>0</v>
      </c>
      <c r="K291" s="258" t="s">
        <v>122</v>
      </c>
      <c r="L291" s="263"/>
      <c r="M291" s="264" t="s">
        <v>1</v>
      </c>
      <c r="N291" s="265" t="s">
        <v>38</v>
      </c>
      <c r="O291" s="91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5" t="s">
        <v>217</v>
      </c>
      <c r="AT291" s="225" t="s">
        <v>162</v>
      </c>
      <c r="AU291" s="225" t="s">
        <v>83</v>
      </c>
      <c r="AY291" s="17" t="s">
        <v>116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7" t="s">
        <v>81</v>
      </c>
      <c r="BK291" s="226">
        <f>ROUND(I291*H291,2)</f>
        <v>0</v>
      </c>
      <c r="BL291" s="17" t="s">
        <v>202</v>
      </c>
      <c r="BM291" s="225" t="s">
        <v>330</v>
      </c>
    </row>
    <row r="292" s="2" customFormat="1">
      <c r="A292" s="38"/>
      <c r="B292" s="39"/>
      <c r="C292" s="40"/>
      <c r="D292" s="227" t="s">
        <v>124</v>
      </c>
      <c r="E292" s="40"/>
      <c r="F292" s="228" t="s">
        <v>329</v>
      </c>
      <c r="G292" s="40"/>
      <c r="H292" s="40"/>
      <c r="I292" s="229"/>
      <c r="J292" s="40"/>
      <c r="K292" s="40"/>
      <c r="L292" s="44"/>
      <c r="M292" s="230"/>
      <c r="N292" s="231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124</v>
      </c>
      <c r="AU292" s="17" t="s">
        <v>83</v>
      </c>
    </row>
    <row r="293" s="13" customFormat="1">
      <c r="A293" s="13"/>
      <c r="B293" s="234"/>
      <c r="C293" s="235"/>
      <c r="D293" s="227" t="s">
        <v>128</v>
      </c>
      <c r="E293" s="236" t="s">
        <v>1</v>
      </c>
      <c r="F293" s="237" t="s">
        <v>207</v>
      </c>
      <c r="G293" s="235"/>
      <c r="H293" s="238">
        <v>13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128</v>
      </c>
      <c r="AU293" s="244" t="s">
        <v>83</v>
      </c>
      <c r="AV293" s="13" t="s">
        <v>83</v>
      </c>
      <c r="AW293" s="13" t="s">
        <v>30</v>
      </c>
      <c r="AX293" s="13" t="s">
        <v>73</v>
      </c>
      <c r="AY293" s="244" t="s">
        <v>116</v>
      </c>
    </row>
    <row r="294" s="14" customFormat="1">
      <c r="A294" s="14"/>
      <c r="B294" s="245"/>
      <c r="C294" s="246"/>
      <c r="D294" s="227" t="s">
        <v>128</v>
      </c>
      <c r="E294" s="247" t="s">
        <v>1</v>
      </c>
      <c r="F294" s="248" t="s">
        <v>130</v>
      </c>
      <c r="G294" s="246"/>
      <c r="H294" s="249">
        <v>13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128</v>
      </c>
      <c r="AU294" s="255" t="s">
        <v>83</v>
      </c>
      <c r="AV294" s="14" t="s">
        <v>123</v>
      </c>
      <c r="AW294" s="14" t="s">
        <v>30</v>
      </c>
      <c r="AX294" s="14" t="s">
        <v>81</v>
      </c>
      <c r="AY294" s="255" t="s">
        <v>116</v>
      </c>
    </row>
    <row r="295" s="2" customFormat="1" ht="16.5" customHeight="1">
      <c r="A295" s="38"/>
      <c r="B295" s="39"/>
      <c r="C295" s="214" t="s">
        <v>331</v>
      </c>
      <c r="D295" s="214" t="s">
        <v>118</v>
      </c>
      <c r="E295" s="215" t="s">
        <v>332</v>
      </c>
      <c r="F295" s="216" t="s">
        <v>333</v>
      </c>
      <c r="G295" s="217" t="s">
        <v>201</v>
      </c>
      <c r="H295" s="218">
        <v>21</v>
      </c>
      <c r="I295" s="219"/>
      <c r="J295" s="220">
        <f>ROUND(I295*H295,2)</f>
        <v>0</v>
      </c>
      <c r="K295" s="216" t="s">
        <v>122</v>
      </c>
      <c r="L295" s="44"/>
      <c r="M295" s="221" t="s">
        <v>1</v>
      </c>
      <c r="N295" s="222" t="s">
        <v>38</v>
      </c>
      <c r="O295" s="91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5" t="s">
        <v>202</v>
      </c>
      <c r="AT295" s="225" t="s">
        <v>118</v>
      </c>
      <c r="AU295" s="225" t="s">
        <v>83</v>
      </c>
      <c r="AY295" s="17" t="s">
        <v>116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7" t="s">
        <v>81</v>
      </c>
      <c r="BK295" s="226">
        <f>ROUND(I295*H295,2)</f>
        <v>0</v>
      </c>
      <c r="BL295" s="17" t="s">
        <v>202</v>
      </c>
      <c r="BM295" s="225" t="s">
        <v>334</v>
      </c>
    </row>
    <row r="296" s="2" customFormat="1">
      <c r="A296" s="38"/>
      <c r="B296" s="39"/>
      <c r="C296" s="40"/>
      <c r="D296" s="227" t="s">
        <v>124</v>
      </c>
      <c r="E296" s="40"/>
      <c r="F296" s="228" t="s">
        <v>335</v>
      </c>
      <c r="G296" s="40"/>
      <c r="H296" s="40"/>
      <c r="I296" s="229"/>
      <c r="J296" s="40"/>
      <c r="K296" s="40"/>
      <c r="L296" s="44"/>
      <c r="M296" s="230"/>
      <c r="N296" s="231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124</v>
      </c>
      <c r="AU296" s="17" t="s">
        <v>83</v>
      </c>
    </row>
    <row r="297" s="2" customFormat="1">
      <c r="A297" s="38"/>
      <c r="B297" s="39"/>
      <c r="C297" s="40"/>
      <c r="D297" s="232" t="s">
        <v>126</v>
      </c>
      <c r="E297" s="40"/>
      <c r="F297" s="233" t="s">
        <v>336</v>
      </c>
      <c r="G297" s="40"/>
      <c r="H297" s="40"/>
      <c r="I297" s="229"/>
      <c r="J297" s="40"/>
      <c r="K297" s="40"/>
      <c r="L297" s="44"/>
      <c r="M297" s="230"/>
      <c r="N297" s="231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126</v>
      </c>
      <c r="AU297" s="17" t="s">
        <v>83</v>
      </c>
    </row>
    <row r="298" s="13" customFormat="1">
      <c r="A298" s="13"/>
      <c r="B298" s="234"/>
      <c r="C298" s="235"/>
      <c r="D298" s="227" t="s">
        <v>128</v>
      </c>
      <c r="E298" s="236" t="s">
        <v>1</v>
      </c>
      <c r="F298" s="237" t="s">
        <v>7</v>
      </c>
      <c r="G298" s="235"/>
      <c r="H298" s="238">
        <v>21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128</v>
      </c>
      <c r="AU298" s="244" t="s">
        <v>83</v>
      </c>
      <c r="AV298" s="13" t="s">
        <v>83</v>
      </c>
      <c r="AW298" s="13" t="s">
        <v>30</v>
      </c>
      <c r="AX298" s="13" t="s">
        <v>73</v>
      </c>
      <c r="AY298" s="244" t="s">
        <v>116</v>
      </c>
    </row>
    <row r="299" s="14" customFormat="1">
      <c r="A299" s="14"/>
      <c r="B299" s="245"/>
      <c r="C299" s="246"/>
      <c r="D299" s="227" t="s">
        <v>128</v>
      </c>
      <c r="E299" s="247" t="s">
        <v>1</v>
      </c>
      <c r="F299" s="248" t="s">
        <v>130</v>
      </c>
      <c r="G299" s="246"/>
      <c r="H299" s="249">
        <v>21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128</v>
      </c>
      <c r="AU299" s="255" t="s">
        <v>83</v>
      </c>
      <c r="AV299" s="14" t="s">
        <v>123</v>
      </c>
      <c r="AW299" s="14" t="s">
        <v>30</v>
      </c>
      <c r="AX299" s="14" t="s">
        <v>81</v>
      </c>
      <c r="AY299" s="255" t="s">
        <v>116</v>
      </c>
    </row>
    <row r="300" s="2" customFormat="1" ht="16.5" customHeight="1">
      <c r="A300" s="38"/>
      <c r="B300" s="39"/>
      <c r="C300" s="256" t="s">
        <v>251</v>
      </c>
      <c r="D300" s="256" t="s">
        <v>162</v>
      </c>
      <c r="E300" s="257" t="s">
        <v>337</v>
      </c>
      <c r="F300" s="258" t="s">
        <v>338</v>
      </c>
      <c r="G300" s="259" t="s">
        <v>201</v>
      </c>
      <c r="H300" s="260">
        <v>21</v>
      </c>
      <c r="I300" s="261"/>
      <c r="J300" s="262">
        <f>ROUND(I300*H300,2)</f>
        <v>0</v>
      </c>
      <c r="K300" s="258" t="s">
        <v>1</v>
      </c>
      <c r="L300" s="263"/>
      <c r="M300" s="264" t="s">
        <v>1</v>
      </c>
      <c r="N300" s="265" t="s">
        <v>38</v>
      </c>
      <c r="O300" s="91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5" t="s">
        <v>217</v>
      </c>
      <c r="AT300" s="225" t="s">
        <v>162</v>
      </c>
      <c r="AU300" s="225" t="s">
        <v>83</v>
      </c>
      <c r="AY300" s="17" t="s">
        <v>116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7" t="s">
        <v>81</v>
      </c>
      <c r="BK300" s="226">
        <f>ROUND(I300*H300,2)</f>
        <v>0</v>
      </c>
      <c r="BL300" s="17" t="s">
        <v>202</v>
      </c>
      <c r="BM300" s="225" t="s">
        <v>339</v>
      </c>
    </row>
    <row r="301" s="2" customFormat="1">
      <c r="A301" s="38"/>
      <c r="B301" s="39"/>
      <c r="C301" s="40"/>
      <c r="D301" s="227" t="s">
        <v>124</v>
      </c>
      <c r="E301" s="40"/>
      <c r="F301" s="228" t="s">
        <v>338</v>
      </c>
      <c r="G301" s="40"/>
      <c r="H301" s="40"/>
      <c r="I301" s="229"/>
      <c r="J301" s="40"/>
      <c r="K301" s="40"/>
      <c r="L301" s="44"/>
      <c r="M301" s="230"/>
      <c r="N301" s="231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124</v>
      </c>
      <c r="AU301" s="17" t="s">
        <v>83</v>
      </c>
    </row>
    <row r="302" s="13" customFormat="1">
      <c r="A302" s="13"/>
      <c r="B302" s="234"/>
      <c r="C302" s="235"/>
      <c r="D302" s="227" t="s">
        <v>128</v>
      </c>
      <c r="E302" s="236" t="s">
        <v>1</v>
      </c>
      <c r="F302" s="237" t="s">
        <v>7</v>
      </c>
      <c r="G302" s="235"/>
      <c r="H302" s="238">
        <v>21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128</v>
      </c>
      <c r="AU302" s="244" t="s">
        <v>83</v>
      </c>
      <c r="AV302" s="13" t="s">
        <v>83</v>
      </c>
      <c r="AW302" s="13" t="s">
        <v>30</v>
      </c>
      <c r="AX302" s="13" t="s">
        <v>73</v>
      </c>
      <c r="AY302" s="244" t="s">
        <v>116</v>
      </c>
    </row>
    <row r="303" s="14" customFormat="1">
      <c r="A303" s="14"/>
      <c r="B303" s="245"/>
      <c r="C303" s="246"/>
      <c r="D303" s="227" t="s">
        <v>128</v>
      </c>
      <c r="E303" s="247" t="s">
        <v>1</v>
      </c>
      <c r="F303" s="248" t="s">
        <v>130</v>
      </c>
      <c r="G303" s="246"/>
      <c r="H303" s="249">
        <v>21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128</v>
      </c>
      <c r="AU303" s="255" t="s">
        <v>83</v>
      </c>
      <c r="AV303" s="14" t="s">
        <v>123</v>
      </c>
      <c r="AW303" s="14" t="s">
        <v>30</v>
      </c>
      <c r="AX303" s="14" t="s">
        <v>81</v>
      </c>
      <c r="AY303" s="255" t="s">
        <v>116</v>
      </c>
    </row>
    <row r="304" s="2" customFormat="1" ht="16.5" customHeight="1">
      <c r="A304" s="38"/>
      <c r="B304" s="39"/>
      <c r="C304" s="256" t="s">
        <v>340</v>
      </c>
      <c r="D304" s="256" t="s">
        <v>162</v>
      </c>
      <c r="E304" s="257" t="s">
        <v>341</v>
      </c>
      <c r="F304" s="258" t="s">
        <v>342</v>
      </c>
      <c r="G304" s="259" t="s">
        <v>210</v>
      </c>
      <c r="H304" s="260">
        <v>11</v>
      </c>
      <c r="I304" s="261"/>
      <c r="J304" s="262">
        <f>ROUND(I304*H304,2)</f>
        <v>0</v>
      </c>
      <c r="K304" s="258" t="s">
        <v>122</v>
      </c>
      <c r="L304" s="263"/>
      <c r="M304" s="264" t="s">
        <v>1</v>
      </c>
      <c r="N304" s="265" t="s">
        <v>38</v>
      </c>
      <c r="O304" s="91"/>
      <c r="P304" s="223">
        <f>O304*H304</f>
        <v>0</v>
      </c>
      <c r="Q304" s="223">
        <v>8.0000000000000007E-05</v>
      </c>
      <c r="R304" s="223">
        <f>Q304*H304</f>
        <v>0.00088000000000000003</v>
      </c>
      <c r="S304" s="223">
        <v>0</v>
      </c>
      <c r="T304" s="224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5" t="s">
        <v>217</v>
      </c>
      <c r="AT304" s="225" t="s">
        <v>162</v>
      </c>
      <c r="AU304" s="225" t="s">
        <v>83</v>
      </c>
      <c r="AY304" s="17" t="s">
        <v>116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7" t="s">
        <v>81</v>
      </c>
      <c r="BK304" s="226">
        <f>ROUND(I304*H304,2)</f>
        <v>0</v>
      </c>
      <c r="BL304" s="17" t="s">
        <v>202</v>
      </c>
      <c r="BM304" s="225" t="s">
        <v>343</v>
      </c>
    </row>
    <row r="305" s="2" customFormat="1">
      <c r="A305" s="38"/>
      <c r="B305" s="39"/>
      <c r="C305" s="40"/>
      <c r="D305" s="227" t="s">
        <v>124</v>
      </c>
      <c r="E305" s="40"/>
      <c r="F305" s="228" t="s">
        <v>342</v>
      </c>
      <c r="G305" s="40"/>
      <c r="H305" s="40"/>
      <c r="I305" s="229"/>
      <c r="J305" s="40"/>
      <c r="K305" s="40"/>
      <c r="L305" s="44"/>
      <c r="M305" s="230"/>
      <c r="N305" s="231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124</v>
      </c>
      <c r="AU305" s="17" t="s">
        <v>83</v>
      </c>
    </row>
    <row r="306" s="13" customFormat="1">
      <c r="A306" s="13"/>
      <c r="B306" s="234"/>
      <c r="C306" s="235"/>
      <c r="D306" s="227" t="s">
        <v>128</v>
      </c>
      <c r="E306" s="236" t="s">
        <v>1</v>
      </c>
      <c r="F306" s="237" t="s">
        <v>344</v>
      </c>
      <c r="G306" s="235"/>
      <c r="H306" s="238">
        <v>11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128</v>
      </c>
      <c r="AU306" s="244" t="s">
        <v>83</v>
      </c>
      <c r="AV306" s="13" t="s">
        <v>83</v>
      </c>
      <c r="AW306" s="13" t="s">
        <v>30</v>
      </c>
      <c r="AX306" s="13" t="s">
        <v>73</v>
      </c>
      <c r="AY306" s="244" t="s">
        <v>116</v>
      </c>
    </row>
    <row r="307" s="14" customFormat="1">
      <c r="A307" s="14"/>
      <c r="B307" s="245"/>
      <c r="C307" s="246"/>
      <c r="D307" s="227" t="s">
        <v>128</v>
      </c>
      <c r="E307" s="247" t="s">
        <v>1</v>
      </c>
      <c r="F307" s="248" t="s">
        <v>130</v>
      </c>
      <c r="G307" s="246"/>
      <c r="H307" s="249">
        <v>11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128</v>
      </c>
      <c r="AU307" s="255" t="s">
        <v>83</v>
      </c>
      <c r="AV307" s="14" t="s">
        <v>123</v>
      </c>
      <c r="AW307" s="14" t="s">
        <v>30</v>
      </c>
      <c r="AX307" s="14" t="s">
        <v>81</v>
      </c>
      <c r="AY307" s="255" t="s">
        <v>116</v>
      </c>
    </row>
    <row r="308" s="2" customFormat="1" ht="24.15" customHeight="1">
      <c r="A308" s="38"/>
      <c r="B308" s="39"/>
      <c r="C308" s="256" t="s">
        <v>206</v>
      </c>
      <c r="D308" s="256" t="s">
        <v>162</v>
      </c>
      <c r="E308" s="257" t="s">
        <v>345</v>
      </c>
      <c r="F308" s="258" t="s">
        <v>346</v>
      </c>
      <c r="G308" s="259" t="s">
        <v>347</v>
      </c>
      <c r="H308" s="260">
        <v>0.22</v>
      </c>
      <c r="I308" s="261"/>
      <c r="J308" s="262">
        <f>ROUND(I308*H308,2)</f>
        <v>0</v>
      </c>
      <c r="K308" s="258" t="s">
        <v>122</v>
      </c>
      <c r="L308" s="263"/>
      <c r="M308" s="264" t="s">
        <v>1</v>
      </c>
      <c r="N308" s="265" t="s">
        <v>38</v>
      </c>
      <c r="O308" s="91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5" t="s">
        <v>217</v>
      </c>
      <c r="AT308" s="225" t="s">
        <v>162</v>
      </c>
      <c r="AU308" s="225" t="s">
        <v>83</v>
      </c>
      <c r="AY308" s="17" t="s">
        <v>116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7" t="s">
        <v>81</v>
      </c>
      <c r="BK308" s="226">
        <f>ROUND(I308*H308,2)</f>
        <v>0</v>
      </c>
      <c r="BL308" s="17" t="s">
        <v>202</v>
      </c>
      <c r="BM308" s="225" t="s">
        <v>348</v>
      </c>
    </row>
    <row r="309" s="2" customFormat="1">
      <c r="A309" s="38"/>
      <c r="B309" s="39"/>
      <c r="C309" s="40"/>
      <c r="D309" s="227" t="s">
        <v>124</v>
      </c>
      <c r="E309" s="40"/>
      <c r="F309" s="228" t="s">
        <v>346</v>
      </c>
      <c r="G309" s="40"/>
      <c r="H309" s="40"/>
      <c r="I309" s="229"/>
      <c r="J309" s="40"/>
      <c r="K309" s="40"/>
      <c r="L309" s="44"/>
      <c r="M309" s="230"/>
      <c r="N309" s="231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124</v>
      </c>
      <c r="AU309" s="17" t="s">
        <v>83</v>
      </c>
    </row>
    <row r="310" s="2" customFormat="1" ht="37.8" customHeight="1">
      <c r="A310" s="38"/>
      <c r="B310" s="39"/>
      <c r="C310" s="214" t="s">
        <v>349</v>
      </c>
      <c r="D310" s="214" t="s">
        <v>118</v>
      </c>
      <c r="E310" s="215" t="s">
        <v>350</v>
      </c>
      <c r="F310" s="216" t="s">
        <v>351</v>
      </c>
      <c r="G310" s="217" t="s">
        <v>201</v>
      </c>
      <c r="H310" s="218">
        <v>8</v>
      </c>
      <c r="I310" s="219"/>
      <c r="J310" s="220">
        <f>ROUND(I310*H310,2)</f>
        <v>0</v>
      </c>
      <c r="K310" s="216" t="s">
        <v>122</v>
      </c>
      <c r="L310" s="44"/>
      <c r="M310" s="221" t="s">
        <v>1</v>
      </c>
      <c r="N310" s="222" t="s">
        <v>38</v>
      </c>
      <c r="O310" s="91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5" t="s">
        <v>202</v>
      </c>
      <c r="AT310" s="225" t="s">
        <v>118</v>
      </c>
      <c r="AU310" s="225" t="s">
        <v>83</v>
      </c>
      <c r="AY310" s="17" t="s">
        <v>116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7" t="s">
        <v>81</v>
      </c>
      <c r="BK310" s="226">
        <f>ROUND(I310*H310,2)</f>
        <v>0</v>
      </c>
      <c r="BL310" s="17" t="s">
        <v>202</v>
      </c>
      <c r="BM310" s="225" t="s">
        <v>352</v>
      </c>
    </row>
    <row r="311" s="2" customFormat="1">
      <c r="A311" s="38"/>
      <c r="B311" s="39"/>
      <c r="C311" s="40"/>
      <c r="D311" s="227" t="s">
        <v>124</v>
      </c>
      <c r="E311" s="40"/>
      <c r="F311" s="228" t="s">
        <v>353</v>
      </c>
      <c r="G311" s="40"/>
      <c r="H311" s="40"/>
      <c r="I311" s="229"/>
      <c r="J311" s="40"/>
      <c r="K311" s="40"/>
      <c r="L311" s="44"/>
      <c r="M311" s="230"/>
      <c r="N311" s="231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124</v>
      </c>
      <c r="AU311" s="17" t="s">
        <v>83</v>
      </c>
    </row>
    <row r="312" s="2" customFormat="1">
      <c r="A312" s="38"/>
      <c r="B312" s="39"/>
      <c r="C312" s="40"/>
      <c r="D312" s="232" t="s">
        <v>126</v>
      </c>
      <c r="E312" s="40"/>
      <c r="F312" s="233" t="s">
        <v>354</v>
      </c>
      <c r="G312" s="40"/>
      <c r="H312" s="40"/>
      <c r="I312" s="229"/>
      <c r="J312" s="40"/>
      <c r="K312" s="40"/>
      <c r="L312" s="44"/>
      <c r="M312" s="230"/>
      <c r="N312" s="231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126</v>
      </c>
      <c r="AU312" s="17" t="s">
        <v>83</v>
      </c>
    </row>
    <row r="313" s="13" customFormat="1">
      <c r="A313" s="13"/>
      <c r="B313" s="234"/>
      <c r="C313" s="235"/>
      <c r="D313" s="227" t="s">
        <v>128</v>
      </c>
      <c r="E313" s="236" t="s">
        <v>1</v>
      </c>
      <c r="F313" s="237" t="s">
        <v>154</v>
      </c>
      <c r="G313" s="235"/>
      <c r="H313" s="238">
        <v>8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128</v>
      </c>
      <c r="AU313" s="244" t="s">
        <v>83</v>
      </c>
      <c r="AV313" s="13" t="s">
        <v>83</v>
      </c>
      <c r="AW313" s="13" t="s">
        <v>30</v>
      </c>
      <c r="AX313" s="13" t="s">
        <v>73</v>
      </c>
      <c r="AY313" s="244" t="s">
        <v>116</v>
      </c>
    </row>
    <row r="314" s="14" customFormat="1">
      <c r="A314" s="14"/>
      <c r="B314" s="245"/>
      <c r="C314" s="246"/>
      <c r="D314" s="227" t="s">
        <v>128</v>
      </c>
      <c r="E314" s="247" t="s">
        <v>1</v>
      </c>
      <c r="F314" s="248" t="s">
        <v>130</v>
      </c>
      <c r="G314" s="246"/>
      <c r="H314" s="249">
        <v>8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128</v>
      </c>
      <c r="AU314" s="255" t="s">
        <v>83</v>
      </c>
      <c r="AV314" s="14" t="s">
        <v>123</v>
      </c>
      <c r="AW314" s="14" t="s">
        <v>30</v>
      </c>
      <c r="AX314" s="14" t="s">
        <v>81</v>
      </c>
      <c r="AY314" s="255" t="s">
        <v>116</v>
      </c>
    </row>
    <row r="315" s="2" customFormat="1" ht="21.75" customHeight="1">
      <c r="A315" s="38"/>
      <c r="B315" s="39"/>
      <c r="C315" s="214" t="s">
        <v>258</v>
      </c>
      <c r="D315" s="214" t="s">
        <v>118</v>
      </c>
      <c r="E315" s="215" t="s">
        <v>355</v>
      </c>
      <c r="F315" s="216" t="s">
        <v>356</v>
      </c>
      <c r="G315" s="217" t="s">
        <v>201</v>
      </c>
      <c r="H315" s="218">
        <v>23</v>
      </c>
      <c r="I315" s="219"/>
      <c r="J315" s="220">
        <f>ROUND(I315*H315,2)</f>
        <v>0</v>
      </c>
      <c r="K315" s="216" t="s">
        <v>122</v>
      </c>
      <c r="L315" s="44"/>
      <c r="M315" s="221" t="s">
        <v>1</v>
      </c>
      <c r="N315" s="222" t="s">
        <v>38</v>
      </c>
      <c r="O315" s="91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5" t="s">
        <v>202</v>
      </c>
      <c r="AT315" s="225" t="s">
        <v>118</v>
      </c>
      <c r="AU315" s="225" t="s">
        <v>83</v>
      </c>
      <c r="AY315" s="17" t="s">
        <v>116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7" t="s">
        <v>81</v>
      </c>
      <c r="BK315" s="226">
        <f>ROUND(I315*H315,2)</f>
        <v>0</v>
      </c>
      <c r="BL315" s="17" t="s">
        <v>202</v>
      </c>
      <c r="BM315" s="225" t="s">
        <v>357</v>
      </c>
    </row>
    <row r="316" s="2" customFormat="1">
      <c r="A316" s="38"/>
      <c r="B316" s="39"/>
      <c r="C316" s="40"/>
      <c r="D316" s="227" t="s">
        <v>124</v>
      </c>
      <c r="E316" s="40"/>
      <c r="F316" s="228" t="s">
        <v>358</v>
      </c>
      <c r="G316" s="40"/>
      <c r="H316" s="40"/>
      <c r="I316" s="229"/>
      <c r="J316" s="40"/>
      <c r="K316" s="40"/>
      <c r="L316" s="44"/>
      <c r="M316" s="230"/>
      <c r="N316" s="231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124</v>
      </c>
      <c r="AU316" s="17" t="s">
        <v>83</v>
      </c>
    </row>
    <row r="317" s="2" customFormat="1">
      <c r="A317" s="38"/>
      <c r="B317" s="39"/>
      <c r="C317" s="40"/>
      <c r="D317" s="232" t="s">
        <v>126</v>
      </c>
      <c r="E317" s="40"/>
      <c r="F317" s="233" t="s">
        <v>359</v>
      </c>
      <c r="G317" s="40"/>
      <c r="H317" s="40"/>
      <c r="I317" s="229"/>
      <c r="J317" s="40"/>
      <c r="K317" s="40"/>
      <c r="L317" s="44"/>
      <c r="M317" s="230"/>
      <c r="N317" s="231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126</v>
      </c>
      <c r="AU317" s="17" t="s">
        <v>83</v>
      </c>
    </row>
    <row r="318" s="13" customFormat="1">
      <c r="A318" s="13"/>
      <c r="B318" s="234"/>
      <c r="C318" s="235"/>
      <c r="D318" s="227" t="s">
        <v>128</v>
      </c>
      <c r="E318" s="236" t="s">
        <v>1</v>
      </c>
      <c r="F318" s="237" t="s">
        <v>259</v>
      </c>
      <c r="G318" s="235"/>
      <c r="H318" s="238">
        <v>23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128</v>
      </c>
      <c r="AU318" s="244" t="s">
        <v>83</v>
      </c>
      <c r="AV318" s="13" t="s">
        <v>83</v>
      </c>
      <c r="AW318" s="13" t="s">
        <v>30</v>
      </c>
      <c r="AX318" s="13" t="s">
        <v>73</v>
      </c>
      <c r="AY318" s="244" t="s">
        <v>116</v>
      </c>
    </row>
    <row r="319" s="14" customFormat="1">
      <c r="A319" s="14"/>
      <c r="B319" s="245"/>
      <c r="C319" s="246"/>
      <c r="D319" s="227" t="s">
        <v>128</v>
      </c>
      <c r="E319" s="247" t="s">
        <v>1</v>
      </c>
      <c r="F319" s="248" t="s">
        <v>130</v>
      </c>
      <c r="G319" s="246"/>
      <c r="H319" s="249">
        <v>23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128</v>
      </c>
      <c r="AU319" s="255" t="s">
        <v>83</v>
      </c>
      <c r="AV319" s="14" t="s">
        <v>123</v>
      </c>
      <c r="AW319" s="14" t="s">
        <v>30</v>
      </c>
      <c r="AX319" s="14" t="s">
        <v>81</v>
      </c>
      <c r="AY319" s="255" t="s">
        <v>116</v>
      </c>
    </row>
    <row r="320" s="2" customFormat="1" ht="24.15" customHeight="1">
      <c r="A320" s="38"/>
      <c r="B320" s="39"/>
      <c r="C320" s="256" t="s">
        <v>360</v>
      </c>
      <c r="D320" s="256" t="s">
        <v>162</v>
      </c>
      <c r="E320" s="257" t="s">
        <v>361</v>
      </c>
      <c r="F320" s="258" t="s">
        <v>362</v>
      </c>
      <c r="G320" s="259" t="s">
        <v>201</v>
      </c>
      <c r="H320" s="260">
        <v>2</v>
      </c>
      <c r="I320" s="261"/>
      <c r="J320" s="262">
        <f>ROUND(I320*H320,2)</f>
        <v>0</v>
      </c>
      <c r="K320" s="258" t="s">
        <v>1</v>
      </c>
      <c r="L320" s="263"/>
      <c r="M320" s="264" t="s">
        <v>1</v>
      </c>
      <c r="N320" s="265" t="s">
        <v>38</v>
      </c>
      <c r="O320" s="91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5" t="s">
        <v>217</v>
      </c>
      <c r="AT320" s="225" t="s">
        <v>162</v>
      </c>
      <c r="AU320" s="225" t="s">
        <v>83</v>
      </c>
      <c r="AY320" s="17" t="s">
        <v>116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7" t="s">
        <v>81</v>
      </c>
      <c r="BK320" s="226">
        <f>ROUND(I320*H320,2)</f>
        <v>0</v>
      </c>
      <c r="BL320" s="17" t="s">
        <v>202</v>
      </c>
      <c r="BM320" s="225" t="s">
        <v>363</v>
      </c>
    </row>
    <row r="321" s="2" customFormat="1">
      <c r="A321" s="38"/>
      <c r="B321" s="39"/>
      <c r="C321" s="40"/>
      <c r="D321" s="227" t="s">
        <v>124</v>
      </c>
      <c r="E321" s="40"/>
      <c r="F321" s="228" t="s">
        <v>362</v>
      </c>
      <c r="G321" s="40"/>
      <c r="H321" s="40"/>
      <c r="I321" s="229"/>
      <c r="J321" s="40"/>
      <c r="K321" s="40"/>
      <c r="L321" s="44"/>
      <c r="M321" s="230"/>
      <c r="N321" s="231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124</v>
      </c>
      <c r="AU321" s="17" t="s">
        <v>83</v>
      </c>
    </row>
    <row r="322" s="13" customFormat="1">
      <c r="A322" s="13"/>
      <c r="B322" s="234"/>
      <c r="C322" s="235"/>
      <c r="D322" s="227" t="s">
        <v>128</v>
      </c>
      <c r="E322" s="236" t="s">
        <v>1</v>
      </c>
      <c r="F322" s="237" t="s">
        <v>83</v>
      </c>
      <c r="G322" s="235"/>
      <c r="H322" s="238">
        <v>2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128</v>
      </c>
      <c r="AU322" s="244" t="s">
        <v>83</v>
      </c>
      <c r="AV322" s="13" t="s">
        <v>83</v>
      </c>
      <c r="AW322" s="13" t="s">
        <v>30</v>
      </c>
      <c r="AX322" s="13" t="s">
        <v>73</v>
      </c>
      <c r="AY322" s="244" t="s">
        <v>116</v>
      </c>
    </row>
    <row r="323" s="14" customFormat="1">
      <c r="A323" s="14"/>
      <c r="B323" s="245"/>
      <c r="C323" s="246"/>
      <c r="D323" s="227" t="s">
        <v>128</v>
      </c>
      <c r="E323" s="247" t="s">
        <v>1</v>
      </c>
      <c r="F323" s="248" t="s">
        <v>130</v>
      </c>
      <c r="G323" s="246"/>
      <c r="H323" s="249">
        <v>2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128</v>
      </c>
      <c r="AU323" s="255" t="s">
        <v>83</v>
      </c>
      <c r="AV323" s="14" t="s">
        <v>123</v>
      </c>
      <c r="AW323" s="14" t="s">
        <v>30</v>
      </c>
      <c r="AX323" s="14" t="s">
        <v>81</v>
      </c>
      <c r="AY323" s="255" t="s">
        <v>116</v>
      </c>
    </row>
    <row r="324" s="2" customFormat="1" ht="24.15" customHeight="1">
      <c r="A324" s="38"/>
      <c r="B324" s="39"/>
      <c r="C324" s="256" t="s">
        <v>262</v>
      </c>
      <c r="D324" s="256" t="s">
        <v>162</v>
      </c>
      <c r="E324" s="257" t="s">
        <v>364</v>
      </c>
      <c r="F324" s="258" t="s">
        <v>365</v>
      </c>
      <c r="G324" s="259" t="s">
        <v>201</v>
      </c>
      <c r="H324" s="260">
        <v>15</v>
      </c>
      <c r="I324" s="261"/>
      <c r="J324" s="262">
        <f>ROUND(I324*H324,2)</f>
        <v>0</v>
      </c>
      <c r="K324" s="258" t="s">
        <v>1</v>
      </c>
      <c r="L324" s="263"/>
      <c r="M324" s="264" t="s">
        <v>1</v>
      </c>
      <c r="N324" s="265" t="s">
        <v>38</v>
      </c>
      <c r="O324" s="91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5" t="s">
        <v>217</v>
      </c>
      <c r="AT324" s="225" t="s">
        <v>162</v>
      </c>
      <c r="AU324" s="225" t="s">
        <v>83</v>
      </c>
      <c r="AY324" s="17" t="s">
        <v>116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7" t="s">
        <v>81</v>
      </c>
      <c r="BK324" s="226">
        <f>ROUND(I324*H324,2)</f>
        <v>0</v>
      </c>
      <c r="BL324" s="17" t="s">
        <v>202</v>
      </c>
      <c r="BM324" s="225" t="s">
        <v>366</v>
      </c>
    </row>
    <row r="325" s="2" customFormat="1">
      <c r="A325" s="38"/>
      <c r="B325" s="39"/>
      <c r="C325" s="40"/>
      <c r="D325" s="227" t="s">
        <v>124</v>
      </c>
      <c r="E325" s="40"/>
      <c r="F325" s="228" t="s">
        <v>365</v>
      </c>
      <c r="G325" s="40"/>
      <c r="H325" s="40"/>
      <c r="I325" s="229"/>
      <c r="J325" s="40"/>
      <c r="K325" s="40"/>
      <c r="L325" s="44"/>
      <c r="M325" s="230"/>
      <c r="N325" s="231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124</v>
      </c>
      <c r="AU325" s="17" t="s">
        <v>83</v>
      </c>
    </row>
    <row r="326" s="13" customFormat="1">
      <c r="A326" s="13"/>
      <c r="B326" s="234"/>
      <c r="C326" s="235"/>
      <c r="D326" s="227" t="s">
        <v>128</v>
      </c>
      <c r="E326" s="236" t="s">
        <v>1</v>
      </c>
      <c r="F326" s="237" t="s">
        <v>8</v>
      </c>
      <c r="G326" s="235"/>
      <c r="H326" s="238">
        <v>15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128</v>
      </c>
      <c r="AU326" s="244" t="s">
        <v>83</v>
      </c>
      <c r="AV326" s="13" t="s">
        <v>83</v>
      </c>
      <c r="AW326" s="13" t="s">
        <v>30</v>
      </c>
      <c r="AX326" s="13" t="s">
        <v>73</v>
      </c>
      <c r="AY326" s="244" t="s">
        <v>116</v>
      </c>
    </row>
    <row r="327" s="14" customFormat="1">
      <c r="A327" s="14"/>
      <c r="B327" s="245"/>
      <c r="C327" s="246"/>
      <c r="D327" s="227" t="s">
        <v>128</v>
      </c>
      <c r="E327" s="247" t="s">
        <v>1</v>
      </c>
      <c r="F327" s="248" t="s">
        <v>130</v>
      </c>
      <c r="G327" s="246"/>
      <c r="H327" s="249">
        <v>15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128</v>
      </c>
      <c r="AU327" s="255" t="s">
        <v>83</v>
      </c>
      <c r="AV327" s="14" t="s">
        <v>123</v>
      </c>
      <c r="AW327" s="14" t="s">
        <v>30</v>
      </c>
      <c r="AX327" s="14" t="s">
        <v>81</v>
      </c>
      <c r="AY327" s="255" t="s">
        <v>116</v>
      </c>
    </row>
    <row r="328" s="2" customFormat="1" ht="24.15" customHeight="1">
      <c r="A328" s="38"/>
      <c r="B328" s="39"/>
      <c r="C328" s="256" t="s">
        <v>367</v>
      </c>
      <c r="D328" s="256" t="s">
        <v>162</v>
      </c>
      <c r="E328" s="257" t="s">
        <v>368</v>
      </c>
      <c r="F328" s="258" t="s">
        <v>369</v>
      </c>
      <c r="G328" s="259" t="s">
        <v>201</v>
      </c>
      <c r="H328" s="260">
        <v>4</v>
      </c>
      <c r="I328" s="261"/>
      <c r="J328" s="262">
        <f>ROUND(I328*H328,2)</f>
        <v>0</v>
      </c>
      <c r="K328" s="258" t="s">
        <v>1</v>
      </c>
      <c r="L328" s="263"/>
      <c r="M328" s="264" t="s">
        <v>1</v>
      </c>
      <c r="N328" s="265" t="s">
        <v>38</v>
      </c>
      <c r="O328" s="91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5" t="s">
        <v>217</v>
      </c>
      <c r="AT328" s="225" t="s">
        <v>162</v>
      </c>
      <c r="AU328" s="225" t="s">
        <v>83</v>
      </c>
      <c r="AY328" s="17" t="s">
        <v>116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7" t="s">
        <v>81</v>
      </c>
      <c r="BK328" s="226">
        <f>ROUND(I328*H328,2)</f>
        <v>0</v>
      </c>
      <c r="BL328" s="17" t="s">
        <v>202</v>
      </c>
      <c r="BM328" s="225" t="s">
        <v>370</v>
      </c>
    </row>
    <row r="329" s="2" customFormat="1">
      <c r="A329" s="38"/>
      <c r="B329" s="39"/>
      <c r="C329" s="40"/>
      <c r="D329" s="227" t="s">
        <v>124</v>
      </c>
      <c r="E329" s="40"/>
      <c r="F329" s="228" t="s">
        <v>369</v>
      </c>
      <c r="G329" s="40"/>
      <c r="H329" s="40"/>
      <c r="I329" s="229"/>
      <c r="J329" s="40"/>
      <c r="K329" s="40"/>
      <c r="L329" s="44"/>
      <c r="M329" s="230"/>
      <c r="N329" s="231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124</v>
      </c>
      <c r="AU329" s="17" t="s">
        <v>83</v>
      </c>
    </row>
    <row r="330" s="13" customFormat="1">
      <c r="A330" s="13"/>
      <c r="B330" s="234"/>
      <c r="C330" s="235"/>
      <c r="D330" s="227" t="s">
        <v>128</v>
      </c>
      <c r="E330" s="236" t="s">
        <v>1</v>
      </c>
      <c r="F330" s="237" t="s">
        <v>123</v>
      </c>
      <c r="G330" s="235"/>
      <c r="H330" s="238">
        <v>4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128</v>
      </c>
      <c r="AU330" s="244" t="s">
        <v>83</v>
      </c>
      <c r="AV330" s="13" t="s">
        <v>83</v>
      </c>
      <c r="AW330" s="13" t="s">
        <v>30</v>
      </c>
      <c r="AX330" s="13" t="s">
        <v>73</v>
      </c>
      <c r="AY330" s="244" t="s">
        <v>116</v>
      </c>
    </row>
    <row r="331" s="14" customFormat="1">
      <c r="A331" s="14"/>
      <c r="B331" s="245"/>
      <c r="C331" s="246"/>
      <c r="D331" s="227" t="s">
        <v>128</v>
      </c>
      <c r="E331" s="247" t="s">
        <v>1</v>
      </c>
      <c r="F331" s="248" t="s">
        <v>130</v>
      </c>
      <c r="G331" s="246"/>
      <c r="H331" s="249">
        <v>4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128</v>
      </c>
      <c r="AU331" s="255" t="s">
        <v>83</v>
      </c>
      <c r="AV331" s="14" t="s">
        <v>123</v>
      </c>
      <c r="AW331" s="14" t="s">
        <v>30</v>
      </c>
      <c r="AX331" s="14" t="s">
        <v>81</v>
      </c>
      <c r="AY331" s="255" t="s">
        <v>116</v>
      </c>
    </row>
    <row r="332" s="2" customFormat="1" ht="24.15" customHeight="1">
      <c r="A332" s="38"/>
      <c r="B332" s="39"/>
      <c r="C332" s="256" t="s">
        <v>272</v>
      </c>
      <c r="D332" s="256" t="s">
        <v>162</v>
      </c>
      <c r="E332" s="257" t="s">
        <v>371</v>
      </c>
      <c r="F332" s="258" t="s">
        <v>372</v>
      </c>
      <c r="G332" s="259" t="s">
        <v>201</v>
      </c>
      <c r="H332" s="260">
        <v>2</v>
      </c>
      <c r="I332" s="261"/>
      <c r="J332" s="262">
        <f>ROUND(I332*H332,2)</f>
        <v>0</v>
      </c>
      <c r="K332" s="258" t="s">
        <v>1</v>
      </c>
      <c r="L332" s="263"/>
      <c r="M332" s="264" t="s">
        <v>1</v>
      </c>
      <c r="N332" s="265" t="s">
        <v>38</v>
      </c>
      <c r="O332" s="91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5" t="s">
        <v>217</v>
      </c>
      <c r="AT332" s="225" t="s">
        <v>162</v>
      </c>
      <c r="AU332" s="225" t="s">
        <v>83</v>
      </c>
      <c r="AY332" s="17" t="s">
        <v>116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7" t="s">
        <v>81</v>
      </c>
      <c r="BK332" s="226">
        <f>ROUND(I332*H332,2)</f>
        <v>0</v>
      </c>
      <c r="BL332" s="17" t="s">
        <v>202</v>
      </c>
      <c r="BM332" s="225" t="s">
        <v>373</v>
      </c>
    </row>
    <row r="333" s="2" customFormat="1">
      <c r="A333" s="38"/>
      <c r="B333" s="39"/>
      <c r="C333" s="40"/>
      <c r="D333" s="227" t="s">
        <v>124</v>
      </c>
      <c r="E333" s="40"/>
      <c r="F333" s="228" t="s">
        <v>372</v>
      </c>
      <c r="G333" s="40"/>
      <c r="H333" s="40"/>
      <c r="I333" s="229"/>
      <c r="J333" s="40"/>
      <c r="K333" s="40"/>
      <c r="L333" s="44"/>
      <c r="M333" s="230"/>
      <c r="N333" s="231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124</v>
      </c>
      <c r="AU333" s="17" t="s">
        <v>83</v>
      </c>
    </row>
    <row r="334" s="13" customFormat="1">
      <c r="A334" s="13"/>
      <c r="B334" s="234"/>
      <c r="C334" s="235"/>
      <c r="D334" s="227" t="s">
        <v>128</v>
      </c>
      <c r="E334" s="236" t="s">
        <v>1</v>
      </c>
      <c r="F334" s="237" t="s">
        <v>83</v>
      </c>
      <c r="G334" s="235"/>
      <c r="H334" s="238">
        <v>2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128</v>
      </c>
      <c r="AU334" s="244" t="s">
        <v>83</v>
      </c>
      <c r="AV334" s="13" t="s">
        <v>83</v>
      </c>
      <c r="AW334" s="13" t="s">
        <v>30</v>
      </c>
      <c r="AX334" s="13" t="s">
        <v>73</v>
      </c>
      <c r="AY334" s="244" t="s">
        <v>116</v>
      </c>
    </row>
    <row r="335" s="14" customFormat="1">
      <c r="A335" s="14"/>
      <c r="B335" s="245"/>
      <c r="C335" s="246"/>
      <c r="D335" s="227" t="s">
        <v>128</v>
      </c>
      <c r="E335" s="247" t="s">
        <v>1</v>
      </c>
      <c r="F335" s="248" t="s">
        <v>130</v>
      </c>
      <c r="G335" s="246"/>
      <c r="H335" s="249">
        <v>2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128</v>
      </c>
      <c r="AU335" s="255" t="s">
        <v>83</v>
      </c>
      <c r="AV335" s="14" t="s">
        <v>123</v>
      </c>
      <c r="AW335" s="14" t="s">
        <v>30</v>
      </c>
      <c r="AX335" s="14" t="s">
        <v>81</v>
      </c>
      <c r="AY335" s="255" t="s">
        <v>116</v>
      </c>
    </row>
    <row r="336" s="2" customFormat="1" ht="24.15" customHeight="1">
      <c r="A336" s="38"/>
      <c r="B336" s="39"/>
      <c r="C336" s="214" t="s">
        <v>374</v>
      </c>
      <c r="D336" s="214" t="s">
        <v>118</v>
      </c>
      <c r="E336" s="215" t="s">
        <v>375</v>
      </c>
      <c r="F336" s="216" t="s">
        <v>376</v>
      </c>
      <c r="G336" s="217" t="s">
        <v>201</v>
      </c>
      <c r="H336" s="218">
        <v>1</v>
      </c>
      <c r="I336" s="219"/>
      <c r="J336" s="220">
        <f>ROUND(I336*H336,2)</f>
        <v>0</v>
      </c>
      <c r="K336" s="216" t="s">
        <v>122</v>
      </c>
      <c r="L336" s="44"/>
      <c r="M336" s="221" t="s">
        <v>1</v>
      </c>
      <c r="N336" s="222" t="s">
        <v>38</v>
      </c>
      <c r="O336" s="91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5" t="s">
        <v>202</v>
      </c>
      <c r="AT336" s="225" t="s">
        <v>118</v>
      </c>
      <c r="AU336" s="225" t="s">
        <v>83</v>
      </c>
      <c r="AY336" s="17" t="s">
        <v>116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7" t="s">
        <v>81</v>
      </c>
      <c r="BK336" s="226">
        <f>ROUND(I336*H336,2)</f>
        <v>0</v>
      </c>
      <c r="BL336" s="17" t="s">
        <v>202</v>
      </c>
      <c r="BM336" s="225" t="s">
        <v>377</v>
      </c>
    </row>
    <row r="337" s="2" customFormat="1">
      <c r="A337" s="38"/>
      <c r="B337" s="39"/>
      <c r="C337" s="40"/>
      <c r="D337" s="227" t="s">
        <v>124</v>
      </c>
      <c r="E337" s="40"/>
      <c r="F337" s="228" t="s">
        <v>378</v>
      </c>
      <c r="G337" s="40"/>
      <c r="H337" s="40"/>
      <c r="I337" s="229"/>
      <c r="J337" s="40"/>
      <c r="K337" s="40"/>
      <c r="L337" s="44"/>
      <c r="M337" s="230"/>
      <c r="N337" s="231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124</v>
      </c>
      <c r="AU337" s="17" t="s">
        <v>83</v>
      </c>
    </row>
    <row r="338" s="2" customFormat="1">
      <c r="A338" s="38"/>
      <c r="B338" s="39"/>
      <c r="C338" s="40"/>
      <c r="D338" s="232" t="s">
        <v>126</v>
      </c>
      <c r="E338" s="40"/>
      <c r="F338" s="233" t="s">
        <v>379</v>
      </c>
      <c r="G338" s="40"/>
      <c r="H338" s="40"/>
      <c r="I338" s="229"/>
      <c r="J338" s="40"/>
      <c r="K338" s="40"/>
      <c r="L338" s="44"/>
      <c r="M338" s="230"/>
      <c r="N338" s="231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126</v>
      </c>
      <c r="AU338" s="17" t="s">
        <v>83</v>
      </c>
    </row>
    <row r="339" s="12" customFormat="1" ht="22.8" customHeight="1">
      <c r="A339" s="12"/>
      <c r="B339" s="198"/>
      <c r="C339" s="199"/>
      <c r="D339" s="200" t="s">
        <v>72</v>
      </c>
      <c r="E339" s="212" t="s">
        <v>380</v>
      </c>
      <c r="F339" s="212" t="s">
        <v>381</v>
      </c>
      <c r="G339" s="199"/>
      <c r="H339" s="199"/>
      <c r="I339" s="202"/>
      <c r="J339" s="213">
        <f>BK339</f>
        <v>0</v>
      </c>
      <c r="K339" s="199"/>
      <c r="L339" s="204"/>
      <c r="M339" s="205"/>
      <c r="N339" s="206"/>
      <c r="O339" s="206"/>
      <c r="P339" s="207">
        <f>SUM(P340:P341)</f>
        <v>0</v>
      </c>
      <c r="Q339" s="206"/>
      <c r="R339" s="207">
        <f>SUM(R340:R341)</f>
        <v>0</v>
      </c>
      <c r="S339" s="206"/>
      <c r="T339" s="208">
        <f>SUM(T340:T341)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9" t="s">
        <v>145</v>
      </c>
      <c r="AT339" s="210" t="s">
        <v>72</v>
      </c>
      <c r="AU339" s="210" t="s">
        <v>81</v>
      </c>
      <c r="AY339" s="209" t="s">
        <v>116</v>
      </c>
      <c r="BK339" s="211">
        <f>SUM(BK340:BK341)</f>
        <v>0</v>
      </c>
    </row>
    <row r="340" s="2" customFormat="1" ht="16.5" customHeight="1">
      <c r="A340" s="38"/>
      <c r="B340" s="39"/>
      <c r="C340" s="214" t="s">
        <v>238</v>
      </c>
      <c r="D340" s="214" t="s">
        <v>118</v>
      </c>
      <c r="E340" s="215" t="s">
        <v>382</v>
      </c>
      <c r="F340" s="216" t="s">
        <v>383</v>
      </c>
      <c r="G340" s="217" t="s">
        <v>201</v>
      </c>
      <c r="H340" s="218">
        <v>21</v>
      </c>
      <c r="I340" s="219"/>
      <c r="J340" s="220">
        <f>ROUND(I340*H340,2)</f>
        <v>0</v>
      </c>
      <c r="K340" s="216" t="s">
        <v>1</v>
      </c>
      <c r="L340" s="44"/>
      <c r="M340" s="221" t="s">
        <v>1</v>
      </c>
      <c r="N340" s="222" t="s">
        <v>38</v>
      </c>
      <c r="O340" s="91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5" t="s">
        <v>202</v>
      </c>
      <c r="AT340" s="225" t="s">
        <v>118</v>
      </c>
      <c r="AU340" s="225" t="s">
        <v>83</v>
      </c>
      <c r="AY340" s="17" t="s">
        <v>116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7" t="s">
        <v>81</v>
      </c>
      <c r="BK340" s="226">
        <f>ROUND(I340*H340,2)</f>
        <v>0</v>
      </c>
      <c r="BL340" s="17" t="s">
        <v>202</v>
      </c>
      <c r="BM340" s="225" t="s">
        <v>384</v>
      </c>
    </row>
    <row r="341" s="2" customFormat="1">
      <c r="A341" s="38"/>
      <c r="B341" s="39"/>
      <c r="C341" s="40"/>
      <c r="D341" s="227" t="s">
        <v>124</v>
      </c>
      <c r="E341" s="40"/>
      <c r="F341" s="228" t="s">
        <v>383</v>
      </c>
      <c r="G341" s="40"/>
      <c r="H341" s="40"/>
      <c r="I341" s="229"/>
      <c r="J341" s="40"/>
      <c r="K341" s="40"/>
      <c r="L341" s="44"/>
      <c r="M341" s="230"/>
      <c r="N341" s="231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124</v>
      </c>
      <c r="AU341" s="17" t="s">
        <v>83</v>
      </c>
    </row>
    <row r="342" s="12" customFormat="1" ht="22.8" customHeight="1">
      <c r="A342" s="12"/>
      <c r="B342" s="198"/>
      <c r="C342" s="199"/>
      <c r="D342" s="200" t="s">
        <v>72</v>
      </c>
      <c r="E342" s="212" t="s">
        <v>385</v>
      </c>
      <c r="F342" s="212" t="s">
        <v>386</v>
      </c>
      <c r="G342" s="199"/>
      <c r="H342" s="199"/>
      <c r="I342" s="202"/>
      <c r="J342" s="213">
        <f>BK342</f>
        <v>0</v>
      </c>
      <c r="K342" s="199"/>
      <c r="L342" s="204"/>
      <c r="M342" s="205"/>
      <c r="N342" s="206"/>
      <c r="O342" s="206"/>
      <c r="P342" s="207">
        <f>SUM(P343:P454)</f>
        <v>0</v>
      </c>
      <c r="Q342" s="206"/>
      <c r="R342" s="207">
        <f>SUM(R343:R454)</f>
        <v>0.38554719999999998</v>
      </c>
      <c r="S342" s="206"/>
      <c r="T342" s="208">
        <f>SUM(T343:T454)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9" t="s">
        <v>145</v>
      </c>
      <c r="AT342" s="210" t="s">
        <v>72</v>
      </c>
      <c r="AU342" s="210" t="s">
        <v>81</v>
      </c>
      <c r="AY342" s="209" t="s">
        <v>116</v>
      </c>
      <c r="BK342" s="211">
        <f>SUM(BK343:BK454)</f>
        <v>0</v>
      </c>
    </row>
    <row r="343" s="2" customFormat="1" ht="24.15" customHeight="1">
      <c r="A343" s="38"/>
      <c r="B343" s="39"/>
      <c r="C343" s="214" t="s">
        <v>277</v>
      </c>
      <c r="D343" s="214" t="s">
        <v>118</v>
      </c>
      <c r="E343" s="215" t="s">
        <v>387</v>
      </c>
      <c r="F343" s="216" t="s">
        <v>388</v>
      </c>
      <c r="G343" s="217" t="s">
        <v>389</v>
      </c>
      <c r="H343" s="218">
        <v>0.32400000000000001</v>
      </c>
      <c r="I343" s="219"/>
      <c r="J343" s="220">
        <f>ROUND(I343*H343,2)</f>
        <v>0</v>
      </c>
      <c r="K343" s="216" t="s">
        <v>122</v>
      </c>
      <c r="L343" s="44"/>
      <c r="M343" s="221" t="s">
        <v>1</v>
      </c>
      <c r="N343" s="222" t="s">
        <v>38</v>
      </c>
      <c r="O343" s="91"/>
      <c r="P343" s="223">
        <f>O343*H343</f>
        <v>0</v>
      </c>
      <c r="Q343" s="223">
        <v>0.0088000000000000005</v>
      </c>
      <c r="R343" s="223">
        <f>Q343*H343</f>
        <v>0.0028512000000000003</v>
      </c>
      <c r="S343" s="223">
        <v>0</v>
      </c>
      <c r="T343" s="224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5" t="s">
        <v>202</v>
      </c>
      <c r="AT343" s="225" t="s">
        <v>118</v>
      </c>
      <c r="AU343" s="225" t="s">
        <v>83</v>
      </c>
      <c r="AY343" s="17" t="s">
        <v>116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7" t="s">
        <v>81</v>
      </c>
      <c r="BK343" s="226">
        <f>ROUND(I343*H343,2)</f>
        <v>0</v>
      </c>
      <c r="BL343" s="17" t="s">
        <v>202</v>
      </c>
      <c r="BM343" s="225" t="s">
        <v>390</v>
      </c>
    </row>
    <row r="344" s="2" customFormat="1">
      <c r="A344" s="38"/>
      <c r="B344" s="39"/>
      <c r="C344" s="40"/>
      <c r="D344" s="227" t="s">
        <v>124</v>
      </c>
      <c r="E344" s="40"/>
      <c r="F344" s="228" t="s">
        <v>391</v>
      </c>
      <c r="G344" s="40"/>
      <c r="H344" s="40"/>
      <c r="I344" s="229"/>
      <c r="J344" s="40"/>
      <c r="K344" s="40"/>
      <c r="L344" s="44"/>
      <c r="M344" s="230"/>
      <c r="N344" s="231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124</v>
      </c>
      <c r="AU344" s="17" t="s">
        <v>83</v>
      </c>
    </row>
    <row r="345" s="2" customFormat="1">
      <c r="A345" s="38"/>
      <c r="B345" s="39"/>
      <c r="C345" s="40"/>
      <c r="D345" s="232" t="s">
        <v>126</v>
      </c>
      <c r="E345" s="40"/>
      <c r="F345" s="233" t="s">
        <v>392</v>
      </c>
      <c r="G345" s="40"/>
      <c r="H345" s="40"/>
      <c r="I345" s="229"/>
      <c r="J345" s="40"/>
      <c r="K345" s="40"/>
      <c r="L345" s="44"/>
      <c r="M345" s="230"/>
      <c r="N345" s="231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126</v>
      </c>
      <c r="AU345" s="17" t="s">
        <v>83</v>
      </c>
    </row>
    <row r="346" s="13" customFormat="1">
      <c r="A346" s="13"/>
      <c r="B346" s="234"/>
      <c r="C346" s="235"/>
      <c r="D346" s="227" t="s">
        <v>128</v>
      </c>
      <c r="E346" s="236" t="s">
        <v>1</v>
      </c>
      <c r="F346" s="237" t="s">
        <v>393</v>
      </c>
      <c r="G346" s="235"/>
      <c r="H346" s="238">
        <v>0.32400000000000001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128</v>
      </c>
      <c r="AU346" s="244" t="s">
        <v>83</v>
      </c>
      <c r="AV346" s="13" t="s">
        <v>83</v>
      </c>
      <c r="AW346" s="13" t="s">
        <v>30</v>
      </c>
      <c r="AX346" s="13" t="s">
        <v>73</v>
      </c>
      <c r="AY346" s="244" t="s">
        <v>116</v>
      </c>
    </row>
    <row r="347" s="14" customFormat="1">
      <c r="A347" s="14"/>
      <c r="B347" s="245"/>
      <c r="C347" s="246"/>
      <c r="D347" s="227" t="s">
        <v>128</v>
      </c>
      <c r="E347" s="247" t="s">
        <v>1</v>
      </c>
      <c r="F347" s="248" t="s">
        <v>130</v>
      </c>
      <c r="G347" s="246"/>
      <c r="H347" s="249">
        <v>0.32400000000000001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128</v>
      </c>
      <c r="AU347" s="255" t="s">
        <v>83</v>
      </c>
      <c r="AV347" s="14" t="s">
        <v>123</v>
      </c>
      <c r="AW347" s="14" t="s">
        <v>30</v>
      </c>
      <c r="AX347" s="14" t="s">
        <v>81</v>
      </c>
      <c r="AY347" s="255" t="s">
        <v>116</v>
      </c>
    </row>
    <row r="348" s="2" customFormat="1" ht="21.75" customHeight="1">
      <c r="A348" s="38"/>
      <c r="B348" s="39"/>
      <c r="C348" s="214" t="s">
        <v>394</v>
      </c>
      <c r="D348" s="214" t="s">
        <v>118</v>
      </c>
      <c r="E348" s="215" t="s">
        <v>395</v>
      </c>
      <c r="F348" s="216" t="s">
        <v>396</v>
      </c>
      <c r="G348" s="217" t="s">
        <v>121</v>
      </c>
      <c r="H348" s="218">
        <v>67.200000000000003</v>
      </c>
      <c r="I348" s="219"/>
      <c r="J348" s="220">
        <f>ROUND(I348*H348,2)</f>
        <v>0</v>
      </c>
      <c r="K348" s="216" t="s">
        <v>122</v>
      </c>
      <c r="L348" s="44"/>
      <c r="M348" s="221" t="s">
        <v>1</v>
      </c>
      <c r="N348" s="222" t="s">
        <v>38</v>
      </c>
      <c r="O348" s="91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5" t="s">
        <v>202</v>
      </c>
      <c r="AT348" s="225" t="s">
        <v>118</v>
      </c>
      <c r="AU348" s="225" t="s">
        <v>83</v>
      </c>
      <c r="AY348" s="17" t="s">
        <v>116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7" t="s">
        <v>81</v>
      </c>
      <c r="BK348" s="226">
        <f>ROUND(I348*H348,2)</f>
        <v>0</v>
      </c>
      <c r="BL348" s="17" t="s">
        <v>202</v>
      </c>
      <c r="BM348" s="225" t="s">
        <v>397</v>
      </c>
    </row>
    <row r="349" s="2" customFormat="1">
      <c r="A349" s="38"/>
      <c r="B349" s="39"/>
      <c r="C349" s="40"/>
      <c r="D349" s="227" t="s">
        <v>124</v>
      </c>
      <c r="E349" s="40"/>
      <c r="F349" s="228" t="s">
        <v>398</v>
      </c>
      <c r="G349" s="40"/>
      <c r="H349" s="40"/>
      <c r="I349" s="229"/>
      <c r="J349" s="40"/>
      <c r="K349" s="40"/>
      <c r="L349" s="44"/>
      <c r="M349" s="230"/>
      <c r="N349" s="231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124</v>
      </c>
      <c r="AU349" s="17" t="s">
        <v>83</v>
      </c>
    </row>
    <row r="350" s="2" customFormat="1">
      <c r="A350" s="38"/>
      <c r="B350" s="39"/>
      <c r="C350" s="40"/>
      <c r="D350" s="232" t="s">
        <v>126</v>
      </c>
      <c r="E350" s="40"/>
      <c r="F350" s="233" t="s">
        <v>399</v>
      </c>
      <c r="G350" s="40"/>
      <c r="H350" s="40"/>
      <c r="I350" s="229"/>
      <c r="J350" s="40"/>
      <c r="K350" s="40"/>
      <c r="L350" s="44"/>
      <c r="M350" s="230"/>
      <c r="N350" s="231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126</v>
      </c>
      <c r="AU350" s="17" t="s">
        <v>83</v>
      </c>
    </row>
    <row r="351" s="13" customFormat="1">
      <c r="A351" s="13"/>
      <c r="B351" s="234"/>
      <c r="C351" s="235"/>
      <c r="D351" s="227" t="s">
        <v>128</v>
      </c>
      <c r="E351" s="236" t="s">
        <v>1</v>
      </c>
      <c r="F351" s="237" t="s">
        <v>400</v>
      </c>
      <c r="G351" s="235"/>
      <c r="H351" s="238">
        <v>67.200000000000003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128</v>
      </c>
      <c r="AU351" s="244" t="s">
        <v>83</v>
      </c>
      <c r="AV351" s="13" t="s">
        <v>83</v>
      </c>
      <c r="AW351" s="13" t="s">
        <v>30</v>
      </c>
      <c r="AX351" s="13" t="s">
        <v>73</v>
      </c>
      <c r="AY351" s="244" t="s">
        <v>116</v>
      </c>
    </row>
    <row r="352" s="14" customFormat="1">
      <c r="A352" s="14"/>
      <c r="B352" s="245"/>
      <c r="C352" s="246"/>
      <c r="D352" s="227" t="s">
        <v>128</v>
      </c>
      <c r="E352" s="247" t="s">
        <v>1</v>
      </c>
      <c r="F352" s="248" t="s">
        <v>130</v>
      </c>
      <c r="G352" s="246"/>
      <c r="H352" s="249">
        <v>67.200000000000003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128</v>
      </c>
      <c r="AU352" s="255" t="s">
        <v>83</v>
      </c>
      <c r="AV352" s="14" t="s">
        <v>123</v>
      </c>
      <c r="AW352" s="14" t="s">
        <v>30</v>
      </c>
      <c r="AX352" s="14" t="s">
        <v>81</v>
      </c>
      <c r="AY352" s="255" t="s">
        <v>116</v>
      </c>
    </row>
    <row r="353" s="2" customFormat="1" ht="76.35" customHeight="1">
      <c r="A353" s="38"/>
      <c r="B353" s="39"/>
      <c r="C353" s="214" t="s">
        <v>280</v>
      </c>
      <c r="D353" s="214" t="s">
        <v>118</v>
      </c>
      <c r="E353" s="215" t="s">
        <v>401</v>
      </c>
      <c r="F353" s="216" t="s">
        <v>402</v>
      </c>
      <c r="G353" s="217" t="s">
        <v>201</v>
      </c>
      <c r="H353" s="218">
        <v>13</v>
      </c>
      <c r="I353" s="219"/>
      <c r="J353" s="220">
        <f>ROUND(I353*H353,2)</f>
        <v>0</v>
      </c>
      <c r="K353" s="216" t="s">
        <v>1</v>
      </c>
      <c r="L353" s="44"/>
      <c r="M353" s="221" t="s">
        <v>1</v>
      </c>
      <c r="N353" s="222" t="s">
        <v>38</v>
      </c>
      <c r="O353" s="91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5" t="s">
        <v>202</v>
      </c>
      <c r="AT353" s="225" t="s">
        <v>118</v>
      </c>
      <c r="AU353" s="225" t="s">
        <v>83</v>
      </c>
      <c r="AY353" s="17" t="s">
        <v>116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7" t="s">
        <v>81</v>
      </c>
      <c r="BK353" s="226">
        <f>ROUND(I353*H353,2)</f>
        <v>0</v>
      </c>
      <c r="BL353" s="17" t="s">
        <v>202</v>
      </c>
      <c r="BM353" s="225" t="s">
        <v>403</v>
      </c>
    </row>
    <row r="354" s="2" customFormat="1">
      <c r="A354" s="38"/>
      <c r="B354" s="39"/>
      <c r="C354" s="40"/>
      <c r="D354" s="227" t="s">
        <v>124</v>
      </c>
      <c r="E354" s="40"/>
      <c r="F354" s="228" t="s">
        <v>404</v>
      </c>
      <c r="G354" s="40"/>
      <c r="H354" s="40"/>
      <c r="I354" s="229"/>
      <c r="J354" s="40"/>
      <c r="K354" s="40"/>
      <c r="L354" s="44"/>
      <c r="M354" s="230"/>
      <c r="N354" s="231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124</v>
      </c>
      <c r="AU354" s="17" t="s">
        <v>83</v>
      </c>
    </row>
    <row r="355" s="13" customFormat="1">
      <c r="A355" s="13"/>
      <c r="B355" s="234"/>
      <c r="C355" s="235"/>
      <c r="D355" s="227" t="s">
        <v>128</v>
      </c>
      <c r="E355" s="236" t="s">
        <v>1</v>
      </c>
      <c r="F355" s="237" t="s">
        <v>207</v>
      </c>
      <c r="G355" s="235"/>
      <c r="H355" s="238">
        <v>13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128</v>
      </c>
      <c r="AU355" s="244" t="s">
        <v>83</v>
      </c>
      <c r="AV355" s="13" t="s">
        <v>83</v>
      </c>
      <c r="AW355" s="13" t="s">
        <v>30</v>
      </c>
      <c r="AX355" s="13" t="s">
        <v>73</v>
      </c>
      <c r="AY355" s="244" t="s">
        <v>116</v>
      </c>
    </row>
    <row r="356" s="14" customFormat="1">
      <c r="A356" s="14"/>
      <c r="B356" s="245"/>
      <c r="C356" s="246"/>
      <c r="D356" s="227" t="s">
        <v>128</v>
      </c>
      <c r="E356" s="247" t="s">
        <v>1</v>
      </c>
      <c r="F356" s="248" t="s">
        <v>130</v>
      </c>
      <c r="G356" s="246"/>
      <c r="H356" s="249">
        <v>13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128</v>
      </c>
      <c r="AU356" s="255" t="s">
        <v>83</v>
      </c>
      <c r="AV356" s="14" t="s">
        <v>123</v>
      </c>
      <c r="AW356" s="14" t="s">
        <v>30</v>
      </c>
      <c r="AX356" s="14" t="s">
        <v>81</v>
      </c>
      <c r="AY356" s="255" t="s">
        <v>116</v>
      </c>
    </row>
    <row r="357" s="2" customFormat="1" ht="24.15" customHeight="1">
      <c r="A357" s="38"/>
      <c r="B357" s="39"/>
      <c r="C357" s="214" t="s">
        <v>405</v>
      </c>
      <c r="D357" s="214" t="s">
        <v>118</v>
      </c>
      <c r="E357" s="215" t="s">
        <v>406</v>
      </c>
      <c r="F357" s="216" t="s">
        <v>407</v>
      </c>
      <c r="G357" s="217" t="s">
        <v>408</v>
      </c>
      <c r="H357" s="218">
        <v>7.4880000000000004</v>
      </c>
      <c r="I357" s="219"/>
      <c r="J357" s="220">
        <f>ROUND(I357*H357,2)</f>
        <v>0</v>
      </c>
      <c r="K357" s="216" t="s">
        <v>122</v>
      </c>
      <c r="L357" s="44"/>
      <c r="M357" s="221" t="s">
        <v>1</v>
      </c>
      <c r="N357" s="222" t="s">
        <v>38</v>
      </c>
      <c r="O357" s="91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5" t="s">
        <v>202</v>
      </c>
      <c r="AT357" s="225" t="s">
        <v>118</v>
      </c>
      <c r="AU357" s="225" t="s">
        <v>83</v>
      </c>
      <c r="AY357" s="17" t="s">
        <v>116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7" t="s">
        <v>81</v>
      </c>
      <c r="BK357" s="226">
        <f>ROUND(I357*H357,2)</f>
        <v>0</v>
      </c>
      <c r="BL357" s="17" t="s">
        <v>202</v>
      </c>
      <c r="BM357" s="225" t="s">
        <v>268</v>
      </c>
    </row>
    <row r="358" s="2" customFormat="1">
      <c r="A358" s="38"/>
      <c r="B358" s="39"/>
      <c r="C358" s="40"/>
      <c r="D358" s="227" t="s">
        <v>124</v>
      </c>
      <c r="E358" s="40"/>
      <c r="F358" s="228" t="s">
        <v>409</v>
      </c>
      <c r="G358" s="40"/>
      <c r="H358" s="40"/>
      <c r="I358" s="229"/>
      <c r="J358" s="40"/>
      <c r="K358" s="40"/>
      <c r="L358" s="44"/>
      <c r="M358" s="230"/>
      <c r="N358" s="231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124</v>
      </c>
      <c r="AU358" s="17" t="s">
        <v>83</v>
      </c>
    </row>
    <row r="359" s="2" customFormat="1">
      <c r="A359" s="38"/>
      <c r="B359" s="39"/>
      <c r="C359" s="40"/>
      <c r="D359" s="232" t="s">
        <v>126</v>
      </c>
      <c r="E359" s="40"/>
      <c r="F359" s="233" t="s">
        <v>410</v>
      </c>
      <c r="G359" s="40"/>
      <c r="H359" s="40"/>
      <c r="I359" s="229"/>
      <c r="J359" s="40"/>
      <c r="K359" s="40"/>
      <c r="L359" s="44"/>
      <c r="M359" s="230"/>
      <c r="N359" s="231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126</v>
      </c>
      <c r="AU359" s="17" t="s">
        <v>83</v>
      </c>
    </row>
    <row r="360" s="15" customFormat="1">
      <c r="A360" s="15"/>
      <c r="B360" s="267"/>
      <c r="C360" s="268"/>
      <c r="D360" s="227" t="s">
        <v>128</v>
      </c>
      <c r="E360" s="269" t="s">
        <v>1</v>
      </c>
      <c r="F360" s="270" t="s">
        <v>411</v>
      </c>
      <c r="G360" s="268"/>
      <c r="H360" s="269" t="s">
        <v>1</v>
      </c>
      <c r="I360" s="271"/>
      <c r="J360" s="268"/>
      <c r="K360" s="268"/>
      <c r="L360" s="272"/>
      <c r="M360" s="273"/>
      <c r="N360" s="274"/>
      <c r="O360" s="274"/>
      <c r="P360" s="274"/>
      <c r="Q360" s="274"/>
      <c r="R360" s="274"/>
      <c r="S360" s="274"/>
      <c r="T360" s="27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6" t="s">
        <v>128</v>
      </c>
      <c r="AU360" s="276" t="s">
        <v>83</v>
      </c>
      <c r="AV360" s="15" t="s">
        <v>81</v>
      </c>
      <c r="AW360" s="15" t="s">
        <v>30</v>
      </c>
      <c r="AX360" s="15" t="s">
        <v>73</v>
      </c>
      <c r="AY360" s="276" t="s">
        <v>116</v>
      </c>
    </row>
    <row r="361" s="13" customFormat="1">
      <c r="A361" s="13"/>
      <c r="B361" s="234"/>
      <c r="C361" s="235"/>
      <c r="D361" s="227" t="s">
        <v>128</v>
      </c>
      <c r="E361" s="236" t="s">
        <v>1</v>
      </c>
      <c r="F361" s="237" t="s">
        <v>412</v>
      </c>
      <c r="G361" s="235"/>
      <c r="H361" s="238">
        <v>7.4880000000000004</v>
      </c>
      <c r="I361" s="239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128</v>
      </c>
      <c r="AU361" s="244" t="s">
        <v>83</v>
      </c>
      <c r="AV361" s="13" t="s">
        <v>83</v>
      </c>
      <c r="AW361" s="13" t="s">
        <v>30</v>
      </c>
      <c r="AX361" s="13" t="s">
        <v>73</v>
      </c>
      <c r="AY361" s="244" t="s">
        <v>116</v>
      </c>
    </row>
    <row r="362" s="14" customFormat="1">
      <c r="A362" s="14"/>
      <c r="B362" s="245"/>
      <c r="C362" s="246"/>
      <c r="D362" s="227" t="s">
        <v>128</v>
      </c>
      <c r="E362" s="247" t="s">
        <v>1</v>
      </c>
      <c r="F362" s="248" t="s">
        <v>130</v>
      </c>
      <c r="G362" s="246"/>
      <c r="H362" s="249">
        <v>7.4880000000000004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128</v>
      </c>
      <c r="AU362" s="255" t="s">
        <v>83</v>
      </c>
      <c r="AV362" s="14" t="s">
        <v>123</v>
      </c>
      <c r="AW362" s="14" t="s">
        <v>30</v>
      </c>
      <c r="AX362" s="14" t="s">
        <v>81</v>
      </c>
      <c r="AY362" s="255" t="s">
        <v>116</v>
      </c>
    </row>
    <row r="363" s="2" customFormat="1" ht="24.15" customHeight="1">
      <c r="A363" s="38"/>
      <c r="B363" s="39"/>
      <c r="C363" s="214" t="s">
        <v>286</v>
      </c>
      <c r="D363" s="214" t="s">
        <v>118</v>
      </c>
      <c r="E363" s="215" t="s">
        <v>413</v>
      </c>
      <c r="F363" s="216" t="s">
        <v>414</v>
      </c>
      <c r="G363" s="217" t="s">
        <v>210</v>
      </c>
      <c r="H363" s="218">
        <v>376</v>
      </c>
      <c r="I363" s="219"/>
      <c r="J363" s="220">
        <f>ROUND(I363*H363,2)</f>
        <v>0</v>
      </c>
      <c r="K363" s="216" t="s">
        <v>122</v>
      </c>
      <c r="L363" s="44"/>
      <c r="M363" s="221" t="s">
        <v>1</v>
      </c>
      <c r="N363" s="222" t="s">
        <v>38</v>
      </c>
      <c r="O363" s="91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5" t="s">
        <v>202</v>
      </c>
      <c r="AT363" s="225" t="s">
        <v>118</v>
      </c>
      <c r="AU363" s="225" t="s">
        <v>83</v>
      </c>
      <c r="AY363" s="17" t="s">
        <v>116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7" t="s">
        <v>81</v>
      </c>
      <c r="BK363" s="226">
        <f>ROUND(I363*H363,2)</f>
        <v>0</v>
      </c>
      <c r="BL363" s="17" t="s">
        <v>202</v>
      </c>
      <c r="BM363" s="225" t="s">
        <v>415</v>
      </c>
    </row>
    <row r="364" s="2" customFormat="1">
      <c r="A364" s="38"/>
      <c r="B364" s="39"/>
      <c r="C364" s="40"/>
      <c r="D364" s="227" t="s">
        <v>124</v>
      </c>
      <c r="E364" s="40"/>
      <c r="F364" s="228" t="s">
        <v>416</v>
      </c>
      <c r="G364" s="40"/>
      <c r="H364" s="40"/>
      <c r="I364" s="229"/>
      <c r="J364" s="40"/>
      <c r="K364" s="40"/>
      <c r="L364" s="44"/>
      <c r="M364" s="230"/>
      <c r="N364" s="231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124</v>
      </c>
      <c r="AU364" s="17" t="s">
        <v>83</v>
      </c>
    </row>
    <row r="365" s="2" customFormat="1">
      <c r="A365" s="38"/>
      <c r="B365" s="39"/>
      <c r="C365" s="40"/>
      <c r="D365" s="232" t="s">
        <v>126</v>
      </c>
      <c r="E365" s="40"/>
      <c r="F365" s="233" t="s">
        <v>417</v>
      </c>
      <c r="G365" s="40"/>
      <c r="H365" s="40"/>
      <c r="I365" s="229"/>
      <c r="J365" s="40"/>
      <c r="K365" s="40"/>
      <c r="L365" s="44"/>
      <c r="M365" s="230"/>
      <c r="N365" s="231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126</v>
      </c>
      <c r="AU365" s="17" t="s">
        <v>83</v>
      </c>
    </row>
    <row r="366" s="13" customFormat="1">
      <c r="A366" s="13"/>
      <c r="B366" s="234"/>
      <c r="C366" s="235"/>
      <c r="D366" s="227" t="s">
        <v>128</v>
      </c>
      <c r="E366" s="236" t="s">
        <v>1</v>
      </c>
      <c r="F366" s="237" t="s">
        <v>418</v>
      </c>
      <c r="G366" s="235"/>
      <c r="H366" s="238">
        <v>376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128</v>
      </c>
      <c r="AU366" s="244" t="s">
        <v>83</v>
      </c>
      <c r="AV366" s="13" t="s">
        <v>83</v>
      </c>
      <c r="AW366" s="13" t="s">
        <v>30</v>
      </c>
      <c r="AX366" s="13" t="s">
        <v>73</v>
      </c>
      <c r="AY366" s="244" t="s">
        <v>116</v>
      </c>
    </row>
    <row r="367" s="14" customFormat="1">
      <c r="A367" s="14"/>
      <c r="B367" s="245"/>
      <c r="C367" s="246"/>
      <c r="D367" s="227" t="s">
        <v>128</v>
      </c>
      <c r="E367" s="247" t="s">
        <v>1</v>
      </c>
      <c r="F367" s="248" t="s">
        <v>130</v>
      </c>
      <c r="G367" s="246"/>
      <c r="H367" s="249">
        <v>376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128</v>
      </c>
      <c r="AU367" s="255" t="s">
        <v>83</v>
      </c>
      <c r="AV367" s="14" t="s">
        <v>123</v>
      </c>
      <c r="AW367" s="14" t="s">
        <v>30</v>
      </c>
      <c r="AX367" s="14" t="s">
        <v>81</v>
      </c>
      <c r="AY367" s="255" t="s">
        <v>116</v>
      </c>
    </row>
    <row r="368" s="2" customFormat="1" ht="16.5" customHeight="1">
      <c r="A368" s="38"/>
      <c r="B368" s="39"/>
      <c r="C368" s="214" t="s">
        <v>419</v>
      </c>
      <c r="D368" s="214" t="s">
        <v>118</v>
      </c>
      <c r="E368" s="215" t="s">
        <v>420</v>
      </c>
      <c r="F368" s="216" t="s">
        <v>421</v>
      </c>
      <c r="G368" s="217" t="s">
        <v>210</v>
      </c>
      <c r="H368" s="218">
        <v>376</v>
      </c>
      <c r="I368" s="219"/>
      <c r="J368" s="220">
        <f>ROUND(I368*H368,2)</f>
        <v>0</v>
      </c>
      <c r="K368" s="216" t="s">
        <v>122</v>
      </c>
      <c r="L368" s="44"/>
      <c r="M368" s="221" t="s">
        <v>1</v>
      </c>
      <c r="N368" s="222" t="s">
        <v>38</v>
      </c>
      <c r="O368" s="91"/>
      <c r="P368" s="223">
        <f>O368*H368</f>
        <v>0</v>
      </c>
      <c r="Q368" s="223">
        <v>9.0000000000000006E-05</v>
      </c>
      <c r="R368" s="223">
        <f>Q368*H368</f>
        <v>0.033840000000000002</v>
      </c>
      <c r="S368" s="223">
        <v>0</v>
      </c>
      <c r="T368" s="224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5" t="s">
        <v>202</v>
      </c>
      <c r="AT368" s="225" t="s">
        <v>118</v>
      </c>
      <c r="AU368" s="225" t="s">
        <v>83</v>
      </c>
      <c r="AY368" s="17" t="s">
        <v>116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7" t="s">
        <v>81</v>
      </c>
      <c r="BK368" s="226">
        <f>ROUND(I368*H368,2)</f>
        <v>0</v>
      </c>
      <c r="BL368" s="17" t="s">
        <v>202</v>
      </c>
      <c r="BM368" s="225" t="s">
        <v>422</v>
      </c>
    </row>
    <row r="369" s="2" customFormat="1">
      <c r="A369" s="38"/>
      <c r="B369" s="39"/>
      <c r="C369" s="40"/>
      <c r="D369" s="227" t="s">
        <v>124</v>
      </c>
      <c r="E369" s="40"/>
      <c r="F369" s="228" t="s">
        <v>423</v>
      </c>
      <c r="G369" s="40"/>
      <c r="H369" s="40"/>
      <c r="I369" s="229"/>
      <c r="J369" s="40"/>
      <c r="K369" s="40"/>
      <c r="L369" s="44"/>
      <c r="M369" s="230"/>
      <c r="N369" s="231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124</v>
      </c>
      <c r="AU369" s="17" t="s">
        <v>83</v>
      </c>
    </row>
    <row r="370" s="2" customFormat="1">
      <c r="A370" s="38"/>
      <c r="B370" s="39"/>
      <c r="C370" s="40"/>
      <c r="D370" s="232" t="s">
        <v>126</v>
      </c>
      <c r="E370" s="40"/>
      <c r="F370" s="233" t="s">
        <v>424</v>
      </c>
      <c r="G370" s="40"/>
      <c r="H370" s="40"/>
      <c r="I370" s="229"/>
      <c r="J370" s="40"/>
      <c r="K370" s="40"/>
      <c r="L370" s="44"/>
      <c r="M370" s="230"/>
      <c r="N370" s="231"/>
      <c r="O370" s="91"/>
      <c r="P370" s="91"/>
      <c r="Q370" s="91"/>
      <c r="R370" s="91"/>
      <c r="S370" s="91"/>
      <c r="T370" s="92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126</v>
      </c>
      <c r="AU370" s="17" t="s">
        <v>83</v>
      </c>
    </row>
    <row r="371" s="15" customFormat="1">
      <c r="A371" s="15"/>
      <c r="B371" s="267"/>
      <c r="C371" s="268"/>
      <c r="D371" s="227" t="s">
        <v>128</v>
      </c>
      <c r="E371" s="269" t="s">
        <v>1</v>
      </c>
      <c r="F371" s="270" t="s">
        <v>425</v>
      </c>
      <c r="G371" s="268"/>
      <c r="H371" s="269" t="s">
        <v>1</v>
      </c>
      <c r="I371" s="271"/>
      <c r="J371" s="268"/>
      <c r="K371" s="268"/>
      <c r="L371" s="272"/>
      <c r="M371" s="273"/>
      <c r="N371" s="274"/>
      <c r="O371" s="274"/>
      <c r="P371" s="274"/>
      <c r="Q371" s="274"/>
      <c r="R371" s="274"/>
      <c r="S371" s="274"/>
      <c r="T371" s="27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6" t="s">
        <v>128</v>
      </c>
      <c r="AU371" s="276" t="s">
        <v>83</v>
      </c>
      <c r="AV371" s="15" t="s">
        <v>81</v>
      </c>
      <c r="AW371" s="15" t="s">
        <v>30</v>
      </c>
      <c r="AX371" s="15" t="s">
        <v>73</v>
      </c>
      <c r="AY371" s="276" t="s">
        <v>116</v>
      </c>
    </row>
    <row r="372" s="13" customFormat="1">
      <c r="A372" s="13"/>
      <c r="B372" s="234"/>
      <c r="C372" s="235"/>
      <c r="D372" s="227" t="s">
        <v>128</v>
      </c>
      <c r="E372" s="236" t="s">
        <v>1</v>
      </c>
      <c r="F372" s="237" t="s">
        <v>418</v>
      </c>
      <c r="G372" s="235"/>
      <c r="H372" s="238">
        <v>376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128</v>
      </c>
      <c r="AU372" s="244" t="s">
        <v>83</v>
      </c>
      <c r="AV372" s="13" t="s">
        <v>83</v>
      </c>
      <c r="AW372" s="13" t="s">
        <v>30</v>
      </c>
      <c r="AX372" s="13" t="s">
        <v>73</v>
      </c>
      <c r="AY372" s="244" t="s">
        <v>116</v>
      </c>
    </row>
    <row r="373" s="14" customFormat="1">
      <c r="A373" s="14"/>
      <c r="B373" s="245"/>
      <c r="C373" s="246"/>
      <c r="D373" s="227" t="s">
        <v>128</v>
      </c>
      <c r="E373" s="247" t="s">
        <v>1</v>
      </c>
      <c r="F373" s="248" t="s">
        <v>130</v>
      </c>
      <c r="G373" s="246"/>
      <c r="H373" s="249">
        <v>376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128</v>
      </c>
      <c r="AU373" s="255" t="s">
        <v>83</v>
      </c>
      <c r="AV373" s="14" t="s">
        <v>123</v>
      </c>
      <c r="AW373" s="14" t="s">
        <v>30</v>
      </c>
      <c r="AX373" s="14" t="s">
        <v>81</v>
      </c>
      <c r="AY373" s="255" t="s">
        <v>116</v>
      </c>
    </row>
    <row r="374" s="2" customFormat="1" ht="21.75" customHeight="1">
      <c r="A374" s="38"/>
      <c r="B374" s="39"/>
      <c r="C374" s="256" t="s">
        <v>289</v>
      </c>
      <c r="D374" s="256" t="s">
        <v>162</v>
      </c>
      <c r="E374" s="257" t="s">
        <v>426</v>
      </c>
      <c r="F374" s="258" t="s">
        <v>427</v>
      </c>
      <c r="G374" s="259" t="s">
        <v>210</v>
      </c>
      <c r="H374" s="260">
        <v>413.60000000000002</v>
      </c>
      <c r="I374" s="261"/>
      <c r="J374" s="262">
        <f>ROUND(I374*H374,2)</f>
        <v>0</v>
      </c>
      <c r="K374" s="258" t="s">
        <v>122</v>
      </c>
      <c r="L374" s="263"/>
      <c r="M374" s="264" t="s">
        <v>1</v>
      </c>
      <c r="N374" s="265" t="s">
        <v>38</v>
      </c>
      <c r="O374" s="91"/>
      <c r="P374" s="223">
        <f>O374*H374</f>
        <v>0</v>
      </c>
      <c r="Q374" s="223">
        <v>2.0000000000000002E-05</v>
      </c>
      <c r="R374" s="223">
        <f>Q374*H374</f>
        <v>0.0082720000000000016</v>
      </c>
      <c r="S374" s="223">
        <v>0</v>
      </c>
      <c r="T374" s="224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5" t="s">
        <v>217</v>
      </c>
      <c r="AT374" s="225" t="s">
        <v>162</v>
      </c>
      <c r="AU374" s="225" t="s">
        <v>83</v>
      </c>
      <c r="AY374" s="17" t="s">
        <v>116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7" t="s">
        <v>81</v>
      </c>
      <c r="BK374" s="226">
        <f>ROUND(I374*H374,2)</f>
        <v>0</v>
      </c>
      <c r="BL374" s="17" t="s">
        <v>202</v>
      </c>
      <c r="BM374" s="225" t="s">
        <v>428</v>
      </c>
    </row>
    <row r="375" s="2" customFormat="1">
      <c r="A375" s="38"/>
      <c r="B375" s="39"/>
      <c r="C375" s="40"/>
      <c r="D375" s="227" t="s">
        <v>124</v>
      </c>
      <c r="E375" s="40"/>
      <c r="F375" s="228" t="s">
        <v>427</v>
      </c>
      <c r="G375" s="40"/>
      <c r="H375" s="40"/>
      <c r="I375" s="229"/>
      <c r="J375" s="40"/>
      <c r="K375" s="40"/>
      <c r="L375" s="44"/>
      <c r="M375" s="230"/>
      <c r="N375" s="231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124</v>
      </c>
      <c r="AU375" s="17" t="s">
        <v>83</v>
      </c>
    </row>
    <row r="376" s="2" customFormat="1">
      <c r="A376" s="38"/>
      <c r="B376" s="39"/>
      <c r="C376" s="40"/>
      <c r="D376" s="227" t="s">
        <v>219</v>
      </c>
      <c r="E376" s="40"/>
      <c r="F376" s="266" t="s">
        <v>429</v>
      </c>
      <c r="G376" s="40"/>
      <c r="H376" s="40"/>
      <c r="I376" s="229"/>
      <c r="J376" s="40"/>
      <c r="K376" s="40"/>
      <c r="L376" s="44"/>
      <c r="M376" s="230"/>
      <c r="N376" s="231"/>
      <c r="O376" s="91"/>
      <c r="P376" s="91"/>
      <c r="Q376" s="91"/>
      <c r="R376" s="91"/>
      <c r="S376" s="91"/>
      <c r="T376" s="92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219</v>
      </c>
      <c r="AU376" s="17" t="s">
        <v>83</v>
      </c>
    </row>
    <row r="377" s="13" customFormat="1">
      <c r="A377" s="13"/>
      <c r="B377" s="234"/>
      <c r="C377" s="235"/>
      <c r="D377" s="227" t="s">
        <v>128</v>
      </c>
      <c r="E377" s="236" t="s">
        <v>1</v>
      </c>
      <c r="F377" s="237" t="s">
        <v>430</v>
      </c>
      <c r="G377" s="235"/>
      <c r="H377" s="238">
        <v>413.60000000000002</v>
      </c>
      <c r="I377" s="239"/>
      <c r="J377" s="235"/>
      <c r="K377" s="235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128</v>
      </c>
      <c r="AU377" s="244" t="s">
        <v>83</v>
      </c>
      <c r="AV377" s="13" t="s">
        <v>83</v>
      </c>
      <c r="AW377" s="13" t="s">
        <v>30</v>
      </c>
      <c r="AX377" s="13" t="s">
        <v>73</v>
      </c>
      <c r="AY377" s="244" t="s">
        <v>116</v>
      </c>
    </row>
    <row r="378" s="14" customFormat="1">
      <c r="A378" s="14"/>
      <c r="B378" s="245"/>
      <c r="C378" s="246"/>
      <c r="D378" s="227" t="s">
        <v>128</v>
      </c>
      <c r="E378" s="247" t="s">
        <v>1</v>
      </c>
      <c r="F378" s="248" t="s">
        <v>130</v>
      </c>
      <c r="G378" s="246"/>
      <c r="H378" s="249">
        <v>413.60000000000002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128</v>
      </c>
      <c r="AU378" s="255" t="s">
        <v>83</v>
      </c>
      <c r="AV378" s="14" t="s">
        <v>123</v>
      </c>
      <c r="AW378" s="14" t="s">
        <v>30</v>
      </c>
      <c r="AX378" s="14" t="s">
        <v>81</v>
      </c>
      <c r="AY378" s="255" t="s">
        <v>116</v>
      </c>
    </row>
    <row r="379" s="2" customFormat="1" ht="24.15" customHeight="1">
      <c r="A379" s="38"/>
      <c r="B379" s="39"/>
      <c r="C379" s="214" t="s">
        <v>431</v>
      </c>
      <c r="D379" s="214" t="s">
        <v>118</v>
      </c>
      <c r="E379" s="215" t="s">
        <v>432</v>
      </c>
      <c r="F379" s="216" t="s">
        <v>433</v>
      </c>
      <c r="G379" s="217" t="s">
        <v>210</v>
      </c>
      <c r="H379" s="218">
        <v>376</v>
      </c>
      <c r="I379" s="219"/>
      <c r="J379" s="220">
        <f>ROUND(I379*H379,2)</f>
        <v>0</v>
      </c>
      <c r="K379" s="216" t="s">
        <v>122</v>
      </c>
      <c r="L379" s="44"/>
      <c r="M379" s="221" t="s">
        <v>1</v>
      </c>
      <c r="N379" s="222" t="s">
        <v>38</v>
      </c>
      <c r="O379" s="91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5" t="s">
        <v>202</v>
      </c>
      <c r="AT379" s="225" t="s">
        <v>118</v>
      </c>
      <c r="AU379" s="225" t="s">
        <v>83</v>
      </c>
      <c r="AY379" s="17" t="s">
        <v>116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7" t="s">
        <v>81</v>
      </c>
      <c r="BK379" s="226">
        <f>ROUND(I379*H379,2)</f>
        <v>0</v>
      </c>
      <c r="BL379" s="17" t="s">
        <v>202</v>
      </c>
      <c r="BM379" s="225" t="s">
        <v>434</v>
      </c>
    </row>
    <row r="380" s="2" customFormat="1">
      <c r="A380" s="38"/>
      <c r="B380" s="39"/>
      <c r="C380" s="40"/>
      <c r="D380" s="227" t="s">
        <v>124</v>
      </c>
      <c r="E380" s="40"/>
      <c r="F380" s="228" t="s">
        <v>433</v>
      </c>
      <c r="G380" s="40"/>
      <c r="H380" s="40"/>
      <c r="I380" s="229"/>
      <c r="J380" s="40"/>
      <c r="K380" s="40"/>
      <c r="L380" s="44"/>
      <c r="M380" s="230"/>
      <c r="N380" s="231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124</v>
      </c>
      <c r="AU380" s="17" t="s">
        <v>83</v>
      </c>
    </row>
    <row r="381" s="2" customFormat="1">
      <c r="A381" s="38"/>
      <c r="B381" s="39"/>
      <c r="C381" s="40"/>
      <c r="D381" s="232" t="s">
        <v>126</v>
      </c>
      <c r="E381" s="40"/>
      <c r="F381" s="233" t="s">
        <v>435</v>
      </c>
      <c r="G381" s="40"/>
      <c r="H381" s="40"/>
      <c r="I381" s="229"/>
      <c r="J381" s="40"/>
      <c r="K381" s="40"/>
      <c r="L381" s="44"/>
      <c r="M381" s="230"/>
      <c r="N381" s="231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126</v>
      </c>
      <c r="AU381" s="17" t="s">
        <v>83</v>
      </c>
    </row>
    <row r="382" s="13" customFormat="1">
      <c r="A382" s="13"/>
      <c r="B382" s="234"/>
      <c r="C382" s="235"/>
      <c r="D382" s="227" t="s">
        <v>128</v>
      </c>
      <c r="E382" s="236" t="s">
        <v>1</v>
      </c>
      <c r="F382" s="237" t="s">
        <v>436</v>
      </c>
      <c r="G382" s="235"/>
      <c r="H382" s="238">
        <v>376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128</v>
      </c>
      <c r="AU382" s="244" t="s">
        <v>83</v>
      </c>
      <c r="AV382" s="13" t="s">
        <v>83</v>
      </c>
      <c r="AW382" s="13" t="s">
        <v>30</v>
      </c>
      <c r="AX382" s="13" t="s">
        <v>73</v>
      </c>
      <c r="AY382" s="244" t="s">
        <v>116</v>
      </c>
    </row>
    <row r="383" s="14" customFormat="1">
      <c r="A383" s="14"/>
      <c r="B383" s="245"/>
      <c r="C383" s="246"/>
      <c r="D383" s="227" t="s">
        <v>128</v>
      </c>
      <c r="E383" s="247" t="s">
        <v>1</v>
      </c>
      <c r="F383" s="248" t="s">
        <v>130</v>
      </c>
      <c r="G383" s="246"/>
      <c r="H383" s="249">
        <v>376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128</v>
      </c>
      <c r="AU383" s="255" t="s">
        <v>83</v>
      </c>
      <c r="AV383" s="14" t="s">
        <v>123</v>
      </c>
      <c r="AW383" s="14" t="s">
        <v>30</v>
      </c>
      <c r="AX383" s="14" t="s">
        <v>81</v>
      </c>
      <c r="AY383" s="255" t="s">
        <v>116</v>
      </c>
    </row>
    <row r="384" s="2" customFormat="1" ht="24.15" customHeight="1">
      <c r="A384" s="38"/>
      <c r="B384" s="39"/>
      <c r="C384" s="214" t="s">
        <v>295</v>
      </c>
      <c r="D384" s="214" t="s">
        <v>118</v>
      </c>
      <c r="E384" s="215" t="s">
        <v>437</v>
      </c>
      <c r="F384" s="216" t="s">
        <v>438</v>
      </c>
      <c r="G384" s="217" t="s">
        <v>389</v>
      </c>
      <c r="H384" s="218">
        <v>0.376</v>
      </c>
      <c r="I384" s="219"/>
      <c r="J384" s="220">
        <f>ROUND(I384*H384,2)</f>
        <v>0</v>
      </c>
      <c r="K384" s="216" t="s">
        <v>122</v>
      </c>
      <c r="L384" s="44"/>
      <c r="M384" s="221" t="s">
        <v>1</v>
      </c>
      <c r="N384" s="222" t="s">
        <v>38</v>
      </c>
      <c r="O384" s="91"/>
      <c r="P384" s="223">
        <f>O384*H384</f>
        <v>0</v>
      </c>
      <c r="Q384" s="223">
        <v>0</v>
      </c>
      <c r="R384" s="223">
        <f>Q384*H384</f>
        <v>0</v>
      </c>
      <c r="S384" s="223">
        <v>0</v>
      </c>
      <c r="T384" s="224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5" t="s">
        <v>202</v>
      </c>
      <c r="AT384" s="225" t="s">
        <v>118</v>
      </c>
      <c r="AU384" s="225" t="s">
        <v>83</v>
      </c>
      <c r="AY384" s="17" t="s">
        <v>116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7" t="s">
        <v>81</v>
      </c>
      <c r="BK384" s="226">
        <f>ROUND(I384*H384,2)</f>
        <v>0</v>
      </c>
      <c r="BL384" s="17" t="s">
        <v>202</v>
      </c>
      <c r="BM384" s="225" t="s">
        <v>439</v>
      </c>
    </row>
    <row r="385" s="2" customFormat="1">
      <c r="A385" s="38"/>
      <c r="B385" s="39"/>
      <c r="C385" s="40"/>
      <c r="D385" s="227" t="s">
        <v>124</v>
      </c>
      <c r="E385" s="40"/>
      <c r="F385" s="228" t="s">
        <v>440</v>
      </c>
      <c r="G385" s="40"/>
      <c r="H385" s="40"/>
      <c r="I385" s="229"/>
      <c r="J385" s="40"/>
      <c r="K385" s="40"/>
      <c r="L385" s="44"/>
      <c r="M385" s="230"/>
      <c r="N385" s="231"/>
      <c r="O385" s="91"/>
      <c r="P385" s="91"/>
      <c r="Q385" s="91"/>
      <c r="R385" s="91"/>
      <c r="S385" s="91"/>
      <c r="T385" s="92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124</v>
      </c>
      <c r="AU385" s="17" t="s">
        <v>83</v>
      </c>
    </row>
    <row r="386" s="2" customFormat="1">
      <c r="A386" s="38"/>
      <c r="B386" s="39"/>
      <c r="C386" s="40"/>
      <c r="D386" s="232" t="s">
        <v>126</v>
      </c>
      <c r="E386" s="40"/>
      <c r="F386" s="233" t="s">
        <v>441</v>
      </c>
      <c r="G386" s="40"/>
      <c r="H386" s="40"/>
      <c r="I386" s="229"/>
      <c r="J386" s="40"/>
      <c r="K386" s="40"/>
      <c r="L386" s="44"/>
      <c r="M386" s="230"/>
      <c r="N386" s="231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126</v>
      </c>
      <c r="AU386" s="17" t="s">
        <v>83</v>
      </c>
    </row>
    <row r="387" s="13" customFormat="1">
      <c r="A387" s="13"/>
      <c r="B387" s="234"/>
      <c r="C387" s="235"/>
      <c r="D387" s="227" t="s">
        <v>128</v>
      </c>
      <c r="E387" s="236" t="s">
        <v>1</v>
      </c>
      <c r="F387" s="237" t="s">
        <v>442</v>
      </c>
      <c r="G387" s="235"/>
      <c r="H387" s="238">
        <v>0.376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128</v>
      </c>
      <c r="AU387" s="244" t="s">
        <v>83</v>
      </c>
      <c r="AV387" s="13" t="s">
        <v>83</v>
      </c>
      <c r="AW387" s="13" t="s">
        <v>30</v>
      </c>
      <c r="AX387" s="13" t="s">
        <v>73</v>
      </c>
      <c r="AY387" s="244" t="s">
        <v>116</v>
      </c>
    </row>
    <row r="388" s="14" customFormat="1">
      <c r="A388" s="14"/>
      <c r="B388" s="245"/>
      <c r="C388" s="246"/>
      <c r="D388" s="227" t="s">
        <v>128</v>
      </c>
      <c r="E388" s="247" t="s">
        <v>1</v>
      </c>
      <c r="F388" s="248" t="s">
        <v>130</v>
      </c>
      <c r="G388" s="246"/>
      <c r="H388" s="249">
        <v>0.376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128</v>
      </c>
      <c r="AU388" s="255" t="s">
        <v>83</v>
      </c>
      <c r="AV388" s="14" t="s">
        <v>123</v>
      </c>
      <c r="AW388" s="14" t="s">
        <v>30</v>
      </c>
      <c r="AX388" s="14" t="s">
        <v>81</v>
      </c>
      <c r="AY388" s="255" t="s">
        <v>116</v>
      </c>
    </row>
    <row r="389" s="2" customFormat="1" ht="33" customHeight="1">
      <c r="A389" s="38"/>
      <c r="B389" s="39"/>
      <c r="C389" s="256" t="s">
        <v>443</v>
      </c>
      <c r="D389" s="256" t="s">
        <v>162</v>
      </c>
      <c r="E389" s="257" t="s">
        <v>444</v>
      </c>
      <c r="F389" s="258" t="s">
        <v>445</v>
      </c>
      <c r="G389" s="259" t="s">
        <v>210</v>
      </c>
      <c r="H389" s="260">
        <v>414</v>
      </c>
      <c r="I389" s="261"/>
      <c r="J389" s="262">
        <f>ROUND(I389*H389,2)</f>
        <v>0</v>
      </c>
      <c r="K389" s="258" t="s">
        <v>122</v>
      </c>
      <c r="L389" s="263"/>
      <c r="M389" s="264" t="s">
        <v>1</v>
      </c>
      <c r="N389" s="265" t="s">
        <v>38</v>
      </c>
      <c r="O389" s="91"/>
      <c r="P389" s="223">
        <f>O389*H389</f>
        <v>0</v>
      </c>
      <c r="Q389" s="223">
        <v>0.00068999999999999997</v>
      </c>
      <c r="R389" s="223">
        <f>Q389*H389</f>
        <v>0.28565999999999997</v>
      </c>
      <c r="S389" s="223">
        <v>0</v>
      </c>
      <c r="T389" s="224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5" t="s">
        <v>217</v>
      </c>
      <c r="AT389" s="225" t="s">
        <v>162</v>
      </c>
      <c r="AU389" s="225" t="s">
        <v>83</v>
      </c>
      <c r="AY389" s="17" t="s">
        <v>116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7" t="s">
        <v>81</v>
      </c>
      <c r="BK389" s="226">
        <f>ROUND(I389*H389,2)</f>
        <v>0</v>
      </c>
      <c r="BL389" s="17" t="s">
        <v>202</v>
      </c>
      <c r="BM389" s="225" t="s">
        <v>446</v>
      </c>
    </row>
    <row r="390" s="2" customFormat="1">
      <c r="A390" s="38"/>
      <c r="B390" s="39"/>
      <c r="C390" s="40"/>
      <c r="D390" s="227" t="s">
        <v>124</v>
      </c>
      <c r="E390" s="40"/>
      <c r="F390" s="228" t="s">
        <v>445</v>
      </c>
      <c r="G390" s="40"/>
      <c r="H390" s="40"/>
      <c r="I390" s="229"/>
      <c r="J390" s="40"/>
      <c r="K390" s="40"/>
      <c r="L390" s="44"/>
      <c r="M390" s="230"/>
      <c r="N390" s="231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124</v>
      </c>
      <c r="AU390" s="17" t="s">
        <v>83</v>
      </c>
    </row>
    <row r="391" s="2" customFormat="1" ht="24.15" customHeight="1">
      <c r="A391" s="38"/>
      <c r="B391" s="39"/>
      <c r="C391" s="214" t="s">
        <v>300</v>
      </c>
      <c r="D391" s="214" t="s">
        <v>118</v>
      </c>
      <c r="E391" s="215" t="s">
        <v>447</v>
      </c>
      <c r="F391" s="216" t="s">
        <v>448</v>
      </c>
      <c r="G391" s="217" t="s">
        <v>201</v>
      </c>
      <c r="H391" s="218">
        <v>17</v>
      </c>
      <c r="I391" s="219"/>
      <c r="J391" s="220">
        <f>ROUND(I391*H391,2)</f>
        <v>0</v>
      </c>
      <c r="K391" s="216" t="s">
        <v>122</v>
      </c>
      <c r="L391" s="44"/>
      <c r="M391" s="221" t="s">
        <v>1</v>
      </c>
      <c r="N391" s="222" t="s">
        <v>38</v>
      </c>
      <c r="O391" s="91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5" t="s">
        <v>202</v>
      </c>
      <c r="AT391" s="225" t="s">
        <v>118</v>
      </c>
      <c r="AU391" s="225" t="s">
        <v>83</v>
      </c>
      <c r="AY391" s="17" t="s">
        <v>116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7" t="s">
        <v>81</v>
      </c>
      <c r="BK391" s="226">
        <f>ROUND(I391*H391,2)</f>
        <v>0</v>
      </c>
      <c r="BL391" s="17" t="s">
        <v>202</v>
      </c>
      <c r="BM391" s="225" t="s">
        <v>266</v>
      </c>
    </row>
    <row r="392" s="2" customFormat="1">
      <c r="A392" s="38"/>
      <c r="B392" s="39"/>
      <c r="C392" s="40"/>
      <c r="D392" s="227" t="s">
        <v>124</v>
      </c>
      <c r="E392" s="40"/>
      <c r="F392" s="228" t="s">
        <v>449</v>
      </c>
      <c r="G392" s="40"/>
      <c r="H392" s="40"/>
      <c r="I392" s="229"/>
      <c r="J392" s="40"/>
      <c r="K392" s="40"/>
      <c r="L392" s="44"/>
      <c r="M392" s="230"/>
      <c r="N392" s="231"/>
      <c r="O392" s="91"/>
      <c r="P392" s="91"/>
      <c r="Q392" s="91"/>
      <c r="R392" s="91"/>
      <c r="S392" s="91"/>
      <c r="T392" s="92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124</v>
      </c>
      <c r="AU392" s="17" t="s">
        <v>83</v>
      </c>
    </row>
    <row r="393" s="2" customFormat="1">
      <c r="A393" s="38"/>
      <c r="B393" s="39"/>
      <c r="C393" s="40"/>
      <c r="D393" s="232" t="s">
        <v>126</v>
      </c>
      <c r="E393" s="40"/>
      <c r="F393" s="233" t="s">
        <v>450</v>
      </c>
      <c r="G393" s="40"/>
      <c r="H393" s="40"/>
      <c r="I393" s="229"/>
      <c r="J393" s="40"/>
      <c r="K393" s="40"/>
      <c r="L393" s="44"/>
      <c r="M393" s="230"/>
      <c r="N393" s="231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126</v>
      </c>
      <c r="AU393" s="17" t="s">
        <v>83</v>
      </c>
    </row>
    <row r="394" s="13" customFormat="1">
      <c r="A394" s="13"/>
      <c r="B394" s="234"/>
      <c r="C394" s="235"/>
      <c r="D394" s="227" t="s">
        <v>128</v>
      </c>
      <c r="E394" s="236" t="s">
        <v>1</v>
      </c>
      <c r="F394" s="237" t="s">
        <v>232</v>
      </c>
      <c r="G394" s="235"/>
      <c r="H394" s="238">
        <v>17</v>
      </c>
      <c r="I394" s="239"/>
      <c r="J394" s="235"/>
      <c r="K394" s="235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128</v>
      </c>
      <c r="AU394" s="244" t="s">
        <v>83</v>
      </c>
      <c r="AV394" s="13" t="s">
        <v>83</v>
      </c>
      <c r="AW394" s="13" t="s">
        <v>30</v>
      </c>
      <c r="AX394" s="13" t="s">
        <v>73</v>
      </c>
      <c r="AY394" s="244" t="s">
        <v>116</v>
      </c>
    </row>
    <row r="395" s="14" customFormat="1">
      <c r="A395" s="14"/>
      <c r="B395" s="245"/>
      <c r="C395" s="246"/>
      <c r="D395" s="227" t="s">
        <v>128</v>
      </c>
      <c r="E395" s="247" t="s">
        <v>1</v>
      </c>
      <c r="F395" s="248" t="s">
        <v>130</v>
      </c>
      <c r="G395" s="246"/>
      <c r="H395" s="249">
        <v>17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128</v>
      </c>
      <c r="AU395" s="255" t="s">
        <v>83</v>
      </c>
      <c r="AV395" s="14" t="s">
        <v>123</v>
      </c>
      <c r="AW395" s="14" t="s">
        <v>30</v>
      </c>
      <c r="AX395" s="14" t="s">
        <v>81</v>
      </c>
      <c r="AY395" s="255" t="s">
        <v>116</v>
      </c>
    </row>
    <row r="396" s="2" customFormat="1" ht="16.5" customHeight="1">
      <c r="A396" s="38"/>
      <c r="B396" s="39"/>
      <c r="C396" s="256" t="s">
        <v>221</v>
      </c>
      <c r="D396" s="256" t="s">
        <v>162</v>
      </c>
      <c r="E396" s="257" t="s">
        <v>451</v>
      </c>
      <c r="F396" s="258" t="s">
        <v>452</v>
      </c>
      <c r="G396" s="259" t="s">
        <v>201</v>
      </c>
      <c r="H396" s="260">
        <v>17</v>
      </c>
      <c r="I396" s="261"/>
      <c r="J396" s="262">
        <f>ROUND(I396*H396,2)</f>
        <v>0</v>
      </c>
      <c r="K396" s="258" t="s">
        <v>122</v>
      </c>
      <c r="L396" s="263"/>
      <c r="M396" s="264" t="s">
        <v>1</v>
      </c>
      <c r="N396" s="265" t="s">
        <v>38</v>
      </c>
      <c r="O396" s="91"/>
      <c r="P396" s="223">
        <f>O396*H396</f>
        <v>0</v>
      </c>
      <c r="Q396" s="223">
        <v>0.00072000000000000005</v>
      </c>
      <c r="R396" s="223">
        <f>Q396*H396</f>
        <v>0.012240000000000001</v>
      </c>
      <c r="S396" s="223">
        <v>0</v>
      </c>
      <c r="T396" s="224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5" t="s">
        <v>217</v>
      </c>
      <c r="AT396" s="225" t="s">
        <v>162</v>
      </c>
      <c r="AU396" s="225" t="s">
        <v>83</v>
      </c>
      <c r="AY396" s="17" t="s">
        <v>116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7" t="s">
        <v>81</v>
      </c>
      <c r="BK396" s="226">
        <f>ROUND(I396*H396,2)</f>
        <v>0</v>
      </c>
      <c r="BL396" s="17" t="s">
        <v>202</v>
      </c>
      <c r="BM396" s="225" t="s">
        <v>453</v>
      </c>
    </row>
    <row r="397" s="2" customFormat="1">
      <c r="A397" s="38"/>
      <c r="B397" s="39"/>
      <c r="C397" s="40"/>
      <c r="D397" s="227" t="s">
        <v>124</v>
      </c>
      <c r="E397" s="40"/>
      <c r="F397" s="228" t="s">
        <v>452</v>
      </c>
      <c r="G397" s="40"/>
      <c r="H397" s="40"/>
      <c r="I397" s="229"/>
      <c r="J397" s="40"/>
      <c r="K397" s="40"/>
      <c r="L397" s="44"/>
      <c r="M397" s="230"/>
      <c r="N397" s="231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124</v>
      </c>
      <c r="AU397" s="17" t="s">
        <v>83</v>
      </c>
    </row>
    <row r="398" s="13" customFormat="1">
      <c r="A398" s="13"/>
      <c r="B398" s="234"/>
      <c r="C398" s="235"/>
      <c r="D398" s="227" t="s">
        <v>128</v>
      </c>
      <c r="E398" s="236" t="s">
        <v>1</v>
      </c>
      <c r="F398" s="237" t="s">
        <v>232</v>
      </c>
      <c r="G398" s="235"/>
      <c r="H398" s="238">
        <v>17</v>
      </c>
      <c r="I398" s="239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128</v>
      </c>
      <c r="AU398" s="244" t="s">
        <v>83</v>
      </c>
      <c r="AV398" s="13" t="s">
        <v>83</v>
      </c>
      <c r="AW398" s="13" t="s">
        <v>30</v>
      </c>
      <c r="AX398" s="13" t="s">
        <v>73</v>
      </c>
      <c r="AY398" s="244" t="s">
        <v>116</v>
      </c>
    </row>
    <row r="399" s="14" customFormat="1">
      <c r="A399" s="14"/>
      <c r="B399" s="245"/>
      <c r="C399" s="246"/>
      <c r="D399" s="227" t="s">
        <v>128</v>
      </c>
      <c r="E399" s="247" t="s">
        <v>1</v>
      </c>
      <c r="F399" s="248" t="s">
        <v>130</v>
      </c>
      <c r="G399" s="246"/>
      <c r="H399" s="249">
        <v>17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128</v>
      </c>
      <c r="AU399" s="255" t="s">
        <v>83</v>
      </c>
      <c r="AV399" s="14" t="s">
        <v>123</v>
      </c>
      <c r="AW399" s="14" t="s">
        <v>30</v>
      </c>
      <c r="AX399" s="14" t="s">
        <v>81</v>
      </c>
      <c r="AY399" s="255" t="s">
        <v>116</v>
      </c>
    </row>
    <row r="400" s="2" customFormat="1" ht="24.15" customHeight="1">
      <c r="A400" s="38"/>
      <c r="B400" s="39"/>
      <c r="C400" s="214" t="s">
        <v>305</v>
      </c>
      <c r="D400" s="214" t="s">
        <v>118</v>
      </c>
      <c r="E400" s="215" t="s">
        <v>454</v>
      </c>
      <c r="F400" s="216" t="s">
        <v>455</v>
      </c>
      <c r="G400" s="217" t="s">
        <v>201</v>
      </c>
      <c r="H400" s="218">
        <v>10</v>
      </c>
      <c r="I400" s="219"/>
      <c r="J400" s="220">
        <f>ROUND(I400*H400,2)</f>
        <v>0</v>
      </c>
      <c r="K400" s="216" t="s">
        <v>122</v>
      </c>
      <c r="L400" s="44"/>
      <c r="M400" s="221" t="s">
        <v>1</v>
      </c>
      <c r="N400" s="222" t="s">
        <v>38</v>
      </c>
      <c r="O400" s="91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5" t="s">
        <v>202</v>
      </c>
      <c r="AT400" s="225" t="s">
        <v>118</v>
      </c>
      <c r="AU400" s="225" t="s">
        <v>83</v>
      </c>
      <c r="AY400" s="17" t="s">
        <v>116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7" t="s">
        <v>81</v>
      </c>
      <c r="BK400" s="226">
        <f>ROUND(I400*H400,2)</f>
        <v>0</v>
      </c>
      <c r="BL400" s="17" t="s">
        <v>202</v>
      </c>
      <c r="BM400" s="225" t="s">
        <v>456</v>
      </c>
    </row>
    <row r="401" s="2" customFormat="1">
      <c r="A401" s="38"/>
      <c r="B401" s="39"/>
      <c r="C401" s="40"/>
      <c r="D401" s="227" t="s">
        <v>124</v>
      </c>
      <c r="E401" s="40"/>
      <c r="F401" s="228" t="s">
        <v>457</v>
      </c>
      <c r="G401" s="40"/>
      <c r="H401" s="40"/>
      <c r="I401" s="229"/>
      <c r="J401" s="40"/>
      <c r="K401" s="40"/>
      <c r="L401" s="44"/>
      <c r="M401" s="230"/>
      <c r="N401" s="231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124</v>
      </c>
      <c r="AU401" s="17" t="s">
        <v>83</v>
      </c>
    </row>
    <row r="402" s="2" customFormat="1">
      <c r="A402" s="38"/>
      <c r="B402" s="39"/>
      <c r="C402" s="40"/>
      <c r="D402" s="232" t="s">
        <v>126</v>
      </c>
      <c r="E402" s="40"/>
      <c r="F402" s="233" t="s">
        <v>458</v>
      </c>
      <c r="G402" s="40"/>
      <c r="H402" s="40"/>
      <c r="I402" s="229"/>
      <c r="J402" s="40"/>
      <c r="K402" s="40"/>
      <c r="L402" s="44"/>
      <c r="M402" s="230"/>
      <c r="N402" s="231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126</v>
      </c>
      <c r="AU402" s="17" t="s">
        <v>83</v>
      </c>
    </row>
    <row r="403" s="13" customFormat="1">
      <c r="A403" s="13"/>
      <c r="B403" s="234"/>
      <c r="C403" s="235"/>
      <c r="D403" s="227" t="s">
        <v>128</v>
      </c>
      <c r="E403" s="236" t="s">
        <v>1</v>
      </c>
      <c r="F403" s="237" t="s">
        <v>136</v>
      </c>
      <c r="G403" s="235"/>
      <c r="H403" s="238">
        <v>10</v>
      </c>
      <c r="I403" s="239"/>
      <c r="J403" s="235"/>
      <c r="K403" s="235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128</v>
      </c>
      <c r="AU403" s="244" t="s">
        <v>83</v>
      </c>
      <c r="AV403" s="13" t="s">
        <v>83</v>
      </c>
      <c r="AW403" s="13" t="s">
        <v>30</v>
      </c>
      <c r="AX403" s="13" t="s">
        <v>73</v>
      </c>
      <c r="AY403" s="244" t="s">
        <v>116</v>
      </c>
    </row>
    <row r="404" s="14" customFormat="1">
      <c r="A404" s="14"/>
      <c r="B404" s="245"/>
      <c r="C404" s="246"/>
      <c r="D404" s="227" t="s">
        <v>128</v>
      </c>
      <c r="E404" s="247" t="s">
        <v>1</v>
      </c>
      <c r="F404" s="248" t="s">
        <v>130</v>
      </c>
      <c r="G404" s="246"/>
      <c r="H404" s="249">
        <v>10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128</v>
      </c>
      <c r="AU404" s="255" t="s">
        <v>83</v>
      </c>
      <c r="AV404" s="14" t="s">
        <v>123</v>
      </c>
      <c r="AW404" s="14" t="s">
        <v>30</v>
      </c>
      <c r="AX404" s="14" t="s">
        <v>81</v>
      </c>
      <c r="AY404" s="255" t="s">
        <v>116</v>
      </c>
    </row>
    <row r="405" s="2" customFormat="1" ht="24.15" customHeight="1">
      <c r="A405" s="38"/>
      <c r="B405" s="39"/>
      <c r="C405" s="256" t="s">
        <v>459</v>
      </c>
      <c r="D405" s="256" t="s">
        <v>162</v>
      </c>
      <c r="E405" s="257" t="s">
        <v>460</v>
      </c>
      <c r="F405" s="258" t="s">
        <v>461</v>
      </c>
      <c r="G405" s="259" t="s">
        <v>201</v>
      </c>
      <c r="H405" s="260">
        <v>10</v>
      </c>
      <c r="I405" s="261"/>
      <c r="J405" s="262">
        <f>ROUND(I405*H405,2)</f>
        <v>0</v>
      </c>
      <c r="K405" s="258" t="s">
        <v>122</v>
      </c>
      <c r="L405" s="263"/>
      <c r="M405" s="264" t="s">
        <v>1</v>
      </c>
      <c r="N405" s="265" t="s">
        <v>38</v>
      </c>
      <c r="O405" s="91"/>
      <c r="P405" s="223">
        <f>O405*H405</f>
        <v>0</v>
      </c>
      <c r="Q405" s="223">
        <v>0.0022300000000000002</v>
      </c>
      <c r="R405" s="223">
        <f>Q405*H405</f>
        <v>0.0223</v>
      </c>
      <c r="S405" s="223">
        <v>0</v>
      </c>
      <c r="T405" s="224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5" t="s">
        <v>217</v>
      </c>
      <c r="AT405" s="225" t="s">
        <v>162</v>
      </c>
      <c r="AU405" s="225" t="s">
        <v>83</v>
      </c>
      <c r="AY405" s="17" t="s">
        <v>116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7" t="s">
        <v>81</v>
      </c>
      <c r="BK405" s="226">
        <f>ROUND(I405*H405,2)</f>
        <v>0</v>
      </c>
      <c r="BL405" s="17" t="s">
        <v>202</v>
      </c>
      <c r="BM405" s="225" t="s">
        <v>462</v>
      </c>
    </row>
    <row r="406" s="2" customFormat="1">
      <c r="A406" s="38"/>
      <c r="B406" s="39"/>
      <c r="C406" s="40"/>
      <c r="D406" s="227" t="s">
        <v>124</v>
      </c>
      <c r="E406" s="40"/>
      <c r="F406" s="228" t="s">
        <v>461</v>
      </c>
      <c r="G406" s="40"/>
      <c r="H406" s="40"/>
      <c r="I406" s="229"/>
      <c r="J406" s="40"/>
      <c r="K406" s="40"/>
      <c r="L406" s="44"/>
      <c r="M406" s="230"/>
      <c r="N406" s="231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124</v>
      </c>
      <c r="AU406" s="17" t="s">
        <v>83</v>
      </c>
    </row>
    <row r="407" s="13" customFormat="1">
      <c r="A407" s="13"/>
      <c r="B407" s="234"/>
      <c r="C407" s="235"/>
      <c r="D407" s="227" t="s">
        <v>128</v>
      </c>
      <c r="E407" s="236" t="s">
        <v>1</v>
      </c>
      <c r="F407" s="237" t="s">
        <v>136</v>
      </c>
      <c r="G407" s="235"/>
      <c r="H407" s="238">
        <v>10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128</v>
      </c>
      <c r="AU407" s="244" t="s">
        <v>83</v>
      </c>
      <c r="AV407" s="13" t="s">
        <v>83</v>
      </c>
      <c r="AW407" s="13" t="s">
        <v>30</v>
      </c>
      <c r="AX407" s="13" t="s">
        <v>73</v>
      </c>
      <c r="AY407" s="244" t="s">
        <v>116</v>
      </c>
    </row>
    <row r="408" s="14" customFormat="1">
      <c r="A408" s="14"/>
      <c r="B408" s="245"/>
      <c r="C408" s="246"/>
      <c r="D408" s="227" t="s">
        <v>128</v>
      </c>
      <c r="E408" s="247" t="s">
        <v>1</v>
      </c>
      <c r="F408" s="248" t="s">
        <v>130</v>
      </c>
      <c r="G408" s="246"/>
      <c r="H408" s="249">
        <v>10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128</v>
      </c>
      <c r="AU408" s="255" t="s">
        <v>83</v>
      </c>
      <c r="AV408" s="14" t="s">
        <v>123</v>
      </c>
      <c r="AW408" s="14" t="s">
        <v>30</v>
      </c>
      <c r="AX408" s="14" t="s">
        <v>81</v>
      </c>
      <c r="AY408" s="255" t="s">
        <v>116</v>
      </c>
    </row>
    <row r="409" s="2" customFormat="1" ht="24.15" customHeight="1">
      <c r="A409" s="38"/>
      <c r="B409" s="39"/>
      <c r="C409" s="214" t="s">
        <v>202</v>
      </c>
      <c r="D409" s="214" t="s">
        <v>118</v>
      </c>
      <c r="E409" s="215" t="s">
        <v>463</v>
      </c>
      <c r="F409" s="216" t="s">
        <v>464</v>
      </c>
      <c r="G409" s="217" t="s">
        <v>210</v>
      </c>
      <c r="H409" s="218">
        <v>376</v>
      </c>
      <c r="I409" s="219"/>
      <c r="J409" s="220">
        <f>ROUND(I409*H409,2)</f>
        <v>0</v>
      </c>
      <c r="K409" s="216" t="s">
        <v>122</v>
      </c>
      <c r="L409" s="44"/>
      <c r="M409" s="221" t="s">
        <v>1</v>
      </c>
      <c r="N409" s="222" t="s">
        <v>38</v>
      </c>
      <c r="O409" s="91"/>
      <c r="P409" s="223">
        <f>O409*H409</f>
        <v>0</v>
      </c>
      <c r="Q409" s="223">
        <v>0</v>
      </c>
      <c r="R409" s="223">
        <f>Q409*H409</f>
        <v>0</v>
      </c>
      <c r="S409" s="223">
        <v>0</v>
      </c>
      <c r="T409" s="224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5" t="s">
        <v>202</v>
      </c>
      <c r="AT409" s="225" t="s">
        <v>118</v>
      </c>
      <c r="AU409" s="225" t="s">
        <v>83</v>
      </c>
      <c r="AY409" s="17" t="s">
        <v>116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7" t="s">
        <v>81</v>
      </c>
      <c r="BK409" s="226">
        <f>ROUND(I409*H409,2)</f>
        <v>0</v>
      </c>
      <c r="BL409" s="17" t="s">
        <v>202</v>
      </c>
      <c r="BM409" s="225" t="s">
        <v>465</v>
      </c>
    </row>
    <row r="410" s="2" customFormat="1">
      <c r="A410" s="38"/>
      <c r="B410" s="39"/>
      <c r="C410" s="40"/>
      <c r="D410" s="227" t="s">
        <v>124</v>
      </c>
      <c r="E410" s="40"/>
      <c r="F410" s="228" t="s">
        <v>466</v>
      </c>
      <c r="G410" s="40"/>
      <c r="H410" s="40"/>
      <c r="I410" s="229"/>
      <c r="J410" s="40"/>
      <c r="K410" s="40"/>
      <c r="L410" s="44"/>
      <c r="M410" s="230"/>
      <c r="N410" s="231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124</v>
      </c>
      <c r="AU410" s="17" t="s">
        <v>83</v>
      </c>
    </row>
    <row r="411" s="2" customFormat="1">
      <c r="A411" s="38"/>
      <c r="B411" s="39"/>
      <c r="C411" s="40"/>
      <c r="D411" s="232" t="s">
        <v>126</v>
      </c>
      <c r="E411" s="40"/>
      <c r="F411" s="233" t="s">
        <v>467</v>
      </c>
      <c r="G411" s="40"/>
      <c r="H411" s="40"/>
      <c r="I411" s="229"/>
      <c r="J411" s="40"/>
      <c r="K411" s="40"/>
      <c r="L411" s="44"/>
      <c r="M411" s="230"/>
      <c r="N411" s="231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126</v>
      </c>
      <c r="AU411" s="17" t="s">
        <v>83</v>
      </c>
    </row>
    <row r="412" s="13" customFormat="1">
      <c r="A412" s="13"/>
      <c r="B412" s="234"/>
      <c r="C412" s="235"/>
      <c r="D412" s="227" t="s">
        <v>128</v>
      </c>
      <c r="E412" s="236" t="s">
        <v>1</v>
      </c>
      <c r="F412" s="237" t="s">
        <v>436</v>
      </c>
      <c r="G412" s="235"/>
      <c r="H412" s="238">
        <v>376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128</v>
      </c>
      <c r="AU412" s="244" t="s">
        <v>83</v>
      </c>
      <c r="AV412" s="13" t="s">
        <v>83</v>
      </c>
      <c r="AW412" s="13" t="s">
        <v>30</v>
      </c>
      <c r="AX412" s="13" t="s">
        <v>73</v>
      </c>
      <c r="AY412" s="244" t="s">
        <v>116</v>
      </c>
    </row>
    <row r="413" s="14" customFormat="1">
      <c r="A413" s="14"/>
      <c r="B413" s="245"/>
      <c r="C413" s="246"/>
      <c r="D413" s="227" t="s">
        <v>128</v>
      </c>
      <c r="E413" s="247" t="s">
        <v>1</v>
      </c>
      <c r="F413" s="248" t="s">
        <v>130</v>
      </c>
      <c r="G413" s="246"/>
      <c r="H413" s="249">
        <v>376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128</v>
      </c>
      <c r="AU413" s="255" t="s">
        <v>83</v>
      </c>
      <c r="AV413" s="14" t="s">
        <v>123</v>
      </c>
      <c r="AW413" s="14" t="s">
        <v>30</v>
      </c>
      <c r="AX413" s="14" t="s">
        <v>81</v>
      </c>
      <c r="AY413" s="255" t="s">
        <v>116</v>
      </c>
    </row>
    <row r="414" s="2" customFormat="1" ht="24.15" customHeight="1">
      <c r="A414" s="38"/>
      <c r="B414" s="39"/>
      <c r="C414" s="214" t="s">
        <v>468</v>
      </c>
      <c r="D414" s="214" t="s">
        <v>118</v>
      </c>
      <c r="E414" s="215" t="s">
        <v>469</v>
      </c>
      <c r="F414" s="216" t="s">
        <v>470</v>
      </c>
      <c r="G414" s="217" t="s">
        <v>408</v>
      </c>
      <c r="H414" s="218">
        <v>8</v>
      </c>
      <c r="I414" s="219"/>
      <c r="J414" s="220">
        <f>ROUND(I414*H414,2)</f>
        <v>0</v>
      </c>
      <c r="K414" s="216" t="s">
        <v>122</v>
      </c>
      <c r="L414" s="44"/>
      <c r="M414" s="221" t="s">
        <v>1</v>
      </c>
      <c r="N414" s="222" t="s">
        <v>38</v>
      </c>
      <c r="O414" s="91"/>
      <c r="P414" s="223">
        <f>O414*H414</f>
        <v>0</v>
      </c>
      <c r="Q414" s="223">
        <v>0</v>
      </c>
      <c r="R414" s="223">
        <f>Q414*H414</f>
        <v>0</v>
      </c>
      <c r="S414" s="223">
        <v>0</v>
      </c>
      <c r="T414" s="224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5" t="s">
        <v>202</v>
      </c>
      <c r="AT414" s="225" t="s">
        <v>118</v>
      </c>
      <c r="AU414" s="225" t="s">
        <v>83</v>
      </c>
      <c r="AY414" s="17" t="s">
        <v>116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7" t="s">
        <v>81</v>
      </c>
      <c r="BK414" s="226">
        <f>ROUND(I414*H414,2)</f>
        <v>0</v>
      </c>
      <c r="BL414" s="17" t="s">
        <v>202</v>
      </c>
      <c r="BM414" s="225" t="s">
        <v>471</v>
      </c>
    </row>
    <row r="415" s="2" customFormat="1">
      <c r="A415" s="38"/>
      <c r="B415" s="39"/>
      <c r="C415" s="40"/>
      <c r="D415" s="227" t="s">
        <v>124</v>
      </c>
      <c r="E415" s="40"/>
      <c r="F415" s="228" t="s">
        <v>472</v>
      </c>
      <c r="G415" s="40"/>
      <c r="H415" s="40"/>
      <c r="I415" s="229"/>
      <c r="J415" s="40"/>
      <c r="K415" s="40"/>
      <c r="L415" s="44"/>
      <c r="M415" s="230"/>
      <c r="N415" s="231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124</v>
      </c>
      <c r="AU415" s="17" t="s">
        <v>83</v>
      </c>
    </row>
    <row r="416" s="2" customFormat="1">
      <c r="A416" s="38"/>
      <c r="B416" s="39"/>
      <c r="C416" s="40"/>
      <c r="D416" s="232" t="s">
        <v>126</v>
      </c>
      <c r="E416" s="40"/>
      <c r="F416" s="233" t="s">
        <v>473</v>
      </c>
      <c r="G416" s="40"/>
      <c r="H416" s="40"/>
      <c r="I416" s="229"/>
      <c r="J416" s="40"/>
      <c r="K416" s="40"/>
      <c r="L416" s="44"/>
      <c r="M416" s="230"/>
      <c r="N416" s="231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126</v>
      </c>
      <c r="AU416" s="17" t="s">
        <v>83</v>
      </c>
    </row>
    <row r="417" s="15" customFormat="1">
      <c r="A417" s="15"/>
      <c r="B417" s="267"/>
      <c r="C417" s="268"/>
      <c r="D417" s="227" t="s">
        <v>128</v>
      </c>
      <c r="E417" s="269" t="s">
        <v>1</v>
      </c>
      <c r="F417" s="270" t="s">
        <v>474</v>
      </c>
      <c r="G417" s="268"/>
      <c r="H417" s="269" t="s">
        <v>1</v>
      </c>
      <c r="I417" s="271"/>
      <c r="J417" s="268"/>
      <c r="K417" s="268"/>
      <c r="L417" s="272"/>
      <c r="M417" s="273"/>
      <c r="N417" s="274"/>
      <c r="O417" s="274"/>
      <c r="P417" s="274"/>
      <c r="Q417" s="274"/>
      <c r="R417" s="274"/>
      <c r="S417" s="274"/>
      <c r="T417" s="27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76" t="s">
        <v>128</v>
      </c>
      <c r="AU417" s="276" t="s">
        <v>83</v>
      </c>
      <c r="AV417" s="15" t="s">
        <v>81</v>
      </c>
      <c r="AW417" s="15" t="s">
        <v>30</v>
      </c>
      <c r="AX417" s="15" t="s">
        <v>73</v>
      </c>
      <c r="AY417" s="276" t="s">
        <v>116</v>
      </c>
    </row>
    <row r="418" s="13" customFormat="1">
      <c r="A418" s="13"/>
      <c r="B418" s="234"/>
      <c r="C418" s="235"/>
      <c r="D418" s="227" t="s">
        <v>128</v>
      </c>
      <c r="E418" s="236" t="s">
        <v>1</v>
      </c>
      <c r="F418" s="237" t="s">
        <v>475</v>
      </c>
      <c r="G418" s="235"/>
      <c r="H418" s="238">
        <v>8</v>
      </c>
      <c r="I418" s="239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128</v>
      </c>
      <c r="AU418" s="244" t="s">
        <v>83</v>
      </c>
      <c r="AV418" s="13" t="s">
        <v>83</v>
      </c>
      <c r="AW418" s="13" t="s">
        <v>30</v>
      </c>
      <c r="AX418" s="13" t="s">
        <v>73</v>
      </c>
      <c r="AY418" s="244" t="s">
        <v>116</v>
      </c>
    </row>
    <row r="419" s="14" customFormat="1">
      <c r="A419" s="14"/>
      <c r="B419" s="245"/>
      <c r="C419" s="246"/>
      <c r="D419" s="227" t="s">
        <v>128</v>
      </c>
      <c r="E419" s="247" t="s">
        <v>1</v>
      </c>
      <c r="F419" s="248" t="s">
        <v>130</v>
      </c>
      <c r="G419" s="246"/>
      <c r="H419" s="249">
        <v>8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128</v>
      </c>
      <c r="AU419" s="255" t="s">
        <v>83</v>
      </c>
      <c r="AV419" s="14" t="s">
        <v>123</v>
      </c>
      <c r="AW419" s="14" t="s">
        <v>30</v>
      </c>
      <c r="AX419" s="14" t="s">
        <v>81</v>
      </c>
      <c r="AY419" s="255" t="s">
        <v>116</v>
      </c>
    </row>
    <row r="420" s="2" customFormat="1" ht="24.15" customHeight="1">
      <c r="A420" s="38"/>
      <c r="B420" s="39"/>
      <c r="C420" s="214" t="s">
        <v>315</v>
      </c>
      <c r="D420" s="214" t="s">
        <v>118</v>
      </c>
      <c r="E420" s="215" t="s">
        <v>476</v>
      </c>
      <c r="F420" s="216" t="s">
        <v>477</v>
      </c>
      <c r="G420" s="217" t="s">
        <v>408</v>
      </c>
      <c r="H420" s="218">
        <v>8</v>
      </c>
      <c r="I420" s="219"/>
      <c r="J420" s="220">
        <f>ROUND(I420*H420,2)</f>
        <v>0</v>
      </c>
      <c r="K420" s="216" t="s">
        <v>122</v>
      </c>
      <c r="L420" s="44"/>
      <c r="M420" s="221" t="s">
        <v>1</v>
      </c>
      <c r="N420" s="222" t="s">
        <v>38</v>
      </c>
      <c r="O420" s="91"/>
      <c r="P420" s="223">
        <f>O420*H420</f>
        <v>0</v>
      </c>
      <c r="Q420" s="223">
        <v>0</v>
      </c>
      <c r="R420" s="223">
        <f>Q420*H420</f>
        <v>0</v>
      </c>
      <c r="S420" s="223">
        <v>0</v>
      </c>
      <c r="T420" s="224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5" t="s">
        <v>202</v>
      </c>
      <c r="AT420" s="225" t="s">
        <v>118</v>
      </c>
      <c r="AU420" s="225" t="s">
        <v>83</v>
      </c>
      <c r="AY420" s="17" t="s">
        <v>116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7" t="s">
        <v>81</v>
      </c>
      <c r="BK420" s="226">
        <f>ROUND(I420*H420,2)</f>
        <v>0</v>
      </c>
      <c r="BL420" s="17" t="s">
        <v>202</v>
      </c>
      <c r="BM420" s="225" t="s">
        <v>478</v>
      </c>
    </row>
    <row r="421" s="2" customFormat="1">
      <c r="A421" s="38"/>
      <c r="B421" s="39"/>
      <c r="C421" s="40"/>
      <c r="D421" s="227" t="s">
        <v>124</v>
      </c>
      <c r="E421" s="40"/>
      <c r="F421" s="228" t="s">
        <v>479</v>
      </c>
      <c r="G421" s="40"/>
      <c r="H421" s="40"/>
      <c r="I421" s="229"/>
      <c r="J421" s="40"/>
      <c r="K421" s="40"/>
      <c r="L421" s="44"/>
      <c r="M421" s="230"/>
      <c r="N421" s="231"/>
      <c r="O421" s="91"/>
      <c r="P421" s="91"/>
      <c r="Q421" s="91"/>
      <c r="R421" s="91"/>
      <c r="S421" s="91"/>
      <c r="T421" s="92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124</v>
      </c>
      <c r="AU421" s="17" t="s">
        <v>83</v>
      </c>
    </row>
    <row r="422" s="2" customFormat="1">
      <c r="A422" s="38"/>
      <c r="B422" s="39"/>
      <c r="C422" s="40"/>
      <c r="D422" s="232" t="s">
        <v>126</v>
      </c>
      <c r="E422" s="40"/>
      <c r="F422" s="233" t="s">
        <v>480</v>
      </c>
      <c r="G422" s="40"/>
      <c r="H422" s="40"/>
      <c r="I422" s="229"/>
      <c r="J422" s="40"/>
      <c r="K422" s="40"/>
      <c r="L422" s="44"/>
      <c r="M422" s="230"/>
      <c r="N422" s="231"/>
      <c r="O422" s="91"/>
      <c r="P422" s="91"/>
      <c r="Q422" s="91"/>
      <c r="R422" s="91"/>
      <c r="S422" s="91"/>
      <c r="T422" s="92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126</v>
      </c>
      <c r="AU422" s="17" t="s">
        <v>83</v>
      </c>
    </row>
    <row r="423" s="13" customFormat="1">
      <c r="A423" s="13"/>
      <c r="B423" s="234"/>
      <c r="C423" s="235"/>
      <c r="D423" s="227" t="s">
        <v>128</v>
      </c>
      <c r="E423" s="236" t="s">
        <v>1</v>
      </c>
      <c r="F423" s="237" t="s">
        <v>154</v>
      </c>
      <c r="G423" s="235"/>
      <c r="H423" s="238">
        <v>8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128</v>
      </c>
      <c r="AU423" s="244" t="s">
        <v>83</v>
      </c>
      <c r="AV423" s="13" t="s">
        <v>83</v>
      </c>
      <c r="AW423" s="13" t="s">
        <v>30</v>
      </c>
      <c r="AX423" s="13" t="s">
        <v>73</v>
      </c>
      <c r="AY423" s="244" t="s">
        <v>116</v>
      </c>
    </row>
    <row r="424" s="14" customFormat="1">
      <c r="A424" s="14"/>
      <c r="B424" s="245"/>
      <c r="C424" s="246"/>
      <c r="D424" s="227" t="s">
        <v>128</v>
      </c>
      <c r="E424" s="247" t="s">
        <v>1</v>
      </c>
      <c r="F424" s="248" t="s">
        <v>130</v>
      </c>
      <c r="G424" s="246"/>
      <c r="H424" s="249">
        <v>8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128</v>
      </c>
      <c r="AU424" s="255" t="s">
        <v>83</v>
      </c>
      <c r="AV424" s="14" t="s">
        <v>123</v>
      </c>
      <c r="AW424" s="14" t="s">
        <v>30</v>
      </c>
      <c r="AX424" s="14" t="s">
        <v>81</v>
      </c>
      <c r="AY424" s="255" t="s">
        <v>116</v>
      </c>
    </row>
    <row r="425" s="2" customFormat="1" ht="16.5" customHeight="1">
      <c r="A425" s="38"/>
      <c r="B425" s="39"/>
      <c r="C425" s="214" t="s">
        <v>481</v>
      </c>
      <c r="D425" s="214" t="s">
        <v>118</v>
      </c>
      <c r="E425" s="215" t="s">
        <v>482</v>
      </c>
      <c r="F425" s="216" t="s">
        <v>483</v>
      </c>
      <c r="G425" s="217" t="s">
        <v>121</v>
      </c>
      <c r="H425" s="218">
        <v>29.120000000000001</v>
      </c>
      <c r="I425" s="219"/>
      <c r="J425" s="220">
        <f>ROUND(I425*H425,2)</f>
        <v>0</v>
      </c>
      <c r="K425" s="216" t="s">
        <v>122</v>
      </c>
      <c r="L425" s="44"/>
      <c r="M425" s="221" t="s">
        <v>1</v>
      </c>
      <c r="N425" s="222" t="s">
        <v>38</v>
      </c>
      <c r="O425" s="91"/>
      <c r="P425" s="223">
        <f>O425*H425</f>
        <v>0</v>
      </c>
      <c r="Q425" s="223">
        <v>0.00069999999999999999</v>
      </c>
      <c r="R425" s="223">
        <f>Q425*H425</f>
        <v>0.020383999999999999</v>
      </c>
      <c r="S425" s="223">
        <v>0</v>
      </c>
      <c r="T425" s="224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5" t="s">
        <v>202</v>
      </c>
      <c r="AT425" s="225" t="s">
        <v>118</v>
      </c>
      <c r="AU425" s="225" t="s">
        <v>83</v>
      </c>
      <c r="AY425" s="17" t="s">
        <v>116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7" t="s">
        <v>81</v>
      </c>
      <c r="BK425" s="226">
        <f>ROUND(I425*H425,2)</f>
        <v>0</v>
      </c>
      <c r="BL425" s="17" t="s">
        <v>202</v>
      </c>
      <c r="BM425" s="225" t="s">
        <v>484</v>
      </c>
    </row>
    <row r="426" s="2" customFormat="1">
      <c r="A426" s="38"/>
      <c r="B426" s="39"/>
      <c r="C426" s="40"/>
      <c r="D426" s="227" t="s">
        <v>124</v>
      </c>
      <c r="E426" s="40"/>
      <c r="F426" s="228" t="s">
        <v>485</v>
      </c>
      <c r="G426" s="40"/>
      <c r="H426" s="40"/>
      <c r="I426" s="229"/>
      <c r="J426" s="40"/>
      <c r="K426" s="40"/>
      <c r="L426" s="44"/>
      <c r="M426" s="230"/>
      <c r="N426" s="231"/>
      <c r="O426" s="91"/>
      <c r="P426" s="91"/>
      <c r="Q426" s="91"/>
      <c r="R426" s="91"/>
      <c r="S426" s="91"/>
      <c r="T426" s="92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124</v>
      </c>
      <c r="AU426" s="17" t="s">
        <v>83</v>
      </c>
    </row>
    <row r="427" s="2" customFormat="1">
      <c r="A427" s="38"/>
      <c r="B427" s="39"/>
      <c r="C427" s="40"/>
      <c r="D427" s="232" t="s">
        <v>126</v>
      </c>
      <c r="E427" s="40"/>
      <c r="F427" s="233" t="s">
        <v>486</v>
      </c>
      <c r="G427" s="40"/>
      <c r="H427" s="40"/>
      <c r="I427" s="229"/>
      <c r="J427" s="40"/>
      <c r="K427" s="40"/>
      <c r="L427" s="44"/>
      <c r="M427" s="230"/>
      <c r="N427" s="231"/>
      <c r="O427" s="91"/>
      <c r="P427" s="91"/>
      <c r="Q427" s="91"/>
      <c r="R427" s="91"/>
      <c r="S427" s="91"/>
      <c r="T427" s="92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126</v>
      </c>
      <c r="AU427" s="17" t="s">
        <v>83</v>
      </c>
    </row>
    <row r="428" s="2" customFormat="1" ht="21.75" customHeight="1">
      <c r="A428" s="38"/>
      <c r="B428" s="39"/>
      <c r="C428" s="214" t="s">
        <v>319</v>
      </c>
      <c r="D428" s="214" t="s">
        <v>118</v>
      </c>
      <c r="E428" s="215" t="s">
        <v>487</v>
      </c>
      <c r="F428" s="216" t="s">
        <v>488</v>
      </c>
      <c r="G428" s="217" t="s">
        <v>121</v>
      </c>
      <c r="H428" s="218">
        <v>29.120000000000001</v>
      </c>
      <c r="I428" s="219"/>
      <c r="J428" s="220">
        <f>ROUND(I428*H428,2)</f>
        <v>0</v>
      </c>
      <c r="K428" s="216" t="s">
        <v>122</v>
      </c>
      <c r="L428" s="44"/>
      <c r="M428" s="221" t="s">
        <v>1</v>
      </c>
      <c r="N428" s="222" t="s">
        <v>38</v>
      </c>
      <c r="O428" s="91"/>
      <c r="P428" s="223">
        <f>O428*H428</f>
        <v>0</v>
      </c>
      <c r="Q428" s="223">
        <v>0</v>
      </c>
      <c r="R428" s="223">
        <f>Q428*H428</f>
        <v>0</v>
      </c>
      <c r="S428" s="223">
        <v>0</v>
      </c>
      <c r="T428" s="224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5" t="s">
        <v>202</v>
      </c>
      <c r="AT428" s="225" t="s">
        <v>118</v>
      </c>
      <c r="AU428" s="225" t="s">
        <v>83</v>
      </c>
      <c r="AY428" s="17" t="s">
        <v>116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7" t="s">
        <v>81</v>
      </c>
      <c r="BK428" s="226">
        <f>ROUND(I428*H428,2)</f>
        <v>0</v>
      </c>
      <c r="BL428" s="17" t="s">
        <v>202</v>
      </c>
      <c r="BM428" s="225" t="s">
        <v>489</v>
      </c>
    </row>
    <row r="429" s="2" customFormat="1">
      <c r="A429" s="38"/>
      <c r="B429" s="39"/>
      <c r="C429" s="40"/>
      <c r="D429" s="227" t="s">
        <v>124</v>
      </c>
      <c r="E429" s="40"/>
      <c r="F429" s="228" t="s">
        <v>490</v>
      </c>
      <c r="G429" s="40"/>
      <c r="H429" s="40"/>
      <c r="I429" s="229"/>
      <c r="J429" s="40"/>
      <c r="K429" s="40"/>
      <c r="L429" s="44"/>
      <c r="M429" s="230"/>
      <c r="N429" s="231"/>
      <c r="O429" s="91"/>
      <c r="P429" s="91"/>
      <c r="Q429" s="91"/>
      <c r="R429" s="91"/>
      <c r="S429" s="91"/>
      <c r="T429" s="92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124</v>
      </c>
      <c r="AU429" s="17" t="s">
        <v>83</v>
      </c>
    </row>
    <row r="430" s="2" customFormat="1">
      <c r="A430" s="38"/>
      <c r="B430" s="39"/>
      <c r="C430" s="40"/>
      <c r="D430" s="232" t="s">
        <v>126</v>
      </c>
      <c r="E430" s="40"/>
      <c r="F430" s="233" t="s">
        <v>491</v>
      </c>
      <c r="G430" s="40"/>
      <c r="H430" s="40"/>
      <c r="I430" s="229"/>
      <c r="J430" s="40"/>
      <c r="K430" s="40"/>
      <c r="L430" s="44"/>
      <c r="M430" s="230"/>
      <c r="N430" s="231"/>
      <c r="O430" s="91"/>
      <c r="P430" s="91"/>
      <c r="Q430" s="91"/>
      <c r="R430" s="91"/>
      <c r="S430" s="91"/>
      <c r="T430" s="92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126</v>
      </c>
      <c r="AU430" s="17" t="s">
        <v>83</v>
      </c>
    </row>
    <row r="431" s="2" customFormat="1" ht="16.5" customHeight="1">
      <c r="A431" s="38"/>
      <c r="B431" s="39"/>
      <c r="C431" s="214" t="s">
        <v>492</v>
      </c>
      <c r="D431" s="214" t="s">
        <v>118</v>
      </c>
      <c r="E431" s="215" t="s">
        <v>493</v>
      </c>
      <c r="F431" s="216" t="s">
        <v>494</v>
      </c>
      <c r="G431" s="217" t="s">
        <v>121</v>
      </c>
      <c r="H431" s="218">
        <v>67.200000000000003</v>
      </c>
      <c r="I431" s="219"/>
      <c r="J431" s="220">
        <f>ROUND(I431*H431,2)</f>
        <v>0</v>
      </c>
      <c r="K431" s="216" t="s">
        <v>122</v>
      </c>
      <c r="L431" s="44"/>
      <c r="M431" s="221" t="s">
        <v>1</v>
      </c>
      <c r="N431" s="222" t="s">
        <v>38</v>
      </c>
      <c r="O431" s="91"/>
      <c r="P431" s="223">
        <f>O431*H431</f>
        <v>0</v>
      </c>
      <c r="Q431" s="223">
        <v>0</v>
      </c>
      <c r="R431" s="223">
        <f>Q431*H431</f>
        <v>0</v>
      </c>
      <c r="S431" s="223">
        <v>0</v>
      </c>
      <c r="T431" s="224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5" t="s">
        <v>202</v>
      </c>
      <c r="AT431" s="225" t="s">
        <v>118</v>
      </c>
      <c r="AU431" s="225" t="s">
        <v>83</v>
      </c>
      <c r="AY431" s="17" t="s">
        <v>116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7" t="s">
        <v>81</v>
      </c>
      <c r="BK431" s="226">
        <f>ROUND(I431*H431,2)</f>
        <v>0</v>
      </c>
      <c r="BL431" s="17" t="s">
        <v>202</v>
      </c>
      <c r="BM431" s="225" t="s">
        <v>495</v>
      </c>
    </row>
    <row r="432" s="2" customFormat="1">
      <c r="A432" s="38"/>
      <c r="B432" s="39"/>
      <c r="C432" s="40"/>
      <c r="D432" s="227" t="s">
        <v>124</v>
      </c>
      <c r="E432" s="40"/>
      <c r="F432" s="228" t="s">
        <v>496</v>
      </c>
      <c r="G432" s="40"/>
      <c r="H432" s="40"/>
      <c r="I432" s="229"/>
      <c r="J432" s="40"/>
      <c r="K432" s="40"/>
      <c r="L432" s="44"/>
      <c r="M432" s="230"/>
      <c r="N432" s="231"/>
      <c r="O432" s="91"/>
      <c r="P432" s="91"/>
      <c r="Q432" s="91"/>
      <c r="R432" s="91"/>
      <c r="S432" s="91"/>
      <c r="T432" s="92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124</v>
      </c>
      <c r="AU432" s="17" t="s">
        <v>83</v>
      </c>
    </row>
    <row r="433" s="2" customFormat="1">
      <c r="A433" s="38"/>
      <c r="B433" s="39"/>
      <c r="C433" s="40"/>
      <c r="D433" s="232" t="s">
        <v>126</v>
      </c>
      <c r="E433" s="40"/>
      <c r="F433" s="233" t="s">
        <v>497</v>
      </c>
      <c r="G433" s="40"/>
      <c r="H433" s="40"/>
      <c r="I433" s="229"/>
      <c r="J433" s="40"/>
      <c r="K433" s="40"/>
      <c r="L433" s="44"/>
      <c r="M433" s="230"/>
      <c r="N433" s="231"/>
      <c r="O433" s="91"/>
      <c r="P433" s="91"/>
      <c r="Q433" s="91"/>
      <c r="R433" s="91"/>
      <c r="S433" s="91"/>
      <c r="T433" s="92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126</v>
      </c>
      <c r="AU433" s="17" t="s">
        <v>83</v>
      </c>
    </row>
    <row r="434" s="13" customFormat="1">
      <c r="A434" s="13"/>
      <c r="B434" s="234"/>
      <c r="C434" s="235"/>
      <c r="D434" s="227" t="s">
        <v>128</v>
      </c>
      <c r="E434" s="236" t="s">
        <v>1</v>
      </c>
      <c r="F434" s="237" t="s">
        <v>400</v>
      </c>
      <c r="G434" s="235"/>
      <c r="H434" s="238">
        <v>67.200000000000003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128</v>
      </c>
      <c r="AU434" s="244" t="s">
        <v>83</v>
      </c>
      <c r="AV434" s="13" t="s">
        <v>83</v>
      </c>
      <c r="AW434" s="13" t="s">
        <v>30</v>
      </c>
      <c r="AX434" s="13" t="s">
        <v>73</v>
      </c>
      <c r="AY434" s="244" t="s">
        <v>116</v>
      </c>
    </row>
    <row r="435" s="14" customFormat="1">
      <c r="A435" s="14"/>
      <c r="B435" s="245"/>
      <c r="C435" s="246"/>
      <c r="D435" s="227" t="s">
        <v>128</v>
      </c>
      <c r="E435" s="247" t="s">
        <v>1</v>
      </c>
      <c r="F435" s="248" t="s">
        <v>130</v>
      </c>
      <c r="G435" s="246"/>
      <c r="H435" s="249">
        <v>67.200000000000003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128</v>
      </c>
      <c r="AU435" s="255" t="s">
        <v>83</v>
      </c>
      <c r="AV435" s="14" t="s">
        <v>123</v>
      </c>
      <c r="AW435" s="14" t="s">
        <v>30</v>
      </c>
      <c r="AX435" s="14" t="s">
        <v>81</v>
      </c>
      <c r="AY435" s="255" t="s">
        <v>116</v>
      </c>
    </row>
    <row r="436" s="2" customFormat="1" ht="37.8" customHeight="1">
      <c r="A436" s="38"/>
      <c r="B436" s="39"/>
      <c r="C436" s="214" t="s">
        <v>323</v>
      </c>
      <c r="D436" s="214" t="s">
        <v>118</v>
      </c>
      <c r="E436" s="215" t="s">
        <v>498</v>
      </c>
      <c r="F436" s="216" t="s">
        <v>499</v>
      </c>
      <c r="G436" s="217" t="s">
        <v>408</v>
      </c>
      <c r="H436" s="218">
        <v>33.808</v>
      </c>
      <c r="I436" s="219"/>
      <c r="J436" s="220">
        <f>ROUND(I436*H436,2)</f>
        <v>0</v>
      </c>
      <c r="K436" s="216" t="s">
        <v>122</v>
      </c>
      <c r="L436" s="44"/>
      <c r="M436" s="221" t="s">
        <v>1</v>
      </c>
      <c r="N436" s="222" t="s">
        <v>38</v>
      </c>
      <c r="O436" s="91"/>
      <c r="P436" s="223">
        <f>O436*H436</f>
        <v>0</v>
      </c>
      <c r="Q436" s="223">
        <v>0</v>
      </c>
      <c r="R436" s="223">
        <f>Q436*H436</f>
        <v>0</v>
      </c>
      <c r="S436" s="223">
        <v>0</v>
      </c>
      <c r="T436" s="224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5" t="s">
        <v>202</v>
      </c>
      <c r="AT436" s="225" t="s">
        <v>118</v>
      </c>
      <c r="AU436" s="225" t="s">
        <v>83</v>
      </c>
      <c r="AY436" s="17" t="s">
        <v>116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7" t="s">
        <v>81</v>
      </c>
      <c r="BK436" s="226">
        <f>ROUND(I436*H436,2)</f>
        <v>0</v>
      </c>
      <c r="BL436" s="17" t="s">
        <v>202</v>
      </c>
      <c r="BM436" s="225" t="s">
        <v>500</v>
      </c>
    </row>
    <row r="437" s="2" customFormat="1">
      <c r="A437" s="38"/>
      <c r="B437" s="39"/>
      <c r="C437" s="40"/>
      <c r="D437" s="227" t="s">
        <v>124</v>
      </c>
      <c r="E437" s="40"/>
      <c r="F437" s="228" t="s">
        <v>501</v>
      </c>
      <c r="G437" s="40"/>
      <c r="H437" s="40"/>
      <c r="I437" s="229"/>
      <c r="J437" s="40"/>
      <c r="K437" s="40"/>
      <c r="L437" s="44"/>
      <c r="M437" s="230"/>
      <c r="N437" s="231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124</v>
      </c>
      <c r="AU437" s="17" t="s">
        <v>83</v>
      </c>
    </row>
    <row r="438" s="2" customFormat="1">
      <c r="A438" s="38"/>
      <c r="B438" s="39"/>
      <c r="C438" s="40"/>
      <c r="D438" s="232" t="s">
        <v>126</v>
      </c>
      <c r="E438" s="40"/>
      <c r="F438" s="233" t="s">
        <v>502</v>
      </c>
      <c r="G438" s="40"/>
      <c r="H438" s="40"/>
      <c r="I438" s="229"/>
      <c r="J438" s="40"/>
      <c r="K438" s="40"/>
      <c r="L438" s="44"/>
      <c r="M438" s="230"/>
      <c r="N438" s="231"/>
      <c r="O438" s="91"/>
      <c r="P438" s="91"/>
      <c r="Q438" s="91"/>
      <c r="R438" s="91"/>
      <c r="S438" s="91"/>
      <c r="T438" s="92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126</v>
      </c>
      <c r="AU438" s="17" t="s">
        <v>83</v>
      </c>
    </row>
    <row r="439" s="15" customFormat="1">
      <c r="A439" s="15"/>
      <c r="B439" s="267"/>
      <c r="C439" s="268"/>
      <c r="D439" s="227" t="s">
        <v>128</v>
      </c>
      <c r="E439" s="269" t="s">
        <v>1</v>
      </c>
      <c r="F439" s="270" t="s">
        <v>503</v>
      </c>
      <c r="G439" s="268"/>
      <c r="H439" s="269" t="s">
        <v>1</v>
      </c>
      <c r="I439" s="271"/>
      <c r="J439" s="268"/>
      <c r="K439" s="268"/>
      <c r="L439" s="272"/>
      <c r="M439" s="273"/>
      <c r="N439" s="274"/>
      <c r="O439" s="274"/>
      <c r="P439" s="274"/>
      <c r="Q439" s="274"/>
      <c r="R439" s="274"/>
      <c r="S439" s="274"/>
      <c r="T439" s="27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76" t="s">
        <v>128</v>
      </c>
      <c r="AU439" s="276" t="s">
        <v>83</v>
      </c>
      <c r="AV439" s="15" t="s">
        <v>81</v>
      </c>
      <c r="AW439" s="15" t="s">
        <v>30</v>
      </c>
      <c r="AX439" s="15" t="s">
        <v>73</v>
      </c>
      <c r="AY439" s="276" t="s">
        <v>116</v>
      </c>
    </row>
    <row r="440" s="13" customFormat="1">
      <c r="A440" s="13"/>
      <c r="B440" s="234"/>
      <c r="C440" s="235"/>
      <c r="D440" s="227" t="s">
        <v>128</v>
      </c>
      <c r="E440" s="236" t="s">
        <v>1</v>
      </c>
      <c r="F440" s="237" t="s">
        <v>504</v>
      </c>
      <c r="G440" s="235"/>
      <c r="H440" s="238">
        <v>26.32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128</v>
      </c>
      <c r="AU440" s="244" t="s">
        <v>83</v>
      </c>
      <c r="AV440" s="13" t="s">
        <v>83</v>
      </c>
      <c r="AW440" s="13" t="s">
        <v>30</v>
      </c>
      <c r="AX440" s="13" t="s">
        <v>73</v>
      </c>
      <c r="AY440" s="244" t="s">
        <v>116</v>
      </c>
    </row>
    <row r="441" s="15" customFormat="1">
      <c r="A441" s="15"/>
      <c r="B441" s="267"/>
      <c r="C441" s="268"/>
      <c r="D441" s="227" t="s">
        <v>128</v>
      </c>
      <c r="E441" s="269" t="s">
        <v>1</v>
      </c>
      <c r="F441" s="270" t="s">
        <v>505</v>
      </c>
      <c r="G441" s="268"/>
      <c r="H441" s="269" t="s">
        <v>1</v>
      </c>
      <c r="I441" s="271"/>
      <c r="J441" s="268"/>
      <c r="K441" s="268"/>
      <c r="L441" s="272"/>
      <c r="M441" s="273"/>
      <c r="N441" s="274"/>
      <c r="O441" s="274"/>
      <c r="P441" s="274"/>
      <c r="Q441" s="274"/>
      <c r="R441" s="274"/>
      <c r="S441" s="274"/>
      <c r="T441" s="27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76" t="s">
        <v>128</v>
      </c>
      <c r="AU441" s="276" t="s">
        <v>83</v>
      </c>
      <c r="AV441" s="15" t="s">
        <v>81</v>
      </c>
      <c r="AW441" s="15" t="s">
        <v>30</v>
      </c>
      <c r="AX441" s="15" t="s">
        <v>73</v>
      </c>
      <c r="AY441" s="276" t="s">
        <v>116</v>
      </c>
    </row>
    <row r="442" s="13" customFormat="1">
      <c r="A442" s="13"/>
      <c r="B442" s="234"/>
      <c r="C442" s="235"/>
      <c r="D442" s="227" t="s">
        <v>128</v>
      </c>
      <c r="E442" s="236" t="s">
        <v>1</v>
      </c>
      <c r="F442" s="237" t="s">
        <v>412</v>
      </c>
      <c r="G442" s="235"/>
      <c r="H442" s="238">
        <v>7.4880000000000004</v>
      </c>
      <c r="I442" s="239"/>
      <c r="J442" s="235"/>
      <c r="K442" s="235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128</v>
      </c>
      <c r="AU442" s="244" t="s">
        <v>83</v>
      </c>
      <c r="AV442" s="13" t="s">
        <v>83</v>
      </c>
      <c r="AW442" s="13" t="s">
        <v>30</v>
      </c>
      <c r="AX442" s="13" t="s">
        <v>73</v>
      </c>
      <c r="AY442" s="244" t="s">
        <v>116</v>
      </c>
    </row>
    <row r="443" s="14" customFormat="1">
      <c r="A443" s="14"/>
      <c r="B443" s="245"/>
      <c r="C443" s="246"/>
      <c r="D443" s="227" t="s">
        <v>128</v>
      </c>
      <c r="E443" s="247" t="s">
        <v>1</v>
      </c>
      <c r="F443" s="248" t="s">
        <v>130</v>
      </c>
      <c r="G443" s="246"/>
      <c r="H443" s="249">
        <v>33.808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128</v>
      </c>
      <c r="AU443" s="255" t="s">
        <v>83</v>
      </c>
      <c r="AV443" s="14" t="s">
        <v>123</v>
      </c>
      <c r="AW443" s="14" t="s">
        <v>30</v>
      </c>
      <c r="AX443" s="14" t="s">
        <v>81</v>
      </c>
      <c r="AY443" s="255" t="s">
        <v>116</v>
      </c>
    </row>
    <row r="444" s="2" customFormat="1" ht="37.8" customHeight="1">
      <c r="A444" s="38"/>
      <c r="B444" s="39"/>
      <c r="C444" s="214" t="s">
        <v>506</v>
      </c>
      <c r="D444" s="214" t="s">
        <v>118</v>
      </c>
      <c r="E444" s="215" t="s">
        <v>507</v>
      </c>
      <c r="F444" s="216" t="s">
        <v>508</v>
      </c>
      <c r="G444" s="217" t="s">
        <v>408</v>
      </c>
      <c r="H444" s="218">
        <v>52.009999999999998</v>
      </c>
      <c r="I444" s="219"/>
      <c r="J444" s="220">
        <f>ROUND(I444*H444,2)</f>
        <v>0</v>
      </c>
      <c r="K444" s="216" t="s">
        <v>122</v>
      </c>
      <c r="L444" s="44"/>
      <c r="M444" s="221" t="s">
        <v>1</v>
      </c>
      <c r="N444" s="222" t="s">
        <v>38</v>
      </c>
      <c r="O444" s="91"/>
      <c r="P444" s="223">
        <f>O444*H444</f>
        <v>0</v>
      </c>
      <c r="Q444" s="223">
        <v>0</v>
      </c>
      <c r="R444" s="223">
        <f>Q444*H444</f>
        <v>0</v>
      </c>
      <c r="S444" s="223">
        <v>0</v>
      </c>
      <c r="T444" s="224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5" t="s">
        <v>202</v>
      </c>
      <c r="AT444" s="225" t="s">
        <v>118</v>
      </c>
      <c r="AU444" s="225" t="s">
        <v>83</v>
      </c>
      <c r="AY444" s="17" t="s">
        <v>116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7" t="s">
        <v>81</v>
      </c>
      <c r="BK444" s="226">
        <f>ROUND(I444*H444,2)</f>
        <v>0</v>
      </c>
      <c r="BL444" s="17" t="s">
        <v>202</v>
      </c>
      <c r="BM444" s="225" t="s">
        <v>509</v>
      </c>
    </row>
    <row r="445" s="2" customFormat="1">
      <c r="A445" s="38"/>
      <c r="B445" s="39"/>
      <c r="C445" s="40"/>
      <c r="D445" s="227" t="s">
        <v>124</v>
      </c>
      <c r="E445" s="40"/>
      <c r="F445" s="228" t="s">
        <v>510</v>
      </c>
      <c r="G445" s="40"/>
      <c r="H445" s="40"/>
      <c r="I445" s="229"/>
      <c r="J445" s="40"/>
      <c r="K445" s="40"/>
      <c r="L445" s="44"/>
      <c r="M445" s="230"/>
      <c r="N445" s="231"/>
      <c r="O445" s="91"/>
      <c r="P445" s="91"/>
      <c r="Q445" s="91"/>
      <c r="R445" s="91"/>
      <c r="S445" s="91"/>
      <c r="T445" s="92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124</v>
      </c>
      <c r="AU445" s="17" t="s">
        <v>83</v>
      </c>
    </row>
    <row r="446" s="2" customFormat="1">
      <c r="A446" s="38"/>
      <c r="B446" s="39"/>
      <c r="C446" s="40"/>
      <c r="D446" s="232" t="s">
        <v>126</v>
      </c>
      <c r="E446" s="40"/>
      <c r="F446" s="233" t="s">
        <v>511</v>
      </c>
      <c r="G446" s="40"/>
      <c r="H446" s="40"/>
      <c r="I446" s="229"/>
      <c r="J446" s="40"/>
      <c r="K446" s="40"/>
      <c r="L446" s="44"/>
      <c r="M446" s="230"/>
      <c r="N446" s="231"/>
      <c r="O446" s="91"/>
      <c r="P446" s="91"/>
      <c r="Q446" s="91"/>
      <c r="R446" s="91"/>
      <c r="S446" s="91"/>
      <c r="T446" s="92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126</v>
      </c>
      <c r="AU446" s="17" t="s">
        <v>83</v>
      </c>
    </row>
    <row r="447" s="2" customFormat="1" ht="37.8" customHeight="1">
      <c r="A447" s="38"/>
      <c r="B447" s="39"/>
      <c r="C447" s="214" t="s">
        <v>326</v>
      </c>
      <c r="D447" s="214" t="s">
        <v>118</v>
      </c>
      <c r="E447" s="215" t="s">
        <v>512</v>
      </c>
      <c r="F447" s="216" t="s">
        <v>513</v>
      </c>
      <c r="G447" s="217" t="s">
        <v>408</v>
      </c>
      <c r="H447" s="218">
        <v>728.17200000000003</v>
      </c>
      <c r="I447" s="219"/>
      <c r="J447" s="220">
        <f>ROUND(I447*H447,2)</f>
        <v>0</v>
      </c>
      <c r="K447" s="216" t="s">
        <v>122</v>
      </c>
      <c r="L447" s="44"/>
      <c r="M447" s="221" t="s">
        <v>1</v>
      </c>
      <c r="N447" s="222" t="s">
        <v>38</v>
      </c>
      <c r="O447" s="91"/>
      <c r="P447" s="223">
        <f>O447*H447</f>
        <v>0</v>
      </c>
      <c r="Q447" s="223">
        <v>0</v>
      </c>
      <c r="R447" s="223">
        <f>Q447*H447</f>
        <v>0</v>
      </c>
      <c r="S447" s="223">
        <v>0</v>
      </c>
      <c r="T447" s="224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5" t="s">
        <v>202</v>
      </c>
      <c r="AT447" s="225" t="s">
        <v>118</v>
      </c>
      <c r="AU447" s="225" t="s">
        <v>83</v>
      </c>
      <c r="AY447" s="17" t="s">
        <v>116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7" t="s">
        <v>81</v>
      </c>
      <c r="BK447" s="226">
        <f>ROUND(I447*H447,2)</f>
        <v>0</v>
      </c>
      <c r="BL447" s="17" t="s">
        <v>202</v>
      </c>
      <c r="BM447" s="225" t="s">
        <v>514</v>
      </c>
    </row>
    <row r="448" s="2" customFormat="1">
      <c r="A448" s="38"/>
      <c r="B448" s="39"/>
      <c r="C448" s="40"/>
      <c r="D448" s="227" t="s">
        <v>124</v>
      </c>
      <c r="E448" s="40"/>
      <c r="F448" s="228" t="s">
        <v>515</v>
      </c>
      <c r="G448" s="40"/>
      <c r="H448" s="40"/>
      <c r="I448" s="229"/>
      <c r="J448" s="40"/>
      <c r="K448" s="40"/>
      <c r="L448" s="44"/>
      <c r="M448" s="230"/>
      <c r="N448" s="231"/>
      <c r="O448" s="91"/>
      <c r="P448" s="91"/>
      <c r="Q448" s="91"/>
      <c r="R448" s="91"/>
      <c r="S448" s="91"/>
      <c r="T448" s="92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124</v>
      </c>
      <c r="AU448" s="17" t="s">
        <v>83</v>
      </c>
    </row>
    <row r="449" s="2" customFormat="1">
      <c r="A449" s="38"/>
      <c r="B449" s="39"/>
      <c r="C449" s="40"/>
      <c r="D449" s="232" t="s">
        <v>126</v>
      </c>
      <c r="E449" s="40"/>
      <c r="F449" s="233" t="s">
        <v>516</v>
      </c>
      <c r="G449" s="40"/>
      <c r="H449" s="40"/>
      <c r="I449" s="229"/>
      <c r="J449" s="40"/>
      <c r="K449" s="40"/>
      <c r="L449" s="44"/>
      <c r="M449" s="230"/>
      <c r="N449" s="231"/>
      <c r="O449" s="91"/>
      <c r="P449" s="91"/>
      <c r="Q449" s="91"/>
      <c r="R449" s="91"/>
      <c r="S449" s="91"/>
      <c r="T449" s="92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126</v>
      </c>
      <c r="AU449" s="17" t="s">
        <v>83</v>
      </c>
    </row>
    <row r="450" s="2" customFormat="1" ht="24.15" customHeight="1">
      <c r="A450" s="38"/>
      <c r="B450" s="39"/>
      <c r="C450" s="214" t="s">
        <v>517</v>
      </c>
      <c r="D450" s="214" t="s">
        <v>118</v>
      </c>
      <c r="E450" s="215" t="s">
        <v>137</v>
      </c>
      <c r="F450" s="216" t="s">
        <v>138</v>
      </c>
      <c r="G450" s="217" t="s">
        <v>139</v>
      </c>
      <c r="H450" s="218">
        <v>67.616</v>
      </c>
      <c r="I450" s="219"/>
      <c r="J450" s="220">
        <f>ROUND(I450*H450,2)</f>
        <v>0</v>
      </c>
      <c r="K450" s="216" t="s">
        <v>122</v>
      </c>
      <c r="L450" s="44"/>
      <c r="M450" s="221" t="s">
        <v>1</v>
      </c>
      <c r="N450" s="222" t="s">
        <v>38</v>
      </c>
      <c r="O450" s="91"/>
      <c r="P450" s="223">
        <f>O450*H450</f>
        <v>0</v>
      </c>
      <c r="Q450" s="223">
        <v>0</v>
      </c>
      <c r="R450" s="223">
        <f>Q450*H450</f>
        <v>0</v>
      </c>
      <c r="S450" s="223">
        <v>0</v>
      </c>
      <c r="T450" s="224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25" t="s">
        <v>202</v>
      </c>
      <c r="AT450" s="225" t="s">
        <v>118</v>
      </c>
      <c r="AU450" s="225" t="s">
        <v>83</v>
      </c>
      <c r="AY450" s="17" t="s">
        <v>116</v>
      </c>
      <c r="BE450" s="226">
        <f>IF(N450="základní",J450,0)</f>
        <v>0</v>
      </c>
      <c r="BF450" s="226">
        <f>IF(N450="snížená",J450,0)</f>
        <v>0</v>
      </c>
      <c r="BG450" s="226">
        <f>IF(N450="zákl. přenesená",J450,0)</f>
        <v>0</v>
      </c>
      <c r="BH450" s="226">
        <f>IF(N450="sníž. přenesená",J450,0)</f>
        <v>0</v>
      </c>
      <c r="BI450" s="226">
        <f>IF(N450="nulová",J450,0)</f>
        <v>0</v>
      </c>
      <c r="BJ450" s="17" t="s">
        <v>81</v>
      </c>
      <c r="BK450" s="226">
        <f>ROUND(I450*H450,2)</f>
        <v>0</v>
      </c>
      <c r="BL450" s="17" t="s">
        <v>202</v>
      </c>
      <c r="BM450" s="225" t="s">
        <v>518</v>
      </c>
    </row>
    <row r="451" s="2" customFormat="1">
      <c r="A451" s="38"/>
      <c r="B451" s="39"/>
      <c r="C451" s="40"/>
      <c r="D451" s="227" t="s">
        <v>124</v>
      </c>
      <c r="E451" s="40"/>
      <c r="F451" s="228" t="s">
        <v>141</v>
      </c>
      <c r="G451" s="40"/>
      <c r="H451" s="40"/>
      <c r="I451" s="229"/>
      <c r="J451" s="40"/>
      <c r="K451" s="40"/>
      <c r="L451" s="44"/>
      <c r="M451" s="230"/>
      <c r="N451" s="231"/>
      <c r="O451" s="91"/>
      <c r="P451" s="91"/>
      <c r="Q451" s="91"/>
      <c r="R451" s="91"/>
      <c r="S451" s="91"/>
      <c r="T451" s="92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124</v>
      </c>
      <c r="AU451" s="17" t="s">
        <v>83</v>
      </c>
    </row>
    <row r="452" s="2" customFormat="1">
      <c r="A452" s="38"/>
      <c r="B452" s="39"/>
      <c r="C452" s="40"/>
      <c r="D452" s="232" t="s">
        <v>126</v>
      </c>
      <c r="E452" s="40"/>
      <c r="F452" s="233" t="s">
        <v>142</v>
      </c>
      <c r="G452" s="40"/>
      <c r="H452" s="40"/>
      <c r="I452" s="229"/>
      <c r="J452" s="40"/>
      <c r="K452" s="40"/>
      <c r="L452" s="44"/>
      <c r="M452" s="230"/>
      <c r="N452" s="231"/>
      <c r="O452" s="91"/>
      <c r="P452" s="91"/>
      <c r="Q452" s="91"/>
      <c r="R452" s="91"/>
      <c r="S452" s="91"/>
      <c r="T452" s="92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126</v>
      </c>
      <c r="AU452" s="17" t="s">
        <v>83</v>
      </c>
    </row>
    <row r="453" s="13" customFormat="1">
      <c r="A453" s="13"/>
      <c r="B453" s="234"/>
      <c r="C453" s="235"/>
      <c r="D453" s="227" t="s">
        <v>128</v>
      </c>
      <c r="E453" s="236" t="s">
        <v>1</v>
      </c>
      <c r="F453" s="237" t="s">
        <v>519</v>
      </c>
      <c r="G453" s="235"/>
      <c r="H453" s="238">
        <v>67.616</v>
      </c>
      <c r="I453" s="239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128</v>
      </c>
      <c r="AU453" s="244" t="s">
        <v>83</v>
      </c>
      <c r="AV453" s="13" t="s">
        <v>83</v>
      </c>
      <c r="AW453" s="13" t="s">
        <v>30</v>
      </c>
      <c r="AX453" s="13" t="s">
        <v>73</v>
      </c>
      <c r="AY453" s="244" t="s">
        <v>116</v>
      </c>
    </row>
    <row r="454" s="14" customFormat="1">
      <c r="A454" s="14"/>
      <c r="B454" s="245"/>
      <c r="C454" s="246"/>
      <c r="D454" s="227" t="s">
        <v>128</v>
      </c>
      <c r="E454" s="247" t="s">
        <v>1</v>
      </c>
      <c r="F454" s="248" t="s">
        <v>130</v>
      </c>
      <c r="G454" s="246"/>
      <c r="H454" s="249">
        <v>67.616</v>
      </c>
      <c r="I454" s="250"/>
      <c r="J454" s="246"/>
      <c r="K454" s="246"/>
      <c r="L454" s="251"/>
      <c r="M454" s="277"/>
      <c r="N454" s="278"/>
      <c r="O454" s="278"/>
      <c r="P454" s="278"/>
      <c r="Q454" s="278"/>
      <c r="R454" s="278"/>
      <c r="S454" s="278"/>
      <c r="T454" s="279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128</v>
      </c>
      <c r="AU454" s="255" t="s">
        <v>83</v>
      </c>
      <c r="AV454" s="14" t="s">
        <v>123</v>
      </c>
      <c r="AW454" s="14" t="s">
        <v>30</v>
      </c>
      <c r="AX454" s="14" t="s">
        <v>81</v>
      </c>
      <c r="AY454" s="255" t="s">
        <v>116</v>
      </c>
    </row>
    <row r="455" s="2" customFormat="1" ht="6.96" customHeight="1">
      <c r="A455" s="38"/>
      <c r="B455" s="66"/>
      <c r="C455" s="67"/>
      <c r="D455" s="67"/>
      <c r="E455" s="67"/>
      <c r="F455" s="67"/>
      <c r="G455" s="67"/>
      <c r="H455" s="67"/>
      <c r="I455" s="67"/>
      <c r="J455" s="67"/>
      <c r="K455" s="67"/>
      <c r="L455" s="44"/>
      <c r="M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</row>
  </sheetData>
  <sheetProtection sheet="1" autoFilter="0" formatColumns="0" formatRows="0" objects="1" scenarios="1" spinCount="100000" saltValue="uggIgO7omjiXJVbkVJb2hDZZkd2gGuVGcNh3FLR2NrnR89EprVC+3MSVh1IjMlmffvnzJttT0QmcCR4SH6suiA==" hashValue="mZsGQt2XgbWDU2tY4CLekIa0O+TpwUgYV29CM3eOXLNChQB7BO9e58QNb3pCg+ee4CzNpFEK/drTenn9VBuewA==" algorithmName="SHA-512" password="CC35"/>
  <autoFilter ref="C124:K454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0" r:id="rId1" display="https://podminky.urs.cz/item/CS_URS_2023_01/113106123"/>
    <hyperlink ref="F135" r:id="rId2" display="https://podminky.urs.cz/item/CS_URS_2023_01/113107022"/>
    <hyperlink ref="F140" r:id="rId3" display="https://podminky.urs.cz/item/CS_URS_2023_01/171201221"/>
    <hyperlink ref="F144" r:id="rId4" display="https://podminky.urs.cz/item/CS_URS_2023_01/564801112"/>
    <hyperlink ref="F149" r:id="rId5" display="https://podminky.urs.cz/item/CS_URS_2023_01/564861111"/>
    <hyperlink ref="F154" r:id="rId6" display="https://podminky.urs.cz/item/CS_URS_2023_01/596211110"/>
    <hyperlink ref="F164" r:id="rId7" display="https://podminky.urs.cz/item/CS_URS_2023_01/997221551"/>
    <hyperlink ref="F167" r:id="rId8" display="https://podminky.urs.cz/item/CS_URS_2023_01/997221559"/>
    <hyperlink ref="F172" r:id="rId9" display="https://podminky.urs.cz/item/CS_URS_2023_01/997013861"/>
    <hyperlink ref="F178" r:id="rId10" display="https://podminky.urs.cz/item/CS_URS_2023_01/998225111"/>
    <hyperlink ref="F183" r:id="rId11" display="https://podminky.urs.cz/item/CS_URS_2023_01/210021012"/>
    <hyperlink ref="F188" r:id="rId12" display="https://podminky.urs.cz/item/CS_URS_2023_01/741122624"/>
    <hyperlink ref="F203" r:id="rId13" display="https://podminky.urs.cz/item/CS_URS_2023_01/741130026"/>
    <hyperlink ref="F206" r:id="rId14" display="https://podminky.urs.cz/item/CS_URS_2023_01/220110341"/>
    <hyperlink ref="F215" r:id="rId15" display="https://podminky.urs.cz/item/CS_URS_2023_01/220111741"/>
    <hyperlink ref="F222" r:id="rId16" display="https://podminky.urs.cz/item/CS_URS_2023_01/220111761"/>
    <hyperlink ref="F231" r:id="rId17" display="https://podminky.urs.cz/item/CS_URS_2023_01/220111776"/>
    <hyperlink ref="F245" r:id="rId18" display="https://podminky.urs.cz/item/CS_URS_2023_01/741420911"/>
    <hyperlink ref="F254" r:id="rId19" display="https://podminky.urs.cz/item/CS_URS_2023_01/220111756"/>
    <hyperlink ref="F259" r:id="rId20" display="https://podminky.urs.cz/item/CS_URS_2023_01/220300153R"/>
    <hyperlink ref="F264" r:id="rId21" display="https://podminky.urs.cz/item/CS_URS_2023_01/220960005R"/>
    <hyperlink ref="F269" r:id="rId22" display="https://podminky.urs.cz/item/CS_URS_2023_01/220960003"/>
    <hyperlink ref="F274" r:id="rId23" display="https://podminky.urs.cz/item/CS_URS_2023_01/220960005"/>
    <hyperlink ref="F297" r:id="rId24" display="https://podminky.urs.cz/item/CS_URS_2023_01/220960021"/>
    <hyperlink ref="F312" r:id="rId25" display="https://podminky.urs.cz/item/CS_URS_2023_01/741375823"/>
    <hyperlink ref="F317" r:id="rId26" display="https://podminky.urs.cz/item/CS_URS_2023_01/741373002"/>
    <hyperlink ref="F338" r:id="rId27" display="https://podminky.urs.cz/item/CS_URS_2023_01/741810003"/>
    <hyperlink ref="F345" r:id="rId28" display="https://podminky.urs.cz/item/CS_URS_2023_01/460010024"/>
    <hyperlink ref="F350" r:id="rId29" display="https://podminky.urs.cz/item/CS_URS_2023_01/460030011"/>
    <hyperlink ref="F359" r:id="rId30" display="https://podminky.urs.cz/item/CS_URS_2023_01/460641125"/>
    <hyperlink ref="F365" r:id="rId31" display="https://podminky.urs.cz/item/CS_URS_2023_01/460161133"/>
    <hyperlink ref="F370" r:id="rId32" display="https://podminky.urs.cz/item/CS_URS_2023_01/460671113"/>
    <hyperlink ref="F381" r:id="rId33" display="https://podminky.urs.cz/item/CS_URS_2023_01/220060423"/>
    <hyperlink ref="F386" r:id="rId34" display="https://podminky.urs.cz/item/CS_URS_2023_01/220182025"/>
    <hyperlink ref="F393" r:id="rId35" display="https://podminky.urs.cz/item/CS_URS_2023_01/877261101"/>
    <hyperlink ref="F402" r:id="rId36" display="https://podminky.urs.cz/item/CS_URS_2023_01/877261113"/>
    <hyperlink ref="F411" r:id="rId37" display="https://podminky.urs.cz/item/CS_URS_2023_01/460431142"/>
    <hyperlink ref="F416" r:id="rId38" display="https://podminky.urs.cz/item/CS_URS_2023_01/460131113"/>
    <hyperlink ref="F422" r:id="rId39" display="https://podminky.urs.cz/item/CS_URS_2023_01/460432112"/>
    <hyperlink ref="F427" r:id="rId40" display="https://podminky.urs.cz/item/CS_URS_2023_01/460281113"/>
    <hyperlink ref="F430" r:id="rId41" display="https://podminky.urs.cz/item/CS_URS_2023_01/460281123"/>
    <hyperlink ref="F433" r:id="rId42" display="https://podminky.urs.cz/item/CS_URS_2023_01/460581111"/>
    <hyperlink ref="F438" r:id="rId43" display="https://podminky.urs.cz/item/CS_URS_2023_01/460341112"/>
    <hyperlink ref="F446" r:id="rId44" display="https://podminky.urs.cz/item/CS_URS_2023_01/460341113"/>
    <hyperlink ref="F449" r:id="rId45" display="https://podminky.urs.cz/item/CS_URS_2023_01/460341121"/>
    <hyperlink ref="F452" r:id="rId46" display="https://podminky.urs.cz/item/CS_URS_2023_01/1712012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Krčál Miloslav, Bc.</dc:creator>
  <cp:lastModifiedBy>Krčál Miloslav, Bc.</cp:lastModifiedBy>
  <dcterms:created xsi:type="dcterms:W3CDTF">2023-05-11T06:57:11Z</dcterms:created>
  <dcterms:modified xsi:type="dcterms:W3CDTF">2023-05-11T06:57:13Z</dcterms:modified>
</cp:coreProperties>
</file>