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440 - Světelné signali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440 - Světelné signali...'!$C$125:$K$808</definedName>
    <definedName name="_xlnm.Print_Area" localSheetId="1">'SO 440 - Světelné signali...'!$C$4:$J$76,'SO 440 - Světelné signali...'!$C$82:$J$107,'SO 440 - Světelné signali...'!$C$113:$K$808</definedName>
    <definedName name="_xlnm.Print_Titles" localSheetId="1">'SO 440 - Světelné signali...'!$125:$125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804"/>
  <c r="BH804"/>
  <c r="BG804"/>
  <c r="BF804"/>
  <c r="T804"/>
  <c r="R804"/>
  <c r="P804"/>
  <c r="BI801"/>
  <c r="BH801"/>
  <c r="BG801"/>
  <c r="BF801"/>
  <c r="T801"/>
  <c r="R801"/>
  <c r="P801"/>
  <c r="BI798"/>
  <c r="BH798"/>
  <c r="BG798"/>
  <c r="BF798"/>
  <c r="T798"/>
  <c r="R798"/>
  <c r="P798"/>
  <c r="BI788"/>
  <c r="BH788"/>
  <c r="BG788"/>
  <c r="BF788"/>
  <c r="T788"/>
  <c r="R788"/>
  <c r="P788"/>
  <c r="BI785"/>
  <c r="BH785"/>
  <c r="BG785"/>
  <c r="BF785"/>
  <c r="T785"/>
  <c r="R785"/>
  <c r="P785"/>
  <c r="BI777"/>
  <c r="BH777"/>
  <c r="BG777"/>
  <c r="BF777"/>
  <c r="T777"/>
  <c r="R777"/>
  <c r="P777"/>
  <c r="BI772"/>
  <c r="BH772"/>
  <c r="BG772"/>
  <c r="BF772"/>
  <c r="T772"/>
  <c r="R772"/>
  <c r="P772"/>
  <c r="BI764"/>
  <c r="BH764"/>
  <c r="BG764"/>
  <c r="BF764"/>
  <c r="T764"/>
  <c r="R764"/>
  <c r="P764"/>
  <c r="BI759"/>
  <c r="BH759"/>
  <c r="BG759"/>
  <c r="BF759"/>
  <c r="T759"/>
  <c r="R759"/>
  <c r="P759"/>
  <c r="BI754"/>
  <c r="BH754"/>
  <c r="BG754"/>
  <c r="BF754"/>
  <c r="T754"/>
  <c r="R754"/>
  <c r="P754"/>
  <c r="BI750"/>
  <c r="BH750"/>
  <c r="BG750"/>
  <c r="BF750"/>
  <c r="T750"/>
  <c r="R750"/>
  <c r="P750"/>
  <c r="BI745"/>
  <c r="BH745"/>
  <c r="BG745"/>
  <c r="BF745"/>
  <c r="T745"/>
  <c r="R745"/>
  <c r="P745"/>
  <c r="BI741"/>
  <c r="BH741"/>
  <c r="BG741"/>
  <c r="BF741"/>
  <c r="T741"/>
  <c r="R741"/>
  <c r="P741"/>
  <c r="BI736"/>
  <c r="BH736"/>
  <c r="BG736"/>
  <c r="BF736"/>
  <c r="T736"/>
  <c r="R736"/>
  <c r="P736"/>
  <c r="BI732"/>
  <c r="BH732"/>
  <c r="BG732"/>
  <c r="BF732"/>
  <c r="T732"/>
  <c r="R732"/>
  <c r="P732"/>
  <c r="BI727"/>
  <c r="BH727"/>
  <c r="BG727"/>
  <c r="BF727"/>
  <c r="T727"/>
  <c r="R727"/>
  <c r="P727"/>
  <c r="BI722"/>
  <c r="BH722"/>
  <c r="BG722"/>
  <c r="BF722"/>
  <c r="T722"/>
  <c r="R722"/>
  <c r="P722"/>
  <c r="BI717"/>
  <c r="BH717"/>
  <c r="BG717"/>
  <c r="BF717"/>
  <c r="T717"/>
  <c r="R717"/>
  <c r="P717"/>
  <c r="BI711"/>
  <c r="BH711"/>
  <c r="BG711"/>
  <c r="BF711"/>
  <c r="T711"/>
  <c r="R711"/>
  <c r="P711"/>
  <c r="BI705"/>
  <c r="BH705"/>
  <c r="BG705"/>
  <c r="BF705"/>
  <c r="T705"/>
  <c r="R705"/>
  <c r="P705"/>
  <c r="BI700"/>
  <c r="BH700"/>
  <c r="BG700"/>
  <c r="BF700"/>
  <c r="T700"/>
  <c r="R700"/>
  <c r="P700"/>
  <c r="BI697"/>
  <c r="BH697"/>
  <c r="BG697"/>
  <c r="BF697"/>
  <c r="T697"/>
  <c r="R697"/>
  <c r="P697"/>
  <c r="BI693"/>
  <c r="BH693"/>
  <c r="BG693"/>
  <c r="BF693"/>
  <c r="T693"/>
  <c r="R693"/>
  <c r="P693"/>
  <c r="BI688"/>
  <c r="BH688"/>
  <c r="BG688"/>
  <c r="BF688"/>
  <c r="T688"/>
  <c r="R688"/>
  <c r="P688"/>
  <c r="BI683"/>
  <c r="BH683"/>
  <c r="BG683"/>
  <c r="BF683"/>
  <c r="T683"/>
  <c r="R683"/>
  <c r="P683"/>
  <c r="BI678"/>
  <c r="BH678"/>
  <c r="BG678"/>
  <c r="BF678"/>
  <c r="T678"/>
  <c r="R678"/>
  <c r="P678"/>
  <c r="BI668"/>
  <c r="BH668"/>
  <c r="BG668"/>
  <c r="BF668"/>
  <c r="T668"/>
  <c r="R668"/>
  <c r="P668"/>
  <c r="BI664"/>
  <c r="BH664"/>
  <c r="BG664"/>
  <c r="BF664"/>
  <c r="T664"/>
  <c r="R664"/>
  <c r="P664"/>
  <c r="BI660"/>
  <c r="BH660"/>
  <c r="BG660"/>
  <c r="BF660"/>
  <c r="T660"/>
  <c r="R660"/>
  <c r="P660"/>
  <c r="BI656"/>
  <c r="BH656"/>
  <c r="BG656"/>
  <c r="BF656"/>
  <c r="T656"/>
  <c r="R656"/>
  <c r="P656"/>
  <c r="BI651"/>
  <c r="BH651"/>
  <c r="BG651"/>
  <c r="BF651"/>
  <c r="T651"/>
  <c r="R651"/>
  <c r="P651"/>
  <c r="BI648"/>
  <c r="BH648"/>
  <c r="BG648"/>
  <c r="BF648"/>
  <c r="T648"/>
  <c r="R648"/>
  <c r="P648"/>
  <c r="BI646"/>
  <c r="BH646"/>
  <c r="BG646"/>
  <c r="BF646"/>
  <c r="T646"/>
  <c r="R646"/>
  <c r="P646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5"/>
  <c r="BH635"/>
  <c r="BG635"/>
  <c r="BF635"/>
  <c r="T635"/>
  <c r="R635"/>
  <c r="P635"/>
  <c r="BI632"/>
  <c r="BH632"/>
  <c r="BG632"/>
  <c r="BF632"/>
  <c r="T632"/>
  <c r="R632"/>
  <c r="P632"/>
  <c r="BI629"/>
  <c r="BH629"/>
  <c r="BG629"/>
  <c r="BF629"/>
  <c r="T629"/>
  <c r="R629"/>
  <c r="P629"/>
  <c r="BI626"/>
  <c r="BH626"/>
  <c r="BG626"/>
  <c r="BF626"/>
  <c r="T626"/>
  <c r="R626"/>
  <c r="P626"/>
  <c r="BI621"/>
  <c r="BH621"/>
  <c r="BG621"/>
  <c r="BF621"/>
  <c r="T621"/>
  <c r="R621"/>
  <c r="P621"/>
  <c r="BI616"/>
  <c r="BH616"/>
  <c r="BG616"/>
  <c r="BF616"/>
  <c r="T616"/>
  <c r="R616"/>
  <c r="P616"/>
  <c r="BI611"/>
  <c r="BH611"/>
  <c r="BG611"/>
  <c r="BF611"/>
  <c r="T611"/>
  <c r="R611"/>
  <c r="P611"/>
  <c r="BI607"/>
  <c r="BH607"/>
  <c r="BG607"/>
  <c r="BF607"/>
  <c r="T607"/>
  <c r="R607"/>
  <c r="P607"/>
  <c r="BI603"/>
  <c r="BH603"/>
  <c r="BG603"/>
  <c r="BF603"/>
  <c r="T603"/>
  <c r="R603"/>
  <c r="P603"/>
  <c r="BI598"/>
  <c r="BH598"/>
  <c r="BG598"/>
  <c r="BF598"/>
  <c r="T598"/>
  <c r="R598"/>
  <c r="P598"/>
  <c r="BI596"/>
  <c r="BH596"/>
  <c r="BG596"/>
  <c r="BF596"/>
  <c r="T596"/>
  <c r="R596"/>
  <c r="P596"/>
  <c r="BI592"/>
  <c r="BH592"/>
  <c r="BG592"/>
  <c r="BF592"/>
  <c r="T592"/>
  <c r="R592"/>
  <c r="P592"/>
  <c r="BI588"/>
  <c r="BH588"/>
  <c r="BG588"/>
  <c r="BF588"/>
  <c r="T588"/>
  <c r="R588"/>
  <c r="P588"/>
  <c r="BI584"/>
  <c r="BH584"/>
  <c r="BG584"/>
  <c r="BF584"/>
  <c r="T584"/>
  <c r="R584"/>
  <c r="P584"/>
  <c r="BI582"/>
  <c r="BH582"/>
  <c r="BG582"/>
  <c r="BF582"/>
  <c r="T582"/>
  <c r="R582"/>
  <c r="P582"/>
  <c r="BI578"/>
  <c r="BH578"/>
  <c r="BG578"/>
  <c r="BF578"/>
  <c r="T578"/>
  <c r="R578"/>
  <c r="P578"/>
  <c r="BI574"/>
  <c r="BH574"/>
  <c r="BG574"/>
  <c r="BF574"/>
  <c r="T574"/>
  <c r="R574"/>
  <c r="P574"/>
  <c r="BI571"/>
  <c r="BH571"/>
  <c r="BG571"/>
  <c r="BF571"/>
  <c r="T571"/>
  <c r="R571"/>
  <c r="P571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7"/>
  <c r="BH557"/>
  <c r="BG557"/>
  <c r="BF557"/>
  <c r="T557"/>
  <c r="R557"/>
  <c r="P557"/>
  <c r="BI554"/>
  <c r="BH554"/>
  <c r="BG554"/>
  <c r="BF554"/>
  <c r="T554"/>
  <c r="R554"/>
  <c r="P554"/>
  <c r="BI549"/>
  <c r="BH549"/>
  <c r="BG549"/>
  <c r="BF549"/>
  <c r="T549"/>
  <c r="R549"/>
  <c r="P549"/>
  <c r="BI544"/>
  <c r="BH544"/>
  <c r="BG544"/>
  <c r="BF544"/>
  <c r="T544"/>
  <c r="R544"/>
  <c r="P544"/>
  <c r="BI539"/>
  <c r="BH539"/>
  <c r="BG539"/>
  <c r="BF539"/>
  <c r="T539"/>
  <c r="R539"/>
  <c r="P539"/>
  <c r="BI534"/>
  <c r="BH534"/>
  <c r="BG534"/>
  <c r="BF534"/>
  <c r="T534"/>
  <c r="R534"/>
  <c r="P534"/>
  <c r="BI532"/>
  <c r="BH532"/>
  <c r="BG532"/>
  <c r="BF532"/>
  <c r="T532"/>
  <c r="R532"/>
  <c r="P532"/>
  <c r="BI529"/>
  <c r="BH529"/>
  <c r="BG529"/>
  <c r="BF529"/>
  <c r="T529"/>
  <c r="R529"/>
  <c r="P529"/>
  <c r="BI525"/>
  <c r="BH525"/>
  <c r="BG525"/>
  <c r="BF525"/>
  <c r="T525"/>
  <c r="R525"/>
  <c r="P525"/>
  <c r="BI522"/>
  <c r="BH522"/>
  <c r="BG522"/>
  <c r="BF522"/>
  <c r="T522"/>
  <c r="R522"/>
  <c r="P522"/>
  <c r="BI518"/>
  <c r="BH518"/>
  <c r="BG518"/>
  <c r="BF518"/>
  <c r="T518"/>
  <c r="R518"/>
  <c r="P518"/>
  <c r="BI515"/>
  <c r="BH515"/>
  <c r="BG515"/>
  <c r="BF515"/>
  <c r="T515"/>
  <c r="R515"/>
  <c r="P515"/>
  <c r="BI511"/>
  <c r="BH511"/>
  <c r="BG511"/>
  <c r="BF511"/>
  <c r="T511"/>
  <c r="R511"/>
  <c r="P511"/>
  <c r="BI508"/>
  <c r="BH508"/>
  <c r="BG508"/>
  <c r="BF508"/>
  <c r="T508"/>
  <c r="R508"/>
  <c r="P508"/>
  <c r="BI504"/>
  <c r="BH504"/>
  <c r="BG504"/>
  <c r="BF504"/>
  <c r="T504"/>
  <c r="R504"/>
  <c r="P504"/>
  <c r="BI499"/>
  <c r="BH499"/>
  <c r="BG499"/>
  <c r="BF499"/>
  <c r="T499"/>
  <c r="R499"/>
  <c r="P499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9"/>
  <c r="BH479"/>
  <c r="BG479"/>
  <c r="BF479"/>
  <c r="T479"/>
  <c r="R479"/>
  <c r="P479"/>
  <c r="BI475"/>
  <c r="BH475"/>
  <c r="BG475"/>
  <c r="BF475"/>
  <c r="T475"/>
  <c r="R475"/>
  <c r="P475"/>
  <c r="BI471"/>
  <c r="BH471"/>
  <c r="BG471"/>
  <c r="BF471"/>
  <c r="T471"/>
  <c r="R471"/>
  <c r="P471"/>
  <c r="BI466"/>
  <c r="BH466"/>
  <c r="BG466"/>
  <c r="BF466"/>
  <c r="T466"/>
  <c r="R466"/>
  <c r="P466"/>
  <c r="BI461"/>
  <c r="BH461"/>
  <c r="BG461"/>
  <c r="BF461"/>
  <c r="T461"/>
  <c r="R461"/>
  <c r="P461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4"/>
  <c r="BH444"/>
  <c r="BG444"/>
  <c r="BF444"/>
  <c r="T444"/>
  <c r="R444"/>
  <c r="P444"/>
  <c r="BI439"/>
  <c r="BH439"/>
  <c r="BG439"/>
  <c r="BF439"/>
  <c r="T439"/>
  <c r="R439"/>
  <c r="P439"/>
  <c r="BI434"/>
  <c r="BH434"/>
  <c r="BG434"/>
  <c r="BF434"/>
  <c r="T434"/>
  <c r="R434"/>
  <c r="P434"/>
  <c r="BI429"/>
  <c r="BH429"/>
  <c r="BG429"/>
  <c r="BF429"/>
  <c r="T429"/>
  <c r="R429"/>
  <c r="P429"/>
  <c r="BI424"/>
  <c r="BH424"/>
  <c r="BG424"/>
  <c r="BF424"/>
  <c r="T424"/>
  <c r="R424"/>
  <c r="P424"/>
  <c r="BI419"/>
  <c r="BH419"/>
  <c r="BG419"/>
  <c r="BF419"/>
  <c r="T419"/>
  <c r="R419"/>
  <c r="P419"/>
  <c r="BI414"/>
  <c r="BH414"/>
  <c r="BG414"/>
  <c r="BF414"/>
  <c r="T414"/>
  <c r="R414"/>
  <c r="P414"/>
  <c r="BI409"/>
  <c r="BH409"/>
  <c r="BG409"/>
  <c r="BF409"/>
  <c r="T409"/>
  <c r="R409"/>
  <c r="P409"/>
  <c r="BI404"/>
  <c r="BH404"/>
  <c r="BG404"/>
  <c r="BF404"/>
  <c r="T404"/>
  <c r="R404"/>
  <c r="P404"/>
  <c r="BI400"/>
  <c r="BH400"/>
  <c r="BG400"/>
  <c r="BF400"/>
  <c r="T400"/>
  <c r="R400"/>
  <c r="P400"/>
  <c r="BI395"/>
  <c r="BH395"/>
  <c r="BG395"/>
  <c r="BF395"/>
  <c r="T395"/>
  <c r="R395"/>
  <c r="P395"/>
  <c r="BI393"/>
  <c r="BH393"/>
  <c r="BG393"/>
  <c r="BF393"/>
  <c r="T393"/>
  <c r="R393"/>
  <c r="P393"/>
  <c r="BI389"/>
  <c r="BH389"/>
  <c r="BG389"/>
  <c r="BF389"/>
  <c r="T389"/>
  <c r="R389"/>
  <c r="P389"/>
  <c r="BI381"/>
  <c r="BH381"/>
  <c r="BG381"/>
  <c r="BF381"/>
  <c r="T381"/>
  <c r="R381"/>
  <c r="P381"/>
  <c r="BI377"/>
  <c r="BH377"/>
  <c r="BG377"/>
  <c r="BF377"/>
  <c r="T377"/>
  <c r="R377"/>
  <c r="P377"/>
  <c r="BI372"/>
  <c r="BH372"/>
  <c r="BG372"/>
  <c r="BF372"/>
  <c r="T372"/>
  <c r="R372"/>
  <c r="P372"/>
  <c r="BI368"/>
  <c r="BH368"/>
  <c r="BG368"/>
  <c r="BF368"/>
  <c r="T368"/>
  <c r="R368"/>
  <c r="P368"/>
  <c r="BI363"/>
  <c r="BH363"/>
  <c r="BG363"/>
  <c r="BF363"/>
  <c r="T363"/>
  <c r="R363"/>
  <c r="P363"/>
  <c r="BI358"/>
  <c r="BH358"/>
  <c r="BG358"/>
  <c r="BF358"/>
  <c r="T358"/>
  <c r="R358"/>
  <c r="P358"/>
  <c r="BI354"/>
  <c r="BH354"/>
  <c r="BG354"/>
  <c r="BF354"/>
  <c r="T354"/>
  <c r="R354"/>
  <c r="P354"/>
  <c r="BI349"/>
  <c r="BH349"/>
  <c r="BG349"/>
  <c r="BF349"/>
  <c r="T349"/>
  <c r="R349"/>
  <c r="P349"/>
  <c r="BI345"/>
  <c r="BH345"/>
  <c r="BG345"/>
  <c r="BF345"/>
  <c r="T345"/>
  <c r="R345"/>
  <c r="P345"/>
  <c r="BI340"/>
  <c r="BH340"/>
  <c r="BG340"/>
  <c r="BF340"/>
  <c r="T340"/>
  <c r="R340"/>
  <c r="P340"/>
  <c r="BI335"/>
  <c r="BH335"/>
  <c r="BG335"/>
  <c r="BF335"/>
  <c r="T335"/>
  <c r="R335"/>
  <c r="P335"/>
  <c r="BI330"/>
  <c r="BH330"/>
  <c r="BG330"/>
  <c r="BF330"/>
  <c r="T330"/>
  <c r="R330"/>
  <c r="P330"/>
  <c r="BI325"/>
  <c r="BH325"/>
  <c r="BG325"/>
  <c r="BF325"/>
  <c r="T325"/>
  <c r="R325"/>
  <c r="P325"/>
  <c r="BI320"/>
  <c r="BH320"/>
  <c r="BG320"/>
  <c r="BF320"/>
  <c r="T320"/>
  <c r="R320"/>
  <c r="P320"/>
  <c r="BI315"/>
  <c r="BH315"/>
  <c r="BG315"/>
  <c r="BF315"/>
  <c r="T315"/>
  <c r="R315"/>
  <c r="P315"/>
  <c r="BI310"/>
  <c r="BH310"/>
  <c r="BG310"/>
  <c r="BF310"/>
  <c r="T310"/>
  <c r="R310"/>
  <c r="P310"/>
  <c r="BI306"/>
  <c r="BH306"/>
  <c r="BG306"/>
  <c r="BF306"/>
  <c r="T306"/>
  <c r="R306"/>
  <c r="P306"/>
  <c r="BI301"/>
  <c r="BH301"/>
  <c r="BG301"/>
  <c r="BF301"/>
  <c r="T301"/>
  <c r="R301"/>
  <c r="P301"/>
  <c r="BI296"/>
  <c r="BH296"/>
  <c r="BG296"/>
  <c r="BF296"/>
  <c r="T296"/>
  <c r="R296"/>
  <c r="P296"/>
  <c r="BI291"/>
  <c r="BH291"/>
  <c r="BG291"/>
  <c r="BF291"/>
  <c r="T291"/>
  <c r="R291"/>
  <c r="P291"/>
  <c r="BI287"/>
  <c r="BH287"/>
  <c r="BG287"/>
  <c r="BF287"/>
  <c r="T287"/>
  <c r="R287"/>
  <c r="P287"/>
  <c r="BI282"/>
  <c r="BH282"/>
  <c r="BG282"/>
  <c r="BF282"/>
  <c r="T282"/>
  <c r="R282"/>
  <c r="P282"/>
  <c r="BI277"/>
  <c r="BH277"/>
  <c r="BG277"/>
  <c r="BF277"/>
  <c r="T277"/>
  <c r="R277"/>
  <c r="P277"/>
  <c r="BI272"/>
  <c r="BH272"/>
  <c r="BG272"/>
  <c r="BF272"/>
  <c r="T272"/>
  <c r="T271"/>
  <c r="R272"/>
  <c r="R271"/>
  <c r="P272"/>
  <c r="P271"/>
  <c r="BI266"/>
  <c r="BH266"/>
  <c r="BG266"/>
  <c r="BF266"/>
  <c r="T266"/>
  <c r="R266"/>
  <c r="P266"/>
  <c r="BI261"/>
  <c r="BH261"/>
  <c r="BG261"/>
  <c r="BF261"/>
  <c r="T261"/>
  <c r="R261"/>
  <c r="P261"/>
  <c r="BI256"/>
  <c r="BH256"/>
  <c r="BG256"/>
  <c r="BF256"/>
  <c r="T256"/>
  <c r="R256"/>
  <c r="P256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122"/>
  <c r="J20"/>
  <c r="J18"/>
  <c r="E18"/>
  <c r="F123"/>
  <c r="J17"/>
  <c r="J15"/>
  <c r="E15"/>
  <c r="F91"/>
  <c r="J14"/>
  <c r="J12"/>
  <c r="J120"/>
  <c r="E7"/>
  <c r="E116"/>
  <c i="1" r="L90"/>
  <c r="AM90"/>
  <c r="AM89"/>
  <c r="L89"/>
  <c r="AM87"/>
  <c r="L87"/>
  <c r="L85"/>
  <c r="L84"/>
  <c i="2" r="BK788"/>
  <c r="BK732"/>
  <c r="BK629"/>
  <c r="J534"/>
  <c r="J393"/>
  <c r="J320"/>
  <c r="BK216"/>
  <c r="BK798"/>
  <c r="J764"/>
  <c r="J640"/>
  <c r="BK522"/>
  <c r="J429"/>
  <c r="BK139"/>
  <c r="J711"/>
  <c r="BK626"/>
  <c r="J414"/>
  <c r="BK306"/>
  <c r="J185"/>
  <c r="BK717"/>
  <c r="BK588"/>
  <c r="BK461"/>
  <c r="BK372"/>
  <c r="BK277"/>
  <c r="BK155"/>
  <c r="J626"/>
  <c r="BK549"/>
  <c r="BK453"/>
  <c r="BK330"/>
  <c r="BK185"/>
  <c r="J745"/>
  <c r="J683"/>
  <c r="J611"/>
  <c r="BK495"/>
  <c r="BK404"/>
  <c r="BK261"/>
  <c r="J139"/>
  <c r="BK646"/>
  <c r="BK554"/>
  <c r="BK471"/>
  <c r="BK335"/>
  <c r="BK229"/>
  <c r="J144"/>
  <c r="BK539"/>
  <c r="BK449"/>
  <c r="J340"/>
  <c r="BK251"/>
  <c r="J165"/>
  <c r="J801"/>
  <c r="J668"/>
  <c r="BK616"/>
  <c r="J567"/>
  <c r="J444"/>
  <c r="BK345"/>
  <c r="BK212"/>
  <c r="J788"/>
  <c r="BK759"/>
  <c r="J598"/>
  <c r="BK518"/>
  <c r="J291"/>
  <c r="BK772"/>
  <c r="BK678"/>
  <c r="J491"/>
  <c r="BK358"/>
  <c r="BK287"/>
  <c r="BK144"/>
  <c r="BK656"/>
  <c r="J539"/>
  <c r="BK389"/>
  <c r="BK291"/>
  <c r="J193"/>
  <c r="J621"/>
  <c r="J532"/>
  <c r="J381"/>
  <c r="J310"/>
  <c r="J229"/>
  <c r="BK170"/>
  <c r="BK705"/>
  <c r="J651"/>
  <c r="J544"/>
  <c r="BK466"/>
  <c r="BK272"/>
  <c r="BK207"/>
  <c r="BK693"/>
  <c r="J582"/>
  <c r="BK504"/>
  <c r="BK400"/>
  <c r="J306"/>
  <c r="BK256"/>
  <c r="J203"/>
  <c r="BK660"/>
  <c r="BK567"/>
  <c r="BK508"/>
  <c r="J419"/>
  <c r="BK266"/>
  <c r="J216"/>
  <c r="BK134"/>
  <c r="J798"/>
  <c r="J772"/>
  <c r="BK635"/>
  <c r="J584"/>
  <c r="BK525"/>
  <c r="BK409"/>
  <c r="BK363"/>
  <c r="BK310"/>
  <c r="J224"/>
  <c r="BK165"/>
  <c r="BK777"/>
  <c r="BK754"/>
  <c r="J697"/>
  <c r="BK638"/>
  <c r="J561"/>
  <c r="J508"/>
  <c r="BK434"/>
  <c r="J180"/>
  <c r="BK745"/>
  <c r="J705"/>
  <c r="J529"/>
  <c r="J479"/>
  <c r="BK381"/>
  <c r="J212"/>
  <c r="J759"/>
  <c r="J660"/>
  <c r="J574"/>
  <c r="BK414"/>
  <c r="J345"/>
  <c r="J240"/>
  <c r="J198"/>
  <c r="BK651"/>
  <c r="J632"/>
  <c r="J564"/>
  <c r="J475"/>
  <c r="J372"/>
  <c r="BK325"/>
  <c r="J277"/>
  <c r="J175"/>
  <c r="BK750"/>
  <c r="BK697"/>
  <c r="J656"/>
  <c r="J549"/>
  <c r="J483"/>
  <c r="BK419"/>
  <c r="J296"/>
  <c r="BK238"/>
  <c r="BK700"/>
  <c r="J642"/>
  <c r="BK584"/>
  <c r="J515"/>
  <c r="J495"/>
  <c r="J389"/>
  <c r="J287"/>
  <c r="J245"/>
  <c r="J188"/>
  <c r="BK129"/>
  <c r="J603"/>
  <c r="BK511"/>
  <c r="J453"/>
  <c r="J400"/>
  <c r="BK320"/>
  <c r="J233"/>
  <c r="J207"/>
  <c r="J804"/>
  <c r="J741"/>
  <c r="BK598"/>
  <c r="J518"/>
  <c r="J377"/>
  <c r="J248"/>
  <c r="BK804"/>
  <c r="BK764"/>
  <c r="J700"/>
  <c r="J616"/>
  <c r="BK532"/>
  <c r="BK479"/>
  <c r="BK188"/>
  <c r="J736"/>
  <c r="BK592"/>
  <c r="J424"/>
  <c r="J256"/>
  <c r="J750"/>
  <c r="J635"/>
  <c r="BK544"/>
  <c r="BK393"/>
  <c r="BK315"/>
  <c r="J231"/>
  <c r="J149"/>
  <c r="BK640"/>
  <c r="BK571"/>
  <c r="BK515"/>
  <c r="J363"/>
  <c r="J301"/>
  <c r="BK220"/>
  <c r="BK727"/>
  <c r="BK664"/>
  <c r="BK603"/>
  <c r="J487"/>
  <c r="BK368"/>
  <c r="J266"/>
  <c r="BK198"/>
  <c r="J717"/>
  <c r="J592"/>
  <c r="J499"/>
  <c r="BK429"/>
  <c r="J368"/>
  <c r="J272"/>
  <c r="BK193"/>
  <c r="J648"/>
  <c r="BK557"/>
  <c r="BK491"/>
  <c r="BK395"/>
  <c r="BK240"/>
  <c r="J155"/>
  <c r="BK785"/>
  <c r="J754"/>
  <c r="BK632"/>
  <c r="J578"/>
  <c r="BK439"/>
  <c r="BK354"/>
  <c r="BK301"/>
  <c r="BK203"/>
  <c r="J785"/>
  <c r="BK711"/>
  <c r="J664"/>
  <c r="J571"/>
  <c r="BK487"/>
  <c r="J409"/>
  <c r="J134"/>
  <c r="J722"/>
  <c r="BK578"/>
  <c r="J504"/>
  <c r="J315"/>
  <c r="BK149"/>
  <c r="BK688"/>
  <c r="BK582"/>
  <c r="BK424"/>
  <c r="J325"/>
  <c r="BK224"/>
  <c r="BK668"/>
  <c r="BK607"/>
  <c r="J557"/>
  <c r="J466"/>
  <c r="BK349"/>
  <c r="J261"/>
  <c r="BK160"/>
  <c r="J688"/>
  <c r="J629"/>
  <c r="J511"/>
  <c r="BK475"/>
  <c r="J358"/>
  <c r="BK245"/>
  <c r="J727"/>
  <c r="J607"/>
  <c r="J525"/>
  <c r="J449"/>
  <c r="BK377"/>
  <c r="BK248"/>
  <c r="J160"/>
  <c r="BK611"/>
  <c r="BK534"/>
  <c r="BK444"/>
  <c r="J335"/>
  <c r="J236"/>
  <c r="BK180"/>
  <c r="J129"/>
  <c r="J777"/>
  <c r="J638"/>
  <c r="J596"/>
  <c r="BK564"/>
  <c r="J434"/>
  <c r="J330"/>
  <c r="J238"/>
  <c r="BK801"/>
  <c r="J732"/>
  <c r="BK683"/>
  <c r="J554"/>
  <c r="J461"/>
  <c r="BK236"/>
  <c i="1" r="AS94"/>
  <c i="2" r="J646"/>
  <c r="BK561"/>
  <c r="J471"/>
  <c r="BK296"/>
  <c r="BK722"/>
  <c r="BK621"/>
  <c r="BK457"/>
  <c r="J354"/>
  <c r="J220"/>
  <c r="BK642"/>
  <c r="J588"/>
  <c r="J522"/>
  <c r="J404"/>
  <c r="BK340"/>
  <c r="J251"/>
  <c r="BK741"/>
  <c r="J693"/>
  <c r="BK648"/>
  <c r="BK499"/>
  <c r="J457"/>
  <c r="J349"/>
  <c r="BK233"/>
  <c r="BK736"/>
  <c r="J678"/>
  <c r="BK574"/>
  <c r="BK483"/>
  <c r="J395"/>
  <c r="J282"/>
  <c r="J170"/>
  <c r="BK596"/>
  <c r="BK529"/>
  <c r="J439"/>
  <c r="BK282"/>
  <c r="BK231"/>
  <c r="BK175"/>
  <c l="1" r="P128"/>
  <c r="P154"/>
  <c r="P197"/>
  <c r="T247"/>
  <c r="BK128"/>
  <c r="J128"/>
  <c r="J98"/>
  <c r="BK154"/>
  <c r="J154"/>
  <c r="J99"/>
  <c r="BK197"/>
  <c r="J197"/>
  <c r="J100"/>
  <c r="BK247"/>
  <c r="J247"/>
  <c r="J101"/>
  <c r="R300"/>
  <c r="T300"/>
  <c r="P300"/>
  <c r="BK650"/>
  <c r="J650"/>
  <c r="J106"/>
  <c r="T128"/>
  <c r="R154"/>
  <c r="T197"/>
  <c r="P247"/>
  <c r="P276"/>
  <c r="T276"/>
  <c r="P650"/>
  <c r="BK300"/>
  <c r="J300"/>
  <c r="J105"/>
  <c r="R650"/>
  <c r="R128"/>
  <c r="T154"/>
  <c r="R197"/>
  <c r="R247"/>
  <c r="BK276"/>
  <c r="J276"/>
  <c r="J104"/>
  <c r="R276"/>
  <c r="T650"/>
  <c r="BK271"/>
  <c r="J271"/>
  <c r="J102"/>
  <c r="J92"/>
  <c r="BE144"/>
  <c r="BE188"/>
  <c r="BE272"/>
  <c r="BE310"/>
  <c r="BE325"/>
  <c r="BE349"/>
  <c r="BE368"/>
  <c r="BE532"/>
  <c r="BE561"/>
  <c r="BE564"/>
  <c r="BE588"/>
  <c r="BE632"/>
  <c r="E85"/>
  <c r="J91"/>
  <c r="F122"/>
  <c r="BE180"/>
  <c r="BE212"/>
  <c r="BE231"/>
  <c r="BE233"/>
  <c r="BE238"/>
  <c r="BE330"/>
  <c r="BE358"/>
  <c r="BE414"/>
  <c r="BE567"/>
  <c r="BE571"/>
  <c r="BE598"/>
  <c r="BE611"/>
  <c r="BE621"/>
  <c r="BE638"/>
  <c r="BE640"/>
  <c r="BE656"/>
  <c r="BE688"/>
  <c r="BE697"/>
  <c r="F92"/>
  <c r="BE277"/>
  <c r="BE282"/>
  <c r="BE389"/>
  <c r="BE395"/>
  <c r="BE409"/>
  <c r="BE424"/>
  <c r="BE453"/>
  <c r="BE518"/>
  <c r="BE522"/>
  <c r="BE574"/>
  <c r="BE592"/>
  <c r="BE596"/>
  <c r="J89"/>
  <c r="BE129"/>
  <c r="BE149"/>
  <c r="BE165"/>
  <c r="BE236"/>
  <c r="BE320"/>
  <c r="BE354"/>
  <c r="BE419"/>
  <c r="BE434"/>
  <c r="BE483"/>
  <c r="BE491"/>
  <c r="BE525"/>
  <c r="BE534"/>
  <c r="BE539"/>
  <c r="BE544"/>
  <c r="BE648"/>
  <c r="BE134"/>
  <c r="BE139"/>
  <c r="BE170"/>
  <c r="BE185"/>
  <c r="BE301"/>
  <c r="BE306"/>
  <c r="BE429"/>
  <c r="BE508"/>
  <c r="BE511"/>
  <c r="BE515"/>
  <c r="BE626"/>
  <c r="BE642"/>
  <c r="BE646"/>
  <c r="BE683"/>
  <c r="BE711"/>
  <c r="BE736"/>
  <c r="BE754"/>
  <c r="BE160"/>
  <c r="BE216"/>
  <c r="BE220"/>
  <c r="BE224"/>
  <c r="BE229"/>
  <c r="BE240"/>
  <c r="BE245"/>
  <c r="BE248"/>
  <c r="BE345"/>
  <c r="BE372"/>
  <c r="BE400"/>
  <c r="BE439"/>
  <c r="BE444"/>
  <c r="BE449"/>
  <c r="BE495"/>
  <c r="BE499"/>
  <c r="BE529"/>
  <c r="BE557"/>
  <c r="BE584"/>
  <c r="BE616"/>
  <c r="BE629"/>
  <c r="BE664"/>
  <c r="BE668"/>
  <c r="BE700"/>
  <c r="BE717"/>
  <c r="BE732"/>
  <c r="BE750"/>
  <c r="BE175"/>
  <c r="BE193"/>
  <c r="BE203"/>
  <c r="BE207"/>
  <c r="BE261"/>
  <c r="BE266"/>
  <c r="BE296"/>
  <c r="BE363"/>
  <c r="BE377"/>
  <c r="BE381"/>
  <c r="BE393"/>
  <c r="BE549"/>
  <c r="BE578"/>
  <c r="BE582"/>
  <c r="BE603"/>
  <c r="BE607"/>
  <c r="BE635"/>
  <c r="BE651"/>
  <c r="BE678"/>
  <c r="BE693"/>
  <c r="BE705"/>
  <c r="BE741"/>
  <c r="BE745"/>
  <c r="BE764"/>
  <c r="BE788"/>
  <c r="BE801"/>
  <c r="BE804"/>
  <c r="BE155"/>
  <c r="BE198"/>
  <c r="BE251"/>
  <c r="BE256"/>
  <c r="BE287"/>
  <c r="BE291"/>
  <c r="BE315"/>
  <c r="BE335"/>
  <c r="BE340"/>
  <c r="BE404"/>
  <c r="BE457"/>
  <c r="BE461"/>
  <c r="BE466"/>
  <c r="BE471"/>
  <c r="BE475"/>
  <c r="BE479"/>
  <c r="BE487"/>
  <c r="BE504"/>
  <c r="BE554"/>
  <c r="BE660"/>
  <c r="BE722"/>
  <c r="BE727"/>
  <c r="BE759"/>
  <c r="BE772"/>
  <c r="BE777"/>
  <c r="BE785"/>
  <c r="BE798"/>
  <c r="F35"/>
  <c i="1" r="BB95"/>
  <c r="BB94"/>
  <c r="W31"/>
  <c i="2" r="F36"/>
  <c i="1" r="BC95"/>
  <c r="BC94"/>
  <c r="AY94"/>
  <c i="2" r="F34"/>
  <c i="1" r="BA95"/>
  <c r="BA94"/>
  <c r="W30"/>
  <c i="2" r="F37"/>
  <c i="1" r="BD95"/>
  <c r="BD94"/>
  <c r="W33"/>
  <c i="2" r="J34"/>
  <c i="1" r="AW95"/>
  <c i="2" l="1" r="R127"/>
  <c r="R126"/>
  <c r="T275"/>
  <c r="R275"/>
  <c r="P275"/>
  <c r="T127"/>
  <c r="T126"/>
  <c r="P127"/>
  <c r="P126"/>
  <c i="1" r="AU95"/>
  <c i="2" r="BK127"/>
  <c r="J127"/>
  <c r="J97"/>
  <c r="BK275"/>
  <c r="J275"/>
  <c r="J103"/>
  <c i="1" r="AX94"/>
  <c r="AW94"/>
  <c r="AK30"/>
  <c i="2" r="J33"/>
  <c i="1" r="AV95"/>
  <c r="AT95"/>
  <c r="AU94"/>
  <c r="W32"/>
  <c i="2" r="F33"/>
  <c i="1" r="AZ95"/>
  <c r="AZ94"/>
  <c r="W29"/>
  <c i="2" l="1" r="BK126"/>
  <c r="J126"/>
  <c r="J96"/>
  <c i="1" r="AV94"/>
  <c r="AK29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<sst xmlns="http://schemas.openxmlformats.org/spreadsheetml/2006/main">
  <si>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</si>
  <si>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</si>
  <si>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</si>
  <si>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</si>
  <si>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</si>
  <si>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{0eb1969d-7a18-4dab-8b41-b56327e8e883}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</si>
  <si>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</si>
  <si>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</si>
  <si>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</si>
  <si>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</si>
  <si>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</si>
  <si>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</si>
  <si>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</si>
  <si>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</si>
  <si>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01042023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</si>
  <si>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</si>
  <si>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</si>
  <si>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 Ostřešany - křižovatka silnic III-34026 a III-34030 se SSZ</t>
  </si>
  <si>
    <t>KSO:</t>
  </si>
  <si>
    <t>CC-CZ:</t>
  </si>
  <si>
    <t>Místo:</t>
  </si>
  <si>
    <t xml:space="preserve"> </t>
  </si>
  <si>
    <t>Datum:</t>
  </si>
  <si>
    <t>1. 4. 2023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</si>
  <si>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</si>
  <si>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</si>
  <si>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</si>
  <si>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</si>
  <si>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</si>
  <si>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</si>
  <si>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</si>
  <si>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</si>
  <si>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</si>
  <si>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</si>
  <si>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</si>
  <si>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</si>
  <si>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</si>
  <si>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</si>
  <si>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</si>
  <si>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</si>
  <si>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</si>
  <si>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</si>
  <si>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</si>
  <si>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</si>
  <si>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</si>
  <si>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</si>
  <si>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</si>
  <si>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</si>
  <si>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</si>
  <si>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</si>
  <si>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</si>
  <si>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</si>
  <si>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</si>
  <si>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</si>
  <si>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</si>
  <si>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</si>
  <si>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</si>
  <si>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</si>
  <si>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</si>
  <si>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</si>
  <si>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</si>
  <si>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</si>
  <si>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</si>
  <si>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</si>
  <si>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</si>
  <si>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</si>
  <si>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</si>
  <si>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</si>
  <si>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</si>
  <si>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</si>
  <si>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</si>
  <si>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</si>
  <si>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</si>
  <si>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</si>
  <si>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</si>
  <si>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</si>
  <si>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</si>
  <si>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</si>
  <si>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440</t>
  </si>
  <si>
    <t>Světelné signali...</t>
  </si>
  <si>
    <t>STA</t>
  </si>
  <si>
    <t>1</t>
  </si>
  <si>
    <t>{063a58f4-c063-4e1d-850a-de5b509efc14}</t>
  </si>
  <si>
    <t>2</t>
  </si>
  <si>
    <t>KRYCÍ LIST SOUPISU PRACÍ</t>
  </si>
  <si>
    <t>Objekt:</t>
  </si>
  <si>
    <t>SO 440 - Světelné signali...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</si>
  <si>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</si>
  <si>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</si>
  <si>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</si>
  <si>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</si>
  <si>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</si>
  <si>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</si>
  <si>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</si>
  <si>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</si>
  <si>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</si>
  <si>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</si>
  <si>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</si>
  <si>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</si>
  <si>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</si>
  <si>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</si>
  <si>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</si>
  <si>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</si>
  <si>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</si>
  <si>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</si>
  <si>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</si>
  <si>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</si>
  <si>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</si>
  <si>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</si>
  <si>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</si>
  <si>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</si>
  <si>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</si>
  <si>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</si>
  <si>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</si>
  <si>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</si>
  <si>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</si>
  <si>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</si>
  <si>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</si>
  <si>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</si>
  <si>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</si>
  <si>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</si>
  <si>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</si>
  <si>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</si>
  <si>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2023 01</t>
  </si>
  <si>
    <t>4</t>
  </si>
  <si>
    <t>PP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</si>
  <si>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</si>
  <si>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Online PSC</t>
  </si>
  <si>
    <t>https://podminky.urs.cz/item/CS_URS_2023_01/113106123</t>
  </si>
  <si>
    <t>VV</t>
  </si>
  <si>
    <t>94,7</t>
  </si>
  <si>
    <t>Součet</t>
  </si>
  <si>
    <t>113107132</t>
  </si>
  <si>
    <t>Odstranění podkladu z betonu prostého tl přes 150 do 300 mm ručně</t>
  </si>
  <si>
    <t>Odstranění podkladů nebo krytů ručně s přemístěním hmot na skládku na vzdálenost do 3 m nebo s naložením na dopravní prostředek z betonu prostého, o tl. vrstvy přes 150 do 300 mm</t>
  </si>
  <si>
    <t>https://podminky.urs.cz/item/CS_URS_2023_01/113107132</t>
  </si>
  <si>
    <t>10,2</t>
  </si>
  <si>
    <t>3</t>
  </si>
  <si>
    <t>113202111</t>
  </si>
  <si>
    <t>Vytrhání obrub krajníků obrubníků stojatých</t>
  </si>
  <si>
    <t>m</t>
  </si>
  <si>
    <t>6</t>
  </si>
  <si>
    <t>Vytrhání obrub s vybouráním lože, s přemístěním hmot na skládku na vzdálenost do 3 m nebo s naložením na dopravní prostředek z krajníků nebo obrubníků stojatých</t>
  </si>
  <si>
    <t>https://podminky.urs.cz/item/CS_URS_2023_01/113202111</t>
  </si>
  <si>
    <t>2*1,5</t>
  </si>
  <si>
    <t>113107022</t>
  </si>
  <si>
    <t>Odstranění podkladu z kameniva drceného tl přes 100 do 200 mm při překopech ručně</t>
  </si>
  <si>
    <t>8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</si>
  <si>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</si>
  <si>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https://podminky.urs.cz/item/CS_URS_2023_01/113107022</t>
  </si>
  <si>
    <t>76,3</t>
  </si>
  <si>
    <t>5</t>
  </si>
  <si>
    <t>113107144</t>
  </si>
  <si>
    <t>Odstranění podkladu živičného tl přes 150 do 200 mm ručně</t>
  </si>
  <si>
    <t>10</t>
  </si>
  <si>
    <t>Odstranění podkladů nebo krytů ručně s přemístěním hmot na skládku na vzdálenost do 3 m nebo s naložením na dopravní prostředek živičných, o tl. vrstvy přes 150 do 200 mm</t>
  </si>
  <si>
    <t>https://podminky.urs.cz/item/CS_URS_2023_01/113107144</t>
  </si>
  <si>
    <t>20,4</t>
  </si>
  <si>
    <t>Komunikace pozemní</t>
  </si>
  <si>
    <t>564801112</t>
  </si>
  <si>
    <t>Podklad ze štěrkodrtě ŠD plochy přes 100 m2 tl 40 mm</t>
  </si>
  <si>
    <t>12</t>
  </si>
  <si>
    <t>Podklad ze štěrkodrti ŠD s rozprostřením a zhutněním plochy přes 100 m2, po zhutnění tl. 40 mm</t>
  </si>
  <si>
    <t>https://podminky.urs.cz/item/CS_URS_2023_01/564801112</t>
  </si>
  <si>
    <t>7</t>
  </si>
  <si>
    <t>564861111</t>
  </si>
  <si>
    <t>Podklad ze štěrkodrtě ŠD plochy přes 100 m2 tl 200 mm</t>
  </si>
  <si>
    <t>14</t>
  </si>
  <si>
    <t>Podklad ze štěrkodrti ŠD s rozprostřením a zhutněním plochy přes 100 m2, po zhutnění tl. 200 mm</t>
  </si>
  <si>
    <t>https://podminky.urs.cz/item/CS_URS_2023_01/564861111</t>
  </si>
  <si>
    <t>567114111</t>
  </si>
  <si>
    <t>Podklad ze směsi stmelené cementem SC C 20/25 (PB I) tl 100 mm</t>
  </si>
  <si>
    <t>16</t>
  </si>
  <si>
    <t>Podklad ze směsi stmelené cementem SC bez dilatačních spár, s rozprostřením a zhutněním SC C 20/25 (PB I), po zhutnění tl. 100 mm</t>
  </si>
  <si>
    <t>https://podminky.urs.cz/item/CS_URS_2023_01/567114111</t>
  </si>
  <si>
    <t>9</t>
  </si>
  <si>
    <t>573191111</t>
  </si>
  <si>
    <t>Postřik infiltrační kationaktivní emulzí v množství 1 kg/m2</t>
  </si>
  <si>
    <t>18</t>
  </si>
  <si>
    <t>Postřik infiltrační kationaktivní emulzí v množství 1,00 kg/m2</t>
  </si>
  <si>
    <t>https://podminky.urs.cz/item/CS_URS_2023_01/573191111</t>
  </si>
  <si>
    <t>573231106</t>
  </si>
  <si>
    <t>Postřik živičný spojovací ze silniční emulze v množství 0,30 kg/m2</t>
  </si>
  <si>
    <t>20</t>
  </si>
  <si>
    <t>Postřik spojovací PS bez posypu kamenivem ze silniční emulze, v množství 0,30 kg/m2</t>
  </si>
  <si>
    <t>https://podminky.urs.cz/item/CS_URS_2023_01/573231106</t>
  </si>
  <si>
    <t>11</t>
  </si>
  <si>
    <t>577144111</t>
  </si>
  <si>
    <t>Asfaltový beton vrstva obrusná ACO 11 (ABS) tř. I tl 50 mm š do 3 m z nemodifikovaného asfaltu</t>
  </si>
  <si>
    <t>22</t>
  </si>
  <si>
    <t>Asfaltový beton vrstva obrusná ACO 11 (ABS) s rozprostřením a se zhutněním z nemodifikovaného asfaltu v pruhu šířky do 3 m tř. I, po zhutnění tl. 50 mm</t>
  </si>
  <si>
    <t>https://podminky.urs.cz/item/CS_URS_2023_01/577144111</t>
  </si>
  <si>
    <t>577145112</t>
  </si>
  <si>
    <t>Asfaltový beton vrstva ložní ACL 16 (ABH) tl 50 mm š do 3 m z nemodifikovaného asfaltu</t>
  </si>
  <si>
    <t>24</t>
  </si>
  <si>
    <t>Asfaltový beton vrstva ložní ACL 16 (ABH) s rozprostřením a zhutněním z nemodifikovaného asfaltu v pruhu šířky do 3 m, po zhutnění tl. 50 mm</t>
  </si>
  <si>
    <t>https://podminky.urs.cz/item/CS_URS_2023_01/577145112</t>
  </si>
  <si>
    <t>13</t>
  </si>
  <si>
    <t>596211110</t>
  </si>
  <si>
    <t>Kladení zámkové dlažby komunikací pro pěší ručně tl 60 mm skupiny A pl do 50 m2</t>
  </si>
  <si>
    <t>26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</si>
  <si>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</si>
  <si>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https://podminky.urs.cz/item/CS_URS_2023_01/596211110</t>
  </si>
  <si>
    <t>M</t>
  </si>
  <si>
    <t>59245015R</t>
  </si>
  <si>
    <t>dlažba zámková tvaru I 200x100x60mm přírodní</t>
  </si>
  <si>
    <t>28</t>
  </si>
  <si>
    <t>17*1,03</t>
  </si>
  <si>
    <t>Ostatní konstrukce a práce, bourání</t>
  </si>
  <si>
    <t>220960156</t>
  </si>
  <si>
    <t>Montáž upevňovací soupravy dopravních značek na stožár</t>
  </si>
  <si>
    <t>kus</t>
  </si>
  <si>
    <t>30</t>
  </si>
  <si>
    <t>https://podminky.urs.cz/item/CS_URS_2023_01/220960156</t>
  </si>
  <si>
    <t>SPC_090-1R</t>
  </si>
  <si>
    <t>Upevňovací souprava pro instalaci DZ na stožár SSZ</t>
  </si>
  <si>
    <t>32</t>
  </si>
  <si>
    <t>17</t>
  </si>
  <si>
    <t>914111111</t>
  </si>
  <si>
    <t>Montáž svislé dopravní značky do velikosti 1 m2 objímkami na sloupek nebo konzolu</t>
  </si>
  <si>
    <t>34</t>
  </si>
  <si>
    <t>Montáž svislé dopravní značky základní velikosti do 1 m2 objímkami na sloupky nebo konzoly</t>
  </si>
  <si>
    <t>https://podminky.urs.cz/item/CS_URS_2023_01/914111111</t>
  </si>
  <si>
    <t>40445611</t>
  </si>
  <si>
    <t>značky upravující přednost P2, P3, P8 500mm</t>
  </si>
  <si>
    <t>36</t>
  </si>
  <si>
    <t>19</t>
  </si>
  <si>
    <t>40445615</t>
  </si>
  <si>
    <t>značky upravující přednost P6 700mm</t>
  </si>
  <si>
    <t>38</t>
  </si>
  <si>
    <t>40445600</t>
  </si>
  <si>
    <t>výstražné dopravní značky A1-A30, A33 700mm</t>
  </si>
  <si>
    <t>40</t>
  </si>
  <si>
    <t>914511111</t>
  </si>
  <si>
    <t>Montáž sloupku dopravních značek délky do 3,5 m s betonovým základem</t>
  </si>
  <si>
    <t>42</t>
  </si>
  <si>
    <t>Montáž sloupku dopravních značek délky do 3,5 m do betonového základu</t>
  </si>
  <si>
    <t>https://podminky.urs.cz/item/CS_URS_2023_01/914511111</t>
  </si>
  <si>
    <t>40445225</t>
  </si>
  <si>
    <t>sloupek pro dopravní značku Zn D 60mm v 3,5m</t>
  </si>
  <si>
    <t>44</t>
  </si>
  <si>
    <t>23</t>
  </si>
  <si>
    <t>40445240</t>
  </si>
  <si>
    <t>patka pro sloupek Al D 60mm</t>
  </si>
  <si>
    <t>46</t>
  </si>
  <si>
    <t>966007123</t>
  </si>
  <si>
    <t>Odstranění vodorovného značení frézováním plastu z plochy</t>
  </si>
  <si>
    <t>48</t>
  </si>
  <si>
    <t>Odstranění vodorovného dopravního značení frézováním značeného plastem plošného</t>
  </si>
  <si>
    <t>https://podminky.urs.cz/item/CS_URS_2023_01/966007123</t>
  </si>
  <si>
    <t>25</t>
  </si>
  <si>
    <t>915231112R</t>
  </si>
  <si>
    <t>Vodorovné dopravní značení stříkaným plastem dělící čára šířky 125 mm souvislá bílá retroreflexní</t>
  </si>
  <si>
    <t>50</t>
  </si>
  <si>
    <t>915211111R</t>
  </si>
  <si>
    <t>Vodorovné dopravní značení stříkaným plastem, bílá základní</t>
  </si>
  <si>
    <t>52</t>
  </si>
  <si>
    <t>27</t>
  </si>
  <si>
    <t>916231212</t>
  </si>
  <si>
    <t>Osazení chodníkového obrubníku betonového stojatého bez boční opěry do lože z betonu prostého</t>
  </si>
  <si>
    <t>54</t>
  </si>
  <si>
    <t>Osazení chodníkového obrubníku betonového se zřízením lože, s vyplněním a zatřením spár cementovou maltou stojatého bez boční opěry, do lože z betonu prostého</t>
  </si>
  <si>
    <t>https://podminky.urs.cz/item/CS_URS_2023_01/916231212</t>
  </si>
  <si>
    <t>59217017</t>
  </si>
  <si>
    <t>obrubník betonový chodníkový 1000x100x250mm</t>
  </si>
  <si>
    <t>56</t>
  </si>
  <si>
    <t>997</t>
  </si>
  <si>
    <t>Přesun sutě</t>
  </si>
  <si>
    <t>29</t>
  </si>
  <si>
    <t>997221551</t>
  </si>
  <si>
    <t>Vodorovná doprava suti ze sypkých materiálů do 1 km</t>
  </si>
  <si>
    <t>t</t>
  </si>
  <si>
    <t>58</t>
  </si>
  <si>
    <t>Vodorovná doprava suti bez naložení, ale se složením a s hrubým urovnáním ze sypkých materiálů, na vzdálenost do 1 km</t>
  </si>
  <si>
    <t>https://podminky.urs.cz/item/CS_URS_2023_01/997221551</t>
  </si>
  <si>
    <t>997221559</t>
  </si>
  <si>
    <t>Příplatek ZKD 1 km u vodorovné dopravy suti ze sypkých materiálů</t>
  </si>
  <si>
    <t>60</t>
  </si>
  <si>
    <t>Vodorovná doprava suti bez naložení, ale se složením a s hrubým urovnáním Příplatek k ceně za každý další i započatý 1 km přes 1 km</t>
  </si>
  <si>
    <t>https://podminky.urs.cz/item/CS_URS_2023_01/997221559</t>
  </si>
  <si>
    <t>40,118*14</t>
  </si>
  <si>
    <t>31</t>
  </si>
  <si>
    <t>997221875</t>
  </si>
  <si>
    <t>Poplatek za uložení stavebního odpadu na recyklační skládce (skládkovné) asfaltového bez obsahu dehtu zatříděného do Katalogu odpadů pod kódem 17 03 02</t>
  </si>
  <si>
    <t>62</t>
  </si>
  <si>
    <t>https://podminky.urs.cz/item/CS_URS_2023_01/997221875</t>
  </si>
  <si>
    <t>7,548</t>
  </si>
  <si>
    <t>997221861</t>
  </si>
  <si>
    <t>Poplatek za uložení stavebního odpadu na recyklační skládce (skládkovné) z prostého betonu pod kódem 17 01 01</t>
  </si>
  <si>
    <t>64</t>
  </si>
  <si>
    <t>Poplatek za uložení stavebního odpadu na recyklační skládce (skládkovné) z prostého betonu zatříděného do Katalogu odpadů pod kódem 17 01 01</t>
  </si>
  <si>
    <t>https://podminky.urs.cz/item/CS_URS_2023_01/997221861</t>
  </si>
  <si>
    <t>5,1</t>
  </si>
  <si>
    <t>33</t>
  </si>
  <si>
    <t>997221655</t>
  </si>
  <si>
    <t>Poplatek za uložení na skládce (skládkovné) zeminy a kamení kód odpadu 17 05 04</t>
  </si>
  <si>
    <t>66</t>
  </si>
  <si>
    <t>Poplatek za uložení stavebního odpadu na skládce (skládkovné) zeminy a kamení zatříděného do Katalogu odpadů pod kódem 17 05 04</t>
  </si>
  <si>
    <t>https://podminky.urs.cz/item/CS_URS_2023_01/997221655</t>
  </si>
  <si>
    <t>27,47</t>
  </si>
  <si>
    <t>998</t>
  </si>
  <si>
    <t>Přesun hmot</t>
  </si>
  <si>
    <t>998225111</t>
  </si>
  <si>
    <t>Přesun hmot pro pozemní komunikace s krytem z kamene, monolitickým betonovým nebo živičným</t>
  </si>
  <si>
    <t>68</t>
  </si>
  <si>
    <t>Přesun hmot pro komunikace s krytem z kameniva, monolitickým betonovým nebo živičným dopravní vzdálenost do 200 m jakékoliv délky objektu</t>
  </si>
  <si>
    <t>https://podminky.urs.cz/item/CS_URS_2023_01/998225111</t>
  </si>
  <si>
    <t>Práce a dodávky M</t>
  </si>
  <si>
    <t>21-M</t>
  </si>
  <si>
    <t>Elektromontáže</t>
  </si>
  <si>
    <t>35</t>
  </si>
  <si>
    <t>210021012</t>
  </si>
  <si>
    <t>Zhotovení otvorů v plechu tl do 4 mm kruhových D přes 21 do 29 mm</t>
  </si>
  <si>
    <t>70</t>
  </si>
  <si>
    <t>Ostatní elektromontážní doplňkové práce zhotovení otvorů v plechu tl. do 4 mm kruhových, průměru přes 21 do 29 mm</t>
  </si>
  <si>
    <t>https://podminky.urs.cz/item/CS_URS_2023_01/210021012</t>
  </si>
  <si>
    <t>210100151</t>
  </si>
  <si>
    <t>Ukončení kabelů smršťovací záklopkou nebo páskou se zapojením bez letování žíly do 4x16 mm2</t>
  </si>
  <si>
    <t>72</t>
  </si>
  <si>
    <t>Ukončení kabelů smršťovací záklopkou nebo páskou se zapojením bez letování počtu a průřezu žil do 4 x 16 mm2</t>
  </si>
  <si>
    <t>https://podminky.urs.cz/item/CS_URS_2023_01/210100151</t>
  </si>
  <si>
    <t>1*2</t>
  </si>
  <si>
    <t>37</t>
  </si>
  <si>
    <t>34343202</t>
  </si>
  <si>
    <t>trubka smršťovací středněstěnná s lepidlem</t>
  </si>
  <si>
    <t>256</t>
  </si>
  <si>
    <t>74</t>
  </si>
  <si>
    <t>741122624</t>
  </si>
  <si>
    <t>Montáž kabel Cu plný kulatý žíla 4x16 až 25 mm2 uložený pevně (např. CYKY)</t>
  </si>
  <si>
    <t>76</t>
  </si>
  <si>
    <t>Montáž kabelů měděných bez ukončení uložených pevně plných kulatých nebo bezhalogenových (např. CYKY) počtu a průřezu žil 4x16 až 25 mm2</t>
  </si>
  <si>
    <t>https://podminky.urs.cz/item/CS_URS_2023_01/741122624</t>
  </si>
  <si>
    <t>47</t>
  </si>
  <si>
    <t>39</t>
  </si>
  <si>
    <t>34111080</t>
  </si>
  <si>
    <t>kabel instalační jádro Cu plné izolace PVC plášť PVC 450/750V (CYKY) 4x16mm2</t>
  </si>
  <si>
    <t>78</t>
  </si>
  <si>
    <t>47*1,1</t>
  </si>
  <si>
    <t>22-M</t>
  </si>
  <si>
    <t>Montáže technologických zařízení pro dopravní stavby</t>
  </si>
  <si>
    <t>220060771</t>
  </si>
  <si>
    <t>Montáž kabelu závlačného ručně zatahováného do rour kabelovodů s jádrem 1 mm TCE/KE, KFE, KEZE, 1 až 7 P</t>
  </si>
  <si>
    <t>80</t>
  </si>
  <si>
    <t>Montáž kabelu sdělovacího párového volně uloženého včetně přistavení kabelového bubnu ke kabelové komoře nebo telekomunikačnímu kanálku, pročištění otvoru v tvárnicové, žlabové nebo trubkové trase a zatažení kabelu, odříznutí kabelu, uzavření konců a uzavření kabelu ručně zatahovaného TCEKE, TCEKFE, TCEKFY, TCEKEZE -Y, TCEKPFLEY, TCEKPFLEZE -Y s jádrem 1,00 mm 1 až 7 P</t>
  </si>
  <si>
    <t>https://podminky.urs.cz/item/CS_URS_2023_01/220060771</t>
  </si>
  <si>
    <t>258</t>
  </si>
  <si>
    <t>41</t>
  </si>
  <si>
    <t>34121148</t>
  </si>
  <si>
    <t>kabel sdělovací oheň retardující bezhalogenový stíněný laminovanou Al fólií s příložným CuSn drátem bez funkčnosti při požáru reakce na oheň B2cas1d1a1 jádro Cu plné 100V (SHKFH-R) 3x2x0,8mm2</t>
  </si>
  <si>
    <t>82</t>
  </si>
  <si>
    <t>258*1,1</t>
  </si>
  <si>
    <t>220061551</t>
  </si>
  <si>
    <t>Montáž kabelu návěstního zataženého do tvárnic NCEY 1 mm, NCYY 1,5 mm, CYAY 2,5 mm, do 5 žil</t>
  </si>
  <si>
    <t>84</t>
  </si>
  <si>
    <t>Montáž kabelu návěstního zataženého do tvárnic včetně přípravy kabelového bubnu a přistavení k tvárnici, úpravy konců kabelů, přezkoušení kabelu, zatažení kabelu do tvárnice, uzavření konců kabelu a stočení zbytku kabelu NCEY, NCYY, CYAY s jádrem 1,00 mm do 2,5 mm do 5 žil</t>
  </si>
  <si>
    <t>https://podminky.urs.cz/item/CS_URS_2023_01/220061551</t>
  </si>
  <si>
    <t>159</t>
  </si>
  <si>
    <t>43</t>
  </si>
  <si>
    <t>34143306</t>
  </si>
  <si>
    <t>kabel ovládací flexibilní jádro Cu lanované izolace PVC plášť PVC 300/500V (CMSM) 5x1,50mm2</t>
  </si>
  <si>
    <t>86</t>
  </si>
  <si>
    <t>P</t>
  </si>
  <si>
    <t>Poznámka k položce:_x000d_
CMSM, průměr kabelu 8,1mm</t>
  </si>
  <si>
    <t>174,9</t>
  </si>
  <si>
    <t>220061553</t>
  </si>
  <si>
    <t>Montáž kabelu návěstního zataženého do tvárnic NCEY 1 mm, NCYY 1,5 mm, CYAY 2,5 mm, do 19 žil</t>
  </si>
  <si>
    <t>88</t>
  </si>
  <si>
    <t>Montáž kabelu návěstního zataženého do tvárnic včetně přípravy kabelového bubnu a přistavení k tvárnici, úpravy konců kabelů, přezkoušení kabelu, zatažení kabelu do tvárnice, uzavření konců kabelu a stočení zbytku kabelu NCEY, NCYY, CYAY s jádrem 1,00 mm do 2,5 mm do 19 žil</t>
  </si>
  <si>
    <t>https://podminky.urs.cz/item/CS_URS_2023_01/220061553</t>
  </si>
  <si>
    <t>111</t>
  </si>
  <si>
    <t>45</t>
  </si>
  <si>
    <t>34111150</t>
  </si>
  <si>
    <t>kabel instalační jádro Cu plné izolace PVC plášť PVC 450/750V (CYKY) 19x1,5mm2</t>
  </si>
  <si>
    <t>90</t>
  </si>
  <si>
    <t>Poznámka k položce:_x000d_
CYKY, průměr kabelu 18mm</t>
  </si>
  <si>
    <t>111*1,1</t>
  </si>
  <si>
    <t>220061554</t>
  </si>
  <si>
    <t>Montáž kabelu návěstního zataženého do tvárnic NCEY 1 mm, NCYY 1,5 mm, CYAY 2,5 mm, do 30 žil</t>
  </si>
  <si>
    <t>92</t>
  </si>
  <si>
    <t>Montáž kabelu návěstního zataženého do tvárnic včetně přípravy kabelového bubnu a přistavení k tvárnici, úpravy konců kabelů, přezkoušení kabelu, zatažení kabelu do tvárnice, uzavření konců kabelu a stočení zbytku kabelu NCEY, NCYY, CYAY s jádrem 1,00 mm do 2,5 mm do 30 žil</t>
  </si>
  <si>
    <t>https://podminky.urs.cz/item/CS_URS_2023_01/220061554</t>
  </si>
  <si>
    <t>34111165</t>
  </si>
  <si>
    <t>kabel instalační jádro Cu plné izolace PVC plášť PVC 450/750V (CYKY) 24x1,5mm2</t>
  </si>
  <si>
    <t>94</t>
  </si>
  <si>
    <t>Poznámka k položce:_x000d_
CYKY, průměr kabelu 20,1mm</t>
  </si>
  <si>
    <t>33*1,1</t>
  </si>
  <si>
    <t>220061555</t>
  </si>
  <si>
    <t>Montáž kabelu návěstního zataženého do tvárnic NCEY 1 mm, NCYY 1,5 mm, CYAY 2,5 mm, 37 žil</t>
  </si>
  <si>
    <t>96</t>
  </si>
  <si>
    <t>Montáž kabelu návěstního zataženého do tvárnic včetně přípravy kabelového bubnu a přistavení k tvárnici, úpravy konců kabelů, přezkoušení kabelu, zatažení kabelu do tvárnice, uzavření konců kabelu a stočení zbytku kabelu NCEY, NCYY, CYAY s jádrem 1,00 mm do 2,5 mm 37 žil</t>
  </si>
  <si>
    <t>https://podminky.urs.cz/item/CS_URS_2023_01/220061555</t>
  </si>
  <si>
    <t>49</t>
  </si>
  <si>
    <t>1210650</t>
  </si>
  <si>
    <t>KABEL CYKY 37Cx1,5 (CYKY-J 37X1,5)</t>
  </si>
  <si>
    <t>98</t>
  </si>
  <si>
    <t>64*1,1</t>
  </si>
  <si>
    <t>220110341</t>
  </si>
  <si>
    <t>Montáž objímky kabelové</t>
  </si>
  <si>
    <t>100</t>
  </si>
  <si>
    <t>Montáž objímky označovací kabelové včetně vyražení znaku na objímku, nasazení objímky a zaletování, ovinutí objímky i pláště kabelu páskou pro označení průběhu kabelu</t>
  </si>
  <si>
    <t>https://podminky.urs.cz/item/CS_URS_2023_01/220110341</t>
  </si>
  <si>
    <t>51</t>
  </si>
  <si>
    <t>35442110</t>
  </si>
  <si>
    <t>štítek plastový - čísla svodů</t>
  </si>
  <si>
    <t>102</t>
  </si>
  <si>
    <t>štítek kabelový</t>
  </si>
  <si>
    <t>220111436</t>
  </si>
  <si>
    <t>Kontrolní a závěrečné měření kabelu pro rozvod signalizace</t>
  </si>
  <si>
    <t>104</t>
  </si>
  <si>
    <t>Kontrolní a závěrečné měření na kabelu včetně provedení správného sledu zapojení žil na koncovkách nebo závěrech, měření smyčkových a izolačních odporů, vyplnění měřícího protokolu pro rozvod signalizace</t>
  </si>
  <si>
    <t>https://podminky.urs.cz/item/CS_URS_2023_01/220111436</t>
  </si>
  <si>
    <t>4*19+1*24+3*37</t>
  </si>
  <si>
    <t>53</t>
  </si>
  <si>
    <t>220111741</t>
  </si>
  <si>
    <t>Montáž svorky rozpojovací zkušební</t>
  </si>
  <si>
    <t>106</t>
  </si>
  <si>
    <t>Montáž svorky rozpojovací včetně montáže skříňky pro svorku, úpravy zemniče pro připojení svorky, očíslování zemniče zkušební</t>
  </si>
  <si>
    <t>https://podminky.urs.cz/item/CS_URS_2023_01/220111741</t>
  </si>
  <si>
    <t>354419960</t>
  </si>
  <si>
    <t>svorka odbočovací a spojovací pro spojování kruhových a páskových vodičů, FeZn</t>
  </si>
  <si>
    <t>108</t>
  </si>
  <si>
    <t>55</t>
  </si>
  <si>
    <t>220111761</t>
  </si>
  <si>
    <t>Montáž svorka uzemňovací na vodovodní potrubí</t>
  </si>
  <si>
    <t>110</t>
  </si>
  <si>
    <t>Montáž svorky uzemňovací včetně očištění spojů a součástí na vodovodním potrubí</t>
  </si>
  <si>
    <t>https://podminky.urs.cz/item/CS_URS_2023_01/220111761</t>
  </si>
  <si>
    <t>35441895</t>
  </si>
  <si>
    <t>svorka připojovací k připojení kovových částí</t>
  </si>
  <si>
    <t>112</t>
  </si>
  <si>
    <t>57</t>
  </si>
  <si>
    <t>220111776</t>
  </si>
  <si>
    <t>Montáž vedení uzemňovacího v zemi z drátu</t>
  </si>
  <si>
    <t>114</t>
  </si>
  <si>
    <t>Montáž vedení uzemňovacího v zemi včetně rozvinutí, uříznutí a navrtání otvorů pro spojení, zalití asfaltem z drátu</t>
  </si>
  <si>
    <t>https://podminky.urs.cz/item/CS_URS_2023_01/220111776</t>
  </si>
  <si>
    <t>FeZn páska</t>
  </si>
  <si>
    <t>120</t>
  </si>
  <si>
    <t>FeZn drát</t>
  </si>
  <si>
    <t>35442062</t>
  </si>
  <si>
    <t>pás zemnící 30x4mm FeZn</t>
  </si>
  <si>
    <t>kg</t>
  </si>
  <si>
    <t>116</t>
  </si>
  <si>
    <t>120*0,95*1,1</t>
  </si>
  <si>
    <t>59</t>
  </si>
  <si>
    <t>35441073</t>
  </si>
  <si>
    <t>drát D 10mm FeZn</t>
  </si>
  <si>
    <t>118</t>
  </si>
  <si>
    <t>741420911</t>
  </si>
  <si>
    <t>Nátěry svodových vodičů včetně podpěr a svorek hromosvodů</t>
  </si>
  <si>
    <t>Údržba hromosvodů nátěry částí hromosvodných zařízení (odrezivění, očistění, základní a vrchní nátěr) svodových vodičů včetně podpěr a svorek</t>
  </si>
  <si>
    <t>https://podminky.urs.cz/item/CS_URS_2023_01/741420911</t>
  </si>
  <si>
    <t>61</t>
  </si>
  <si>
    <t>34343202.1</t>
  </si>
  <si>
    <t>122</t>
  </si>
  <si>
    <t>220111756</t>
  </si>
  <si>
    <t>Uzemnění kabelu na uzemnění stávající</t>
  </si>
  <si>
    <t>124</t>
  </si>
  <si>
    <t>Uzemnění kabelu na stávající uzemnění včetně připevnění uzemňovací objímky na lano a kabel, přiletování uzemňovacího vodiče k objímce a ke stávajícímu uzemnění kabelu do 140 žil jednoho závěsného lana</t>
  </si>
  <si>
    <t>https://podminky.urs.cz/item/CS_URS_2023_01/220111756</t>
  </si>
  <si>
    <t>63</t>
  </si>
  <si>
    <t>220300152R</t>
  </si>
  <si>
    <t>Montáž formy pro kabel 5 XN délky do 0,5 m</t>
  </si>
  <si>
    <t>126</t>
  </si>
  <si>
    <t xml:space="preserve">Montáž formy pro kabely včetně odstranění pláště na jednom konci kabelu, odnitkování a vyšití formy, očištění konců žil a prozvonění, zaletování formy na špičky nebo zapojení pod šroubky délky kabelu do 0,5 m 5 XN
</t>
  </si>
  <si>
    <t>https://podminky.urs.cz/item/CS_URS_2023_01/220300152R</t>
  </si>
  <si>
    <t>220300153R</t>
  </si>
  <si>
    <t>Montáž formy pro kabel 10 XN délky do 0,5 m</t>
  </si>
  <si>
    <t>128</t>
  </si>
  <si>
    <t>Montáž formy pro kabely včetně odstranění pláště na jednom konci kabelu, odnitkování a vyšití formy, očištění konců žil a prozvonění, zaletování formy na špičky nebo zapojení pod šroubky délky kabelu do 0,5 m 10 XN</t>
  </si>
  <si>
    <t>https://podminky.urs.cz/item/CS_URS_2023_01/220300153R</t>
  </si>
  <si>
    <t>65</t>
  </si>
  <si>
    <t>220300154R</t>
  </si>
  <si>
    <t>Montáž formy pro kabel 15 XN délky do 0,5 m</t>
  </si>
  <si>
    <t>130</t>
  </si>
  <si>
    <t>Montáž formy pro kabely včetně odstranění pláště na jednom konci kabelu, odnitkování a vyšití formy, očištění konců žil a prozvonění, zaletování formy na špičky nebo zapojení pod šroubky délky kabelu do 0,5 m 15 XN</t>
  </si>
  <si>
    <t>https://podminky.urs.cz/item/CS_URS_2023_01/220300154R</t>
  </si>
  <si>
    <t>220300155R</t>
  </si>
  <si>
    <t>Montáž formy pro kabel 20 XN délky do 0,5 m</t>
  </si>
  <si>
    <t>132</t>
  </si>
  <si>
    <t>Montáž formy pro kabely včetně odstranění pláště na jednom konci kabelu, odnitkování a vyšití formy, očištění konců žil a prozvonění, zaletování formy na špičky nebo zapojení pod šroubky délky kabelu do 0,5 m 20 XN</t>
  </si>
  <si>
    <t>https://podminky.urs.cz/item/CS_URS_2023_01/220300155R</t>
  </si>
  <si>
    <t>67</t>
  </si>
  <si>
    <t>220300604</t>
  </si>
  <si>
    <t>Ukončení kabelu návěstního smršťovací záklopkou do 19x1/1,5</t>
  </si>
  <si>
    <t>134</t>
  </si>
  <si>
    <t>Ukončení návěstních kabelů smršťovací záklopkou včetně odizolování, vyformování a zapojení vodičů na kabelech NCEY, NCYY do 19x1 nebo 1,5</t>
  </si>
  <si>
    <t>https://podminky.urs.cz/item/CS_URS_2023_01/220300604</t>
  </si>
  <si>
    <t>4*2</t>
  </si>
  <si>
    <t>220300605</t>
  </si>
  <si>
    <t>Ukončení kabelu návěstního smršťovací záklopkou do 24x1/1,5</t>
  </si>
  <si>
    <t>136</t>
  </si>
  <si>
    <t>https://podminky.urs.cz/item/CS_URS_2023_01/220300605</t>
  </si>
  <si>
    <t>69</t>
  </si>
  <si>
    <t>220300606</t>
  </si>
  <si>
    <t>Ukončení kabelu návěstního smršťovací záklopkou do 37x1/1,5</t>
  </si>
  <si>
    <t>138</t>
  </si>
  <si>
    <t>https://podminky.urs.cz/item/CS_URS_2023_01/220300606</t>
  </si>
  <si>
    <t>3*2</t>
  </si>
  <si>
    <t>220960002</t>
  </si>
  <si>
    <t>Montáž stožáru nebo sloupku přímého na základovém rámu</t>
  </si>
  <si>
    <t>140</t>
  </si>
  <si>
    <t>Montáž stožáru ( sloupku ) přímého na základovém rámu</t>
  </si>
  <si>
    <t>https://podminky.urs.cz/item/CS_URS_2023_01/220960002</t>
  </si>
  <si>
    <t>71</t>
  </si>
  <si>
    <t>SPC_001R</t>
  </si>
  <si>
    <t>Stožár přímý na základový rám 3,50m, typizovaný (A1 CH)</t>
  </si>
  <si>
    <t>142</t>
  </si>
  <si>
    <t>SPC_003-1R</t>
  </si>
  <si>
    <t>Základový rám pro stožár přímý, typizovaný</t>
  </si>
  <si>
    <t>144</t>
  </si>
  <si>
    <t>73</t>
  </si>
  <si>
    <t>1010075887R</t>
  </si>
  <si>
    <t>Dvířka na stožár chodecký</t>
  </si>
  <si>
    <t>146</t>
  </si>
  <si>
    <t>Dvířka stožárová Dvířka stožárová</t>
  </si>
  <si>
    <t>220960003</t>
  </si>
  <si>
    <t>Montáž stožáru nebo sloupku výložníkového zapušťěného</t>
  </si>
  <si>
    <t>148</t>
  </si>
  <si>
    <t>Montáž stožáru nebo sloupku včetně postavení stožáru, usazení nebo zabetonování základu, zatažení kabelu do stožáru, připojení kabelu, připojení uzemnění vyložníkového zapuštěného</t>
  </si>
  <si>
    <t>https://podminky.urs.cz/item/CS_URS_2023_01/220960003</t>
  </si>
  <si>
    <t>75</t>
  </si>
  <si>
    <t>220960005</t>
  </si>
  <si>
    <t>Montáž výložníku na stožár</t>
  </si>
  <si>
    <t>150</t>
  </si>
  <si>
    <t>Montáž stožáru nebo sloupku včetně postavení stožáru, usazení nebo zabetonování základu, zatažení kabelu do stožáru, připojení kabelu, připojení uzemnění příslušenství na stožár výložníku</t>
  </si>
  <si>
    <t>https://podminky.urs.cz/item/CS_URS_2023_01/220960005</t>
  </si>
  <si>
    <t>SPC_006R</t>
  </si>
  <si>
    <t>Stožár výložníkový B 6,3, typizovaný</t>
  </si>
  <si>
    <t>152</t>
  </si>
  <si>
    <t>77</t>
  </si>
  <si>
    <t>SPC_006-25R</t>
  </si>
  <si>
    <t>Výložník 2500</t>
  </si>
  <si>
    <t>154</t>
  </si>
  <si>
    <t>SPC_006-30R</t>
  </si>
  <si>
    <t>Výložník 3000</t>
  </si>
  <si>
    <t>156</t>
  </si>
  <si>
    <t>79</t>
  </si>
  <si>
    <t>SPC_006-35R</t>
  </si>
  <si>
    <t>Výložník 3500</t>
  </si>
  <si>
    <t>158</t>
  </si>
  <si>
    <t>SPC_007R</t>
  </si>
  <si>
    <t>Stožár výložníkový STa 7500</t>
  </si>
  <si>
    <t>160</t>
  </si>
  <si>
    <t>81</t>
  </si>
  <si>
    <t>SPC_007-40R</t>
  </si>
  <si>
    <t>Výložník 4000</t>
  </si>
  <si>
    <t>162</t>
  </si>
  <si>
    <t>1010075887</t>
  </si>
  <si>
    <t>164</t>
  </si>
  <si>
    <t>83</t>
  </si>
  <si>
    <t>220960021</t>
  </si>
  <si>
    <t>Montáž svorkovnice stožárové</t>
  </si>
  <si>
    <t>166</t>
  </si>
  <si>
    <t>Montáž stožárové svorkovnice s připevněním</t>
  </si>
  <si>
    <t>https://podminky.urs.cz/item/CS_URS_2023_01/220960021</t>
  </si>
  <si>
    <t>85</t>
  </si>
  <si>
    <t>SPC_008R</t>
  </si>
  <si>
    <t>Komponenty pro sestavení stožárové svorkovnice</t>
  </si>
  <si>
    <t>170</t>
  </si>
  <si>
    <t>220960031</t>
  </si>
  <si>
    <t>Montáž sestaveného návěstidla jednokomorového na stožár</t>
  </si>
  <si>
    <t>172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</si>
  <si>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</si>
  <si>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https://podminky.urs.cz/item/CS_URS_2023_01/220960031</t>
  </si>
  <si>
    <t>87</t>
  </si>
  <si>
    <t>SPC_012R</t>
  </si>
  <si>
    <t>Návěstidlo 1x300mm, z, LED, nízkovoltové, se symbolem, vč. držáků</t>
  </si>
  <si>
    <t>174</t>
  </si>
  <si>
    <t>220960036</t>
  </si>
  <si>
    <t>Montáž sestaveného návěstidla dvoukomorového na stožár</t>
  </si>
  <si>
    <t>176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</si>
  <si>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stožár</t>
  </si>
  <si>
    <t>https://podminky.urs.cz/item/CS_URS_2023_01/220960036</t>
  </si>
  <si>
    <t>89</t>
  </si>
  <si>
    <t>SPC_016R</t>
  </si>
  <si>
    <t>Návěstidlo 2x200mm, č/z, LED, nízkovoltové, se symboly, vč. držáků</t>
  </si>
  <si>
    <t>178</t>
  </si>
  <si>
    <t>220960041</t>
  </si>
  <si>
    <t>Montáž sestaveného návěstidla tříkomorového na stožár</t>
  </si>
  <si>
    <t>180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</si>
  <si>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</si>
  <si>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https://podminky.urs.cz/item/CS_URS_2023_01/220960041</t>
  </si>
  <si>
    <t>91</t>
  </si>
  <si>
    <t>SPC_017R</t>
  </si>
  <si>
    <t>Návěstidlo 3x200mm, č/ž/z, LED, nízkovoltové, vč. držáků</t>
  </si>
  <si>
    <t>182</t>
  </si>
  <si>
    <t>220960042</t>
  </si>
  <si>
    <t>Montáž sestaveného návěstidla tříkomorového na výložník</t>
  </si>
  <si>
    <t>184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</si>
  <si>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výložník</t>
  </si>
  <si>
    <t>https://podminky.urs.cz/item/CS_URS_2023_01/220960042</t>
  </si>
  <si>
    <t>93</t>
  </si>
  <si>
    <t>SPC_019R</t>
  </si>
  <si>
    <t>Návěstidlo 3x300mm, č/ž/z, LED, nízkovoltové, vč. držáků, vč. nosiče na výložník</t>
  </si>
  <si>
    <t>186</t>
  </si>
  <si>
    <t>220960091</t>
  </si>
  <si>
    <t>Smontování návěstidla jednokomorového pro montáž na stožár</t>
  </si>
  <si>
    <t>188</t>
  </si>
  <si>
    <t>Smontování dopravního návěstidla včetně sestavení návěstidla s elektrickým propojením, montáže upevňovací konzoly pro upevnění na stožár nebo montáže nosiče pro upevnění na výložník jednokomorového pro montáž na stožár</t>
  </si>
  <si>
    <t>https://podminky.urs.cz/item/CS_URS_2023_01/220960091</t>
  </si>
  <si>
    <t>95</t>
  </si>
  <si>
    <t>220960096</t>
  </si>
  <si>
    <t>Smontování návěstidla dvoukomorového pro montáž na stožár</t>
  </si>
  <si>
    <t>190</t>
  </si>
  <si>
    <t>Smontování dopravního návěstidla včetně sestavení návěstidla s elektrickým propojením, montáže upevňovací konzoly pro upevnění na stožár nebo montáže nosiče pro upevnění na výložník dvoukomorového pro montáž na stožár</t>
  </si>
  <si>
    <t>https://podminky.urs.cz/item/CS_URS_2023_01/220960096</t>
  </si>
  <si>
    <t>220960101</t>
  </si>
  <si>
    <t>Smontování návěstidla tříkomorového pro montáž na stožár</t>
  </si>
  <si>
    <t>192</t>
  </si>
  <si>
    <t>Smontování dopravního návěstidla včetně sestavení návěstidla s elektrickým propojením, montáže upevňovací konzoly pro upevnění na stožár nebo montáže nosiče pro upevnění na výložník tříkomorového pro montáž na stožár</t>
  </si>
  <si>
    <t>https://podminky.urs.cz/item/CS_URS_2023_01/220960101</t>
  </si>
  <si>
    <t>97</t>
  </si>
  <si>
    <t>220960102</t>
  </si>
  <si>
    <t>Smontování návěstidla tříkomorového pro montáž na výložník</t>
  </si>
  <si>
    <t>194</t>
  </si>
  <si>
    <t>Smontování dopravního návěstidla včetně sestavení návěstidla s elektrickým propojením, montáže upevňovací konzoly pro upevnění na stožár nebo montáže nosiče pro upevnění na výložník tříkomorového pro montáž na výložník</t>
  </si>
  <si>
    <t>https://podminky.urs.cz/item/CS_URS_2023_01/220960102</t>
  </si>
  <si>
    <t>220960113</t>
  </si>
  <si>
    <t>Montáž signalizačního zařízení pro nevidomé na návěstidlo</t>
  </si>
  <si>
    <t>196</t>
  </si>
  <si>
    <t>https://podminky.urs.cz/item/CS_URS_2023_01/220960113</t>
  </si>
  <si>
    <t>99</t>
  </si>
  <si>
    <t>SPC_030R</t>
  </si>
  <si>
    <t>Signalizační zařízení pro nevidomé</t>
  </si>
  <si>
    <t>198</t>
  </si>
  <si>
    <t>220960120</t>
  </si>
  <si>
    <t>Montáž dopravního videodetektoru na výložník</t>
  </si>
  <si>
    <t>200</t>
  </si>
  <si>
    <t>Montáž dopravního detektoru včetně rozměření a označení místa pro vyvrtání otvorů, vyvrtání otvorů, vyříznutí závitů, montáže skříňky se zapojením, nastavení a vyzkoušení, připojení uzemnění videodetektoru na výložník</t>
  </si>
  <si>
    <t>https://podminky.urs.cz/item/CS_URS_2023_01/220960120</t>
  </si>
  <si>
    <t>101</t>
  </si>
  <si>
    <t>220960125</t>
  </si>
  <si>
    <t>Nastavení dopravního videodetektoru na výložníku</t>
  </si>
  <si>
    <t>202</t>
  </si>
  <si>
    <t>Nastavení dopravního detektoru videodetektoru na výložníku</t>
  </si>
  <si>
    <t>https://podminky.urs.cz/item/CS_URS_2023_01/220960125</t>
  </si>
  <si>
    <t>SPC_033R</t>
  </si>
  <si>
    <t>Kamera videodetekce, vč. držáku pro instalaci na stožár/výložník</t>
  </si>
  <si>
    <t>204</t>
  </si>
  <si>
    <t>103</t>
  </si>
  <si>
    <t>220960126</t>
  </si>
  <si>
    <t>Montáž tlačítka pro chodce na stožár</t>
  </si>
  <si>
    <t>206</t>
  </si>
  <si>
    <t>Montáž doplňků na stožár včetně vyměření místa pro upevnění, vyvrtání děr pro upevnění a protažení kabelu, montáže tlačítka nebo spínače, zapojení na svorkovnici ve stožáru tlačítka pro chodce</t>
  </si>
  <si>
    <t>https://podminky.urs.cz/item/CS_URS_2023_01/220960126</t>
  </si>
  <si>
    <t>SPC_035R</t>
  </si>
  <si>
    <t>Tlačítko pro chodce - výzvové</t>
  </si>
  <si>
    <t>208</t>
  </si>
  <si>
    <t>105</t>
  </si>
  <si>
    <t>220960173R</t>
  </si>
  <si>
    <t>Montáž skříňky ručního řízení ( RR ) na stožár Porovnatelná položka k položce 220960173 CS ÚRS. Cena prací se stanoví porovnávací kalkulací pro následující kvalitativní podmínky: Montáž přijímače signálu aktivace akustické signalizace BPN na stožár, nebo</t>
  </si>
  <si>
    <t>210</t>
  </si>
  <si>
    <t>Montáž skříňky ručního řízení ( RR ) na stožár Porovnatelná položka k položce 220960173 CS ÚRS. Cena prací se stanoví porovnávací kalkulací pro následující kvalitativní podmínky: Montáž přijímače signálu aktivace akustické signalizace BPN na stožár, nebo montáž přijímače signálu DCF na stožár, vč. zapojení, oživení, nastavení a prověření funkce.</t>
  </si>
  <si>
    <t>2+1</t>
  </si>
  <si>
    <t>SPC_032-1R</t>
  </si>
  <si>
    <t>Přijímač signálu aktivace akustické signalizace BPN</t>
  </si>
  <si>
    <t>212</t>
  </si>
  <si>
    <t>107</t>
  </si>
  <si>
    <t>SPC_032-2R</t>
  </si>
  <si>
    <t>Přijímač signálu (anténa) DCF</t>
  </si>
  <si>
    <t>214</t>
  </si>
  <si>
    <t>220999005R1</t>
  </si>
  <si>
    <t>Ověření funkce aktivace akustické signalizace Rozborová položka. Cena prací se stanoví individuální kalkulací pro následující kvalitativní podmínky: Ověření funkce aktivace akustické signalizace, ověření dosahu vysílačů dle požadavků vyhl. 398/2009 Sb., p</t>
  </si>
  <si>
    <t>kpl</t>
  </si>
  <si>
    <t>216</t>
  </si>
  <si>
    <t>Ověření funkce aktivace akustické signalizace Rozborová položka. Cena prací se stanoví individuální kalkulací pro následující kvalitativní podmínky: Ověření funkce aktivace akustické signalizace, ověření dosahu vysílačů dle požadavků vyhl. 398/2009 Sb., příp. úprava řešení.</t>
  </si>
  <si>
    <t>109</t>
  </si>
  <si>
    <t>40445260</t>
  </si>
  <si>
    <t>páska upínací 12,7x0,75mm</t>
  </si>
  <si>
    <t>218</t>
  </si>
  <si>
    <t>20*0,5</t>
  </si>
  <si>
    <t>40445261</t>
  </si>
  <si>
    <t>spona upínací 12,7mm</t>
  </si>
  <si>
    <t>100 kus</t>
  </si>
  <si>
    <t>220</t>
  </si>
  <si>
    <t>220960182</t>
  </si>
  <si>
    <t>Montáž řadiče přes šest světelných skupin</t>
  </si>
  <si>
    <t>222</t>
  </si>
  <si>
    <t>Montáž řadiče včetně usazení, zatažení kabelů do řadiče, připojení uzemnění přes šest světelných skupin</t>
  </si>
  <si>
    <t>https://podminky.urs.cz/item/CS_URS_2023_01/220960182</t>
  </si>
  <si>
    <t>SPC_913</t>
  </si>
  <si>
    <t>Mikroprocesorový řadič kompletní ve skříni vč. podstavce</t>
  </si>
  <si>
    <t>224</t>
  </si>
  <si>
    <t>113</t>
  </si>
  <si>
    <t>220999001R1</t>
  </si>
  <si>
    <t>Rozborová položka. Cena prací se stanoví individuální kalkulací pro následující kvalitativní podmínky: Úpravy a doplnění řadiče dle specifikace v PD, naprogramování řadiče, instalace do řadiče, otestování řízení a všech funkcí.</t>
  </si>
  <si>
    <t>226</t>
  </si>
  <si>
    <t>220960191</t>
  </si>
  <si>
    <t>Regulace a aktivace jedné signální skupiny s použitím montážní plošiny</t>
  </si>
  <si>
    <t>228</t>
  </si>
  <si>
    <t>https://podminky.urs.cz/item/CS_URS_2023_01/220960191</t>
  </si>
  <si>
    <t>115</t>
  </si>
  <si>
    <t>220960198</t>
  </si>
  <si>
    <t>Regulace a aktivace každé další signální skupiny mikroprocesorového řadiče s použitím plošiny</t>
  </si>
  <si>
    <t>230</t>
  </si>
  <si>
    <t>https://podminky.urs.cz/item/CS_URS_2023_01/220960198</t>
  </si>
  <si>
    <t>220960199</t>
  </si>
  <si>
    <t>Regulace a aktivace každé další signální skupiny mikroprocesorového řadiče bez použití plošiny</t>
  </si>
  <si>
    <t>232</t>
  </si>
  <si>
    <t>https://podminky.urs.cz/item/CS_URS_2023_01/220960199</t>
  </si>
  <si>
    <t>117</t>
  </si>
  <si>
    <t>220960301</t>
  </si>
  <si>
    <t>Příprava ke komplexnímu vyzkoušení křižovatky s MR řadičem za první signální skupinu</t>
  </si>
  <si>
    <t>234</t>
  </si>
  <si>
    <t>Příprava ke komplexnímu vyzkoušení křižovatky s mikroprocesorovým řadičem MR za první signální skupinu</t>
  </si>
  <si>
    <t>https://podminky.urs.cz/item/CS_URS_2023_01/220960301</t>
  </si>
  <si>
    <t>220960311</t>
  </si>
  <si>
    <t>Komplexní vyzkoušení křižovatky s MR řadičem před uvedením zařízení do provozu do pěti signálních skupin</t>
  </si>
  <si>
    <t>236</t>
  </si>
  <si>
    <t>Komplexní vyzkoušení křižovatky s mikroprocesorovým řadičem MR před uvedením zařízení do provozu do pěti signálních skupin</t>
  </si>
  <si>
    <t>https://podminky.urs.cz/item/CS_URS_2023_01/220960311</t>
  </si>
  <si>
    <t>119</t>
  </si>
  <si>
    <t>220960421</t>
  </si>
  <si>
    <t>Přepnutí SSZ na blikající žlutou a zajištění v řadiči MR</t>
  </si>
  <si>
    <t>238</t>
  </si>
  <si>
    <t>Přepnutí silničního signalizačního zařízení na blikající žlutou a zajištění v řadiči MR včetně přepnutí na blikající žlutou v řadiči,vyjmutí a odebrání pojistky 60 V, částečné vytažení desky odporů z konektorů, přezkoušení proti uvedení do činnosti a zajištění v řadiči MR</t>
  </si>
  <si>
    <t>https://podminky.urs.cz/item/CS_URS_2023_01/220960421</t>
  </si>
  <si>
    <t>220960422</t>
  </si>
  <si>
    <t>Uvedení SSZ do provozu po přepnutí na blikající žlutou</t>
  </si>
  <si>
    <t>240</t>
  </si>
  <si>
    <t>Uvedení do provozu silniční signalizační zařízení po přepnutí na blikající žlutou</t>
  </si>
  <si>
    <t>https://podminky.urs.cz/item/CS_URS_2023_01/220960422</t>
  </si>
  <si>
    <t>121</t>
  </si>
  <si>
    <t>220999001R2</t>
  </si>
  <si>
    <t>Rozborová položka. Cena prací se stanoví individuální kalkulací pro následující kvalitativní podmínky: Zkušební provoz SSZ dle specifikace v PD.</t>
  </si>
  <si>
    <t>242</t>
  </si>
  <si>
    <t>741810003R</t>
  </si>
  <si>
    <t>Zkoušky a prohlídky elektrických rozvodů a zařízení celková prohlídka a vyhotovení revizní zprávy</t>
  </si>
  <si>
    <t>CS ÚRS 2020 01</t>
  </si>
  <si>
    <t>244</t>
  </si>
  <si>
    <t>123</t>
  </si>
  <si>
    <t>210030921P1</t>
  </si>
  <si>
    <t>Porovnatelná položka k položce 210030921 CS ÚRS. Cena prací se stanoví porovnávací kalkulací pro následující kvalitativní podmínky: Označení stožárů čísly, výška písma typ. 100mm, provedení samolepící fólií nebo nástřikem přes šablonu.</t>
  </si>
  <si>
    <t>246</t>
  </si>
  <si>
    <t>24622000R</t>
  </si>
  <si>
    <t>hmota nátěrová syntetická vrchní (email) odstín černý + šablony</t>
  </si>
  <si>
    <t>248</t>
  </si>
  <si>
    <t>125</t>
  </si>
  <si>
    <t>PMP1</t>
  </si>
  <si>
    <t>Materiál blíže nespecifikovaný, pro zvláštní podmínky v místě instalace a pro konkrétní použitou technologiii, jako jsou např. montážní pásky, T-kusy, L-kusy, nástavce, prodloužení, speciální držáky a pod.</t>
  </si>
  <si>
    <t>250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</si>
  <si>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</si>
  <si>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</si>
  <si>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</si>
  <si>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</si>
  <si>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</si>
  <si>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252</t>
  </si>
  <si>
    <t>Vytyčení trasy vedení kabelového (podzemního) v zastavěném prostoru</t>
  </si>
  <si>
    <t>https://podminky.urs.cz/item/CS_URS_2023_01/460010024</t>
  </si>
  <si>
    <t>210/1000</t>
  </si>
  <si>
    <t>127</t>
  </si>
  <si>
    <t>460070303R</t>
  </si>
  <si>
    <t>Hloubení nezapažených jam ručně pro ostatní konstrukce s přemístěním výkopku do vzdálenosti 3 m od okraje jámy nebo naložením na dopravní prostředek, včetně zásypu, zhutnění a urovnání povrchu pro základy světelných návěstidel stožárových s 1 až 3 světly</t>
  </si>
  <si>
    <t>254</t>
  </si>
  <si>
    <t>Hloubení nezapažených jam ručně pro ostatní konstrukce s přemístěním výkopku do vzdálenosti 3 m od okraje jámy nebo naložením na dopravní prostředek, včetně zásypu, zhutnění a urovnání povrchu pro základy světelných návěstidel stožárových s 1 až 3 světly , v hornině třídy 3</t>
  </si>
  <si>
    <t>460070314R</t>
  </si>
  <si>
    <t>Hloubení nezapažených jam ručně pro ostatní konstrukce s přemístěním výkopku do vzdálenosti 3 m od okraje jámy nebo naložením na dopravní prostředek, včetně zásypu, zhutnění a urovnání povrchu pro základy světelných návěstidel stožárových se 4 a více svět</t>
  </si>
  <si>
    <t>Hloubení nezapažených jam ručně pro ostatní konstrukce s přemístěním výkopku do vzdálenosti 3 m od okraje jámy nebo naložením na dopravní prostředek, včetně zásypu, zhutnění a urovnání povrchu pro základy světelných návěstidel stožárových se 4 a více světly, v hornině třídy 4</t>
  </si>
  <si>
    <t>129</t>
  </si>
  <si>
    <t>460070563R</t>
  </si>
  <si>
    <t>Hloubení nezapažených jam ručně pro ostatní konstrukce s přemístěním výkopku do vzdálenosti 3 m od okraje jámy nebo naložením na dopravní prostředek, včetně zásypu, zhutnění a urovnání povrchu pro základy řadičů signalizace, v hornině třídy 3</t>
  </si>
  <si>
    <t>460641125</t>
  </si>
  <si>
    <t>Základové konstrukce při elektromontážích ze ŽB tř. C 25/30 bez zvláštních nároků na prostředí</t>
  </si>
  <si>
    <t>m3</t>
  </si>
  <si>
    <t>260</t>
  </si>
  <si>
    <t>Základové konstrukce základ bez bednění do rostlé zeminy z monolitického železobetonu bez výztuže bez zvláštních nároků na prostředí tř. C 25/30</t>
  </si>
  <si>
    <t>https://podminky.urs.cz/item/CS_URS_2023_01/460641125</t>
  </si>
  <si>
    <t>stožár přímý: výměra položky 460070303 * rozměr základu =</t>
  </si>
  <si>
    <t>4*0,6*0,6*0,9</t>
  </si>
  <si>
    <t>stožár výložníkový: výměra položky 460070314 * rozměr základu =</t>
  </si>
  <si>
    <t>4*0,6*0,6*1,6</t>
  </si>
  <si>
    <t>podstavce skříní =</t>
  </si>
  <si>
    <t>0,5*1</t>
  </si>
  <si>
    <t>131</t>
  </si>
  <si>
    <t>460161133</t>
  </si>
  <si>
    <t>Hloubení kabelových rýh ručně š 35 cm hl 40 cm v hornině tř II skupiny 4</t>
  </si>
  <si>
    <t>262</t>
  </si>
  <si>
    <t>Hloubení zapažených i nezapažených kabelových rýh ručně včetně urovnání dna s přemístěním výkopku do vzdálenosti 3 m od okraje jámy nebo s naložením na dopravní prostředek šířky 35 cm hloubky 40 cm v hornině třídy těžitelnosti II skupiny 4</t>
  </si>
  <si>
    <t>https://podminky.urs.cz/item/CS_URS_2023_01/460161133</t>
  </si>
  <si>
    <t>460161153</t>
  </si>
  <si>
    <t>Hloubení kabelových rýh ručně š 35 cm hl 60 cm v hornině tř II skupiny 4</t>
  </si>
  <si>
    <t>264</t>
  </si>
  <si>
    <t>Hloubení zapažených i nezapažených kabelových rýh ručně včetně urovnání dna s přemístěním výkopku do vzdálenosti 3 m od okraje jámy nebo s naložením na dopravní prostředek šířky 35 cm hloubky 60 cm v hornině třídy těžitelnosti II skupiny 4</t>
  </si>
  <si>
    <t>https://podminky.urs.cz/item/CS_URS_2023_01/460161153</t>
  </si>
  <si>
    <t>133</t>
  </si>
  <si>
    <t>141720016</t>
  </si>
  <si>
    <t>Neřízený zemní protlak strojně průměru přes 110 do 125 mm v hornině třídy těžitelnosti I a II skupiny 3 a 4</t>
  </si>
  <si>
    <t>266</t>
  </si>
  <si>
    <t>Neřízený zemní protlak v hornině třídy těžitelnosti I a II, skupiny 3 a 4 průměru protlaku přes 110 do 125 mm</t>
  </si>
  <si>
    <t>https://podminky.urs.cz/item/CS_URS_2023_01/141720016</t>
  </si>
  <si>
    <t>28613116</t>
  </si>
  <si>
    <t>trubka vodovodní PE100 PN 16 SDR11 110x10,0mm</t>
  </si>
  <si>
    <t>268</t>
  </si>
  <si>
    <t>15,*1,10</t>
  </si>
  <si>
    <t>135</t>
  </si>
  <si>
    <t>230120046</t>
  </si>
  <si>
    <t>Čištění potrubí profukováním nebo proplachováním DN 100</t>
  </si>
  <si>
    <t>270</t>
  </si>
  <si>
    <t>https://podminky.urs.cz/item/CS_URS_2023_01/230120046</t>
  </si>
  <si>
    <t>210950121</t>
  </si>
  <si>
    <t>Zatažení lana do kanálu nebo tvárnicové trasy</t>
  </si>
  <si>
    <t>272</t>
  </si>
  <si>
    <t>Ostatní práce při montáži vodičů, šňůr a kabelů zatažení lana včetně odvinutí a napojení do kanálu nebo tvárnicové trasy</t>
  </si>
  <si>
    <t>https://podminky.urs.cz/item/CS_URS_2023_01/210950121</t>
  </si>
  <si>
    <t>2*(15+17)</t>
  </si>
  <si>
    <t>137</t>
  </si>
  <si>
    <t>460661113</t>
  </si>
  <si>
    <t>Kabelové lože z písku pro kabely nn bez zakrytí š lože přes 50 do 65 cm</t>
  </si>
  <si>
    <t>274</t>
  </si>
  <si>
    <t>Kabelové lože z písku včetně podsypu, zhutnění a urovnání povrchu pro kabely nn bez zakrytí, šířky přes 50 do 65 cm</t>
  </si>
  <si>
    <t>https://podminky.urs.cz/item/CS_URS_2023_01/460661113</t>
  </si>
  <si>
    <t>kabelová rýha celkem =</t>
  </si>
  <si>
    <t>136+17</t>
  </si>
  <si>
    <t>460671113</t>
  </si>
  <si>
    <t>Výstražná fólie pro krytí kabelů šířky 34 cm</t>
  </si>
  <si>
    <t>276</t>
  </si>
  <si>
    <t>Výstražná fólie z PVC pro krytí kabelů včetně vyrovnání povrchu rýhy, rozvinutí a uložení fólie šířky do 34 cm</t>
  </si>
  <si>
    <t>https://podminky.urs.cz/item/CS_URS_2023_01/460671113</t>
  </si>
  <si>
    <t>v rýze š. 35 =</t>
  </si>
  <si>
    <t>139</t>
  </si>
  <si>
    <t>69311311</t>
  </si>
  <si>
    <t>pás varovný plný do výkopu š 330mm s potiskem</t>
  </si>
  <si>
    <t>278</t>
  </si>
  <si>
    <t>Poznámka k položce:_x000d_
žlutá - plyn, modrá - voda, červená - elektro</t>
  </si>
  <si>
    <t>153*1,1</t>
  </si>
  <si>
    <t>220060423</t>
  </si>
  <si>
    <t>Položení ochranné trubky do kabelového lože průměru 110 mm</t>
  </si>
  <si>
    <t>280</t>
  </si>
  <si>
    <t>https://podminky.urs.cz/item/CS_URS_2023_01/220060423</t>
  </si>
  <si>
    <t>380</t>
  </si>
  <si>
    <t>141</t>
  </si>
  <si>
    <t>220182025</t>
  </si>
  <si>
    <t>Kontrola průchodnosti trubky pro optický kabel do 2000 m</t>
  </si>
  <si>
    <t>282</t>
  </si>
  <si>
    <t>Kontrola průchodnosti trubky kalibrace do 2000 m</t>
  </si>
  <si>
    <t>https://podminky.urs.cz/item/CS_URS_2023_01/220182025</t>
  </si>
  <si>
    <t>0,38</t>
  </si>
  <si>
    <t>34571355</t>
  </si>
  <si>
    <t>trubka elektroinstalační ohebná dvouplášťová korugovaná (chránička) D 94/110mm, HDPE+LDPE</t>
  </si>
  <si>
    <t>284</t>
  </si>
  <si>
    <t>380*1,1</t>
  </si>
  <si>
    <t>143</t>
  </si>
  <si>
    <t>877261101</t>
  </si>
  <si>
    <t>Montáž elektrospojek na vodovodním potrubí z PE trub d 110</t>
  </si>
  <si>
    <t>286</t>
  </si>
  <si>
    <t>Montáž tvarovek na vodovodním plastovém potrubí z polyetylenu PE 100 elektrotvarovek SDR 11/PN16 spojek, oblouků nebo redukcí d 110</t>
  </si>
  <si>
    <t>https://podminky.urs.cz/item/CS_URS_2023_01/877261101</t>
  </si>
  <si>
    <t>28615975</t>
  </si>
  <si>
    <t>elektrospojka SDR11 PE 100 PN16 D 110mm</t>
  </si>
  <si>
    <t>288</t>
  </si>
  <si>
    <t>145</t>
  </si>
  <si>
    <t>877261113</t>
  </si>
  <si>
    <t>Montáž elektro T-kusů na vodovodním potrubí z PE trub d 110</t>
  </si>
  <si>
    <t>290</t>
  </si>
  <si>
    <t>Montáž tvarovek na vodovodním plastovém potrubí z polyetylenu PE 100 elektrotvarovek SDR 11/PN16 T-kusů d 110</t>
  </si>
  <si>
    <t>https://podminky.urs.cz/item/CS_URS_2023_01/877261113</t>
  </si>
  <si>
    <t>28614961</t>
  </si>
  <si>
    <t>elektrotvarovka T-kus rovnoramenný PE 100 PN16 D 110mm</t>
  </si>
  <si>
    <t>292</t>
  </si>
  <si>
    <t>147</t>
  </si>
  <si>
    <t>460431142</t>
  </si>
  <si>
    <t>Zásyp kabelových rýh ručně se zhutněním š 35 cm hl 40 cm z horniny tř I skupiny 3</t>
  </si>
  <si>
    <t>294</t>
  </si>
  <si>
    <t>Zásyp kabelových rýh ručně s přemístění sypaniny ze vzdálenosti do 10 m, s uložením výkopku ve vrstvách včetně zhutnění a úpravy povrchu šířky 35 cm hloubky 40 cm z horniny třídy těžitelnosti I skupiny 3</t>
  </si>
  <si>
    <t>https://podminky.urs.cz/item/CS_URS_2023_01/460431142</t>
  </si>
  <si>
    <t>460431162</t>
  </si>
  <si>
    <t>Zásyp kabelových rýh ručně se zhutněním š 35 cm hl 60 cm z horniny tř I skupiny 3</t>
  </si>
  <si>
    <t>296</t>
  </si>
  <si>
    <t>Zásyp kabelových rýh ručně s přemístění sypaniny ze vzdálenosti do 10 m, s uložením výkopku ve vrstvách včetně zhutnění a úpravy povrchu šířky 35 cm hloubky 60 cm z horniny třídy těžitelnosti I skupiny 3</t>
  </si>
  <si>
    <t>https://podminky.urs.cz/item/CS_URS_2023_01/460431162</t>
  </si>
  <si>
    <t>149</t>
  </si>
  <si>
    <t>460162112</t>
  </si>
  <si>
    <t>Hloubení kabelových rýh ručně v hornině tř I skupiny I skupiny 3</t>
  </si>
  <si>
    <t>298</t>
  </si>
  <si>
    <t>Hloubení zapažených i nezapažených kabelových rýh ručně včetně urovnání dna s přemístěním výkopku do vzdálenosti 3 m od okraje jámy nebo s naložením na dopravní prostředek ostatních rozměrů v hornině třídy těžitelnosti I skupiny 3</t>
  </si>
  <si>
    <t>https://podminky.urs.cz/item/CS_URS_2023_01/460162112</t>
  </si>
  <si>
    <t>jámy pro protlaky</t>
  </si>
  <si>
    <t>2*1,5*1,5</t>
  </si>
  <si>
    <t>dokopávky u prostupů = počet míst *1m3 =</t>
  </si>
  <si>
    <t>6*1</t>
  </si>
  <si>
    <t>460432112</t>
  </si>
  <si>
    <t>Zásyp kabelových rýh ručně se zhutněním z horniny třídy I skupiny 3</t>
  </si>
  <si>
    <t>300</t>
  </si>
  <si>
    <t>Zásyp kabelových rýh ručně s přemístění sypaniny ze vzdálenosti do 10 m, s uložením výkopku ve vrstvách včetně zhutnění a úpravy povrchu ostatních rozměrů z horniny třídy těžitelnosti I skupiny 3</t>
  </si>
  <si>
    <t>https://podminky.urs.cz/item/CS_URS_2023_01/460432112</t>
  </si>
  <si>
    <t>10,5</t>
  </si>
  <si>
    <t>151</t>
  </si>
  <si>
    <t>460281113</t>
  </si>
  <si>
    <t>Pažení příložné plné výkopů jam hl do 4 m</t>
  </si>
  <si>
    <t>302</t>
  </si>
  <si>
    <t>Pažení výkopů příložné plné jam, hloubky do 4 m</t>
  </si>
  <si>
    <t>https://podminky.urs.cz/item/CS_URS_2023_01/460281113</t>
  </si>
  <si>
    <t>výložníkový stožár * hloubka výkopu * obvodová délka základu</t>
  </si>
  <si>
    <t>4*(1,6*2,4)</t>
  </si>
  <si>
    <t>jáma pro protlak * hloubka * obvodová délka</t>
  </si>
  <si>
    <t>2*(1,5*7,0)</t>
  </si>
  <si>
    <t>460281123</t>
  </si>
  <si>
    <t>Odstranění pažení příložného výkopů jam hl do 4 m</t>
  </si>
  <si>
    <t>304</t>
  </si>
  <si>
    <t>Pažení výkopů odstranění pažení příložného plného jam, hloubky do 4 m</t>
  </si>
  <si>
    <t>https://podminky.urs.cz/item/CS_URS_2023_01/460281123</t>
  </si>
  <si>
    <t>153</t>
  </si>
  <si>
    <t>460341112</t>
  </si>
  <si>
    <t>Vodorovné přemístění horniny jakékoliv třídy dopravními prostředky při elektromontážích přes 50 do 500 m</t>
  </si>
  <si>
    <t>306</t>
  </si>
  <si>
    <t>Vodorovné přemístění (odvoz) horniny dopravními prostředky včetně složení, bez naložení a rozprostření jakékoliv třídy, na vzdálenost přes 50 do 500 m</t>
  </si>
  <si>
    <t>https://podminky.urs.cz/item/CS_URS_2023_01/460341112</t>
  </si>
  <si>
    <t>Přebytečná zemina z výkopů rýh: délka * šířka * vrstva =</t>
  </si>
  <si>
    <t>(136+17)*0,35*0,2</t>
  </si>
  <si>
    <t>Přebytečná zemina z výkopů pro základy stožárů =</t>
  </si>
  <si>
    <t>4*0,6*0,6*1,6+4*0,6*0,6*0,9</t>
  </si>
  <si>
    <t>Přebytečná zemina z výkopů pro skříně =</t>
  </si>
  <si>
    <t>0,3*1,3*0,8</t>
  </si>
  <si>
    <t>460341113</t>
  </si>
  <si>
    <t>Vodorovné přemístění (odvoz) horniny dopravními prostředky včetně složení, bez naložení a rozprostření jakékoliv třídy, na vzdálenost přes 500 do 1000 m</t>
  </si>
  <si>
    <t>308</t>
  </si>
  <si>
    <t>https://podminky.urs.cz/item/CS_URS_2023_01/460341113</t>
  </si>
  <si>
    <t>155</t>
  </si>
  <si>
    <t>460341121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</si>
  <si>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</si>
  <si>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310</t>
  </si>
  <si>
    <t>https://podminky.urs.cz/item/CS_URS_2023_01/460341121</t>
  </si>
  <si>
    <t>171201221</t>
  </si>
  <si>
    <t>312</t>
  </si>
  <si>
    <t>https://podminky.urs.cz/item/CS_URS_2023_01/171201221</t>
  </si>
  <si>
    <t>29,244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</si>
</sst>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23" TargetMode="External" /><Relationship Id="rId2" Type="http://schemas.openxmlformats.org/officeDocument/2006/relationships/hyperlink" Target="https://podminky.urs.cz/item/CS_URS_2023_01/113107132" TargetMode="External" /><Relationship Id="rId3" Type="http://schemas.openxmlformats.org/officeDocument/2006/relationships/hyperlink" Target="https://podminky.urs.cz/item/CS_URS_2023_01/113202111" TargetMode="External" /><Relationship Id="rId4" Type="http://schemas.openxmlformats.org/officeDocument/2006/relationships/hyperlink" Target="https://podminky.urs.cz/item/CS_URS_2023_01/113107022" TargetMode="External" /><Relationship Id="rId5" Type="http://schemas.openxmlformats.org/officeDocument/2006/relationships/hyperlink" Target="https://podminky.urs.cz/item/CS_URS_2023_01/113107144" TargetMode="External" /><Relationship Id="rId6" Type="http://schemas.openxmlformats.org/officeDocument/2006/relationships/hyperlink" Target="https://podminky.urs.cz/item/CS_URS_2023_01/564801112" TargetMode="External" /><Relationship Id="rId7" Type="http://schemas.openxmlformats.org/officeDocument/2006/relationships/hyperlink" Target="https://podminky.urs.cz/item/CS_URS_2023_01/564861111" TargetMode="External" /><Relationship Id="rId8" Type="http://schemas.openxmlformats.org/officeDocument/2006/relationships/hyperlink" Target="https://podminky.urs.cz/item/CS_URS_2023_01/567114111" TargetMode="External" /><Relationship Id="rId9" Type="http://schemas.openxmlformats.org/officeDocument/2006/relationships/hyperlink" Target="https://podminky.urs.cz/item/CS_URS_2023_01/573191111" TargetMode="External" /><Relationship Id="rId10" Type="http://schemas.openxmlformats.org/officeDocument/2006/relationships/hyperlink" Target="https://podminky.urs.cz/item/CS_URS_2023_01/573231106" TargetMode="External" /><Relationship Id="rId11" Type="http://schemas.openxmlformats.org/officeDocument/2006/relationships/hyperlink" Target="https://podminky.urs.cz/item/CS_URS_2023_01/577144111" TargetMode="External" /><Relationship Id="rId12" Type="http://schemas.openxmlformats.org/officeDocument/2006/relationships/hyperlink" Target="https://podminky.urs.cz/item/CS_URS_2023_01/577145112" TargetMode="External" /><Relationship Id="rId13" Type="http://schemas.openxmlformats.org/officeDocument/2006/relationships/hyperlink" Target="https://podminky.urs.cz/item/CS_URS_2023_01/596211110" TargetMode="External" /><Relationship Id="rId14" Type="http://schemas.openxmlformats.org/officeDocument/2006/relationships/hyperlink" Target="https://podminky.urs.cz/item/CS_URS_2023_01/220960156" TargetMode="External" /><Relationship Id="rId15" Type="http://schemas.openxmlformats.org/officeDocument/2006/relationships/hyperlink" Target="https://podminky.urs.cz/item/CS_URS_2023_01/914111111" TargetMode="External" /><Relationship Id="rId16" Type="http://schemas.openxmlformats.org/officeDocument/2006/relationships/hyperlink" Target="https://podminky.urs.cz/item/CS_URS_2023_01/914511111" TargetMode="External" /><Relationship Id="rId17" Type="http://schemas.openxmlformats.org/officeDocument/2006/relationships/hyperlink" Target="https://podminky.urs.cz/item/CS_URS_2023_01/966007123" TargetMode="External" /><Relationship Id="rId18" Type="http://schemas.openxmlformats.org/officeDocument/2006/relationships/hyperlink" Target="https://podminky.urs.cz/item/CS_URS_2023_01/916231212" TargetMode="External" /><Relationship Id="rId19" Type="http://schemas.openxmlformats.org/officeDocument/2006/relationships/hyperlink" Target="https://podminky.urs.cz/item/CS_URS_2023_01/997221551" TargetMode="External" /><Relationship Id="rId20" Type="http://schemas.openxmlformats.org/officeDocument/2006/relationships/hyperlink" Target="https://podminky.urs.cz/item/CS_URS_2023_01/997221559" TargetMode="External" /><Relationship Id="rId21" Type="http://schemas.openxmlformats.org/officeDocument/2006/relationships/hyperlink" Target="https://podminky.urs.cz/item/CS_URS_2023_01/997221875" TargetMode="External" /><Relationship Id="rId22" Type="http://schemas.openxmlformats.org/officeDocument/2006/relationships/hyperlink" Target="https://podminky.urs.cz/item/CS_URS_2023_01/997221861" TargetMode="External" /><Relationship Id="rId23" Type="http://schemas.openxmlformats.org/officeDocument/2006/relationships/hyperlink" Target="https://podminky.urs.cz/item/CS_URS_2023_01/997221655" TargetMode="External" /><Relationship Id="rId24" Type="http://schemas.openxmlformats.org/officeDocument/2006/relationships/hyperlink" Target="https://podminky.urs.cz/item/CS_URS_2023_01/998225111" TargetMode="External" /><Relationship Id="rId25" Type="http://schemas.openxmlformats.org/officeDocument/2006/relationships/hyperlink" Target="https://podminky.urs.cz/item/CS_URS_2023_01/210021012" TargetMode="External" /><Relationship Id="rId26" Type="http://schemas.openxmlformats.org/officeDocument/2006/relationships/hyperlink" Target="https://podminky.urs.cz/item/CS_URS_2023_01/210100151" TargetMode="External" /><Relationship Id="rId27" Type="http://schemas.openxmlformats.org/officeDocument/2006/relationships/hyperlink" Target="https://podminky.urs.cz/item/CS_URS_2023_01/741122624" TargetMode="External" /><Relationship Id="rId28" Type="http://schemas.openxmlformats.org/officeDocument/2006/relationships/hyperlink" Target="https://podminky.urs.cz/item/CS_URS_2023_01/220060771" TargetMode="External" /><Relationship Id="rId29" Type="http://schemas.openxmlformats.org/officeDocument/2006/relationships/hyperlink" Target="https://podminky.urs.cz/item/CS_URS_2023_01/220061551" TargetMode="External" /><Relationship Id="rId30" Type="http://schemas.openxmlformats.org/officeDocument/2006/relationships/hyperlink" Target="https://podminky.urs.cz/item/CS_URS_2023_01/220061553" TargetMode="External" /><Relationship Id="rId31" Type="http://schemas.openxmlformats.org/officeDocument/2006/relationships/hyperlink" Target="https://podminky.urs.cz/item/CS_URS_2023_01/220061554" TargetMode="External" /><Relationship Id="rId32" Type="http://schemas.openxmlformats.org/officeDocument/2006/relationships/hyperlink" Target="https://podminky.urs.cz/item/CS_URS_2023_01/220061555" TargetMode="External" /><Relationship Id="rId33" Type="http://schemas.openxmlformats.org/officeDocument/2006/relationships/hyperlink" Target="https://podminky.urs.cz/item/CS_URS_2023_01/220110341" TargetMode="External" /><Relationship Id="rId34" Type="http://schemas.openxmlformats.org/officeDocument/2006/relationships/hyperlink" Target="https://podminky.urs.cz/item/CS_URS_2023_01/220111436" TargetMode="External" /><Relationship Id="rId35" Type="http://schemas.openxmlformats.org/officeDocument/2006/relationships/hyperlink" Target="https://podminky.urs.cz/item/CS_URS_2023_01/220111741" TargetMode="External" /><Relationship Id="rId36" Type="http://schemas.openxmlformats.org/officeDocument/2006/relationships/hyperlink" Target="https://podminky.urs.cz/item/CS_URS_2023_01/220111761" TargetMode="External" /><Relationship Id="rId37" Type="http://schemas.openxmlformats.org/officeDocument/2006/relationships/hyperlink" Target="https://podminky.urs.cz/item/CS_URS_2023_01/220111776" TargetMode="External" /><Relationship Id="rId38" Type="http://schemas.openxmlformats.org/officeDocument/2006/relationships/hyperlink" Target="https://podminky.urs.cz/item/CS_URS_2023_01/741420911" TargetMode="External" /><Relationship Id="rId39" Type="http://schemas.openxmlformats.org/officeDocument/2006/relationships/hyperlink" Target="https://podminky.urs.cz/item/CS_URS_2023_01/220111756" TargetMode="External" /><Relationship Id="rId40" Type="http://schemas.openxmlformats.org/officeDocument/2006/relationships/hyperlink" Target="https://podminky.urs.cz/item/CS_URS_2023_01/220300152R" TargetMode="External" /><Relationship Id="rId41" Type="http://schemas.openxmlformats.org/officeDocument/2006/relationships/hyperlink" Target="https://podminky.urs.cz/item/CS_URS_2023_01/220300153R" TargetMode="External" /><Relationship Id="rId42" Type="http://schemas.openxmlformats.org/officeDocument/2006/relationships/hyperlink" Target="https://podminky.urs.cz/item/CS_URS_2023_01/220300154R" TargetMode="External" /><Relationship Id="rId43" Type="http://schemas.openxmlformats.org/officeDocument/2006/relationships/hyperlink" Target="https://podminky.urs.cz/item/CS_URS_2023_01/220300155R" TargetMode="External" /><Relationship Id="rId44" Type="http://schemas.openxmlformats.org/officeDocument/2006/relationships/hyperlink" Target="https://podminky.urs.cz/item/CS_URS_2023_01/220300604" TargetMode="External" /><Relationship Id="rId45" Type="http://schemas.openxmlformats.org/officeDocument/2006/relationships/hyperlink" Target="https://podminky.urs.cz/item/CS_URS_2023_01/220300605" TargetMode="External" /><Relationship Id="rId46" Type="http://schemas.openxmlformats.org/officeDocument/2006/relationships/hyperlink" Target="https://podminky.urs.cz/item/CS_URS_2023_01/220300606" TargetMode="External" /><Relationship Id="rId47" Type="http://schemas.openxmlformats.org/officeDocument/2006/relationships/hyperlink" Target="https://podminky.urs.cz/item/CS_URS_2023_01/220960002" TargetMode="External" /><Relationship Id="rId48" Type="http://schemas.openxmlformats.org/officeDocument/2006/relationships/hyperlink" Target="https://podminky.urs.cz/item/CS_URS_2023_01/220960003" TargetMode="External" /><Relationship Id="rId49" Type="http://schemas.openxmlformats.org/officeDocument/2006/relationships/hyperlink" Target="https://podminky.urs.cz/item/CS_URS_2023_01/220960005" TargetMode="External" /><Relationship Id="rId50" Type="http://schemas.openxmlformats.org/officeDocument/2006/relationships/hyperlink" Target="https://podminky.urs.cz/item/CS_URS_2023_01/220960021" TargetMode="External" /><Relationship Id="rId51" Type="http://schemas.openxmlformats.org/officeDocument/2006/relationships/hyperlink" Target="https://podminky.urs.cz/item/CS_URS_2023_01/220960031" TargetMode="External" /><Relationship Id="rId52" Type="http://schemas.openxmlformats.org/officeDocument/2006/relationships/hyperlink" Target="https://podminky.urs.cz/item/CS_URS_2023_01/220960036" TargetMode="External" /><Relationship Id="rId53" Type="http://schemas.openxmlformats.org/officeDocument/2006/relationships/hyperlink" Target="https://podminky.urs.cz/item/CS_URS_2023_01/220960041" TargetMode="External" /><Relationship Id="rId54" Type="http://schemas.openxmlformats.org/officeDocument/2006/relationships/hyperlink" Target="https://podminky.urs.cz/item/CS_URS_2023_01/220960042" TargetMode="External" /><Relationship Id="rId55" Type="http://schemas.openxmlformats.org/officeDocument/2006/relationships/hyperlink" Target="https://podminky.urs.cz/item/CS_URS_2023_01/220960091" TargetMode="External" /><Relationship Id="rId56" Type="http://schemas.openxmlformats.org/officeDocument/2006/relationships/hyperlink" Target="https://podminky.urs.cz/item/CS_URS_2023_01/220960096" TargetMode="External" /><Relationship Id="rId57" Type="http://schemas.openxmlformats.org/officeDocument/2006/relationships/hyperlink" Target="https://podminky.urs.cz/item/CS_URS_2023_01/220960101" TargetMode="External" /><Relationship Id="rId58" Type="http://schemas.openxmlformats.org/officeDocument/2006/relationships/hyperlink" Target="https://podminky.urs.cz/item/CS_URS_2023_01/220960102" TargetMode="External" /><Relationship Id="rId59" Type="http://schemas.openxmlformats.org/officeDocument/2006/relationships/hyperlink" Target="https://podminky.urs.cz/item/CS_URS_2023_01/220960113" TargetMode="External" /><Relationship Id="rId60" Type="http://schemas.openxmlformats.org/officeDocument/2006/relationships/hyperlink" Target="https://podminky.urs.cz/item/CS_URS_2023_01/220960120" TargetMode="External" /><Relationship Id="rId61" Type="http://schemas.openxmlformats.org/officeDocument/2006/relationships/hyperlink" Target="https://podminky.urs.cz/item/CS_URS_2023_01/220960125" TargetMode="External" /><Relationship Id="rId62" Type="http://schemas.openxmlformats.org/officeDocument/2006/relationships/hyperlink" Target="https://podminky.urs.cz/item/CS_URS_2023_01/220960126" TargetMode="External" /><Relationship Id="rId63" Type="http://schemas.openxmlformats.org/officeDocument/2006/relationships/hyperlink" Target="https://podminky.urs.cz/item/CS_URS_2023_01/220960182" TargetMode="External" /><Relationship Id="rId64" Type="http://schemas.openxmlformats.org/officeDocument/2006/relationships/hyperlink" Target="https://podminky.urs.cz/item/CS_URS_2023_01/220960191" TargetMode="External" /><Relationship Id="rId65" Type="http://schemas.openxmlformats.org/officeDocument/2006/relationships/hyperlink" Target="https://podminky.urs.cz/item/CS_URS_2023_01/220960198" TargetMode="External" /><Relationship Id="rId66" Type="http://schemas.openxmlformats.org/officeDocument/2006/relationships/hyperlink" Target="https://podminky.urs.cz/item/CS_URS_2023_01/220960199" TargetMode="External" /><Relationship Id="rId67" Type="http://schemas.openxmlformats.org/officeDocument/2006/relationships/hyperlink" Target="https://podminky.urs.cz/item/CS_URS_2023_01/220960301" TargetMode="External" /><Relationship Id="rId68" Type="http://schemas.openxmlformats.org/officeDocument/2006/relationships/hyperlink" Target="https://podminky.urs.cz/item/CS_URS_2023_01/220960311" TargetMode="External" /><Relationship Id="rId69" Type="http://schemas.openxmlformats.org/officeDocument/2006/relationships/hyperlink" Target="https://podminky.urs.cz/item/CS_URS_2023_01/220960421" TargetMode="External" /><Relationship Id="rId70" Type="http://schemas.openxmlformats.org/officeDocument/2006/relationships/hyperlink" Target="https://podminky.urs.cz/item/CS_URS_2023_01/220960422" TargetMode="External" /><Relationship Id="rId71" Type="http://schemas.openxmlformats.org/officeDocument/2006/relationships/hyperlink" Target="https://podminky.urs.cz/item/CS_URS_2023_01/460010024" TargetMode="External" /><Relationship Id="rId72" Type="http://schemas.openxmlformats.org/officeDocument/2006/relationships/hyperlink" Target="https://podminky.urs.cz/item/CS_URS_2023_01/460641125" TargetMode="External" /><Relationship Id="rId73" Type="http://schemas.openxmlformats.org/officeDocument/2006/relationships/hyperlink" Target="https://podminky.urs.cz/item/CS_URS_2023_01/460161133" TargetMode="External" /><Relationship Id="rId74" Type="http://schemas.openxmlformats.org/officeDocument/2006/relationships/hyperlink" Target="https://podminky.urs.cz/item/CS_URS_2023_01/460161153" TargetMode="External" /><Relationship Id="rId75" Type="http://schemas.openxmlformats.org/officeDocument/2006/relationships/hyperlink" Target="https://podminky.urs.cz/item/CS_URS_2023_01/141720016" TargetMode="External" /><Relationship Id="rId76" Type="http://schemas.openxmlformats.org/officeDocument/2006/relationships/hyperlink" Target="https://podminky.urs.cz/item/CS_URS_2023_01/230120046" TargetMode="External" /><Relationship Id="rId77" Type="http://schemas.openxmlformats.org/officeDocument/2006/relationships/hyperlink" Target="https://podminky.urs.cz/item/CS_URS_2023_01/210950121" TargetMode="External" /><Relationship Id="rId78" Type="http://schemas.openxmlformats.org/officeDocument/2006/relationships/hyperlink" Target="https://podminky.urs.cz/item/CS_URS_2023_01/460661113" TargetMode="External" /><Relationship Id="rId79" Type="http://schemas.openxmlformats.org/officeDocument/2006/relationships/hyperlink" Target="https://podminky.urs.cz/item/CS_URS_2023_01/460671113" TargetMode="External" /><Relationship Id="rId80" Type="http://schemas.openxmlformats.org/officeDocument/2006/relationships/hyperlink" Target="https://podminky.urs.cz/item/CS_URS_2023_01/220060423" TargetMode="External" /><Relationship Id="rId81" Type="http://schemas.openxmlformats.org/officeDocument/2006/relationships/hyperlink" Target="https://podminky.urs.cz/item/CS_URS_2023_01/220182025" TargetMode="External" /><Relationship Id="rId82" Type="http://schemas.openxmlformats.org/officeDocument/2006/relationships/hyperlink" Target="https://podminky.urs.cz/item/CS_URS_2023_01/877261101" TargetMode="External" /><Relationship Id="rId83" Type="http://schemas.openxmlformats.org/officeDocument/2006/relationships/hyperlink" Target="https://podminky.urs.cz/item/CS_URS_2023_01/877261113" TargetMode="External" /><Relationship Id="rId84" Type="http://schemas.openxmlformats.org/officeDocument/2006/relationships/hyperlink" Target="https://podminky.urs.cz/item/CS_URS_2023_01/460431142" TargetMode="External" /><Relationship Id="rId85" Type="http://schemas.openxmlformats.org/officeDocument/2006/relationships/hyperlink" Target="https://podminky.urs.cz/item/CS_URS_2023_01/460431162" TargetMode="External" /><Relationship Id="rId86" Type="http://schemas.openxmlformats.org/officeDocument/2006/relationships/hyperlink" Target="https://podminky.urs.cz/item/CS_URS_2023_01/460162112" TargetMode="External" /><Relationship Id="rId87" Type="http://schemas.openxmlformats.org/officeDocument/2006/relationships/hyperlink" Target="https://podminky.urs.cz/item/CS_URS_2023_01/460432112" TargetMode="External" /><Relationship Id="rId88" Type="http://schemas.openxmlformats.org/officeDocument/2006/relationships/hyperlink" Target="https://podminky.urs.cz/item/CS_URS_2023_01/460281113" TargetMode="External" /><Relationship Id="rId89" Type="http://schemas.openxmlformats.org/officeDocument/2006/relationships/hyperlink" Target="https://podminky.urs.cz/item/CS_URS_2023_01/460281123" TargetMode="External" /><Relationship Id="rId90" Type="http://schemas.openxmlformats.org/officeDocument/2006/relationships/hyperlink" Target="https://podminky.urs.cz/item/CS_URS_2023_01/460341112" TargetMode="External" /><Relationship Id="rId91" Type="http://schemas.openxmlformats.org/officeDocument/2006/relationships/hyperlink" Target="https://podminky.urs.cz/item/CS_URS_2023_01/460341113" TargetMode="External" /><Relationship Id="rId92" Type="http://schemas.openxmlformats.org/officeDocument/2006/relationships/hyperlink" Target="https://podminky.urs.cz/item/CS_URS_2023_01/460341121" TargetMode="External" /><Relationship Id="rId93" Type="http://schemas.openxmlformats.org/officeDocument/2006/relationships/hyperlink" Target="https://podminky.urs.cz/item/CS_URS_2023_01/171201221" TargetMode="External" /><Relationship Id="rId94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01042023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 xml:space="preserve"> Ostřešany - křižovatka silnic III-34026 a III-34030 se SSZ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1. 4. 2023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440 - Světelné signali...'!J30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'SO 440 - Světelné signali...'!P126</f>
        <v>0</v>
      </c>
      <c r="AV95" s="128">
        <f>'SO 440 - Světelné signali...'!J33</f>
        <v>0</v>
      </c>
      <c r="AW95" s="128">
        <f>'SO 440 - Světelné signali...'!J34</f>
        <v>0</v>
      </c>
      <c r="AX95" s="128">
        <f>'SO 440 - Světelné signali...'!J35</f>
        <v>0</v>
      </c>
      <c r="AY95" s="128">
        <f>'SO 440 - Světelné signali...'!J36</f>
        <v>0</v>
      </c>
      <c r="AZ95" s="128">
        <f>'SO 440 - Světelné signali...'!F33</f>
        <v>0</v>
      </c>
      <c r="BA95" s="128">
        <f>'SO 440 - Světelné signali...'!F34</f>
        <v>0</v>
      </c>
      <c r="BB95" s="128">
        <f>'SO 440 - Světelné signali...'!F35</f>
        <v>0</v>
      </c>
      <c r="BC95" s="128">
        <f>'SO 440 - Světelné signali...'!F36</f>
        <v>0</v>
      </c>
      <c r="BD95" s="130">
        <f>'SO 440 - Světelné signali...'!F37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BUBmZikQu8qaiveGTlbT8fA9vWDaVr5imA36P9cVN5rnMS+QC4e9uEgwmzEwR263dmFCgZddH+Odrdmj65Wnqg==" hashValue="ePy7ZotapfjbUYUrj/RACtWkZIvp6MI+9IcK3Sz6zOLhpJdGxPlbFaHB45rb9bN3a8S+tYMriAgQVb8HnLYL6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 440 - Světelné signali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83</v>
      </c>
    </row>
    <row r="4" s="1" customFormat="1" ht="24.96" customHeight="1">
      <c r="B4" s="20"/>
      <c r="D4" s="134" t="s">
        <v>84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 xml:space="preserve"> Ostřešany - křižovatka silnic III-34026 a III-34030 se SSZ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1. 4. 2023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tr">
        <f>IF('Rekapitulace stavby'!E11="","",'Rekapitulace stavby'!E11)</f>
        <v xml:space="preserve"> </v>
      </c>
      <c r="F15" s="38"/>
      <c r="G15" s="38"/>
      <c r="H15" s="38"/>
      <c r="I15" s="136" t="s">
        <v>26</v>
      </c>
      <c r="J15" s="139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27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29</v>
      </c>
      <c r="E20" s="38"/>
      <c r="F20" s="38"/>
      <c r="G20" s="38"/>
      <c r="H20" s="38"/>
      <c r="I20" s="136" t="s">
        <v>25</v>
      </c>
      <c r="J20" s="139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36" t="s">
        <v>26</v>
      </c>
      <c r="J21" s="139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31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26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33</v>
      </c>
      <c r="E30" s="38"/>
      <c r="F30" s="38"/>
      <c r="G30" s="38"/>
      <c r="H30" s="38"/>
      <c r="I30" s="38"/>
      <c r="J30" s="147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35</v>
      </c>
      <c r="G32" s="38"/>
      <c r="H32" s="38"/>
      <c r="I32" s="148" t="s">
        <v>34</v>
      </c>
      <c r="J32" s="14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37</v>
      </c>
      <c r="E33" s="136" t="s">
        <v>38</v>
      </c>
      <c r="F33" s="150">
        <f>ROUND((SUM(BE126:BE808)),  2)</f>
        <v>0</v>
      </c>
      <c r="G33" s="38"/>
      <c r="H33" s="38"/>
      <c r="I33" s="151">
        <v>0.20999999999999999</v>
      </c>
      <c r="J33" s="150">
        <f>ROUND(((SUM(BE126:BE808))*I33),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39</v>
      </c>
      <c r="F34" s="150">
        <f>ROUND((SUM(BF126:BF808)),  2)</f>
        <v>0</v>
      </c>
      <c r="G34" s="38"/>
      <c r="H34" s="38"/>
      <c r="I34" s="151">
        <v>0.14999999999999999</v>
      </c>
      <c r="J34" s="150">
        <f>ROUND(((SUM(BF126:BF808))*I34),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40</v>
      </c>
      <c r="F35" s="150">
        <f>ROUND((SUM(BG126:BG808)),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41</v>
      </c>
      <c r="F36" s="150">
        <f>ROUND((SUM(BH126:BH808)),  2)</f>
        <v>0</v>
      </c>
      <c r="G36" s="38"/>
      <c r="H36" s="38"/>
      <c r="I36" s="151">
        <v>0.14999999999999999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42</v>
      </c>
      <c r="F37" s="150">
        <f>ROUND((SUM(BI126:BI808)),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 xml:space="preserve"> Ostřešany - křižovatka silnic III-34026 a III-34030 se SSZ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440 - Světelné signali...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1. 4. 2023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88</v>
      </c>
      <c r="D94" s="172"/>
      <c r="E94" s="172"/>
      <c r="F94" s="172"/>
      <c r="G94" s="172"/>
      <c r="H94" s="172"/>
      <c r="I94" s="172"/>
      <c r="J94" s="173" t="s">
        <v>89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90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91</v>
      </c>
    </row>
    <row r="97" s="9" customFormat="1" ht="24.96" customHeight="1">
      <c r="A97" s="9"/>
      <c r="B97" s="175"/>
      <c r="C97" s="176"/>
      <c r="D97" s="177" t="s">
        <v>92</v>
      </c>
      <c r="E97" s="178"/>
      <c r="F97" s="178"/>
      <c r="G97" s="178"/>
      <c r="H97" s="178"/>
      <c r="I97" s="178"/>
      <c r="J97" s="179">
        <f>J127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93</v>
      </c>
      <c r="E98" s="184"/>
      <c r="F98" s="184"/>
      <c r="G98" s="184"/>
      <c r="H98" s="184"/>
      <c r="I98" s="184"/>
      <c r="J98" s="185">
        <f>J128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94</v>
      </c>
      <c r="E99" s="184"/>
      <c r="F99" s="184"/>
      <c r="G99" s="184"/>
      <c r="H99" s="184"/>
      <c r="I99" s="184"/>
      <c r="J99" s="185">
        <f>J154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95</v>
      </c>
      <c r="E100" s="184"/>
      <c r="F100" s="184"/>
      <c r="G100" s="184"/>
      <c r="H100" s="184"/>
      <c r="I100" s="184"/>
      <c r="J100" s="185">
        <f>J197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96</v>
      </c>
      <c r="E101" s="184"/>
      <c r="F101" s="184"/>
      <c r="G101" s="184"/>
      <c r="H101" s="184"/>
      <c r="I101" s="184"/>
      <c r="J101" s="185">
        <f>J247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97</v>
      </c>
      <c r="E102" s="184"/>
      <c r="F102" s="184"/>
      <c r="G102" s="184"/>
      <c r="H102" s="184"/>
      <c r="I102" s="184"/>
      <c r="J102" s="185">
        <f>J271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5"/>
      <c r="C103" s="176"/>
      <c r="D103" s="177" t="s">
        <v>98</v>
      </c>
      <c r="E103" s="178"/>
      <c r="F103" s="178"/>
      <c r="G103" s="178"/>
      <c r="H103" s="178"/>
      <c r="I103" s="178"/>
      <c r="J103" s="179">
        <f>J275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1"/>
      <c r="C104" s="182"/>
      <c r="D104" s="183" t="s">
        <v>99</v>
      </c>
      <c r="E104" s="184"/>
      <c r="F104" s="184"/>
      <c r="G104" s="184"/>
      <c r="H104" s="184"/>
      <c r="I104" s="184"/>
      <c r="J104" s="185">
        <f>J276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100</v>
      </c>
      <c r="E105" s="184"/>
      <c r="F105" s="184"/>
      <c r="G105" s="184"/>
      <c r="H105" s="184"/>
      <c r="I105" s="184"/>
      <c r="J105" s="185">
        <f>J300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101</v>
      </c>
      <c r="E106" s="184"/>
      <c r="F106" s="184"/>
      <c r="G106" s="184"/>
      <c r="H106" s="184"/>
      <c r="I106" s="184"/>
      <c r="J106" s="185">
        <f>J650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102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0" t="str">
        <f>E7</f>
        <v xml:space="preserve"> Ostřešany - křižovatka silnic III-34026 a III-34030 se SSZ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85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SO 440 - Světelné signali...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 xml:space="preserve"> </v>
      </c>
      <c r="G120" s="40"/>
      <c r="H120" s="40"/>
      <c r="I120" s="32" t="s">
        <v>22</v>
      </c>
      <c r="J120" s="79" t="str">
        <f>IF(J12="","",J12)</f>
        <v>1. 4. 2023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 xml:space="preserve"> </v>
      </c>
      <c r="G122" s="40"/>
      <c r="H122" s="40"/>
      <c r="I122" s="32" t="s">
        <v>29</v>
      </c>
      <c r="J122" s="36" t="str">
        <f>E21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27</v>
      </c>
      <c r="D123" s="40"/>
      <c r="E123" s="40"/>
      <c r="F123" s="27" t="str">
        <f>IF(E18="","",E18)</f>
        <v>Vyplň údaj</v>
      </c>
      <c r="G123" s="40"/>
      <c r="H123" s="40"/>
      <c r="I123" s="32" t="s">
        <v>31</v>
      </c>
      <c r="J123" s="36" t="str">
        <f>E24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87"/>
      <c r="B125" s="188"/>
      <c r="C125" s="189" t="s">
        <v>103</v>
      </c>
      <c r="D125" s="190" t="s">
        <v>58</v>
      </c>
      <c r="E125" s="190" t="s">
        <v>54</v>
      </c>
      <c r="F125" s="190" t="s">
        <v>55</v>
      </c>
      <c r="G125" s="190" t="s">
        <v>104</v>
      </c>
      <c r="H125" s="190" t="s">
        <v>105</v>
      </c>
      <c r="I125" s="190" t="s">
        <v>106</v>
      </c>
      <c r="J125" s="190" t="s">
        <v>89</v>
      </c>
      <c r="K125" s="191" t="s">
        <v>107</v>
      </c>
      <c r="L125" s="192"/>
      <c r="M125" s="100" t="s">
        <v>1</v>
      </c>
      <c r="N125" s="101" t="s">
        <v>37</v>
      </c>
      <c r="O125" s="101" t="s">
        <v>108</v>
      </c>
      <c r="P125" s="101" t="s">
        <v>109</v>
      </c>
      <c r="Q125" s="101" t="s">
        <v>110</v>
      </c>
      <c r="R125" s="101" t="s">
        <v>111</v>
      </c>
      <c r="S125" s="101" t="s">
        <v>112</v>
      </c>
      <c r="T125" s="102" t="s">
        <v>113</v>
      </c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</row>
    <row r="126" s="2" customFormat="1" ht="22.8" customHeight="1">
      <c r="A126" s="38"/>
      <c r="B126" s="39"/>
      <c r="C126" s="107" t="s">
        <v>114</v>
      </c>
      <c r="D126" s="40"/>
      <c r="E126" s="40"/>
      <c r="F126" s="40"/>
      <c r="G126" s="40"/>
      <c r="H126" s="40"/>
      <c r="I126" s="40"/>
      <c r="J126" s="193">
        <f>BK126</f>
        <v>0</v>
      </c>
      <c r="K126" s="40"/>
      <c r="L126" s="44"/>
      <c r="M126" s="103"/>
      <c r="N126" s="194"/>
      <c r="O126" s="104"/>
      <c r="P126" s="195">
        <f>P127+P275</f>
        <v>0</v>
      </c>
      <c r="Q126" s="104"/>
      <c r="R126" s="195">
        <f>R127+R275</f>
        <v>77.642079999999993</v>
      </c>
      <c r="S126" s="104"/>
      <c r="T126" s="196">
        <f>T127+T275</f>
        <v>38.296999999999997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91</v>
      </c>
      <c r="BK126" s="197">
        <f>BK127+BK275</f>
        <v>0</v>
      </c>
    </row>
    <row r="127" s="12" customFormat="1" ht="25.92" customHeight="1">
      <c r="A127" s="12"/>
      <c r="B127" s="198"/>
      <c r="C127" s="199"/>
      <c r="D127" s="200" t="s">
        <v>72</v>
      </c>
      <c r="E127" s="201" t="s">
        <v>115</v>
      </c>
      <c r="F127" s="201" t="s">
        <v>116</v>
      </c>
      <c r="G127" s="199"/>
      <c r="H127" s="199"/>
      <c r="I127" s="202"/>
      <c r="J127" s="203">
        <f>BK127</f>
        <v>0</v>
      </c>
      <c r="K127" s="199"/>
      <c r="L127" s="204"/>
      <c r="M127" s="205"/>
      <c r="N127" s="206"/>
      <c r="O127" s="206"/>
      <c r="P127" s="207">
        <f>P128+P154+P197+P247+P271</f>
        <v>0</v>
      </c>
      <c r="Q127" s="206"/>
      <c r="R127" s="207">
        <f>R128+R154+R197+R247+R271</f>
        <v>65.699161999999987</v>
      </c>
      <c r="S127" s="206"/>
      <c r="T127" s="208">
        <f>T128+T154+T197+T247+T271</f>
        <v>38.296999999999997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81</v>
      </c>
      <c r="AT127" s="210" t="s">
        <v>72</v>
      </c>
      <c r="AU127" s="210" t="s">
        <v>73</v>
      </c>
      <c r="AY127" s="209" t="s">
        <v>117</v>
      </c>
      <c r="BK127" s="211">
        <f>BK128+BK154+BK197+BK247+BK271</f>
        <v>0</v>
      </c>
    </row>
    <row r="128" s="12" customFormat="1" ht="22.8" customHeight="1">
      <c r="A128" s="12"/>
      <c r="B128" s="198"/>
      <c r="C128" s="199"/>
      <c r="D128" s="200" t="s">
        <v>72</v>
      </c>
      <c r="E128" s="212" t="s">
        <v>81</v>
      </c>
      <c r="F128" s="212" t="s">
        <v>118</v>
      </c>
      <c r="G128" s="199"/>
      <c r="H128" s="199"/>
      <c r="I128" s="202"/>
      <c r="J128" s="213">
        <f>BK128</f>
        <v>0</v>
      </c>
      <c r="K128" s="199"/>
      <c r="L128" s="204"/>
      <c r="M128" s="205"/>
      <c r="N128" s="206"/>
      <c r="O128" s="206"/>
      <c r="P128" s="207">
        <f>SUM(P129:P153)</f>
        <v>0</v>
      </c>
      <c r="Q128" s="206"/>
      <c r="R128" s="207">
        <f>SUM(R129:R153)</f>
        <v>0</v>
      </c>
      <c r="S128" s="206"/>
      <c r="T128" s="208">
        <f>SUM(T129:T153)</f>
        <v>38.296999999999997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81</v>
      </c>
      <c r="AT128" s="210" t="s">
        <v>72</v>
      </c>
      <c r="AU128" s="210" t="s">
        <v>81</v>
      </c>
      <c r="AY128" s="209" t="s">
        <v>117</v>
      </c>
      <c r="BK128" s="211">
        <f>SUM(BK129:BK153)</f>
        <v>0</v>
      </c>
    </row>
    <row r="129" s="2" customFormat="1" ht="24.15" customHeight="1">
      <c r="A129" s="38"/>
      <c r="B129" s="39"/>
      <c r="C129" s="214" t="s">
        <v>81</v>
      </c>
      <c r="D129" s="214" t="s">
        <v>119</v>
      </c>
      <c r="E129" s="215" t="s">
        <v>120</v>
      </c>
      <c r="F129" s="216" t="s">
        <v>121</v>
      </c>
      <c r="G129" s="217" t="s">
        <v>122</v>
      </c>
      <c r="H129" s="218">
        <v>94.700000000000003</v>
      </c>
      <c r="I129" s="219"/>
      <c r="J129" s="220">
        <f>ROUND(I129*H129,2)</f>
        <v>0</v>
      </c>
      <c r="K129" s="216" t="s">
        <v>123</v>
      </c>
      <c r="L129" s="44"/>
      <c r="M129" s="221" t="s">
        <v>1</v>
      </c>
      <c r="N129" s="222" t="s">
        <v>38</v>
      </c>
      <c r="O129" s="91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5" t="s">
        <v>124</v>
      </c>
      <c r="AT129" s="225" t="s">
        <v>119</v>
      </c>
      <c r="AU129" s="225" t="s">
        <v>83</v>
      </c>
      <c r="AY129" s="17" t="s">
        <v>117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7" t="s">
        <v>81</v>
      </c>
      <c r="BK129" s="226">
        <f>ROUND(I129*H129,2)</f>
        <v>0</v>
      </c>
      <c r="BL129" s="17" t="s">
        <v>124</v>
      </c>
      <c r="BM129" s="225" t="s">
        <v>83</v>
      </c>
    </row>
    <row r="130" s="2" customFormat="1">
      <c r="A130" s="38"/>
      <c r="B130" s="39"/>
      <c r="C130" s="40"/>
      <c r="D130" s="227" t="s">
        <v>125</v>
      </c>
      <c r="E130" s="40"/>
      <c r="F130" s="228" t="s">
        <v>126</v>
      </c>
      <c r="G130" s="40"/>
      <c r="H130" s="40"/>
      <c r="I130" s="229"/>
      <c r="J130" s="40"/>
      <c r="K130" s="40"/>
      <c r="L130" s="44"/>
      <c r="M130" s="230"/>
      <c r="N130" s="23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125</v>
      </c>
      <c r="AU130" s="17" t="s">
        <v>83</v>
      </c>
    </row>
    <row r="131" s="2" customFormat="1">
      <c r="A131" s="38"/>
      <c r="B131" s="39"/>
      <c r="C131" s="40"/>
      <c r="D131" s="232" t="s">
        <v>127</v>
      </c>
      <c r="E131" s="40"/>
      <c r="F131" s="233" t="s">
        <v>128</v>
      </c>
      <c r="G131" s="40"/>
      <c r="H131" s="40"/>
      <c r="I131" s="229"/>
      <c r="J131" s="40"/>
      <c r="K131" s="40"/>
      <c r="L131" s="44"/>
      <c r="M131" s="230"/>
      <c r="N131" s="23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127</v>
      </c>
      <c r="AU131" s="17" t="s">
        <v>83</v>
      </c>
    </row>
    <row r="132" s="13" customFormat="1">
      <c r="A132" s="13"/>
      <c r="B132" s="234"/>
      <c r="C132" s="235"/>
      <c r="D132" s="227" t="s">
        <v>129</v>
      </c>
      <c r="E132" s="236" t="s">
        <v>1</v>
      </c>
      <c r="F132" s="237" t="s">
        <v>130</v>
      </c>
      <c r="G132" s="235"/>
      <c r="H132" s="238">
        <v>94.700000000000003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129</v>
      </c>
      <c r="AU132" s="244" t="s">
        <v>83</v>
      </c>
      <c r="AV132" s="13" t="s">
        <v>83</v>
      </c>
      <c r="AW132" s="13" t="s">
        <v>30</v>
      </c>
      <c r="AX132" s="13" t="s">
        <v>73</v>
      </c>
      <c r="AY132" s="244" t="s">
        <v>117</v>
      </c>
    </row>
    <row r="133" s="14" customFormat="1">
      <c r="A133" s="14"/>
      <c r="B133" s="245"/>
      <c r="C133" s="246"/>
      <c r="D133" s="227" t="s">
        <v>129</v>
      </c>
      <c r="E133" s="247" t="s">
        <v>1</v>
      </c>
      <c r="F133" s="248" t="s">
        <v>131</v>
      </c>
      <c r="G133" s="246"/>
      <c r="H133" s="249">
        <v>94.700000000000003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129</v>
      </c>
      <c r="AU133" s="255" t="s">
        <v>83</v>
      </c>
      <c r="AV133" s="14" t="s">
        <v>124</v>
      </c>
      <c r="AW133" s="14" t="s">
        <v>30</v>
      </c>
      <c r="AX133" s="14" t="s">
        <v>81</v>
      </c>
      <c r="AY133" s="255" t="s">
        <v>117</v>
      </c>
    </row>
    <row r="134" s="2" customFormat="1" ht="24.15" customHeight="1">
      <c r="A134" s="38"/>
      <c r="B134" s="39"/>
      <c r="C134" s="214" t="s">
        <v>83</v>
      </c>
      <c r="D134" s="214" t="s">
        <v>119</v>
      </c>
      <c r="E134" s="215" t="s">
        <v>132</v>
      </c>
      <c r="F134" s="216" t="s">
        <v>133</v>
      </c>
      <c r="G134" s="217" t="s">
        <v>122</v>
      </c>
      <c r="H134" s="218">
        <v>10.199999999999999</v>
      </c>
      <c r="I134" s="219"/>
      <c r="J134" s="220">
        <f>ROUND(I134*H134,2)</f>
        <v>0</v>
      </c>
      <c r="K134" s="216" t="s">
        <v>123</v>
      </c>
      <c r="L134" s="44"/>
      <c r="M134" s="221" t="s">
        <v>1</v>
      </c>
      <c r="N134" s="222" t="s">
        <v>38</v>
      </c>
      <c r="O134" s="91"/>
      <c r="P134" s="223">
        <f>O134*H134</f>
        <v>0</v>
      </c>
      <c r="Q134" s="223">
        <v>0</v>
      </c>
      <c r="R134" s="223">
        <f>Q134*H134</f>
        <v>0</v>
      </c>
      <c r="S134" s="223">
        <v>0.625</v>
      </c>
      <c r="T134" s="224">
        <f>S134*H134</f>
        <v>6.375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5" t="s">
        <v>124</v>
      </c>
      <c r="AT134" s="225" t="s">
        <v>119</v>
      </c>
      <c r="AU134" s="225" t="s">
        <v>83</v>
      </c>
      <c r="AY134" s="17" t="s">
        <v>117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7" t="s">
        <v>81</v>
      </c>
      <c r="BK134" s="226">
        <f>ROUND(I134*H134,2)</f>
        <v>0</v>
      </c>
      <c r="BL134" s="17" t="s">
        <v>124</v>
      </c>
      <c r="BM134" s="225" t="s">
        <v>124</v>
      </c>
    </row>
    <row r="135" s="2" customFormat="1">
      <c r="A135" s="38"/>
      <c r="B135" s="39"/>
      <c r="C135" s="40"/>
      <c r="D135" s="227" t="s">
        <v>125</v>
      </c>
      <c r="E135" s="40"/>
      <c r="F135" s="228" t="s">
        <v>134</v>
      </c>
      <c r="G135" s="40"/>
      <c r="H135" s="40"/>
      <c r="I135" s="229"/>
      <c r="J135" s="40"/>
      <c r="K135" s="40"/>
      <c r="L135" s="44"/>
      <c r="M135" s="230"/>
      <c r="N135" s="231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125</v>
      </c>
      <c r="AU135" s="17" t="s">
        <v>83</v>
      </c>
    </row>
    <row r="136" s="2" customFormat="1">
      <c r="A136" s="38"/>
      <c r="B136" s="39"/>
      <c r="C136" s="40"/>
      <c r="D136" s="232" t="s">
        <v>127</v>
      </c>
      <c r="E136" s="40"/>
      <c r="F136" s="233" t="s">
        <v>135</v>
      </c>
      <c r="G136" s="40"/>
      <c r="H136" s="40"/>
      <c r="I136" s="229"/>
      <c r="J136" s="40"/>
      <c r="K136" s="40"/>
      <c r="L136" s="44"/>
      <c r="M136" s="230"/>
      <c r="N136" s="23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127</v>
      </c>
      <c r="AU136" s="17" t="s">
        <v>83</v>
      </c>
    </row>
    <row r="137" s="13" customFormat="1">
      <c r="A137" s="13"/>
      <c r="B137" s="234"/>
      <c r="C137" s="235"/>
      <c r="D137" s="227" t="s">
        <v>129</v>
      </c>
      <c r="E137" s="236" t="s">
        <v>1</v>
      </c>
      <c r="F137" s="237" t="s">
        <v>136</v>
      </c>
      <c r="G137" s="235"/>
      <c r="H137" s="238">
        <v>10.199999999999999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129</v>
      </c>
      <c r="AU137" s="244" t="s">
        <v>83</v>
      </c>
      <c r="AV137" s="13" t="s">
        <v>83</v>
      </c>
      <c r="AW137" s="13" t="s">
        <v>30</v>
      </c>
      <c r="AX137" s="13" t="s">
        <v>73</v>
      </c>
      <c r="AY137" s="244" t="s">
        <v>117</v>
      </c>
    </row>
    <row r="138" s="14" customFormat="1">
      <c r="A138" s="14"/>
      <c r="B138" s="245"/>
      <c r="C138" s="246"/>
      <c r="D138" s="227" t="s">
        <v>129</v>
      </c>
      <c r="E138" s="247" t="s">
        <v>1</v>
      </c>
      <c r="F138" s="248" t="s">
        <v>131</v>
      </c>
      <c r="G138" s="246"/>
      <c r="H138" s="249">
        <v>10.199999999999999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129</v>
      </c>
      <c r="AU138" s="255" t="s">
        <v>83</v>
      </c>
      <c r="AV138" s="14" t="s">
        <v>124</v>
      </c>
      <c r="AW138" s="14" t="s">
        <v>30</v>
      </c>
      <c r="AX138" s="14" t="s">
        <v>81</v>
      </c>
      <c r="AY138" s="255" t="s">
        <v>117</v>
      </c>
    </row>
    <row r="139" s="2" customFormat="1" ht="16.5" customHeight="1">
      <c r="A139" s="38"/>
      <c r="B139" s="39"/>
      <c r="C139" s="214" t="s">
        <v>137</v>
      </c>
      <c r="D139" s="214" t="s">
        <v>119</v>
      </c>
      <c r="E139" s="215" t="s">
        <v>138</v>
      </c>
      <c r="F139" s="216" t="s">
        <v>139</v>
      </c>
      <c r="G139" s="217" t="s">
        <v>140</v>
      </c>
      <c r="H139" s="218">
        <v>3</v>
      </c>
      <c r="I139" s="219"/>
      <c r="J139" s="220">
        <f>ROUND(I139*H139,2)</f>
        <v>0</v>
      </c>
      <c r="K139" s="216" t="s">
        <v>123</v>
      </c>
      <c r="L139" s="44"/>
      <c r="M139" s="221" t="s">
        <v>1</v>
      </c>
      <c r="N139" s="222" t="s">
        <v>38</v>
      </c>
      <c r="O139" s="91"/>
      <c r="P139" s="223">
        <f>O139*H139</f>
        <v>0</v>
      </c>
      <c r="Q139" s="223">
        <v>0</v>
      </c>
      <c r="R139" s="223">
        <f>Q139*H139</f>
        <v>0</v>
      </c>
      <c r="S139" s="223">
        <v>0.20499999999999999</v>
      </c>
      <c r="T139" s="224">
        <f>S139*H139</f>
        <v>0.61499999999999999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5" t="s">
        <v>124</v>
      </c>
      <c r="AT139" s="225" t="s">
        <v>119</v>
      </c>
      <c r="AU139" s="225" t="s">
        <v>83</v>
      </c>
      <c r="AY139" s="17" t="s">
        <v>117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7" t="s">
        <v>81</v>
      </c>
      <c r="BK139" s="226">
        <f>ROUND(I139*H139,2)</f>
        <v>0</v>
      </c>
      <c r="BL139" s="17" t="s">
        <v>124</v>
      </c>
      <c r="BM139" s="225" t="s">
        <v>141</v>
      </c>
    </row>
    <row r="140" s="2" customFormat="1">
      <c r="A140" s="38"/>
      <c r="B140" s="39"/>
      <c r="C140" s="40"/>
      <c r="D140" s="227" t="s">
        <v>125</v>
      </c>
      <c r="E140" s="40"/>
      <c r="F140" s="228" t="s">
        <v>142</v>
      </c>
      <c r="G140" s="40"/>
      <c r="H140" s="40"/>
      <c r="I140" s="229"/>
      <c r="J140" s="40"/>
      <c r="K140" s="40"/>
      <c r="L140" s="44"/>
      <c r="M140" s="230"/>
      <c r="N140" s="231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125</v>
      </c>
      <c r="AU140" s="17" t="s">
        <v>83</v>
      </c>
    </row>
    <row r="141" s="2" customFormat="1">
      <c r="A141" s="38"/>
      <c r="B141" s="39"/>
      <c r="C141" s="40"/>
      <c r="D141" s="232" t="s">
        <v>127</v>
      </c>
      <c r="E141" s="40"/>
      <c r="F141" s="233" t="s">
        <v>143</v>
      </c>
      <c r="G141" s="40"/>
      <c r="H141" s="40"/>
      <c r="I141" s="229"/>
      <c r="J141" s="40"/>
      <c r="K141" s="40"/>
      <c r="L141" s="44"/>
      <c r="M141" s="230"/>
      <c r="N141" s="231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127</v>
      </c>
      <c r="AU141" s="17" t="s">
        <v>83</v>
      </c>
    </row>
    <row r="142" s="13" customFormat="1">
      <c r="A142" s="13"/>
      <c r="B142" s="234"/>
      <c r="C142" s="235"/>
      <c r="D142" s="227" t="s">
        <v>129</v>
      </c>
      <c r="E142" s="236" t="s">
        <v>1</v>
      </c>
      <c r="F142" s="237" t="s">
        <v>144</v>
      </c>
      <c r="G142" s="235"/>
      <c r="H142" s="238">
        <v>3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129</v>
      </c>
      <c r="AU142" s="244" t="s">
        <v>83</v>
      </c>
      <c r="AV142" s="13" t="s">
        <v>83</v>
      </c>
      <c r="AW142" s="13" t="s">
        <v>30</v>
      </c>
      <c r="AX142" s="13" t="s">
        <v>73</v>
      </c>
      <c r="AY142" s="244" t="s">
        <v>117</v>
      </c>
    </row>
    <row r="143" s="14" customFormat="1">
      <c r="A143" s="14"/>
      <c r="B143" s="245"/>
      <c r="C143" s="246"/>
      <c r="D143" s="227" t="s">
        <v>129</v>
      </c>
      <c r="E143" s="247" t="s">
        <v>1</v>
      </c>
      <c r="F143" s="248" t="s">
        <v>131</v>
      </c>
      <c r="G143" s="246"/>
      <c r="H143" s="249">
        <v>3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129</v>
      </c>
      <c r="AU143" s="255" t="s">
        <v>83</v>
      </c>
      <c r="AV143" s="14" t="s">
        <v>124</v>
      </c>
      <c r="AW143" s="14" t="s">
        <v>30</v>
      </c>
      <c r="AX143" s="14" t="s">
        <v>81</v>
      </c>
      <c r="AY143" s="255" t="s">
        <v>117</v>
      </c>
    </row>
    <row r="144" s="2" customFormat="1" ht="24.15" customHeight="1">
      <c r="A144" s="38"/>
      <c r="B144" s="39"/>
      <c r="C144" s="214" t="s">
        <v>124</v>
      </c>
      <c r="D144" s="214" t="s">
        <v>119</v>
      </c>
      <c r="E144" s="215" t="s">
        <v>145</v>
      </c>
      <c r="F144" s="216" t="s">
        <v>146</v>
      </c>
      <c r="G144" s="217" t="s">
        <v>122</v>
      </c>
      <c r="H144" s="218">
        <v>76.299999999999997</v>
      </c>
      <c r="I144" s="219"/>
      <c r="J144" s="220">
        <f>ROUND(I144*H144,2)</f>
        <v>0</v>
      </c>
      <c r="K144" s="216" t="s">
        <v>123</v>
      </c>
      <c r="L144" s="44"/>
      <c r="M144" s="221" t="s">
        <v>1</v>
      </c>
      <c r="N144" s="222" t="s">
        <v>38</v>
      </c>
      <c r="O144" s="91"/>
      <c r="P144" s="223">
        <f>O144*H144</f>
        <v>0</v>
      </c>
      <c r="Q144" s="223">
        <v>0</v>
      </c>
      <c r="R144" s="223">
        <f>Q144*H144</f>
        <v>0</v>
      </c>
      <c r="S144" s="223">
        <v>0.28999999999999998</v>
      </c>
      <c r="T144" s="224">
        <f>S144*H144</f>
        <v>22.126999999999999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5" t="s">
        <v>124</v>
      </c>
      <c r="AT144" s="225" t="s">
        <v>119</v>
      </c>
      <c r="AU144" s="225" t="s">
        <v>83</v>
      </c>
      <c r="AY144" s="17" t="s">
        <v>117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7" t="s">
        <v>81</v>
      </c>
      <c r="BK144" s="226">
        <f>ROUND(I144*H144,2)</f>
        <v>0</v>
      </c>
      <c r="BL144" s="17" t="s">
        <v>124</v>
      </c>
      <c r="BM144" s="225" t="s">
        <v>147</v>
      </c>
    </row>
    <row r="145" s="2" customFormat="1">
      <c r="A145" s="38"/>
      <c r="B145" s="39"/>
      <c r="C145" s="40"/>
      <c r="D145" s="227" t="s">
        <v>125</v>
      </c>
      <c r="E145" s="40"/>
      <c r="F145" s="228" t="s">
        <v>148</v>
      </c>
      <c r="G145" s="40"/>
      <c r="H145" s="40"/>
      <c r="I145" s="229"/>
      <c r="J145" s="40"/>
      <c r="K145" s="40"/>
      <c r="L145" s="44"/>
      <c r="M145" s="230"/>
      <c r="N145" s="231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125</v>
      </c>
      <c r="AU145" s="17" t="s">
        <v>83</v>
      </c>
    </row>
    <row r="146" s="2" customFormat="1">
      <c r="A146" s="38"/>
      <c r="B146" s="39"/>
      <c r="C146" s="40"/>
      <c r="D146" s="232" t="s">
        <v>127</v>
      </c>
      <c r="E146" s="40"/>
      <c r="F146" s="233" t="s">
        <v>149</v>
      </c>
      <c r="G146" s="40"/>
      <c r="H146" s="40"/>
      <c r="I146" s="229"/>
      <c r="J146" s="40"/>
      <c r="K146" s="40"/>
      <c r="L146" s="44"/>
      <c r="M146" s="230"/>
      <c r="N146" s="231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127</v>
      </c>
      <c r="AU146" s="17" t="s">
        <v>83</v>
      </c>
    </row>
    <row r="147" s="13" customFormat="1">
      <c r="A147" s="13"/>
      <c r="B147" s="234"/>
      <c r="C147" s="235"/>
      <c r="D147" s="227" t="s">
        <v>129</v>
      </c>
      <c r="E147" s="236" t="s">
        <v>1</v>
      </c>
      <c r="F147" s="237" t="s">
        <v>150</v>
      </c>
      <c r="G147" s="235"/>
      <c r="H147" s="238">
        <v>76.299999999999997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129</v>
      </c>
      <c r="AU147" s="244" t="s">
        <v>83</v>
      </c>
      <c r="AV147" s="13" t="s">
        <v>83</v>
      </c>
      <c r="AW147" s="13" t="s">
        <v>30</v>
      </c>
      <c r="AX147" s="13" t="s">
        <v>73</v>
      </c>
      <c r="AY147" s="244" t="s">
        <v>117</v>
      </c>
    </row>
    <row r="148" s="14" customFormat="1">
      <c r="A148" s="14"/>
      <c r="B148" s="245"/>
      <c r="C148" s="246"/>
      <c r="D148" s="227" t="s">
        <v>129</v>
      </c>
      <c r="E148" s="247" t="s">
        <v>1</v>
      </c>
      <c r="F148" s="248" t="s">
        <v>131</v>
      </c>
      <c r="G148" s="246"/>
      <c r="H148" s="249">
        <v>76.299999999999997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129</v>
      </c>
      <c r="AU148" s="255" t="s">
        <v>83</v>
      </c>
      <c r="AV148" s="14" t="s">
        <v>124</v>
      </c>
      <c r="AW148" s="14" t="s">
        <v>30</v>
      </c>
      <c r="AX148" s="14" t="s">
        <v>81</v>
      </c>
      <c r="AY148" s="255" t="s">
        <v>117</v>
      </c>
    </row>
    <row r="149" s="2" customFormat="1" ht="24.15" customHeight="1">
      <c r="A149" s="38"/>
      <c r="B149" s="39"/>
      <c r="C149" s="214" t="s">
        <v>151</v>
      </c>
      <c r="D149" s="214" t="s">
        <v>119</v>
      </c>
      <c r="E149" s="215" t="s">
        <v>152</v>
      </c>
      <c r="F149" s="216" t="s">
        <v>153</v>
      </c>
      <c r="G149" s="217" t="s">
        <v>122</v>
      </c>
      <c r="H149" s="218">
        <v>20.399999999999999</v>
      </c>
      <c r="I149" s="219"/>
      <c r="J149" s="220">
        <f>ROUND(I149*H149,2)</f>
        <v>0</v>
      </c>
      <c r="K149" s="216" t="s">
        <v>123</v>
      </c>
      <c r="L149" s="44"/>
      <c r="M149" s="221" t="s">
        <v>1</v>
      </c>
      <c r="N149" s="222" t="s">
        <v>38</v>
      </c>
      <c r="O149" s="91"/>
      <c r="P149" s="223">
        <f>O149*H149</f>
        <v>0</v>
      </c>
      <c r="Q149" s="223">
        <v>0</v>
      </c>
      <c r="R149" s="223">
        <f>Q149*H149</f>
        <v>0</v>
      </c>
      <c r="S149" s="223">
        <v>0.45000000000000001</v>
      </c>
      <c r="T149" s="224">
        <f>S149*H149</f>
        <v>9.1799999999999997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5" t="s">
        <v>124</v>
      </c>
      <c r="AT149" s="225" t="s">
        <v>119</v>
      </c>
      <c r="AU149" s="225" t="s">
        <v>83</v>
      </c>
      <c r="AY149" s="17" t="s">
        <v>117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7" t="s">
        <v>81</v>
      </c>
      <c r="BK149" s="226">
        <f>ROUND(I149*H149,2)</f>
        <v>0</v>
      </c>
      <c r="BL149" s="17" t="s">
        <v>124</v>
      </c>
      <c r="BM149" s="225" t="s">
        <v>154</v>
      </c>
    </row>
    <row r="150" s="2" customFormat="1">
      <c r="A150" s="38"/>
      <c r="B150" s="39"/>
      <c r="C150" s="40"/>
      <c r="D150" s="227" t="s">
        <v>125</v>
      </c>
      <c r="E150" s="40"/>
      <c r="F150" s="228" t="s">
        <v>155</v>
      </c>
      <c r="G150" s="40"/>
      <c r="H150" s="40"/>
      <c r="I150" s="229"/>
      <c r="J150" s="40"/>
      <c r="K150" s="40"/>
      <c r="L150" s="44"/>
      <c r="M150" s="230"/>
      <c r="N150" s="231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125</v>
      </c>
      <c r="AU150" s="17" t="s">
        <v>83</v>
      </c>
    </row>
    <row r="151" s="2" customFormat="1">
      <c r="A151" s="38"/>
      <c r="B151" s="39"/>
      <c r="C151" s="40"/>
      <c r="D151" s="232" t="s">
        <v>127</v>
      </c>
      <c r="E151" s="40"/>
      <c r="F151" s="233" t="s">
        <v>156</v>
      </c>
      <c r="G151" s="40"/>
      <c r="H151" s="40"/>
      <c r="I151" s="229"/>
      <c r="J151" s="40"/>
      <c r="K151" s="40"/>
      <c r="L151" s="44"/>
      <c r="M151" s="230"/>
      <c r="N151" s="23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127</v>
      </c>
      <c r="AU151" s="17" t="s">
        <v>83</v>
      </c>
    </row>
    <row r="152" s="13" customFormat="1">
      <c r="A152" s="13"/>
      <c r="B152" s="234"/>
      <c r="C152" s="235"/>
      <c r="D152" s="227" t="s">
        <v>129</v>
      </c>
      <c r="E152" s="236" t="s">
        <v>1</v>
      </c>
      <c r="F152" s="237" t="s">
        <v>157</v>
      </c>
      <c r="G152" s="235"/>
      <c r="H152" s="238">
        <v>20.399999999999999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129</v>
      </c>
      <c r="AU152" s="244" t="s">
        <v>83</v>
      </c>
      <c r="AV152" s="13" t="s">
        <v>83</v>
      </c>
      <c r="AW152" s="13" t="s">
        <v>30</v>
      </c>
      <c r="AX152" s="13" t="s">
        <v>73</v>
      </c>
      <c r="AY152" s="244" t="s">
        <v>117</v>
      </c>
    </row>
    <row r="153" s="14" customFormat="1">
      <c r="A153" s="14"/>
      <c r="B153" s="245"/>
      <c r="C153" s="246"/>
      <c r="D153" s="227" t="s">
        <v>129</v>
      </c>
      <c r="E153" s="247" t="s">
        <v>1</v>
      </c>
      <c r="F153" s="248" t="s">
        <v>131</v>
      </c>
      <c r="G153" s="246"/>
      <c r="H153" s="249">
        <v>20.399999999999999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129</v>
      </c>
      <c r="AU153" s="255" t="s">
        <v>83</v>
      </c>
      <c r="AV153" s="14" t="s">
        <v>124</v>
      </c>
      <c r="AW153" s="14" t="s">
        <v>30</v>
      </c>
      <c r="AX153" s="14" t="s">
        <v>81</v>
      </c>
      <c r="AY153" s="255" t="s">
        <v>117</v>
      </c>
    </row>
    <row r="154" s="12" customFormat="1" ht="22.8" customHeight="1">
      <c r="A154" s="12"/>
      <c r="B154" s="198"/>
      <c r="C154" s="199"/>
      <c r="D154" s="200" t="s">
        <v>72</v>
      </c>
      <c r="E154" s="212" t="s">
        <v>151</v>
      </c>
      <c r="F154" s="212" t="s">
        <v>158</v>
      </c>
      <c r="G154" s="199"/>
      <c r="H154" s="199"/>
      <c r="I154" s="202"/>
      <c r="J154" s="213">
        <f>BK154</f>
        <v>0</v>
      </c>
      <c r="K154" s="199"/>
      <c r="L154" s="204"/>
      <c r="M154" s="205"/>
      <c r="N154" s="206"/>
      <c r="O154" s="206"/>
      <c r="P154" s="207">
        <f>SUM(P155:P196)</f>
        <v>0</v>
      </c>
      <c r="Q154" s="206"/>
      <c r="R154" s="207">
        <f>SUM(R155:R196)</f>
        <v>64.643081999999993</v>
      </c>
      <c r="S154" s="206"/>
      <c r="T154" s="208">
        <f>SUM(T155:T196)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9" t="s">
        <v>81</v>
      </c>
      <c r="AT154" s="210" t="s">
        <v>72</v>
      </c>
      <c r="AU154" s="210" t="s">
        <v>81</v>
      </c>
      <c r="AY154" s="209" t="s">
        <v>117</v>
      </c>
      <c r="BK154" s="211">
        <f>SUM(BK155:BK196)</f>
        <v>0</v>
      </c>
    </row>
    <row r="155" s="2" customFormat="1" ht="21.75" customHeight="1">
      <c r="A155" s="38"/>
      <c r="B155" s="39"/>
      <c r="C155" s="214" t="s">
        <v>141</v>
      </c>
      <c r="D155" s="214" t="s">
        <v>119</v>
      </c>
      <c r="E155" s="215" t="s">
        <v>159</v>
      </c>
      <c r="F155" s="216" t="s">
        <v>160</v>
      </c>
      <c r="G155" s="217" t="s">
        <v>122</v>
      </c>
      <c r="H155" s="218">
        <v>94.700000000000003</v>
      </c>
      <c r="I155" s="219"/>
      <c r="J155" s="220">
        <f>ROUND(I155*H155,2)</f>
        <v>0</v>
      </c>
      <c r="K155" s="216" t="s">
        <v>123</v>
      </c>
      <c r="L155" s="44"/>
      <c r="M155" s="221" t="s">
        <v>1</v>
      </c>
      <c r="N155" s="222" t="s">
        <v>38</v>
      </c>
      <c r="O155" s="91"/>
      <c r="P155" s="223">
        <f>O155*H155</f>
        <v>0</v>
      </c>
      <c r="Q155" s="223">
        <v>0.091999999999999998</v>
      </c>
      <c r="R155" s="223">
        <f>Q155*H155</f>
        <v>8.7124000000000006</v>
      </c>
      <c r="S155" s="223">
        <v>0</v>
      </c>
      <c r="T155" s="22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5" t="s">
        <v>124</v>
      </c>
      <c r="AT155" s="225" t="s">
        <v>119</v>
      </c>
      <c r="AU155" s="225" t="s">
        <v>83</v>
      </c>
      <c r="AY155" s="17" t="s">
        <v>117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7" t="s">
        <v>81</v>
      </c>
      <c r="BK155" s="226">
        <f>ROUND(I155*H155,2)</f>
        <v>0</v>
      </c>
      <c r="BL155" s="17" t="s">
        <v>124</v>
      </c>
      <c r="BM155" s="225" t="s">
        <v>161</v>
      </c>
    </row>
    <row r="156" s="2" customFormat="1">
      <c r="A156" s="38"/>
      <c r="B156" s="39"/>
      <c r="C156" s="40"/>
      <c r="D156" s="227" t="s">
        <v>125</v>
      </c>
      <c r="E156" s="40"/>
      <c r="F156" s="228" t="s">
        <v>162</v>
      </c>
      <c r="G156" s="40"/>
      <c r="H156" s="40"/>
      <c r="I156" s="229"/>
      <c r="J156" s="40"/>
      <c r="K156" s="40"/>
      <c r="L156" s="44"/>
      <c r="M156" s="230"/>
      <c r="N156" s="231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125</v>
      </c>
      <c r="AU156" s="17" t="s">
        <v>83</v>
      </c>
    </row>
    <row r="157" s="2" customFormat="1">
      <c r="A157" s="38"/>
      <c r="B157" s="39"/>
      <c r="C157" s="40"/>
      <c r="D157" s="232" t="s">
        <v>127</v>
      </c>
      <c r="E157" s="40"/>
      <c r="F157" s="233" t="s">
        <v>163</v>
      </c>
      <c r="G157" s="40"/>
      <c r="H157" s="40"/>
      <c r="I157" s="229"/>
      <c r="J157" s="40"/>
      <c r="K157" s="40"/>
      <c r="L157" s="44"/>
      <c r="M157" s="230"/>
      <c r="N157" s="231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127</v>
      </c>
      <c r="AU157" s="17" t="s">
        <v>83</v>
      </c>
    </row>
    <row r="158" s="13" customFormat="1">
      <c r="A158" s="13"/>
      <c r="B158" s="234"/>
      <c r="C158" s="235"/>
      <c r="D158" s="227" t="s">
        <v>129</v>
      </c>
      <c r="E158" s="236" t="s">
        <v>1</v>
      </c>
      <c r="F158" s="237" t="s">
        <v>130</v>
      </c>
      <c r="G158" s="235"/>
      <c r="H158" s="238">
        <v>94.700000000000003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129</v>
      </c>
      <c r="AU158" s="244" t="s">
        <v>83</v>
      </c>
      <c r="AV158" s="13" t="s">
        <v>83</v>
      </c>
      <c r="AW158" s="13" t="s">
        <v>30</v>
      </c>
      <c r="AX158" s="13" t="s">
        <v>73</v>
      </c>
      <c r="AY158" s="244" t="s">
        <v>117</v>
      </c>
    </row>
    <row r="159" s="14" customFormat="1">
      <c r="A159" s="14"/>
      <c r="B159" s="245"/>
      <c r="C159" s="246"/>
      <c r="D159" s="227" t="s">
        <v>129</v>
      </c>
      <c r="E159" s="247" t="s">
        <v>1</v>
      </c>
      <c r="F159" s="248" t="s">
        <v>131</v>
      </c>
      <c r="G159" s="246"/>
      <c r="H159" s="249">
        <v>94.700000000000003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129</v>
      </c>
      <c r="AU159" s="255" t="s">
        <v>83</v>
      </c>
      <c r="AV159" s="14" t="s">
        <v>124</v>
      </c>
      <c r="AW159" s="14" t="s">
        <v>30</v>
      </c>
      <c r="AX159" s="14" t="s">
        <v>81</v>
      </c>
      <c r="AY159" s="255" t="s">
        <v>117</v>
      </c>
    </row>
    <row r="160" s="2" customFormat="1" ht="24.15" customHeight="1">
      <c r="A160" s="38"/>
      <c r="B160" s="39"/>
      <c r="C160" s="214" t="s">
        <v>164</v>
      </c>
      <c r="D160" s="214" t="s">
        <v>119</v>
      </c>
      <c r="E160" s="215" t="s">
        <v>165</v>
      </c>
      <c r="F160" s="216" t="s">
        <v>166</v>
      </c>
      <c r="G160" s="217" t="s">
        <v>122</v>
      </c>
      <c r="H160" s="218">
        <v>76.299999999999997</v>
      </c>
      <c r="I160" s="219"/>
      <c r="J160" s="220">
        <f>ROUND(I160*H160,2)</f>
        <v>0</v>
      </c>
      <c r="K160" s="216" t="s">
        <v>123</v>
      </c>
      <c r="L160" s="44"/>
      <c r="M160" s="221" t="s">
        <v>1</v>
      </c>
      <c r="N160" s="222" t="s">
        <v>38</v>
      </c>
      <c r="O160" s="91"/>
      <c r="P160" s="223">
        <f>O160*H160</f>
        <v>0</v>
      </c>
      <c r="Q160" s="223">
        <v>0.46000000000000002</v>
      </c>
      <c r="R160" s="223">
        <f>Q160*H160</f>
        <v>35.097999999999999</v>
      </c>
      <c r="S160" s="223">
        <v>0</v>
      </c>
      <c r="T160" s="22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5" t="s">
        <v>124</v>
      </c>
      <c r="AT160" s="225" t="s">
        <v>119</v>
      </c>
      <c r="AU160" s="225" t="s">
        <v>83</v>
      </c>
      <c r="AY160" s="17" t="s">
        <v>117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7" t="s">
        <v>81</v>
      </c>
      <c r="BK160" s="226">
        <f>ROUND(I160*H160,2)</f>
        <v>0</v>
      </c>
      <c r="BL160" s="17" t="s">
        <v>124</v>
      </c>
      <c r="BM160" s="225" t="s">
        <v>167</v>
      </c>
    </row>
    <row r="161" s="2" customFormat="1">
      <c r="A161" s="38"/>
      <c r="B161" s="39"/>
      <c r="C161" s="40"/>
      <c r="D161" s="227" t="s">
        <v>125</v>
      </c>
      <c r="E161" s="40"/>
      <c r="F161" s="228" t="s">
        <v>168</v>
      </c>
      <c r="G161" s="40"/>
      <c r="H161" s="40"/>
      <c r="I161" s="229"/>
      <c r="J161" s="40"/>
      <c r="K161" s="40"/>
      <c r="L161" s="44"/>
      <c r="M161" s="230"/>
      <c r="N161" s="231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125</v>
      </c>
      <c r="AU161" s="17" t="s">
        <v>83</v>
      </c>
    </row>
    <row r="162" s="2" customFormat="1">
      <c r="A162" s="38"/>
      <c r="B162" s="39"/>
      <c r="C162" s="40"/>
      <c r="D162" s="232" t="s">
        <v>127</v>
      </c>
      <c r="E162" s="40"/>
      <c r="F162" s="233" t="s">
        <v>169</v>
      </c>
      <c r="G162" s="40"/>
      <c r="H162" s="40"/>
      <c r="I162" s="229"/>
      <c r="J162" s="40"/>
      <c r="K162" s="40"/>
      <c r="L162" s="44"/>
      <c r="M162" s="230"/>
      <c r="N162" s="23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127</v>
      </c>
      <c r="AU162" s="17" t="s">
        <v>83</v>
      </c>
    </row>
    <row r="163" s="13" customFormat="1">
      <c r="A163" s="13"/>
      <c r="B163" s="234"/>
      <c r="C163" s="235"/>
      <c r="D163" s="227" t="s">
        <v>129</v>
      </c>
      <c r="E163" s="236" t="s">
        <v>1</v>
      </c>
      <c r="F163" s="237" t="s">
        <v>150</v>
      </c>
      <c r="G163" s="235"/>
      <c r="H163" s="238">
        <v>76.299999999999997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129</v>
      </c>
      <c r="AU163" s="244" t="s">
        <v>83</v>
      </c>
      <c r="AV163" s="13" t="s">
        <v>83</v>
      </c>
      <c r="AW163" s="13" t="s">
        <v>30</v>
      </c>
      <c r="AX163" s="13" t="s">
        <v>73</v>
      </c>
      <c r="AY163" s="244" t="s">
        <v>117</v>
      </c>
    </row>
    <row r="164" s="14" customFormat="1">
      <c r="A164" s="14"/>
      <c r="B164" s="245"/>
      <c r="C164" s="246"/>
      <c r="D164" s="227" t="s">
        <v>129</v>
      </c>
      <c r="E164" s="247" t="s">
        <v>1</v>
      </c>
      <c r="F164" s="248" t="s">
        <v>131</v>
      </c>
      <c r="G164" s="246"/>
      <c r="H164" s="249">
        <v>76.299999999999997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129</v>
      </c>
      <c r="AU164" s="255" t="s">
        <v>83</v>
      </c>
      <c r="AV164" s="14" t="s">
        <v>124</v>
      </c>
      <c r="AW164" s="14" t="s">
        <v>30</v>
      </c>
      <c r="AX164" s="14" t="s">
        <v>81</v>
      </c>
      <c r="AY164" s="255" t="s">
        <v>117</v>
      </c>
    </row>
    <row r="165" s="2" customFormat="1" ht="24.15" customHeight="1">
      <c r="A165" s="38"/>
      <c r="B165" s="39"/>
      <c r="C165" s="214" t="s">
        <v>147</v>
      </c>
      <c r="D165" s="214" t="s">
        <v>119</v>
      </c>
      <c r="E165" s="215" t="s">
        <v>170</v>
      </c>
      <c r="F165" s="216" t="s">
        <v>171</v>
      </c>
      <c r="G165" s="217" t="s">
        <v>122</v>
      </c>
      <c r="H165" s="218">
        <v>20.399999999999999</v>
      </c>
      <c r="I165" s="219"/>
      <c r="J165" s="220">
        <f>ROUND(I165*H165,2)</f>
        <v>0</v>
      </c>
      <c r="K165" s="216" t="s">
        <v>123</v>
      </c>
      <c r="L165" s="44"/>
      <c r="M165" s="221" t="s">
        <v>1</v>
      </c>
      <c r="N165" s="222" t="s">
        <v>38</v>
      </c>
      <c r="O165" s="91"/>
      <c r="P165" s="223">
        <f>O165*H165</f>
        <v>0</v>
      </c>
      <c r="Q165" s="223">
        <v>0.25007499999999999</v>
      </c>
      <c r="R165" s="223">
        <f>Q165*H165</f>
        <v>5.1015299999999995</v>
      </c>
      <c r="S165" s="223">
        <v>0</v>
      </c>
      <c r="T165" s="22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5" t="s">
        <v>124</v>
      </c>
      <c r="AT165" s="225" t="s">
        <v>119</v>
      </c>
      <c r="AU165" s="225" t="s">
        <v>83</v>
      </c>
      <c r="AY165" s="17" t="s">
        <v>117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7" t="s">
        <v>81</v>
      </c>
      <c r="BK165" s="226">
        <f>ROUND(I165*H165,2)</f>
        <v>0</v>
      </c>
      <c r="BL165" s="17" t="s">
        <v>124</v>
      </c>
      <c r="BM165" s="225" t="s">
        <v>172</v>
      </c>
    </row>
    <row r="166" s="2" customFormat="1">
      <c r="A166" s="38"/>
      <c r="B166" s="39"/>
      <c r="C166" s="40"/>
      <c r="D166" s="227" t="s">
        <v>125</v>
      </c>
      <c r="E166" s="40"/>
      <c r="F166" s="228" t="s">
        <v>173</v>
      </c>
      <c r="G166" s="40"/>
      <c r="H166" s="40"/>
      <c r="I166" s="229"/>
      <c r="J166" s="40"/>
      <c r="K166" s="40"/>
      <c r="L166" s="44"/>
      <c r="M166" s="230"/>
      <c r="N166" s="231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125</v>
      </c>
      <c r="AU166" s="17" t="s">
        <v>83</v>
      </c>
    </row>
    <row r="167" s="2" customFormat="1">
      <c r="A167" s="38"/>
      <c r="B167" s="39"/>
      <c r="C167" s="40"/>
      <c r="D167" s="232" t="s">
        <v>127</v>
      </c>
      <c r="E167" s="40"/>
      <c r="F167" s="233" t="s">
        <v>174</v>
      </c>
      <c r="G167" s="40"/>
      <c r="H167" s="40"/>
      <c r="I167" s="229"/>
      <c r="J167" s="40"/>
      <c r="K167" s="40"/>
      <c r="L167" s="44"/>
      <c r="M167" s="230"/>
      <c r="N167" s="23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127</v>
      </c>
      <c r="AU167" s="17" t="s">
        <v>83</v>
      </c>
    </row>
    <row r="168" s="13" customFormat="1">
      <c r="A168" s="13"/>
      <c r="B168" s="234"/>
      <c r="C168" s="235"/>
      <c r="D168" s="227" t="s">
        <v>129</v>
      </c>
      <c r="E168" s="236" t="s">
        <v>1</v>
      </c>
      <c r="F168" s="237" t="s">
        <v>157</v>
      </c>
      <c r="G168" s="235"/>
      <c r="H168" s="238">
        <v>20.399999999999999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129</v>
      </c>
      <c r="AU168" s="244" t="s">
        <v>83</v>
      </c>
      <c r="AV168" s="13" t="s">
        <v>83</v>
      </c>
      <c r="AW168" s="13" t="s">
        <v>30</v>
      </c>
      <c r="AX168" s="13" t="s">
        <v>73</v>
      </c>
      <c r="AY168" s="244" t="s">
        <v>117</v>
      </c>
    </row>
    <row r="169" s="14" customFormat="1">
      <c r="A169" s="14"/>
      <c r="B169" s="245"/>
      <c r="C169" s="246"/>
      <c r="D169" s="227" t="s">
        <v>129</v>
      </c>
      <c r="E169" s="247" t="s">
        <v>1</v>
      </c>
      <c r="F169" s="248" t="s">
        <v>131</v>
      </c>
      <c r="G169" s="246"/>
      <c r="H169" s="249">
        <v>20.399999999999999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129</v>
      </c>
      <c r="AU169" s="255" t="s">
        <v>83</v>
      </c>
      <c r="AV169" s="14" t="s">
        <v>124</v>
      </c>
      <c r="AW169" s="14" t="s">
        <v>30</v>
      </c>
      <c r="AX169" s="14" t="s">
        <v>81</v>
      </c>
      <c r="AY169" s="255" t="s">
        <v>117</v>
      </c>
    </row>
    <row r="170" s="2" customFormat="1" ht="24.15" customHeight="1">
      <c r="A170" s="38"/>
      <c r="B170" s="39"/>
      <c r="C170" s="214" t="s">
        <v>175</v>
      </c>
      <c r="D170" s="214" t="s">
        <v>119</v>
      </c>
      <c r="E170" s="215" t="s">
        <v>176</v>
      </c>
      <c r="F170" s="216" t="s">
        <v>177</v>
      </c>
      <c r="G170" s="217" t="s">
        <v>122</v>
      </c>
      <c r="H170" s="218">
        <v>20.399999999999999</v>
      </c>
      <c r="I170" s="219"/>
      <c r="J170" s="220">
        <f>ROUND(I170*H170,2)</f>
        <v>0</v>
      </c>
      <c r="K170" s="216" t="s">
        <v>123</v>
      </c>
      <c r="L170" s="44"/>
      <c r="M170" s="221" t="s">
        <v>1</v>
      </c>
      <c r="N170" s="222" t="s">
        <v>38</v>
      </c>
      <c r="O170" s="91"/>
      <c r="P170" s="223">
        <f>O170*H170</f>
        <v>0</v>
      </c>
      <c r="Q170" s="223">
        <v>0.00034000000000000002</v>
      </c>
      <c r="R170" s="223">
        <f>Q170*H170</f>
        <v>0.0069360000000000003</v>
      </c>
      <c r="S170" s="223">
        <v>0</v>
      </c>
      <c r="T170" s="22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5" t="s">
        <v>124</v>
      </c>
      <c r="AT170" s="225" t="s">
        <v>119</v>
      </c>
      <c r="AU170" s="225" t="s">
        <v>83</v>
      </c>
      <c r="AY170" s="17" t="s">
        <v>117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7" t="s">
        <v>81</v>
      </c>
      <c r="BK170" s="226">
        <f>ROUND(I170*H170,2)</f>
        <v>0</v>
      </c>
      <c r="BL170" s="17" t="s">
        <v>124</v>
      </c>
      <c r="BM170" s="225" t="s">
        <v>178</v>
      </c>
    </row>
    <row r="171" s="2" customFormat="1">
      <c r="A171" s="38"/>
      <c r="B171" s="39"/>
      <c r="C171" s="40"/>
      <c r="D171" s="227" t="s">
        <v>125</v>
      </c>
      <c r="E171" s="40"/>
      <c r="F171" s="228" t="s">
        <v>179</v>
      </c>
      <c r="G171" s="40"/>
      <c r="H171" s="40"/>
      <c r="I171" s="229"/>
      <c r="J171" s="40"/>
      <c r="K171" s="40"/>
      <c r="L171" s="44"/>
      <c r="M171" s="230"/>
      <c r="N171" s="23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125</v>
      </c>
      <c r="AU171" s="17" t="s">
        <v>83</v>
      </c>
    </row>
    <row r="172" s="2" customFormat="1">
      <c r="A172" s="38"/>
      <c r="B172" s="39"/>
      <c r="C172" s="40"/>
      <c r="D172" s="232" t="s">
        <v>127</v>
      </c>
      <c r="E172" s="40"/>
      <c r="F172" s="233" t="s">
        <v>180</v>
      </c>
      <c r="G172" s="40"/>
      <c r="H172" s="40"/>
      <c r="I172" s="229"/>
      <c r="J172" s="40"/>
      <c r="K172" s="40"/>
      <c r="L172" s="44"/>
      <c r="M172" s="230"/>
      <c r="N172" s="231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127</v>
      </c>
      <c r="AU172" s="17" t="s">
        <v>83</v>
      </c>
    </row>
    <row r="173" s="13" customFormat="1">
      <c r="A173" s="13"/>
      <c r="B173" s="234"/>
      <c r="C173" s="235"/>
      <c r="D173" s="227" t="s">
        <v>129</v>
      </c>
      <c r="E173" s="236" t="s">
        <v>1</v>
      </c>
      <c r="F173" s="237" t="s">
        <v>157</v>
      </c>
      <c r="G173" s="235"/>
      <c r="H173" s="238">
        <v>20.399999999999999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129</v>
      </c>
      <c r="AU173" s="244" t="s">
        <v>83</v>
      </c>
      <c r="AV173" s="13" t="s">
        <v>83</v>
      </c>
      <c r="AW173" s="13" t="s">
        <v>30</v>
      </c>
      <c r="AX173" s="13" t="s">
        <v>73</v>
      </c>
      <c r="AY173" s="244" t="s">
        <v>117</v>
      </c>
    </row>
    <row r="174" s="14" customFormat="1">
      <c r="A174" s="14"/>
      <c r="B174" s="245"/>
      <c r="C174" s="246"/>
      <c r="D174" s="227" t="s">
        <v>129</v>
      </c>
      <c r="E174" s="247" t="s">
        <v>1</v>
      </c>
      <c r="F174" s="248" t="s">
        <v>131</v>
      </c>
      <c r="G174" s="246"/>
      <c r="H174" s="249">
        <v>20.399999999999999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129</v>
      </c>
      <c r="AU174" s="255" t="s">
        <v>83</v>
      </c>
      <c r="AV174" s="14" t="s">
        <v>124</v>
      </c>
      <c r="AW174" s="14" t="s">
        <v>30</v>
      </c>
      <c r="AX174" s="14" t="s">
        <v>81</v>
      </c>
      <c r="AY174" s="255" t="s">
        <v>117</v>
      </c>
    </row>
    <row r="175" s="2" customFormat="1" ht="24.15" customHeight="1">
      <c r="A175" s="38"/>
      <c r="B175" s="39"/>
      <c r="C175" s="214" t="s">
        <v>154</v>
      </c>
      <c r="D175" s="214" t="s">
        <v>119</v>
      </c>
      <c r="E175" s="215" t="s">
        <v>181</v>
      </c>
      <c r="F175" s="216" t="s">
        <v>182</v>
      </c>
      <c r="G175" s="217" t="s">
        <v>122</v>
      </c>
      <c r="H175" s="218">
        <v>20.399999999999999</v>
      </c>
      <c r="I175" s="219"/>
      <c r="J175" s="220">
        <f>ROUND(I175*H175,2)</f>
        <v>0</v>
      </c>
      <c r="K175" s="216" t="s">
        <v>123</v>
      </c>
      <c r="L175" s="44"/>
      <c r="M175" s="221" t="s">
        <v>1</v>
      </c>
      <c r="N175" s="222" t="s">
        <v>38</v>
      </c>
      <c r="O175" s="91"/>
      <c r="P175" s="223">
        <f>O175*H175</f>
        <v>0</v>
      </c>
      <c r="Q175" s="223">
        <v>0.00031</v>
      </c>
      <c r="R175" s="223">
        <f>Q175*H175</f>
        <v>0.0063239999999999998</v>
      </c>
      <c r="S175" s="223">
        <v>0</v>
      </c>
      <c r="T175" s="22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5" t="s">
        <v>124</v>
      </c>
      <c r="AT175" s="225" t="s">
        <v>119</v>
      </c>
      <c r="AU175" s="225" t="s">
        <v>83</v>
      </c>
      <c r="AY175" s="17" t="s">
        <v>117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7" t="s">
        <v>81</v>
      </c>
      <c r="BK175" s="226">
        <f>ROUND(I175*H175,2)</f>
        <v>0</v>
      </c>
      <c r="BL175" s="17" t="s">
        <v>124</v>
      </c>
      <c r="BM175" s="225" t="s">
        <v>183</v>
      </c>
    </row>
    <row r="176" s="2" customFormat="1">
      <c r="A176" s="38"/>
      <c r="B176" s="39"/>
      <c r="C176" s="40"/>
      <c r="D176" s="227" t="s">
        <v>125</v>
      </c>
      <c r="E176" s="40"/>
      <c r="F176" s="228" t="s">
        <v>184</v>
      </c>
      <c r="G176" s="40"/>
      <c r="H176" s="40"/>
      <c r="I176" s="229"/>
      <c r="J176" s="40"/>
      <c r="K176" s="40"/>
      <c r="L176" s="44"/>
      <c r="M176" s="230"/>
      <c r="N176" s="231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125</v>
      </c>
      <c r="AU176" s="17" t="s">
        <v>83</v>
      </c>
    </row>
    <row r="177" s="2" customFormat="1">
      <c r="A177" s="38"/>
      <c r="B177" s="39"/>
      <c r="C177" s="40"/>
      <c r="D177" s="232" t="s">
        <v>127</v>
      </c>
      <c r="E177" s="40"/>
      <c r="F177" s="233" t="s">
        <v>185</v>
      </c>
      <c r="G177" s="40"/>
      <c r="H177" s="40"/>
      <c r="I177" s="229"/>
      <c r="J177" s="40"/>
      <c r="K177" s="40"/>
      <c r="L177" s="44"/>
      <c r="M177" s="230"/>
      <c r="N177" s="23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127</v>
      </c>
      <c r="AU177" s="17" t="s">
        <v>83</v>
      </c>
    </row>
    <row r="178" s="13" customFormat="1">
      <c r="A178" s="13"/>
      <c r="B178" s="234"/>
      <c r="C178" s="235"/>
      <c r="D178" s="227" t="s">
        <v>129</v>
      </c>
      <c r="E178" s="236" t="s">
        <v>1</v>
      </c>
      <c r="F178" s="237" t="s">
        <v>157</v>
      </c>
      <c r="G178" s="235"/>
      <c r="H178" s="238">
        <v>20.399999999999999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129</v>
      </c>
      <c r="AU178" s="244" t="s">
        <v>83</v>
      </c>
      <c r="AV178" s="13" t="s">
        <v>83</v>
      </c>
      <c r="AW178" s="13" t="s">
        <v>30</v>
      </c>
      <c r="AX178" s="13" t="s">
        <v>73</v>
      </c>
      <c r="AY178" s="244" t="s">
        <v>117</v>
      </c>
    </row>
    <row r="179" s="14" customFormat="1">
      <c r="A179" s="14"/>
      <c r="B179" s="245"/>
      <c r="C179" s="246"/>
      <c r="D179" s="227" t="s">
        <v>129</v>
      </c>
      <c r="E179" s="247" t="s">
        <v>1</v>
      </c>
      <c r="F179" s="248" t="s">
        <v>131</v>
      </c>
      <c r="G179" s="246"/>
      <c r="H179" s="249">
        <v>20.399999999999999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129</v>
      </c>
      <c r="AU179" s="255" t="s">
        <v>83</v>
      </c>
      <c r="AV179" s="14" t="s">
        <v>124</v>
      </c>
      <c r="AW179" s="14" t="s">
        <v>30</v>
      </c>
      <c r="AX179" s="14" t="s">
        <v>81</v>
      </c>
      <c r="AY179" s="255" t="s">
        <v>117</v>
      </c>
    </row>
    <row r="180" s="2" customFormat="1" ht="33" customHeight="1">
      <c r="A180" s="38"/>
      <c r="B180" s="39"/>
      <c r="C180" s="214" t="s">
        <v>186</v>
      </c>
      <c r="D180" s="214" t="s">
        <v>119</v>
      </c>
      <c r="E180" s="215" t="s">
        <v>187</v>
      </c>
      <c r="F180" s="216" t="s">
        <v>188</v>
      </c>
      <c r="G180" s="217" t="s">
        <v>122</v>
      </c>
      <c r="H180" s="218">
        <v>20.399999999999999</v>
      </c>
      <c r="I180" s="219"/>
      <c r="J180" s="220">
        <f>ROUND(I180*H180,2)</f>
        <v>0</v>
      </c>
      <c r="K180" s="216" t="s">
        <v>123</v>
      </c>
      <c r="L180" s="44"/>
      <c r="M180" s="221" t="s">
        <v>1</v>
      </c>
      <c r="N180" s="222" t="s">
        <v>38</v>
      </c>
      <c r="O180" s="91"/>
      <c r="P180" s="223">
        <f>O180*H180</f>
        <v>0</v>
      </c>
      <c r="Q180" s="223">
        <v>0.12966</v>
      </c>
      <c r="R180" s="223">
        <f>Q180*H180</f>
        <v>2.6450639999999996</v>
      </c>
      <c r="S180" s="223">
        <v>0</v>
      </c>
      <c r="T180" s="22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5" t="s">
        <v>124</v>
      </c>
      <c r="AT180" s="225" t="s">
        <v>119</v>
      </c>
      <c r="AU180" s="225" t="s">
        <v>83</v>
      </c>
      <c r="AY180" s="17" t="s">
        <v>117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7" t="s">
        <v>81</v>
      </c>
      <c r="BK180" s="226">
        <f>ROUND(I180*H180,2)</f>
        <v>0</v>
      </c>
      <c r="BL180" s="17" t="s">
        <v>124</v>
      </c>
      <c r="BM180" s="225" t="s">
        <v>189</v>
      </c>
    </row>
    <row r="181" s="2" customFormat="1">
      <c r="A181" s="38"/>
      <c r="B181" s="39"/>
      <c r="C181" s="40"/>
      <c r="D181" s="227" t="s">
        <v>125</v>
      </c>
      <c r="E181" s="40"/>
      <c r="F181" s="228" t="s">
        <v>190</v>
      </c>
      <c r="G181" s="40"/>
      <c r="H181" s="40"/>
      <c r="I181" s="229"/>
      <c r="J181" s="40"/>
      <c r="K181" s="40"/>
      <c r="L181" s="44"/>
      <c r="M181" s="230"/>
      <c r="N181" s="231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125</v>
      </c>
      <c r="AU181" s="17" t="s">
        <v>83</v>
      </c>
    </row>
    <row r="182" s="2" customFormat="1">
      <c r="A182" s="38"/>
      <c r="B182" s="39"/>
      <c r="C182" s="40"/>
      <c r="D182" s="232" t="s">
        <v>127</v>
      </c>
      <c r="E182" s="40"/>
      <c r="F182" s="233" t="s">
        <v>191</v>
      </c>
      <c r="G182" s="40"/>
      <c r="H182" s="40"/>
      <c r="I182" s="229"/>
      <c r="J182" s="40"/>
      <c r="K182" s="40"/>
      <c r="L182" s="44"/>
      <c r="M182" s="230"/>
      <c r="N182" s="231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127</v>
      </c>
      <c r="AU182" s="17" t="s">
        <v>83</v>
      </c>
    </row>
    <row r="183" s="13" customFormat="1">
      <c r="A183" s="13"/>
      <c r="B183" s="234"/>
      <c r="C183" s="235"/>
      <c r="D183" s="227" t="s">
        <v>129</v>
      </c>
      <c r="E183" s="236" t="s">
        <v>1</v>
      </c>
      <c r="F183" s="237" t="s">
        <v>157</v>
      </c>
      <c r="G183" s="235"/>
      <c r="H183" s="238">
        <v>20.399999999999999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129</v>
      </c>
      <c r="AU183" s="244" t="s">
        <v>83</v>
      </c>
      <c r="AV183" s="13" t="s">
        <v>83</v>
      </c>
      <c r="AW183" s="13" t="s">
        <v>30</v>
      </c>
      <c r="AX183" s="13" t="s">
        <v>73</v>
      </c>
      <c r="AY183" s="244" t="s">
        <v>117</v>
      </c>
    </row>
    <row r="184" s="14" customFormat="1">
      <c r="A184" s="14"/>
      <c r="B184" s="245"/>
      <c r="C184" s="246"/>
      <c r="D184" s="227" t="s">
        <v>129</v>
      </c>
      <c r="E184" s="247" t="s">
        <v>1</v>
      </c>
      <c r="F184" s="248" t="s">
        <v>131</v>
      </c>
      <c r="G184" s="246"/>
      <c r="H184" s="249">
        <v>20.399999999999999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129</v>
      </c>
      <c r="AU184" s="255" t="s">
        <v>83</v>
      </c>
      <c r="AV184" s="14" t="s">
        <v>124</v>
      </c>
      <c r="AW184" s="14" t="s">
        <v>30</v>
      </c>
      <c r="AX184" s="14" t="s">
        <v>81</v>
      </c>
      <c r="AY184" s="255" t="s">
        <v>117</v>
      </c>
    </row>
    <row r="185" s="2" customFormat="1" ht="24.15" customHeight="1">
      <c r="A185" s="38"/>
      <c r="B185" s="39"/>
      <c r="C185" s="214" t="s">
        <v>161</v>
      </c>
      <c r="D185" s="214" t="s">
        <v>119</v>
      </c>
      <c r="E185" s="215" t="s">
        <v>192</v>
      </c>
      <c r="F185" s="216" t="s">
        <v>193</v>
      </c>
      <c r="G185" s="217" t="s">
        <v>122</v>
      </c>
      <c r="H185" s="218">
        <v>20.399999999999999</v>
      </c>
      <c r="I185" s="219"/>
      <c r="J185" s="220">
        <f>ROUND(I185*H185,2)</f>
        <v>0</v>
      </c>
      <c r="K185" s="216" t="s">
        <v>123</v>
      </c>
      <c r="L185" s="44"/>
      <c r="M185" s="221" t="s">
        <v>1</v>
      </c>
      <c r="N185" s="222" t="s">
        <v>38</v>
      </c>
      <c r="O185" s="91"/>
      <c r="P185" s="223">
        <f>O185*H185</f>
        <v>0</v>
      </c>
      <c r="Q185" s="223">
        <v>0.12966</v>
      </c>
      <c r="R185" s="223">
        <f>Q185*H185</f>
        <v>2.6450639999999996</v>
      </c>
      <c r="S185" s="223">
        <v>0</v>
      </c>
      <c r="T185" s="22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5" t="s">
        <v>124</v>
      </c>
      <c r="AT185" s="225" t="s">
        <v>119</v>
      </c>
      <c r="AU185" s="225" t="s">
        <v>83</v>
      </c>
      <c r="AY185" s="17" t="s">
        <v>117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7" t="s">
        <v>81</v>
      </c>
      <c r="BK185" s="226">
        <f>ROUND(I185*H185,2)</f>
        <v>0</v>
      </c>
      <c r="BL185" s="17" t="s">
        <v>124</v>
      </c>
      <c r="BM185" s="225" t="s">
        <v>194</v>
      </c>
    </row>
    <row r="186" s="2" customFormat="1">
      <c r="A186" s="38"/>
      <c r="B186" s="39"/>
      <c r="C186" s="40"/>
      <c r="D186" s="227" t="s">
        <v>125</v>
      </c>
      <c r="E186" s="40"/>
      <c r="F186" s="228" t="s">
        <v>195</v>
      </c>
      <c r="G186" s="40"/>
      <c r="H186" s="40"/>
      <c r="I186" s="229"/>
      <c r="J186" s="40"/>
      <c r="K186" s="40"/>
      <c r="L186" s="44"/>
      <c r="M186" s="230"/>
      <c r="N186" s="231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125</v>
      </c>
      <c r="AU186" s="17" t="s">
        <v>83</v>
      </c>
    </row>
    <row r="187" s="2" customFormat="1">
      <c r="A187" s="38"/>
      <c r="B187" s="39"/>
      <c r="C187" s="40"/>
      <c r="D187" s="232" t="s">
        <v>127</v>
      </c>
      <c r="E187" s="40"/>
      <c r="F187" s="233" t="s">
        <v>196</v>
      </c>
      <c r="G187" s="40"/>
      <c r="H187" s="40"/>
      <c r="I187" s="229"/>
      <c r="J187" s="40"/>
      <c r="K187" s="40"/>
      <c r="L187" s="44"/>
      <c r="M187" s="230"/>
      <c r="N187" s="23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127</v>
      </c>
      <c r="AU187" s="17" t="s">
        <v>83</v>
      </c>
    </row>
    <row r="188" s="2" customFormat="1" ht="24.15" customHeight="1">
      <c r="A188" s="38"/>
      <c r="B188" s="39"/>
      <c r="C188" s="214" t="s">
        <v>197</v>
      </c>
      <c r="D188" s="214" t="s">
        <v>119</v>
      </c>
      <c r="E188" s="215" t="s">
        <v>198</v>
      </c>
      <c r="F188" s="216" t="s">
        <v>199</v>
      </c>
      <c r="G188" s="217" t="s">
        <v>122</v>
      </c>
      <c r="H188" s="218">
        <v>94.700000000000003</v>
      </c>
      <c r="I188" s="219"/>
      <c r="J188" s="220">
        <f>ROUND(I188*H188,2)</f>
        <v>0</v>
      </c>
      <c r="K188" s="216" t="s">
        <v>123</v>
      </c>
      <c r="L188" s="44"/>
      <c r="M188" s="221" t="s">
        <v>1</v>
      </c>
      <c r="N188" s="222" t="s">
        <v>38</v>
      </c>
      <c r="O188" s="91"/>
      <c r="P188" s="223">
        <f>O188*H188</f>
        <v>0</v>
      </c>
      <c r="Q188" s="223">
        <v>0.089219999999999994</v>
      </c>
      <c r="R188" s="223">
        <f>Q188*H188</f>
        <v>8.449133999999999</v>
      </c>
      <c r="S188" s="223">
        <v>0</v>
      </c>
      <c r="T188" s="22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5" t="s">
        <v>124</v>
      </c>
      <c r="AT188" s="225" t="s">
        <v>119</v>
      </c>
      <c r="AU188" s="225" t="s">
        <v>83</v>
      </c>
      <c r="AY188" s="17" t="s">
        <v>117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7" t="s">
        <v>81</v>
      </c>
      <c r="BK188" s="226">
        <f>ROUND(I188*H188,2)</f>
        <v>0</v>
      </c>
      <c r="BL188" s="17" t="s">
        <v>124</v>
      </c>
      <c r="BM188" s="225" t="s">
        <v>200</v>
      </c>
    </row>
    <row r="189" s="2" customFormat="1">
      <c r="A189" s="38"/>
      <c r="B189" s="39"/>
      <c r="C189" s="40"/>
      <c r="D189" s="227" t="s">
        <v>125</v>
      </c>
      <c r="E189" s="40"/>
      <c r="F189" s="228" t="s">
        <v>201</v>
      </c>
      <c r="G189" s="40"/>
      <c r="H189" s="40"/>
      <c r="I189" s="229"/>
      <c r="J189" s="40"/>
      <c r="K189" s="40"/>
      <c r="L189" s="44"/>
      <c r="M189" s="230"/>
      <c r="N189" s="231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125</v>
      </c>
      <c r="AU189" s="17" t="s">
        <v>83</v>
      </c>
    </row>
    <row r="190" s="2" customFormat="1">
      <c r="A190" s="38"/>
      <c r="B190" s="39"/>
      <c r="C190" s="40"/>
      <c r="D190" s="232" t="s">
        <v>127</v>
      </c>
      <c r="E190" s="40"/>
      <c r="F190" s="233" t="s">
        <v>202</v>
      </c>
      <c r="G190" s="40"/>
      <c r="H190" s="40"/>
      <c r="I190" s="229"/>
      <c r="J190" s="40"/>
      <c r="K190" s="40"/>
      <c r="L190" s="44"/>
      <c r="M190" s="230"/>
      <c r="N190" s="23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127</v>
      </c>
      <c r="AU190" s="17" t="s">
        <v>83</v>
      </c>
    </row>
    <row r="191" s="13" customFormat="1">
      <c r="A191" s="13"/>
      <c r="B191" s="234"/>
      <c r="C191" s="235"/>
      <c r="D191" s="227" t="s">
        <v>129</v>
      </c>
      <c r="E191" s="236" t="s">
        <v>1</v>
      </c>
      <c r="F191" s="237" t="s">
        <v>130</v>
      </c>
      <c r="G191" s="235"/>
      <c r="H191" s="238">
        <v>94.700000000000003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129</v>
      </c>
      <c r="AU191" s="244" t="s">
        <v>83</v>
      </c>
      <c r="AV191" s="13" t="s">
        <v>83</v>
      </c>
      <c r="AW191" s="13" t="s">
        <v>30</v>
      </c>
      <c r="AX191" s="13" t="s">
        <v>73</v>
      </c>
      <c r="AY191" s="244" t="s">
        <v>117</v>
      </c>
    </row>
    <row r="192" s="14" customFormat="1">
      <c r="A192" s="14"/>
      <c r="B192" s="245"/>
      <c r="C192" s="246"/>
      <c r="D192" s="227" t="s">
        <v>129</v>
      </c>
      <c r="E192" s="247" t="s">
        <v>1</v>
      </c>
      <c r="F192" s="248" t="s">
        <v>131</v>
      </c>
      <c r="G192" s="246"/>
      <c r="H192" s="249">
        <v>94.700000000000003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129</v>
      </c>
      <c r="AU192" s="255" t="s">
        <v>83</v>
      </c>
      <c r="AV192" s="14" t="s">
        <v>124</v>
      </c>
      <c r="AW192" s="14" t="s">
        <v>30</v>
      </c>
      <c r="AX192" s="14" t="s">
        <v>81</v>
      </c>
      <c r="AY192" s="255" t="s">
        <v>117</v>
      </c>
    </row>
    <row r="193" s="2" customFormat="1" ht="16.5" customHeight="1">
      <c r="A193" s="38"/>
      <c r="B193" s="39"/>
      <c r="C193" s="256" t="s">
        <v>167</v>
      </c>
      <c r="D193" s="256" t="s">
        <v>203</v>
      </c>
      <c r="E193" s="257" t="s">
        <v>204</v>
      </c>
      <c r="F193" s="258" t="s">
        <v>205</v>
      </c>
      <c r="G193" s="259" t="s">
        <v>122</v>
      </c>
      <c r="H193" s="260">
        <v>17.510000000000002</v>
      </c>
      <c r="I193" s="261"/>
      <c r="J193" s="262">
        <f>ROUND(I193*H193,2)</f>
        <v>0</v>
      </c>
      <c r="K193" s="258" t="s">
        <v>123</v>
      </c>
      <c r="L193" s="263"/>
      <c r="M193" s="264" t="s">
        <v>1</v>
      </c>
      <c r="N193" s="265" t="s">
        <v>38</v>
      </c>
      <c r="O193" s="91"/>
      <c r="P193" s="223">
        <f>O193*H193</f>
        <v>0</v>
      </c>
      <c r="Q193" s="223">
        <v>0.113</v>
      </c>
      <c r="R193" s="223">
        <f>Q193*H193</f>
        <v>1.9786300000000003</v>
      </c>
      <c r="S193" s="223">
        <v>0</v>
      </c>
      <c r="T193" s="22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5" t="s">
        <v>147</v>
      </c>
      <c r="AT193" s="225" t="s">
        <v>203</v>
      </c>
      <c r="AU193" s="225" t="s">
        <v>83</v>
      </c>
      <c r="AY193" s="17" t="s">
        <v>117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7" t="s">
        <v>81</v>
      </c>
      <c r="BK193" s="226">
        <f>ROUND(I193*H193,2)</f>
        <v>0</v>
      </c>
      <c r="BL193" s="17" t="s">
        <v>124</v>
      </c>
      <c r="BM193" s="225" t="s">
        <v>206</v>
      </c>
    </row>
    <row r="194" s="2" customFormat="1">
      <c r="A194" s="38"/>
      <c r="B194" s="39"/>
      <c r="C194" s="40"/>
      <c r="D194" s="227" t="s">
        <v>125</v>
      </c>
      <c r="E194" s="40"/>
      <c r="F194" s="228" t="s">
        <v>205</v>
      </c>
      <c r="G194" s="40"/>
      <c r="H194" s="40"/>
      <c r="I194" s="229"/>
      <c r="J194" s="40"/>
      <c r="K194" s="40"/>
      <c r="L194" s="44"/>
      <c r="M194" s="230"/>
      <c r="N194" s="231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125</v>
      </c>
      <c r="AU194" s="17" t="s">
        <v>83</v>
      </c>
    </row>
    <row r="195" s="13" customFormat="1">
      <c r="A195" s="13"/>
      <c r="B195" s="234"/>
      <c r="C195" s="235"/>
      <c r="D195" s="227" t="s">
        <v>129</v>
      </c>
      <c r="E195" s="236" t="s">
        <v>1</v>
      </c>
      <c r="F195" s="237" t="s">
        <v>207</v>
      </c>
      <c r="G195" s="235"/>
      <c r="H195" s="238">
        <v>17.510000000000002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129</v>
      </c>
      <c r="AU195" s="244" t="s">
        <v>83</v>
      </c>
      <c r="AV195" s="13" t="s">
        <v>83</v>
      </c>
      <c r="AW195" s="13" t="s">
        <v>30</v>
      </c>
      <c r="AX195" s="13" t="s">
        <v>73</v>
      </c>
      <c r="AY195" s="244" t="s">
        <v>117</v>
      </c>
    </row>
    <row r="196" s="14" customFormat="1">
      <c r="A196" s="14"/>
      <c r="B196" s="245"/>
      <c r="C196" s="246"/>
      <c r="D196" s="227" t="s">
        <v>129</v>
      </c>
      <c r="E196" s="247" t="s">
        <v>1</v>
      </c>
      <c r="F196" s="248" t="s">
        <v>131</v>
      </c>
      <c r="G196" s="246"/>
      <c r="H196" s="249">
        <v>17.510000000000002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129</v>
      </c>
      <c r="AU196" s="255" t="s">
        <v>83</v>
      </c>
      <c r="AV196" s="14" t="s">
        <v>124</v>
      </c>
      <c r="AW196" s="14" t="s">
        <v>30</v>
      </c>
      <c r="AX196" s="14" t="s">
        <v>81</v>
      </c>
      <c r="AY196" s="255" t="s">
        <v>117</v>
      </c>
    </row>
    <row r="197" s="12" customFormat="1" ht="22.8" customHeight="1">
      <c r="A197" s="12"/>
      <c r="B197" s="198"/>
      <c r="C197" s="199"/>
      <c r="D197" s="200" t="s">
        <v>72</v>
      </c>
      <c r="E197" s="212" t="s">
        <v>175</v>
      </c>
      <c r="F197" s="212" t="s">
        <v>208</v>
      </c>
      <c r="G197" s="199"/>
      <c r="H197" s="199"/>
      <c r="I197" s="202"/>
      <c r="J197" s="213">
        <f>BK197</f>
        <v>0</v>
      </c>
      <c r="K197" s="199"/>
      <c r="L197" s="204"/>
      <c r="M197" s="205"/>
      <c r="N197" s="206"/>
      <c r="O197" s="206"/>
      <c r="P197" s="207">
        <f>SUM(P198:P246)</f>
        <v>0</v>
      </c>
      <c r="Q197" s="206"/>
      <c r="R197" s="207">
        <f>SUM(R198:R246)</f>
        <v>1.0560800000000001</v>
      </c>
      <c r="S197" s="206"/>
      <c r="T197" s="208">
        <f>SUM(T198:T246)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9" t="s">
        <v>81</v>
      </c>
      <c r="AT197" s="210" t="s">
        <v>72</v>
      </c>
      <c r="AU197" s="210" t="s">
        <v>81</v>
      </c>
      <c r="AY197" s="209" t="s">
        <v>117</v>
      </c>
      <c r="BK197" s="211">
        <f>SUM(BK198:BK246)</f>
        <v>0</v>
      </c>
    </row>
    <row r="198" s="2" customFormat="1" ht="24.15" customHeight="1">
      <c r="A198" s="38"/>
      <c r="B198" s="39"/>
      <c r="C198" s="214" t="s">
        <v>8</v>
      </c>
      <c r="D198" s="214" t="s">
        <v>119</v>
      </c>
      <c r="E198" s="215" t="s">
        <v>209</v>
      </c>
      <c r="F198" s="216" t="s">
        <v>210</v>
      </c>
      <c r="G198" s="217" t="s">
        <v>211</v>
      </c>
      <c r="H198" s="218">
        <v>6</v>
      </c>
      <c r="I198" s="219"/>
      <c r="J198" s="220">
        <f>ROUND(I198*H198,2)</f>
        <v>0</v>
      </c>
      <c r="K198" s="216" t="s">
        <v>123</v>
      </c>
      <c r="L198" s="44"/>
      <c r="M198" s="221" t="s">
        <v>1</v>
      </c>
      <c r="N198" s="222" t="s">
        <v>38</v>
      </c>
      <c r="O198" s="91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5" t="s">
        <v>124</v>
      </c>
      <c r="AT198" s="225" t="s">
        <v>119</v>
      </c>
      <c r="AU198" s="225" t="s">
        <v>83</v>
      </c>
      <c r="AY198" s="17" t="s">
        <v>117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7" t="s">
        <v>81</v>
      </c>
      <c r="BK198" s="226">
        <f>ROUND(I198*H198,2)</f>
        <v>0</v>
      </c>
      <c r="BL198" s="17" t="s">
        <v>124</v>
      </c>
      <c r="BM198" s="225" t="s">
        <v>212</v>
      </c>
    </row>
    <row r="199" s="2" customFormat="1">
      <c r="A199" s="38"/>
      <c r="B199" s="39"/>
      <c r="C199" s="40"/>
      <c r="D199" s="227" t="s">
        <v>125</v>
      </c>
      <c r="E199" s="40"/>
      <c r="F199" s="228" t="s">
        <v>210</v>
      </c>
      <c r="G199" s="40"/>
      <c r="H199" s="40"/>
      <c r="I199" s="229"/>
      <c r="J199" s="40"/>
      <c r="K199" s="40"/>
      <c r="L199" s="44"/>
      <c r="M199" s="230"/>
      <c r="N199" s="231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125</v>
      </c>
      <c r="AU199" s="17" t="s">
        <v>83</v>
      </c>
    </row>
    <row r="200" s="2" customFormat="1">
      <c r="A200" s="38"/>
      <c r="B200" s="39"/>
      <c r="C200" s="40"/>
      <c r="D200" s="232" t="s">
        <v>127</v>
      </c>
      <c r="E200" s="40"/>
      <c r="F200" s="233" t="s">
        <v>213</v>
      </c>
      <c r="G200" s="40"/>
      <c r="H200" s="40"/>
      <c r="I200" s="229"/>
      <c r="J200" s="40"/>
      <c r="K200" s="40"/>
      <c r="L200" s="44"/>
      <c r="M200" s="230"/>
      <c r="N200" s="23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127</v>
      </c>
      <c r="AU200" s="17" t="s">
        <v>83</v>
      </c>
    </row>
    <row r="201" s="13" customFormat="1">
      <c r="A201" s="13"/>
      <c r="B201" s="234"/>
      <c r="C201" s="235"/>
      <c r="D201" s="227" t="s">
        <v>129</v>
      </c>
      <c r="E201" s="236" t="s">
        <v>1</v>
      </c>
      <c r="F201" s="237" t="s">
        <v>141</v>
      </c>
      <c r="G201" s="235"/>
      <c r="H201" s="238">
        <v>6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129</v>
      </c>
      <c r="AU201" s="244" t="s">
        <v>83</v>
      </c>
      <c r="AV201" s="13" t="s">
        <v>83</v>
      </c>
      <c r="AW201" s="13" t="s">
        <v>30</v>
      </c>
      <c r="AX201" s="13" t="s">
        <v>73</v>
      </c>
      <c r="AY201" s="244" t="s">
        <v>117</v>
      </c>
    </row>
    <row r="202" s="14" customFormat="1">
      <c r="A202" s="14"/>
      <c r="B202" s="245"/>
      <c r="C202" s="246"/>
      <c r="D202" s="227" t="s">
        <v>129</v>
      </c>
      <c r="E202" s="247" t="s">
        <v>1</v>
      </c>
      <c r="F202" s="248" t="s">
        <v>131</v>
      </c>
      <c r="G202" s="246"/>
      <c r="H202" s="249">
        <v>6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129</v>
      </c>
      <c r="AU202" s="255" t="s">
        <v>83</v>
      </c>
      <c r="AV202" s="14" t="s">
        <v>124</v>
      </c>
      <c r="AW202" s="14" t="s">
        <v>30</v>
      </c>
      <c r="AX202" s="14" t="s">
        <v>81</v>
      </c>
      <c r="AY202" s="255" t="s">
        <v>117</v>
      </c>
    </row>
    <row r="203" s="2" customFormat="1" ht="21.75" customHeight="1">
      <c r="A203" s="38"/>
      <c r="B203" s="39"/>
      <c r="C203" s="256" t="s">
        <v>172</v>
      </c>
      <c r="D203" s="256" t="s">
        <v>203</v>
      </c>
      <c r="E203" s="257" t="s">
        <v>214</v>
      </c>
      <c r="F203" s="258" t="s">
        <v>215</v>
      </c>
      <c r="G203" s="259" t="s">
        <v>211</v>
      </c>
      <c r="H203" s="260">
        <v>6</v>
      </c>
      <c r="I203" s="261"/>
      <c r="J203" s="262">
        <f>ROUND(I203*H203,2)</f>
        <v>0</v>
      </c>
      <c r="K203" s="258" t="s">
        <v>1</v>
      </c>
      <c r="L203" s="263"/>
      <c r="M203" s="264" t="s">
        <v>1</v>
      </c>
      <c r="N203" s="265" t="s">
        <v>38</v>
      </c>
      <c r="O203" s="91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5" t="s">
        <v>147</v>
      </c>
      <c r="AT203" s="225" t="s">
        <v>203</v>
      </c>
      <c r="AU203" s="225" t="s">
        <v>83</v>
      </c>
      <c r="AY203" s="17" t="s">
        <v>117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7" t="s">
        <v>81</v>
      </c>
      <c r="BK203" s="226">
        <f>ROUND(I203*H203,2)</f>
        <v>0</v>
      </c>
      <c r="BL203" s="17" t="s">
        <v>124</v>
      </c>
      <c r="BM203" s="225" t="s">
        <v>216</v>
      </c>
    </row>
    <row r="204" s="2" customFormat="1">
      <c r="A204" s="38"/>
      <c r="B204" s="39"/>
      <c r="C204" s="40"/>
      <c r="D204" s="227" t="s">
        <v>125</v>
      </c>
      <c r="E204" s="40"/>
      <c r="F204" s="228" t="s">
        <v>215</v>
      </c>
      <c r="G204" s="40"/>
      <c r="H204" s="40"/>
      <c r="I204" s="229"/>
      <c r="J204" s="40"/>
      <c r="K204" s="40"/>
      <c r="L204" s="44"/>
      <c r="M204" s="230"/>
      <c r="N204" s="231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125</v>
      </c>
      <c r="AU204" s="17" t="s">
        <v>83</v>
      </c>
    </row>
    <row r="205" s="13" customFormat="1">
      <c r="A205" s="13"/>
      <c r="B205" s="234"/>
      <c r="C205" s="235"/>
      <c r="D205" s="227" t="s">
        <v>129</v>
      </c>
      <c r="E205" s="236" t="s">
        <v>1</v>
      </c>
      <c r="F205" s="237" t="s">
        <v>141</v>
      </c>
      <c r="G205" s="235"/>
      <c r="H205" s="238">
        <v>6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129</v>
      </c>
      <c r="AU205" s="244" t="s">
        <v>83</v>
      </c>
      <c r="AV205" s="13" t="s">
        <v>83</v>
      </c>
      <c r="AW205" s="13" t="s">
        <v>30</v>
      </c>
      <c r="AX205" s="13" t="s">
        <v>73</v>
      </c>
      <c r="AY205" s="244" t="s">
        <v>117</v>
      </c>
    </row>
    <row r="206" s="14" customFormat="1">
      <c r="A206" s="14"/>
      <c r="B206" s="245"/>
      <c r="C206" s="246"/>
      <c r="D206" s="227" t="s">
        <v>129</v>
      </c>
      <c r="E206" s="247" t="s">
        <v>1</v>
      </c>
      <c r="F206" s="248" t="s">
        <v>131</v>
      </c>
      <c r="G206" s="246"/>
      <c r="H206" s="249">
        <v>6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129</v>
      </c>
      <c r="AU206" s="255" t="s">
        <v>83</v>
      </c>
      <c r="AV206" s="14" t="s">
        <v>124</v>
      </c>
      <c r="AW206" s="14" t="s">
        <v>30</v>
      </c>
      <c r="AX206" s="14" t="s">
        <v>81</v>
      </c>
      <c r="AY206" s="255" t="s">
        <v>117</v>
      </c>
    </row>
    <row r="207" s="2" customFormat="1" ht="24.15" customHeight="1">
      <c r="A207" s="38"/>
      <c r="B207" s="39"/>
      <c r="C207" s="214" t="s">
        <v>217</v>
      </c>
      <c r="D207" s="214" t="s">
        <v>119</v>
      </c>
      <c r="E207" s="215" t="s">
        <v>218</v>
      </c>
      <c r="F207" s="216" t="s">
        <v>219</v>
      </c>
      <c r="G207" s="217" t="s">
        <v>211</v>
      </c>
      <c r="H207" s="218">
        <v>6</v>
      </c>
      <c r="I207" s="219"/>
      <c r="J207" s="220">
        <f>ROUND(I207*H207,2)</f>
        <v>0</v>
      </c>
      <c r="K207" s="216" t="s">
        <v>123</v>
      </c>
      <c r="L207" s="44"/>
      <c r="M207" s="221" t="s">
        <v>1</v>
      </c>
      <c r="N207" s="222" t="s">
        <v>38</v>
      </c>
      <c r="O207" s="91"/>
      <c r="P207" s="223">
        <f>O207*H207</f>
        <v>0</v>
      </c>
      <c r="Q207" s="223">
        <v>0.00069999999999999999</v>
      </c>
      <c r="R207" s="223">
        <f>Q207*H207</f>
        <v>0.0041999999999999997</v>
      </c>
      <c r="S207" s="223">
        <v>0</v>
      </c>
      <c r="T207" s="22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5" t="s">
        <v>124</v>
      </c>
      <c r="AT207" s="225" t="s">
        <v>119</v>
      </c>
      <c r="AU207" s="225" t="s">
        <v>83</v>
      </c>
      <c r="AY207" s="17" t="s">
        <v>117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7" t="s">
        <v>81</v>
      </c>
      <c r="BK207" s="226">
        <f>ROUND(I207*H207,2)</f>
        <v>0</v>
      </c>
      <c r="BL207" s="17" t="s">
        <v>124</v>
      </c>
      <c r="BM207" s="225" t="s">
        <v>220</v>
      </c>
    </row>
    <row r="208" s="2" customFormat="1">
      <c r="A208" s="38"/>
      <c r="B208" s="39"/>
      <c r="C208" s="40"/>
      <c r="D208" s="227" t="s">
        <v>125</v>
      </c>
      <c r="E208" s="40"/>
      <c r="F208" s="228" t="s">
        <v>221</v>
      </c>
      <c r="G208" s="40"/>
      <c r="H208" s="40"/>
      <c r="I208" s="229"/>
      <c r="J208" s="40"/>
      <c r="K208" s="40"/>
      <c r="L208" s="44"/>
      <c r="M208" s="230"/>
      <c r="N208" s="23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125</v>
      </c>
      <c r="AU208" s="17" t="s">
        <v>83</v>
      </c>
    </row>
    <row r="209" s="2" customFormat="1">
      <c r="A209" s="38"/>
      <c r="B209" s="39"/>
      <c r="C209" s="40"/>
      <c r="D209" s="232" t="s">
        <v>127</v>
      </c>
      <c r="E209" s="40"/>
      <c r="F209" s="233" t="s">
        <v>222</v>
      </c>
      <c r="G209" s="40"/>
      <c r="H209" s="40"/>
      <c r="I209" s="229"/>
      <c r="J209" s="40"/>
      <c r="K209" s="40"/>
      <c r="L209" s="44"/>
      <c r="M209" s="230"/>
      <c r="N209" s="231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127</v>
      </c>
      <c r="AU209" s="17" t="s">
        <v>83</v>
      </c>
    </row>
    <row r="210" s="13" customFormat="1">
      <c r="A210" s="13"/>
      <c r="B210" s="234"/>
      <c r="C210" s="235"/>
      <c r="D210" s="227" t="s">
        <v>129</v>
      </c>
      <c r="E210" s="236" t="s">
        <v>1</v>
      </c>
      <c r="F210" s="237" t="s">
        <v>141</v>
      </c>
      <c r="G210" s="235"/>
      <c r="H210" s="238">
        <v>6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129</v>
      </c>
      <c r="AU210" s="244" t="s">
        <v>83</v>
      </c>
      <c r="AV210" s="13" t="s">
        <v>83</v>
      </c>
      <c r="AW210" s="13" t="s">
        <v>30</v>
      </c>
      <c r="AX210" s="13" t="s">
        <v>73</v>
      </c>
      <c r="AY210" s="244" t="s">
        <v>117</v>
      </c>
    </row>
    <row r="211" s="14" customFormat="1">
      <c r="A211" s="14"/>
      <c r="B211" s="245"/>
      <c r="C211" s="246"/>
      <c r="D211" s="227" t="s">
        <v>129</v>
      </c>
      <c r="E211" s="247" t="s">
        <v>1</v>
      </c>
      <c r="F211" s="248" t="s">
        <v>131</v>
      </c>
      <c r="G211" s="246"/>
      <c r="H211" s="249">
        <v>6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129</v>
      </c>
      <c r="AU211" s="255" t="s">
        <v>83</v>
      </c>
      <c r="AV211" s="14" t="s">
        <v>124</v>
      </c>
      <c r="AW211" s="14" t="s">
        <v>30</v>
      </c>
      <c r="AX211" s="14" t="s">
        <v>81</v>
      </c>
      <c r="AY211" s="255" t="s">
        <v>117</v>
      </c>
    </row>
    <row r="212" s="2" customFormat="1" ht="16.5" customHeight="1">
      <c r="A212" s="38"/>
      <c r="B212" s="39"/>
      <c r="C212" s="256" t="s">
        <v>178</v>
      </c>
      <c r="D212" s="256" t="s">
        <v>203</v>
      </c>
      <c r="E212" s="257" t="s">
        <v>223</v>
      </c>
      <c r="F212" s="258" t="s">
        <v>224</v>
      </c>
      <c r="G212" s="259" t="s">
        <v>211</v>
      </c>
      <c r="H212" s="260">
        <v>2</v>
      </c>
      <c r="I212" s="261"/>
      <c r="J212" s="262">
        <f>ROUND(I212*H212,2)</f>
        <v>0</v>
      </c>
      <c r="K212" s="258" t="s">
        <v>123</v>
      </c>
      <c r="L212" s="263"/>
      <c r="M212" s="264" t="s">
        <v>1</v>
      </c>
      <c r="N212" s="265" t="s">
        <v>38</v>
      </c>
      <c r="O212" s="91"/>
      <c r="P212" s="223">
        <f>O212*H212</f>
        <v>0</v>
      </c>
      <c r="Q212" s="223">
        <v>0.0025000000000000001</v>
      </c>
      <c r="R212" s="223">
        <f>Q212*H212</f>
        <v>0.0050000000000000001</v>
      </c>
      <c r="S212" s="223">
        <v>0</v>
      </c>
      <c r="T212" s="22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5" t="s">
        <v>147</v>
      </c>
      <c r="AT212" s="225" t="s">
        <v>203</v>
      </c>
      <c r="AU212" s="225" t="s">
        <v>83</v>
      </c>
      <c r="AY212" s="17" t="s">
        <v>117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7" t="s">
        <v>81</v>
      </c>
      <c r="BK212" s="226">
        <f>ROUND(I212*H212,2)</f>
        <v>0</v>
      </c>
      <c r="BL212" s="17" t="s">
        <v>124</v>
      </c>
      <c r="BM212" s="225" t="s">
        <v>225</v>
      </c>
    </row>
    <row r="213" s="2" customFormat="1">
      <c r="A213" s="38"/>
      <c r="B213" s="39"/>
      <c r="C213" s="40"/>
      <c r="D213" s="227" t="s">
        <v>125</v>
      </c>
      <c r="E213" s="40"/>
      <c r="F213" s="228" t="s">
        <v>224</v>
      </c>
      <c r="G213" s="40"/>
      <c r="H213" s="40"/>
      <c r="I213" s="229"/>
      <c r="J213" s="40"/>
      <c r="K213" s="40"/>
      <c r="L213" s="44"/>
      <c r="M213" s="230"/>
      <c r="N213" s="231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125</v>
      </c>
      <c r="AU213" s="17" t="s">
        <v>83</v>
      </c>
    </row>
    <row r="214" s="13" customFormat="1">
      <c r="A214" s="13"/>
      <c r="B214" s="234"/>
      <c r="C214" s="235"/>
      <c r="D214" s="227" t="s">
        <v>129</v>
      </c>
      <c r="E214" s="236" t="s">
        <v>1</v>
      </c>
      <c r="F214" s="237" t="s">
        <v>83</v>
      </c>
      <c r="G214" s="235"/>
      <c r="H214" s="238">
        <v>2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129</v>
      </c>
      <c r="AU214" s="244" t="s">
        <v>83</v>
      </c>
      <c r="AV214" s="13" t="s">
        <v>83</v>
      </c>
      <c r="AW214" s="13" t="s">
        <v>30</v>
      </c>
      <c r="AX214" s="13" t="s">
        <v>73</v>
      </c>
      <c r="AY214" s="244" t="s">
        <v>117</v>
      </c>
    </row>
    <row r="215" s="14" customFormat="1">
      <c r="A215" s="14"/>
      <c r="B215" s="245"/>
      <c r="C215" s="246"/>
      <c r="D215" s="227" t="s">
        <v>129</v>
      </c>
      <c r="E215" s="247" t="s">
        <v>1</v>
      </c>
      <c r="F215" s="248" t="s">
        <v>131</v>
      </c>
      <c r="G215" s="246"/>
      <c r="H215" s="249">
        <v>2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129</v>
      </c>
      <c r="AU215" s="255" t="s">
        <v>83</v>
      </c>
      <c r="AV215" s="14" t="s">
        <v>124</v>
      </c>
      <c r="AW215" s="14" t="s">
        <v>30</v>
      </c>
      <c r="AX215" s="14" t="s">
        <v>81</v>
      </c>
      <c r="AY215" s="255" t="s">
        <v>117</v>
      </c>
    </row>
    <row r="216" s="2" customFormat="1" ht="16.5" customHeight="1">
      <c r="A216" s="38"/>
      <c r="B216" s="39"/>
      <c r="C216" s="256" t="s">
        <v>226</v>
      </c>
      <c r="D216" s="256" t="s">
        <v>203</v>
      </c>
      <c r="E216" s="257" t="s">
        <v>227</v>
      </c>
      <c r="F216" s="258" t="s">
        <v>228</v>
      </c>
      <c r="G216" s="259" t="s">
        <v>211</v>
      </c>
      <c r="H216" s="260">
        <v>4</v>
      </c>
      <c r="I216" s="261"/>
      <c r="J216" s="262">
        <f>ROUND(I216*H216,2)</f>
        <v>0</v>
      </c>
      <c r="K216" s="258" t="s">
        <v>123</v>
      </c>
      <c r="L216" s="263"/>
      <c r="M216" s="264" t="s">
        <v>1</v>
      </c>
      <c r="N216" s="265" t="s">
        <v>38</v>
      </c>
      <c r="O216" s="91"/>
      <c r="P216" s="223">
        <f>O216*H216</f>
        <v>0</v>
      </c>
      <c r="Q216" s="223">
        <v>0.0050000000000000001</v>
      </c>
      <c r="R216" s="223">
        <f>Q216*H216</f>
        <v>0.02</v>
      </c>
      <c r="S216" s="223">
        <v>0</v>
      </c>
      <c r="T216" s="22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5" t="s">
        <v>147</v>
      </c>
      <c r="AT216" s="225" t="s">
        <v>203</v>
      </c>
      <c r="AU216" s="225" t="s">
        <v>83</v>
      </c>
      <c r="AY216" s="17" t="s">
        <v>117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7" t="s">
        <v>81</v>
      </c>
      <c r="BK216" s="226">
        <f>ROUND(I216*H216,2)</f>
        <v>0</v>
      </c>
      <c r="BL216" s="17" t="s">
        <v>124</v>
      </c>
      <c r="BM216" s="225" t="s">
        <v>229</v>
      </c>
    </row>
    <row r="217" s="2" customFormat="1">
      <c r="A217" s="38"/>
      <c r="B217" s="39"/>
      <c r="C217" s="40"/>
      <c r="D217" s="227" t="s">
        <v>125</v>
      </c>
      <c r="E217" s="40"/>
      <c r="F217" s="228" t="s">
        <v>228</v>
      </c>
      <c r="G217" s="40"/>
      <c r="H217" s="40"/>
      <c r="I217" s="229"/>
      <c r="J217" s="40"/>
      <c r="K217" s="40"/>
      <c r="L217" s="44"/>
      <c r="M217" s="230"/>
      <c r="N217" s="231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125</v>
      </c>
      <c r="AU217" s="17" t="s">
        <v>83</v>
      </c>
    </row>
    <row r="218" s="13" customFormat="1">
      <c r="A218" s="13"/>
      <c r="B218" s="234"/>
      <c r="C218" s="235"/>
      <c r="D218" s="227" t="s">
        <v>129</v>
      </c>
      <c r="E218" s="236" t="s">
        <v>1</v>
      </c>
      <c r="F218" s="237" t="s">
        <v>124</v>
      </c>
      <c r="G218" s="235"/>
      <c r="H218" s="238">
        <v>4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129</v>
      </c>
      <c r="AU218" s="244" t="s">
        <v>83</v>
      </c>
      <c r="AV218" s="13" t="s">
        <v>83</v>
      </c>
      <c r="AW218" s="13" t="s">
        <v>30</v>
      </c>
      <c r="AX218" s="13" t="s">
        <v>73</v>
      </c>
      <c r="AY218" s="244" t="s">
        <v>117</v>
      </c>
    </row>
    <row r="219" s="14" customFormat="1">
      <c r="A219" s="14"/>
      <c r="B219" s="245"/>
      <c r="C219" s="246"/>
      <c r="D219" s="227" t="s">
        <v>129</v>
      </c>
      <c r="E219" s="247" t="s">
        <v>1</v>
      </c>
      <c r="F219" s="248" t="s">
        <v>131</v>
      </c>
      <c r="G219" s="246"/>
      <c r="H219" s="249">
        <v>4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129</v>
      </c>
      <c r="AU219" s="255" t="s">
        <v>83</v>
      </c>
      <c r="AV219" s="14" t="s">
        <v>124</v>
      </c>
      <c r="AW219" s="14" t="s">
        <v>30</v>
      </c>
      <c r="AX219" s="14" t="s">
        <v>81</v>
      </c>
      <c r="AY219" s="255" t="s">
        <v>117</v>
      </c>
    </row>
    <row r="220" s="2" customFormat="1" ht="16.5" customHeight="1">
      <c r="A220" s="38"/>
      <c r="B220" s="39"/>
      <c r="C220" s="256" t="s">
        <v>183</v>
      </c>
      <c r="D220" s="256" t="s">
        <v>203</v>
      </c>
      <c r="E220" s="257" t="s">
        <v>230</v>
      </c>
      <c r="F220" s="258" t="s">
        <v>231</v>
      </c>
      <c r="G220" s="259" t="s">
        <v>211</v>
      </c>
      <c r="H220" s="260">
        <v>4</v>
      </c>
      <c r="I220" s="261"/>
      <c r="J220" s="262">
        <f>ROUND(I220*H220,2)</f>
        <v>0</v>
      </c>
      <c r="K220" s="258" t="s">
        <v>123</v>
      </c>
      <c r="L220" s="263"/>
      <c r="M220" s="264" t="s">
        <v>1</v>
      </c>
      <c r="N220" s="265" t="s">
        <v>38</v>
      </c>
      <c r="O220" s="91"/>
      <c r="P220" s="223">
        <f>O220*H220</f>
        <v>0</v>
      </c>
      <c r="Q220" s="223">
        <v>0.0040000000000000001</v>
      </c>
      <c r="R220" s="223">
        <f>Q220*H220</f>
        <v>0.016</v>
      </c>
      <c r="S220" s="223">
        <v>0</v>
      </c>
      <c r="T220" s="22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5" t="s">
        <v>147</v>
      </c>
      <c r="AT220" s="225" t="s">
        <v>203</v>
      </c>
      <c r="AU220" s="225" t="s">
        <v>83</v>
      </c>
      <c r="AY220" s="17" t="s">
        <v>117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7" t="s">
        <v>81</v>
      </c>
      <c r="BK220" s="226">
        <f>ROUND(I220*H220,2)</f>
        <v>0</v>
      </c>
      <c r="BL220" s="17" t="s">
        <v>124</v>
      </c>
      <c r="BM220" s="225" t="s">
        <v>232</v>
      </c>
    </row>
    <row r="221" s="2" customFormat="1">
      <c r="A221" s="38"/>
      <c r="B221" s="39"/>
      <c r="C221" s="40"/>
      <c r="D221" s="227" t="s">
        <v>125</v>
      </c>
      <c r="E221" s="40"/>
      <c r="F221" s="228" t="s">
        <v>231</v>
      </c>
      <c r="G221" s="40"/>
      <c r="H221" s="40"/>
      <c r="I221" s="229"/>
      <c r="J221" s="40"/>
      <c r="K221" s="40"/>
      <c r="L221" s="44"/>
      <c r="M221" s="230"/>
      <c r="N221" s="231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125</v>
      </c>
      <c r="AU221" s="17" t="s">
        <v>83</v>
      </c>
    </row>
    <row r="222" s="13" customFormat="1">
      <c r="A222" s="13"/>
      <c r="B222" s="234"/>
      <c r="C222" s="235"/>
      <c r="D222" s="227" t="s">
        <v>129</v>
      </c>
      <c r="E222" s="236" t="s">
        <v>1</v>
      </c>
      <c r="F222" s="237" t="s">
        <v>124</v>
      </c>
      <c r="G222" s="235"/>
      <c r="H222" s="238">
        <v>4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129</v>
      </c>
      <c r="AU222" s="244" t="s">
        <v>83</v>
      </c>
      <c r="AV222" s="13" t="s">
        <v>83</v>
      </c>
      <c r="AW222" s="13" t="s">
        <v>30</v>
      </c>
      <c r="AX222" s="13" t="s">
        <v>73</v>
      </c>
      <c r="AY222" s="244" t="s">
        <v>117</v>
      </c>
    </row>
    <row r="223" s="14" customFormat="1">
      <c r="A223" s="14"/>
      <c r="B223" s="245"/>
      <c r="C223" s="246"/>
      <c r="D223" s="227" t="s">
        <v>129</v>
      </c>
      <c r="E223" s="247" t="s">
        <v>1</v>
      </c>
      <c r="F223" s="248" t="s">
        <v>131</v>
      </c>
      <c r="G223" s="246"/>
      <c r="H223" s="249">
        <v>4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129</v>
      </c>
      <c r="AU223" s="255" t="s">
        <v>83</v>
      </c>
      <c r="AV223" s="14" t="s">
        <v>124</v>
      </c>
      <c r="AW223" s="14" t="s">
        <v>30</v>
      </c>
      <c r="AX223" s="14" t="s">
        <v>81</v>
      </c>
      <c r="AY223" s="255" t="s">
        <v>117</v>
      </c>
    </row>
    <row r="224" s="2" customFormat="1" ht="24.15" customHeight="1">
      <c r="A224" s="38"/>
      <c r="B224" s="39"/>
      <c r="C224" s="214" t="s">
        <v>7</v>
      </c>
      <c r="D224" s="214" t="s">
        <v>119</v>
      </c>
      <c r="E224" s="215" t="s">
        <v>233</v>
      </c>
      <c r="F224" s="216" t="s">
        <v>234</v>
      </c>
      <c r="G224" s="217" t="s">
        <v>211</v>
      </c>
      <c r="H224" s="218">
        <v>6</v>
      </c>
      <c r="I224" s="219"/>
      <c r="J224" s="220">
        <f>ROUND(I224*H224,2)</f>
        <v>0</v>
      </c>
      <c r="K224" s="216" t="s">
        <v>123</v>
      </c>
      <c r="L224" s="44"/>
      <c r="M224" s="221" t="s">
        <v>1</v>
      </c>
      <c r="N224" s="222" t="s">
        <v>38</v>
      </c>
      <c r="O224" s="91"/>
      <c r="P224" s="223">
        <f>O224*H224</f>
        <v>0</v>
      </c>
      <c r="Q224" s="223">
        <v>0.109405</v>
      </c>
      <c r="R224" s="223">
        <f>Q224*H224</f>
        <v>0.65643000000000007</v>
      </c>
      <c r="S224" s="223">
        <v>0</v>
      </c>
      <c r="T224" s="22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5" t="s">
        <v>124</v>
      </c>
      <c r="AT224" s="225" t="s">
        <v>119</v>
      </c>
      <c r="AU224" s="225" t="s">
        <v>83</v>
      </c>
      <c r="AY224" s="17" t="s">
        <v>117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7" t="s">
        <v>81</v>
      </c>
      <c r="BK224" s="226">
        <f>ROUND(I224*H224,2)</f>
        <v>0</v>
      </c>
      <c r="BL224" s="17" t="s">
        <v>124</v>
      </c>
      <c r="BM224" s="225" t="s">
        <v>235</v>
      </c>
    </row>
    <row r="225" s="2" customFormat="1">
      <c r="A225" s="38"/>
      <c r="B225" s="39"/>
      <c r="C225" s="40"/>
      <c r="D225" s="227" t="s">
        <v>125</v>
      </c>
      <c r="E225" s="40"/>
      <c r="F225" s="228" t="s">
        <v>236</v>
      </c>
      <c r="G225" s="40"/>
      <c r="H225" s="40"/>
      <c r="I225" s="229"/>
      <c r="J225" s="40"/>
      <c r="K225" s="40"/>
      <c r="L225" s="44"/>
      <c r="M225" s="230"/>
      <c r="N225" s="231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125</v>
      </c>
      <c r="AU225" s="17" t="s">
        <v>83</v>
      </c>
    </row>
    <row r="226" s="2" customFormat="1">
      <c r="A226" s="38"/>
      <c r="B226" s="39"/>
      <c r="C226" s="40"/>
      <c r="D226" s="232" t="s">
        <v>127</v>
      </c>
      <c r="E226" s="40"/>
      <c r="F226" s="233" t="s">
        <v>237</v>
      </c>
      <c r="G226" s="40"/>
      <c r="H226" s="40"/>
      <c r="I226" s="229"/>
      <c r="J226" s="40"/>
      <c r="K226" s="40"/>
      <c r="L226" s="44"/>
      <c r="M226" s="230"/>
      <c r="N226" s="231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127</v>
      </c>
      <c r="AU226" s="17" t="s">
        <v>83</v>
      </c>
    </row>
    <row r="227" s="13" customFormat="1">
      <c r="A227" s="13"/>
      <c r="B227" s="234"/>
      <c r="C227" s="235"/>
      <c r="D227" s="227" t="s">
        <v>129</v>
      </c>
      <c r="E227" s="236" t="s">
        <v>1</v>
      </c>
      <c r="F227" s="237" t="s">
        <v>141</v>
      </c>
      <c r="G227" s="235"/>
      <c r="H227" s="238">
        <v>6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129</v>
      </c>
      <c r="AU227" s="244" t="s">
        <v>83</v>
      </c>
      <c r="AV227" s="13" t="s">
        <v>83</v>
      </c>
      <c r="AW227" s="13" t="s">
        <v>30</v>
      </c>
      <c r="AX227" s="13" t="s">
        <v>73</v>
      </c>
      <c r="AY227" s="244" t="s">
        <v>117</v>
      </c>
    </row>
    <row r="228" s="14" customFormat="1">
      <c r="A228" s="14"/>
      <c r="B228" s="245"/>
      <c r="C228" s="246"/>
      <c r="D228" s="227" t="s">
        <v>129</v>
      </c>
      <c r="E228" s="247" t="s">
        <v>1</v>
      </c>
      <c r="F228" s="248" t="s">
        <v>131</v>
      </c>
      <c r="G228" s="246"/>
      <c r="H228" s="249">
        <v>6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129</v>
      </c>
      <c r="AU228" s="255" t="s">
        <v>83</v>
      </c>
      <c r="AV228" s="14" t="s">
        <v>124</v>
      </c>
      <c r="AW228" s="14" t="s">
        <v>30</v>
      </c>
      <c r="AX228" s="14" t="s">
        <v>81</v>
      </c>
      <c r="AY228" s="255" t="s">
        <v>117</v>
      </c>
    </row>
    <row r="229" s="2" customFormat="1" ht="21.75" customHeight="1">
      <c r="A229" s="38"/>
      <c r="B229" s="39"/>
      <c r="C229" s="256" t="s">
        <v>189</v>
      </c>
      <c r="D229" s="256" t="s">
        <v>203</v>
      </c>
      <c r="E229" s="257" t="s">
        <v>238</v>
      </c>
      <c r="F229" s="258" t="s">
        <v>239</v>
      </c>
      <c r="G229" s="259" t="s">
        <v>211</v>
      </c>
      <c r="H229" s="260">
        <v>6</v>
      </c>
      <c r="I229" s="261"/>
      <c r="J229" s="262">
        <f>ROUND(I229*H229,2)</f>
        <v>0</v>
      </c>
      <c r="K229" s="258" t="s">
        <v>123</v>
      </c>
      <c r="L229" s="263"/>
      <c r="M229" s="264" t="s">
        <v>1</v>
      </c>
      <c r="N229" s="265" t="s">
        <v>38</v>
      </c>
      <c r="O229" s="91"/>
      <c r="P229" s="223">
        <f>O229*H229</f>
        <v>0</v>
      </c>
      <c r="Q229" s="223">
        <v>0.0061000000000000004</v>
      </c>
      <c r="R229" s="223">
        <f>Q229*H229</f>
        <v>0.036600000000000001</v>
      </c>
      <c r="S229" s="223">
        <v>0</v>
      </c>
      <c r="T229" s="22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5" t="s">
        <v>147</v>
      </c>
      <c r="AT229" s="225" t="s">
        <v>203</v>
      </c>
      <c r="AU229" s="225" t="s">
        <v>83</v>
      </c>
      <c r="AY229" s="17" t="s">
        <v>117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7" t="s">
        <v>81</v>
      </c>
      <c r="BK229" s="226">
        <f>ROUND(I229*H229,2)</f>
        <v>0</v>
      </c>
      <c r="BL229" s="17" t="s">
        <v>124</v>
      </c>
      <c r="BM229" s="225" t="s">
        <v>240</v>
      </c>
    </row>
    <row r="230" s="2" customFormat="1">
      <c r="A230" s="38"/>
      <c r="B230" s="39"/>
      <c r="C230" s="40"/>
      <c r="D230" s="227" t="s">
        <v>125</v>
      </c>
      <c r="E230" s="40"/>
      <c r="F230" s="228" t="s">
        <v>239</v>
      </c>
      <c r="G230" s="40"/>
      <c r="H230" s="40"/>
      <c r="I230" s="229"/>
      <c r="J230" s="40"/>
      <c r="K230" s="40"/>
      <c r="L230" s="44"/>
      <c r="M230" s="230"/>
      <c r="N230" s="231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125</v>
      </c>
      <c r="AU230" s="17" t="s">
        <v>83</v>
      </c>
    </row>
    <row r="231" s="2" customFormat="1" ht="16.5" customHeight="1">
      <c r="A231" s="38"/>
      <c r="B231" s="39"/>
      <c r="C231" s="256" t="s">
        <v>241</v>
      </c>
      <c r="D231" s="256" t="s">
        <v>203</v>
      </c>
      <c r="E231" s="257" t="s">
        <v>242</v>
      </c>
      <c r="F231" s="258" t="s">
        <v>243</v>
      </c>
      <c r="G231" s="259" t="s">
        <v>211</v>
      </c>
      <c r="H231" s="260">
        <v>6</v>
      </c>
      <c r="I231" s="261"/>
      <c r="J231" s="262">
        <f>ROUND(I231*H231,2)</f>
        <v>0</v>
      </c>
      <c r="K231" s="258" t="s">
        <v>123</v>
      </c>
      <c r="L231" s="263"/>
      <c r="M231" s="264" t="s">
        <v>1</v>
      </c>
      <c r="N231" s="265" t="s">
        <v>38</v>
      </c>
      <c r="O231" s="91"/>
      <c r="P231" s="223">
        <f>O231*H231</f>
        <v>0</v>
      </c>
      <c r="Q231" s="223">
        <v>0.0030000000000000001</v>
      </c>
      <c r="R231" s="223">
        <f>Q231*H231</f>
        <v>0.018000000000000002</v>
      </c>
      <c r="S231" s="223">
        <v>0</v>
      </c>
      <c r="T231" s="22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5" t="s">
        <v>147</v>
      </c>
      <c r="AT231" s="225" t="s">
        <v>203</v>
      </c>
      <c r="AU231" s="225" t="s">
        <v>83</v>
      </c>
      <c r="AY231" s="17" t="s">
        <v>117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7" t="s">
        <v>81</v>
      </c>
      <c r="BK231" s="226">
        <f>ROUND(I231*H231,2)</f>
        <v>0</v>
      </c>
      <c r="BL231" s="17" t="s">
        <v>124</v>
      </c>
      <c r="BM231" s="225" t="s">
        <v>244</v>
      </c>
    </row>
    <row r="232" s="2" customFormat="1">
      <c r="A232" s="38"/>
      <c r="B232" s="39"/>
      <c r="C232" s="40"/>
      <c r="D232" s="227" t="s">
        <v>125</v>
      </c>
      <c r="E232" s="40"/>
      <c r="F232" s="228" t="s">
        <v>243</v>
      </c>
      <c r="G232" s="40"/>
      <c r="H232" s="40"/>
      <c r="I232" s="229"/>
      <c r="J232" s="40"/>
      <c r="K232" s="40"/>
      <c r="L232" s="44"/>
      <c r="M232" s="230"/>
      <c r="N232" s="231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125</v>
      </c>
      <c r="AU232" s="17" t="s">
        <v>83</v>
      </c>
    </row>
    <row r="233" s="2" customFormat="1" ht="24.15" customHeight="1">
      <c r="A233" s="38"/>
      <c r="B233" s="39"/>
      <c r="C233" s="214" t="s">
        <v>194</v>
      </c>
      <c r="D233" s="214" t="s">
        <v>119</v>
      </c>
      <c r="E233" s="215" t="s">
        <v>245</v>
      </c>
      <c r="F233" s="216" t="s">
        <v>246</v>
      </c>
      <c r="G233" s="217" t="s">
        <v>122</v>
      </c>
      <c r="H233" s="218">
        <v>18</v>
      </c>
      <c r="I233" s="219"/>
      <c r="J233" s="220">
        <f>ROUND(I233*H233,2)</f>
        <v>0</v>
      </c>
      <c r="K233" s="216" t="s">
        <v>123</v>
      </c>
      <c r="L233" s="44"/>
      <c r="M233" s="221" t="s">
        <v>1</v>
      </c>
      <c r="N233" s="222" t="s">
        <v>38</v>
      </c>
      <c r="O233" s="91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5" t="s">
        <v>124</v>
      </c>
      <c r="AT233" s="225" t="s">
        <v>119</v>
      </c>
      <c r="AU233" s="225" t="s">
        <v>83</v>
      </c>
      <c r="AY233" s="17" t="s">
        <v>117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7" t="s">
        <v>81</v>
      </c>
      <c r="BK233" s="226">
        <f>ROUND(I233*H233,2)</f>
        <v>0</v>
      </c>
      <c r="BL233" s="17" t="s">
        <v>124</v>
      </c>
      <c r="BM233" s="225" t="s">
        <v>247</v>
      </c>
    </row>
    <row r="234" s="2" customFormat="1">
      <c r="A234" s="38"/>
      <c r="B234" s="39"/>
      <c r="C234" s="40"/>
      <c r="D234" s="227" t="s">
        <v>125</v>
      </c>
      <c r="E234" s="40"/>
      <c r="F234" s="228" t="s">
        <v>248</v>
      </c>
      <c r="G234" s="40"/>
      <c r="H234" s="40"/>
      <c r="I234" s="229"/>
      <c r="J234" s="40"/>
      <c r="K234" s="40"/>
      <c r="L234" s="44"/>
      <c r="M234" s="230"/>
      <c r="N234" s="231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125</v>
      </c>
      <c r="AU234" s="17" t="s">
        <v>83</v>
      </c>
    </row>
    <row r="235" s="2" customFormat="1">
      <c r="A235" s="38"/>
      <c r="B235" s="39"/>
      <c r="C235" s="40"/>
      <c r="D235" s="232" t="s">
        <v>127</v>
      </c>
      <c r="E235" s="40"/>
      <c r="F235" s="233" t="s">
        <v>249</v>
      </c>
      <c r="G235" s="40"/>
      <c r="H235" s="40"/>
      <c r="I235" s="229"/>
      <c r="J235" s="40"/>
      <c r="K235" s="40"/>
      <c r="L235" s="44"/>
      <c r="M235" s="230"/>
      <c r="N235" s="231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127</v>
      </c>
      <c r="AU235" s="17" t="s">
        <v>83</v>
      </c>
    </row>
    <row r="236" s="2" customFormat="1" ht="33" customHeight="1">
      <c r="A236" s="38"/>
      <c r="B236" s="39"/>
      <c r="C236" s="214" t="s">
        <v>250</v>
      </c>
      <c r="D236" s="214" t="s">
        <v>119</v>
      </c>
      <c r="E236" s="215" t="s">
        <v>251</v>
      </c>
      <c r="F236" s="216" t="s">
        <v>252</v>
      </c>
      <c r="G236" s="217" t="s">
        <v>122</v>
      </c>
      <c r="H236" s="218">
        <v>36</v>
      </c>
      <c r="I236" s="219"/>
      <c r="J236" s="220">
        <f>ROUND(I236*H236,2)</f>
        <v>0</v>
      </c>
      <c r="K236" s="216" t="s">
        <v>1</v>
      </c>
      <c r="L236" s="44"/>
      <c r="M236" s="221" t="s">
        <v>1</v>
      </c>
      <c r="N236" s="222" t="s">
        <v>38</v>
      </c>
      <c r="O236" s="91"/>
      <c r="P236" s="223">
        <f>O236*H236</f>
        <v>0</v>
      </c>
      <c r="Q236" s="223">
        <v>0.00012999999999999999</v>
      </c>
      <c r="R236" s="223">
        <f>Q236*H236</f>
        <v>0.0046799999999999993</v>
      </c>
      <c r="S236" s="223">
        <v>0</v>
      </c>
      <c r="T236" s="22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5" t="s">
        <v>124</v>
      </c>
      <c r="AT236" s="225" t="s">
        <v>119</v>
      </c>
      <c r="AU236" s="225" t="s">
        <v>83</v>
      </c>
      <c r="AY236" s="17" t="s">
        <v>117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7" t="s">
        <v>81</v>
      </c>
      <c r="BK236" s="226">
        <f>ROUND(I236*H236,2)</f>
        <v>0</v>
      </c>
      <c r="BL236" s="17" t="s">
        <v>124</v>
      </c>
      <c r="BM236" s="225" t="s">
        <v>253</v>
      </c>
    </row>
    <row r="237" s="2" customFormat="1">
      <c r="A237" s="38"/>
      <c r="B237" s="39"/>
      <c r="C237" s="40"/>
      <c r="D237" s="227" t="s">
        <v>125</v>
      </c>
      <c r="E237" s="40"/>
      <c r="F237" s="228" t="s">
        <v>252</v>
      </c>
      <c r="G237" s="40"/>
      <c r="H237" s="40"/>
      <c r="I237" s="229"/>
      <c r="J237" s="40"/>
      <c r="K237" s="40"/>
      <c r="L237" s="44"/>
      <c r="M237" s="230"/>
      <c r="N237" s="231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125</v>
      </c>
      <c r="AU237" s="17" t="s">
        <v>83</v>
      </c>
    </row>
    <row r="238" s="2" customFormat="1" ht="24.15" customHeight="1">
      <c r="A238" s="38"/>
      <c r="B238" s="39"/>
      <c r="C238" s="214" t="s">
        <v>200</v>
      </c>
      <c r="D238" s="214" t="s">
        <v>119</v>
      </c>
      <c r="E238" s="215" t="s">
        <v>254</v>
      </c>
      <c r="F238" s="216" t="s">
        <v>255</v>
      </c>
      <c r="G238" s="217" t="s">
        <v>122</v>
      </c>
      <c r="H238" s="218">
        <v>36</v>
      </c>
      <c r="I238" s="219"/>
      <c r="J238" s="220">
        <f>ROUND(I238*H238,2)</f>
        <v>0</v>
      </c>
      <c r="K238" s="216" t="s">
        <v>1</v>
      </c>
      <c r="L238" s="44"/>
      <c r="M238" s="221" t="s">
        <v>1</v>
      </c>
      <c r="N238" s="222" t="s">
        <v>38</v>
      </c>
      <c r="O238" s="91"/>
      <c r="P238" s="223">
        <f>O238*H238</f>
        <v>0</v>
      </c>
      <c r="Q238" s="223">
        <v>0.00020000000000000001</v>
      </c>
      <c r="R238" s="223">
        <f>Q238*H238</f>
        <v>0.0072000000000000007</v>
      </c>
      <c r="S238" s="223">
        <v>0</v>
      </c>
      <c r="T238" s="22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5" t="s">
        <v>124</v>
      </c>
      <c r="AT238" s="225" t="s">
        <v>119</v>
      </c>
      <c r="AU238" s="225" t="s">
        <v>83</v>
      </c>
      <c r="AY238" s="17" t="s">
        <v>117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7" t="s">
        <v>81</v>
      </c>
      <c r="BK238" s="226">
        <f>ROUND(I238*H238,2)</f>
        <v>0</v>
      </c>
      <c r="BL238" s="17" t="s">
        <v>124</v>
      </c>
      <c r="BM238" s="225" t="s">
        <v>256</v>
      </c>
    </row>
    <row r="239" s="2" customFormat="1">
      <c r="A239" s="38"/>
      <c r="B239" s="39"/>
      <c r="C239" s="40"/>
      <c r="D239" s="227" t="s">
        <v>125</v>
      </c>
      <c r="E239" s="40"/>
      <c r="F239" s="228" t="s">
        <v>255</v>
      </c>
      <c r="G239" s="40"/>
      <c r="H239" s="40"/>
      <c r="I239" s="229"/>
      <c r="J239" s="40"/>
      <c r="K239" s="40"/>
      <c r="L239" s="44"/>
      <c r="M239" s="230"/>
      <c r="N239" s="231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125</v>
      </c>
      <c r="AU239" s="17" t="s">
        <v>83</v>
      </c>
    </row>
    <row r="240" s="2" customFormat="1" ht="33" customHeight="1">
      <c r="A240" s="38"/>
      <c r="B240" s="39"/>
      <c r="C240" s="214" t="s">
        <v>257</v>
      </c>
      <c r="D240" s="214" t="s">
        <v>119</v>
      </c>
      <c r="E240" s="215" t="s">
        <v>258</v>
      </c>
      <c r="F240" s="216" t="s">
        <v>259</v>
      </c>
      <c r="G240" s="217" t="s">
        <v>140</v>
      </c>
      <c r="H240" s="218">
        <v>3</v>
      </c>
      <c r="I240" s="219"/>
      <c r="J240" s="220">
        <f>ROUND(I240*H240,2)</f>
        <v>0</v>
      </c>
      <c r="K240" s="216" t="s">
        <v>123</v>
      </c>
      <c r="L240" s="44"/>
      <c r="M240" s="221" t="s">
        <v>1</v>
      </c>
      <c r="N240" s="222" t="s">
        <v>38</v>
      </c>
      <c r="O240" s="91"/>
      <c r="P240" s="223">
        <f>O240*H240</f>
        <v>0</v>
      </c>
      <c r="Q240" s="223">
        <v>0.095990000000000006</v>
      </c>
      <c r="R240" s="223">
        <f>Q240*H240</f>
        <v>0.28797</v>
      </c>
      <c r="S240" s="223">
        <v>0</v>
      </c>
      <c r="T240" s="22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5" t="s">
        <v>124</v>
      </c>
      <c r="AT240" s="225" t="s">
        <v>119</v>
      </c>
      <c r="AU240" s="225" t="s">
        <v>83</v>
      </c>
      <c r="AY240" s="17" t="s">
        <v>117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7" t="s">
        <v>81</v>
      </c>
      <c r="BK240" s="226">
        <f>ROUND(I240*H240,2)</f>
        <v>0</v>
      </c>
      <c r="BL240" s="17" t="s">
        <v>124</v>
      </c>
      <c r="BM240" s="225" t="s">
        <v>260</v>
      </c>
    </row>
    <row r="241" s="2" customFormat="1">
      <c r="A241" s="38"/>
      <c r="B241" s="39"/>
      <c r="C241" s="40"/>
      <c r="D241" s="227" t="s">
        <v>125</v>
      </c>
      <c r="E241" s="40"/>
      <c r="F241" s="228" t="s">
        <v>261</v>
      </c>
      <c r="G241" s="40"/>
      <c r="H241" s="40"/>
      <c r="I241" s="229"/>
      <c r="J241" s="40"/>
      <c r="K241" s="40"/>
      <c r="L241" s="44"/>
      <c r="M241" s="230"/>
      <c r="N241" s="231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125</v>
      </c>
      <c r="AU241" s="17" t="s">
        <v>83</v>
      </c>
    </row>
    <row r="242" s="2" customFormat="1">
      <c r="A242" s="38"/>
      <c r="B242" s="39"/>
      <c r="C242" s="40"/>
      <c r="D242" s="232" t="s">
        <v>127</v>
      </c>
      <c r="E242" s="40"/>
      <c r="F242" s="233" t="s">
        <v>262</v>
      </c>
      <c r="G242" s="40"/>
      <c r="H242" s="40"/>
      <c r="I242" s="229"/>
      <c r="J242" s="40"/>
      <c r="K242" s="40"/>
      <c r="L242" s="44"/>
      <c r="M242" s="230"/>
      <c r="N242" s="231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127</v>
      </c>
      <c r="AU242" s="17" t="s">
        <v>83</v>
      </c>
    </row>
    <row r="243" s="13" customFormat="1">
      <c r="A243" s="13"/>
      <c r="B243" s="234"/>
      <c r="C243" s="235"/>
      <c r="D243" s="227" t="s">
        <v>129</v>
      </c>
      <c r="E243" s="236" t="s">
        <v>1</v>
      </c>
      <c r="F243" s="237" t="s">
        <v>137</v>
      </c>
      <c r="G243" s="235"/>
      <c r="H243" s="238">
        <v>3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129</v>
      </c>
      <c r="AU243" s="244" t="s">
        <v>83</v>
      </c>
      <c r="AV243" s="13" t="s">
        <v>83</v>
      </c>
      <c r="AW243" s="13" t="s">
        <v>30</v>
      </c>
      <c r="AX243" s="13" t="s">
        <v>73</v>
      </c>
      <c r="AY243" s="244" t="s">
        <v>117</v>
      </c>
    </row>
    <row r="244" s="14" customFormat="1">
      <c r="A244" s="14"/>
      <c r="B244" s="245"/>
      <c r="C244" s="246"/>
      <c r="D244" s="227" t="s">
        <v>129</v>
      </c>
      <c r="E244" s="247" t="s">
        <v>1</v>
      </c>
      <c r="F244" s="248" t="s">
        <v>131</v>
      </c>
      <c r="G244" s="246"/>
      <c r="H244" s="249">
        <v>3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129</v>
      </c>
      <c r="AU244" s="255" t="s">
        <v>83</v>
      </c>
      <c r="AV244" s="14" t="s">
        <v>124</v>
      </c>
      <c r="AW244" s="14" t="s">
        <v>30</v>
      </c>
      <c r="AX244" s="14" t="s">
        <v>81</v>
      </c>
      <c r="AY244" s="255" t="s">
        <v>117</v>
      </c>
    </row>
    <row r="245" s="2" customFormat="1" ht="16.5" customHeight="1">
      <c r="A245" s="38"/>
      <c r="B245" s="39"/>
      <c r="C245" s="256" t="s">
        <v>206</v>
      </c>
      <c r="D245" s="256" t="s">
        <v>203</v>
      </c>
      <c r="E245" s="257" t="s">
        <v>263</v>
      </c>
      <c r="F245" s="258" t="s">
        <v>264</v>
      </c>
      <c r="G245" s="259" t="s">
        <v>211</v>
      </c>
      <c r="H245" s="260">
        <v>3</v>
      </c>
      <c r="I245" s="261"/>
      <c r="J245" s="262">
        <f>ROUND(I245*H245,2)</f>
        <v>0</v>
      </c>
      <c r="K245" s="258" t="s">
        <v>123</v>
      </c>
      <c r="L245" s="263"/>
      <c r="M245" s="264" t="s">
        <v>1</v>
      </c>
      <c r="N245" s="265" t="s">
        <v>38</v>
      </c>
      <c r="O245" s="91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5" t="s">
        <v>147</v>
      </c>
      <c r="AT245" s="225" t="s">
        <v>203</v>
      </c>
      <c r="AU245" s="225" t="s">
        <v>83</v>
      </c>
      <c r="AY245" s="17" t="s">
        <v>117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7" t="s">
        <v>81</v>
      </c>
      <c r="BK245" s="226">
        <f>ROUND(I245*H245,2)</f>
        <v>0</v>
      </c>
      <c r="BL245" s="17" t="s">
        <v>124</v>
      </c>
      <c r="BM245" s="225" t="s">
        <v>265</v>
      </c>
    </row>
    <row r="246" s="2" customFormat="1">
      <c r="A246" s="38"/>
      <c r="B246" s="39"/>
      <c r="C246" s="40"/>
      <c r="D246" s="227" t="s">
        <v>125</v>
      </c>
      <c r="E246" s="40"/>
      <c r="F246" s="228" t="s">
        <v>264</v>
      </c>
      <c r="G246" s="40"/>
      <c r="H246" s="40"/>
      <c r="I246" s="229"/>
      <c r="J246" s="40"/>
      <c r="K246" s="40"/>
      <c r="L246" s="44"/>
      <c r="M246" s="230"/>
      <c r="N246" s="231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125</v>
      </c>
      <c r="AU246" s="17" t="s">
        <v>83</v>
      </c>
    </row>
    <row r="247" s="12" customFormat="1" ht="22.8" customHeight="1">
      <c r="A247" s="12"/>
      <c r="B247" s="198"/>
      <c r="C247" s="199"/>
      <c r="D247" s="200" t="s">
        <v>72</v>
      </c>
      <c r="E247" s="212" t="s">
        <v>266</v>
      </c>
      <c r="F247" s="212" t="s">
        <v>267</v>
      </c>
      <c r="G247" s="199"/>
      <c r="H247" s="199"/>
      <c r="I247" s="202"/>
      <c r="J247" s="213">
        <f>BK247</f>
        <v>0</v>
      </c>
      <c r="K247" s="199"/>
      <c r="L247" s="204"/>
      <c r="M247" s="205"/>
      <c r="N247" s="206"/>
      <c r="O247" s="206"/>
      <c r="P247" s="207">
        <f>SUM(P248:P270)</f>
        <v>0</v>
      </c>
      <c r="Q247" s="206"/>
      <c r="R247" s="207">
        <f>SUM(R248:R270)</f>
        <v>0</v>
      </c>
      <c r="S247" s="206"/>
      <c r="T247" s="208">
        <f>SUM(T248:T270)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9" t="s">
        <v>81</v>
      </c>
      <c r="AT247" s="210" t="s">
        <v>72</v>
      </c>
      <c r="AU247" s="210" t="s">
        <v>81</v>
      </c>
      <c r="AY247" s="209" t="s">
        <v>117</v>
      </c>
      <c r="BK247" s="211">
        <f>SUM(BK248:BK270)</f>
        <v>0</v>
      </c>
    </row>
    <row r="248" s="2" customFormat="1" ht="21.75" customHeight="1">
      <c r="A248" s="38"/>
      <c r="B248" s="39"/>
      <c r="C248" s="214" t="s">
        <v>268</v>
      </c>
      <c r="D248" s="214" t="s">
        <v>119</v>
      </c>
      <c r="E248" s="215" t="s">
        <v>269</v>
      </c>
      <c r="F248" s="216" t="s">
        <v>270</v>
      </c>
      <c r="G248" s="217" t="s">
        <v>271</v>
      </c>
      <c r="H248" s="218">
        <v>40.118000000000002</v>
      </c>
      <c r="I248" s="219"/>
      <c r="J248" s="220">
        <f>ROUND(I248*H248,2)</f>
        <v>0</v>
      </c>
      <c r="K248" s="216" t="s">
        <v>123</v>
      </c>
      <c r="L248" s="44"/>
      <c r="M248" s="221" t="s">
        <v>1</v>
      </c>
      <c r="N248" s="222" t="s">
        <v>38</v>
      </c>
      <c r="O248" s="91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5" t="s">
        <v>124</v>
      </c>
      <c r="AT248" s="225" t="s">
        <v>119</v>
      </c>
      <c r="AU248" s="225" t="s">
        <v>83</v>
      </c>
      <c r="AY248" s="17" t="s">
        <v>117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7" t="s">
        <v>81</v>
      </c>
      <c r="BK248" s="226">
        <f>ROUND(I248*H248,2)</f>
        <v>0</v>
      </c>
      <c r="BL248" s="17" t="s">
        <v>124</v>
      </c>
      <c r="BM248" s="225" t="s">
        <v>272</v>
      </c>
    </row>
    <row r="249" s="2" customFormat="1">
      <c r="A249" s="38"/>
      <c r="B249" s="39"/>
      <c r="C249" s="40"/>
      <c r="D249" s="227" t="s">
        <v>125</v>
      </c>
      <c r="E249" s="40"/>
      <c r="F249" s="228" t="s">
        <v>273</v>
      </c>
      <c r="G249" s="40"/>
      <c r="H249" s="40"/>
      <c r="I249" s="229"/>
      <c r="J249" s="40"/>
      <c r="K249" s="40"/>
      <c r="L249" s="44"/>
      <c r="M249" s="230"/>
      <c r="N249" s="231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125</v>
      </c>
      <c r="AU249" s="17" t="s">
        <v>83</v>
      </c>
    </row>
    <row r="250" s="2" customFormat="1">
      <c r="A250" s="38"/>
      <c r="B250" s="39"/>
      <c r="C250" s="40"/>
      <c r="D250" s="232" t="s">
        <v>127</v>
      </c>
      <c r="E250" s="40"/>
      <c r="F250" s="233" t="s">
        <v>274</v>
      </c>
      <c r="G250" s="40"/>
      <c r="H250" s="40"/>
      <c r="I250" s="229"/>
      <c r="J250" s="40"/>
      <c r="K250" s="40"/>
      <c r="L250" s="44"/>
      <c r="M250" s="230"/>
      <c r="N250" s="231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127</v>
      </c>
      <c r="AU250" s="17" t="s">
        <v>83</v>
      </c>
    </row>
    <row r="251" s="2" customFormat="1" ht="24.15" customHeight="1">
      <c r="A251" s="38"/>
      <c r="B251" s="39"/>
      <c r="C251" s="214" t="s">
        <v>212</v>
      </c>
      <c r="D251" s="214" t="s">
        <v>119</v>
      </c>
      <c r="E251" s="215" t="s">
        <v>275</v>
      </c>
      <c r="F251" s="216" t="s">
        <v>276</v>
      </c>
      <c r="G251" s="217" t="s">
        <v>271</v>
      </c>
      <c r="H251" s="218">
        <v>561.65200000000004</v>
      </c>
      <c r="I251" s="219"/>
      <c r="J251" s="220">
        <f>ROUND(I251*H251,2)</f>
        <v>0</v>
      </c>
      <c r="K251" s="216" t="s">
        <v>123</v>
      </c>
      <c r="L251" s="44"/>
      <c r="M251" s="221" t="s">
        <v>1</v>
      </c>
      <c r="N251" s="222" t="s">
        <v>38</v>
      </c>
      <c r="O251" s="91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5" t="s">
        <v>124</v>
      </c>
      <c r="AT251" s="225" t="s">
        <v>119</v>
      </c>
      <c r="AU251" s="225" t="s">
        <v>83</v>
      </c>
      <c r="AY251" s="17" t="s">
        <v>117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7" t="s">
        <v>81</v>
      </c>
      <c r="BK251" s="226">
        <f>ROUND(I251*H251,2)</f>
        <v>0</v>
      </c>
      <c r="BL251" s="17" t="s">
        <v>124</v>
      </c>
      <c r="BM251" s="225" t="s">
        <v>277</v>
      </c>
    </row>
    <row r="252" s="2" customFormat="1">
      <c r="A252" s="38"/>
      <c r="B252" s="39"/>
      <c r="C252" s="40"/>
      <c r="D252" s="227" t="s">
        <v>125</v>
      </c>
      <c r="E252" s="40"/>
      <c r="F252" s="228" t="s">
        <v>278</v>
      </c>
      <c r="G252" s="40"/>
      <c r="H252" s="40"/>
      <c r="I252" s="229"/>
      <c r="J252" s="40"/>
      <c r="K252" s="40"/>
      <c r="L252" s="44"/>
      <c r="M252" s="230"/>
      <c r="N252" s="231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125</v>
      </c>
      <c r="AU252" s="17" t="s">
        <v>83</v>
      </c>
    </row>
    <row r="253" s="2" customFormat="1">
      <c r="A253" s="38"/>
      <c r="B253" s="39"/>
      <c r="C253" s="40"/>
      <c r="D253" s="232" t="s">
        <v>127</v>
      </c>
      <c r="E253" s="40"/>
      <c r="F253" s="233" t="s">
        <v>279</v>
      </c>
      <c r="G253" s="40"/>
      <c r="H253" s="40"/>
      <c r="I253" s="229"/>
      <c r="J253" s="40"/>
      <c r="K253" s="40"/>
      <c r="L253" s="44"/>
      <c r="M253" s="230"/>
      <c r="N253" s="231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127</v>
      </c>
      <c r="AU253" s="17" t="s">
        <v>83</v>
      </c>
    </row>
    <row r="254" s="13" customFormat="1">
      <c r="A254" s="13"/>
      <c r="B254" s="234"/>
      <c r="C254" s="235"/>
      <c r="D254" s="227" t="s">
        <v>129</v>
      </c>
      <c r="E254" s="236" t="s">
        <v>1</v>
      </c>
      <c r="F254" s="237" t="s">
        <v>280</v>
      </c>
      <c r="G254" s="235"/>
      <c r="H254" s="238">
        <v>561.65200000000004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129</v>
      </c>
      <c r="AU254" s="244" t="s">
        <v>83</v>
      </c>
      <c r="AV254" s="13" t="s">
        <v>83</v>
      </c>
      <c r="AW254" s="13" t="s">
        <v>30</v>
      </c>
      <c r="AX254" s="13" t="s">
        <v>73</v>
      </c>
      <c r="AY254" s="244" t="s">
        <v>117</v>
      </c>
    </row>
    <row r="255" s="14" customFormat="1">
      <c r="A255" s="14"/>
      <c r="B255" s="245"/>
      <c r="C255" s="246"/>
      <c r="D255" s="227" t="s">
        <v>129</v>
      </c>
      <c r="E255" s="247" t="s">
        <v>1</v>
      </c>
      <c r="F255" s="248" t="s">
        <v>131</v>
      </c>
      <c r="G255" s="246"/>
      <c r="H255" s="249">
        <v>561.65200000000004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129</v>
      </c>
      <c r="AU255" s="255" t="s">
        <v>83</v>
      </c>
      <c r="AV255" s="14" t="s">
        <v>124</v>
      </c>
      <c r="AW255" s="14" t="s">
        <v>30</v>
      </c>
      <c r="AX255" s="14" t="s">
        <v>81</v>
      </c>
      <c r="AY255" s="255" t="s">
        <v>117</v>
      </c>
    </row>
    <row r="256" s="2" customFormat="1" ht="44.25" customHeight="1">
      <c r="A256" s="38"/>
      <c r="B256" s="39"/>
      <c r="C256" s="214" t="s">
        <v>281</v>
      </c>
      <c r="D256" s="214" t="s">
        <v>119</v>
      </c>
      <c r="E256" s="215" t="s">
        <v>282</v>
      </c>
      <c r="F256" s="216" t="s">
        <v>283</v>
      </c>
      <c r="G256" s="217" t="s">
        <v>271</v>
      </c>
      <c r="H256" s="218">
        <v>7.548</v>
      </c>
      <c r="I256" s="219"/>
      <c r="J256" s="220">
        <f>ROUND(I256*H256,2)</f>
        <v>0</v>
      </c>
      <c r="K256" s="216" t="s">
        <v>123</v>
      </c>
      <c r="L256" s="44"/>
      <c r="M256" s="221" t="s">
        <v>1</v>
      </c>
      <c r="N256" s="222" t="s">
        <v>38</v>
      </c>
      <c r="O256" s="91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5" t="s">
        <v>124</v>
      </c>
      <c r="AT256" s="225" t="s">
        <v>119</v>
      </c>
      <c r="AU256" s="225" t="s">
        <v>83</v>
      </c>
      <c r="AY256" s="17" t="s">
        <v>117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7" t="s">
        <v>81</v>
      </c>
      <c r="BK256" s="226">
        <f>ROUND(I256*H256,2)</f>
        <v>0</v>
      </c>
      <c r="BL256" s="17" t="s">
        <v>124</v>
      </c>
      <c r="BM256" s="225" t="s">
        <v>284</v>
      </c>
    </row>
    <row r="257" s="2" customFormat="1">
      <c r="A257" s="38"/>
      <c r="B257" s="39"/>
      <c r="C257" s="40"/>
      <c r="D257" s="227" t="s">
        <v>125</v>
      </c>
      <c r="E257" s="40"/>
      <c r="F257" s="228" t="s">
        <v>283</v>
      </c>
      <c r="G257" s="40"/>
      <c r="H257" s="40"/>
      <c r="I257" s="229"/>
      <c r="J257" s="40"/>
      <c r="K257" s="40"/>
      <c r="L257" s="44"/>
      <c r="M257" s="230"/>
      <c r="N257" s="231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125</v>
      </c>
      <c r="AU257" s="17" t="s">
        <v>83</v>
      </c>
    </row>
    <row r="258" s="2" customFormat="1">
      <c r="A258" s="38"/>
      <c r="B258" s="39"/>
      <c r="C258" s="40"/>
      <c r="D258" s="232" t="s">
        <v>127</v>
      </c>
      <c r="E258" s="40"/>
      <c r="F258" s="233" t="s">
        <v>285</v>
      </c>
      <c r="G258" s="40"/>
      <c r="H258" s="40"/>
      <c r="I258" s="229"/>
      <c r="J258" s="40"/>
      <c r="K258" s="40"/>
      <c r="L258" s="44"/>
      <c r="M258" s="230"/>
      <c r="N258" s="231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127</v>
      </c>
      <c r="AU258" s="17" t="s">
        <v>83</v>
      </c>
    </row>
    <row r="259" s="13" customFormat="1">
      <c r="A259" s="13"/>
      <c r="B259" s="234"/>
      <c r="C259" s="235"/>
      <c r="D259" s="227" t="s">
        <v>129</v>
      </c>
      <c r="E259" s="236" t="s">
        <v>1</v>
      </c>
      <c r="F259" s="237" t="s">
        <v>286</v>
      </c>
      <c r="G259" s="235"/>
      <c r="H259" s="238">
        <v>7.548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129</v>
      </c>
      <c r="AU259" s="244" t="s">
        <v>83</v>
      </c>
      <c r="AV259" s="13" t="s">
        <v>83</v>
      </c>
      <c r="AW259" s="13" t="s">
        <v>30</v>
      </c>
      <c r="AX259" s="13" t="s">
        <v>73</v>
      </c>
      <c r="AY259" s="244" t="s">
        <v>117</v>
      </c>
    </row>
    <row r="260" s="14" customFormat="1">
      <c r="A260" s="14"/>
      <c r="B260" s="245"/>
      <c r="C260" s="246"/>
      <c r="D260" s="227" t="s">
        <v>129</v>
      </c>
      <c r="E260" s="247" t="s">
        <v>1</v>
      </c>
      <c r="F260" s="248" t="s">
        <v>131</v>
      </c>
      <c r="G260" s="246"/>
      <c r="H260" s="249">
        <v>7.548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129</v>
      </c>
      <c r="AU260" s="255" t="s">
        <v>83</v>
      </c>
      <c r="AV260" s="14" t="s">
        <v>124</v>
      </c>
      <c r="AW260" s="14" t="s">
        <v>30</v>
      </c>
      <c r="AX260" s="14" t="s">
        <v>81</v>
      </c>
      <c r="AY260" s="255" t="s">
        <v>117</v>
      </c>
    </row>
    <row r="261" s="2" customFormat="1" ht="37.8" customHeight="1">
      <c r="A261" s="38"/>
      <c r="B261" s="39"/>
      <c r="C261" s="214" t="s">
        <v>216</v>
      </c>
      <c r="D261" s="214" t="s">
        <v>119</v>
      </c>
      <c r="E261" s="215" t="s">
        <v>287</v>
      </c>
      <c r="F261" s="216" t="s">
        <v>288</v>
      </c>
      <c r="G261" s="217" t="s">
        <v>271</v>
      </c>
      <c r="H261" s="218">
        <v>5.0999999999999996</v>
      </c>
      <c r="I261" s="219"/>
      <c r="J261" s="220">
        <f>ROUND(I261*H261,2)</f>
        <v>0</v>
      </c>
      <c r="K261" s="216" t="s">
        <v>123</v>
      </c>
      <c r="L261" s="44"/>
      <c r="M261" s="221" t="s">
        <v>1</v>
      </c>
      <c r="N261" s="222" t="s">
        <v>38</v>
      </c>
      <c r="O261" s="91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5" t="s">
        <v>124</v>
      </c>
      <c r="AT261" s="225" t="s">
        <v>119</v>
      </c>
      <c r="AU261" s="225" t="s">
        <v>83</v>
      </c>
      <c r="AY261" s="17" t="s">
        <v>117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7" t="s">
        <v>81</v>
      </c>
      <c r="BK261" s="226">
        <f>ROUND(I261*H261,2)</f>
        <v>0</v>
      </c>
      <c r="BL261" s="17" t="s">
        <v>124</v>
      </c>
      <c r="BM261" s="225" t="s">
        <v>289</v>
      </c>
    </row>
    <row r="262" s="2" customFormat="1">
      <c r="A262" s="38"/>
      <c r="B262" s="39"/>
      <c r="C262" s="40"/>
      <c r="D262" s="227" t="s">
        <v>125</v>
      </c>
      <c r="E262" s="40"/>
      <c r="F262" s="228" t="s">
        <v>290</v>
      </c>
      <c r="G262" s="40"/>
      <c r="H262" s="40"/>
      <c r="I262" s="229"/>
      <c r="J262" s="40"/>
      <c r="K262" s="40"/>
      <c r="L262" s="44"/>
      <c r="M262" s="230"/>
      <c r="N262" s="231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125</v>
      </c>
      <c r="AU262" s="17" t="s">
        <v>83</v>
      </c>
    </row>
    <row r="263" s="2" customFormat="1">
      <c r="A263" s="38"/>
      <c r="B263" s="39"/>
      <c r="C263" s="40"/>
      <c r="D263" s="232" t="s">
        <v>127</v>
      </c>
      <c r="E263" s="40"/>
      <c r="F263" s="233" t="s">
        <v>291</v>
      </c>
      <c r="G263" s="40"/>
      <c r="H263" s="40"/>
      <c r="I263" s="229"/>
      <c r="J263" s="40"/>
      <c r="K263" s="40"/>
      <c r="L263" s="44"/>
      <c r="M263" s="230"/>
      <c r="N263" s="231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127</v>
      </c>
      <c r="AU263" s="17" t="s">
        <v>83</v>
      </c>
    </row>
    <row r="264" s="13" customFormat="1">
      <c r="A264" s="13"/>
      <c r="B264" s="234"/>
      <c r="C264" s="235"/>
      <c r="D264" s="227" t="s">
        <v>129</v>
      </c>
      <c r="E264" s="236" t="s">
        <v>1</v>
      </c>
      <c r="F264" s="237" t="s">
        <v>292</v>
      </c>
      <c r="G264" s="235"/>
      <c r="H264" s="238">
        <v>5.0999999999999996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129</v>
      </c>
      <c r="AU264" s="244" t="s">
        <v>83</v>
      </c>
      <c r="AV264" s="13" t="s">
        <v>83</v>
      </c>
      <c r="AW264" s="13" t="s">
        <v>30</v>
      </c>
      <c r="AX264" s="13" t="s">
        <v>73</v>
      </c>
      <c r="AY264" s="244" t="s">
        <v>117</v>
      </c>
    </row>
    <row r="265" s="14" customFormat="1">
      <c r="A265" s="14"/>
      <c r="B265" s="245"/>
      <c r="C265" s="246"/>
      <c r="D265" s="227" t="s">
        <v>129</v>
      </c>
      <c r="E265" s="247" t="s">
        <v>1</v>
      </c>
      <c r="F265" s="248" t="s">
        <v>131</v>
      </c>
      <c r="G265" s="246"/>
      <c r="H265" s="249">
        <v>5.0999999999999996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129</v>
      </c>
      <c r="AU265" s="255" t="s">
        <v>83</v>
      </c>
      <c r="AV265" s="14" t="s">
        <v>124</v>
      </c>
      <c r="AW265" s="14" t="s">
        <v>30</v>
      </c>
      <c r="AX265" s="14" t="s">
        <v>81</v>
      </c>
      <c r="AY265" s="255" t="s">
        <v>117</v>
      </c>
    </row>
    <row r="266" s="2" customFormat="1" ht="24.15" customHeight="1">
      <c r="A266" s="38"/>
      <c r="B266" s="39"/>
      <c r="C266" s="214" t="s">
        <v>293</v>
      </c>
      <c r="D266" s="214" t="s">
        <v>119</v>
      </c>
      <c r="E266" s="215" t="s">
        <v>294</v>
      </c>
      <c r="F266" s="216" t="s">
        <v>295</v>
      </c>
      <c r="G266" s="217" t="s">
        <v>271</v>
      </c>
      <c r="H266" s="218">
        <v>27.469999999999999</v>
      </c>
      <c r="I266" s="219"/>
      <c r="J266" s="220">
        <f>ROUND(I266*H266,2)</f>
        <v>0</v>
      </c>
      <c r="K266" s="216" t="s">
        <v>123</v>
      </c>
      <c r="L266" s="44"/>
      <c r="M266" s="221" t="s">
        <v>1</v>
      </c>
      <c r="N266" s="222" t="s">
        <v>38</v>
      </c>
      <c r="O266" s="91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5" t="s">
        <v>124</v>
      </c>
      <c r="AT266" s="225" t="s">
        <v>119</v>
      </c>
      <c r="AU266" s="225" t="s">
        <v>83</v>
      </c>
      <c r="AY266" s="17" t="s">
        <v>117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7" t="s">
        <v>81</v>
      </c>
      <c r="BK266" s="226">
        <f>ROUND(I266*H266,2)</f>
        <v>0</v>
      </c>
      <c r="BL266" s="17" t="s">
        <v>124</v>
      </c>
      <c r="BM266" s="225" t="s">
        <v>296</v>
      </c>
    </row>
    <row r="267" s="2" customFormat="1">
      <c r="A267" s="38"/>
      <c r="B267" s="39"/>
      <c r="C267" s="40"/>
      <c r="D267" s="227" t="s">
        <v>125</v>
      </c>
      <c r="E267" s="40"/>
      <c r="F267" s="228" t="s">
        <v>297</v>
      </c>
      <c r="G267" s="40"/>
      <c r="H267" s="40"/>
      <c r="I267" s="229"/>
      <c r="J267" s="40"/>
      <c r="K267" s="40"/>
      <c r="L267" s="44"/>
      <c r="M267" s="230"/>
      <c r="N267" s="231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125</v>
      </c>
      <c r="AU267" s="17" t="s">
        <v>83</v>
      </c>
    </row>
    <row r="268" s="2" customFormat="1">
      <c r="A268" s="38"/>
      <c r="B268" s="39"/>
      <c r="C268" s="40"/>
      <c r="D268" s="232" t="s">
        <v>127</v>
      </c>
      <c r="E268" s="40"/>
      <c r="F268" s="233" t="s">
        <v>298</v>
      </c>
      <c r="G268" s="40"/>
      <c r="H268" s="40"/>
      <c r="I268" s="229"/>
      <c r="J268" s="40"/>
      <c r="K268" s="40"/>
      <c r="L268" s="44"/>
      <c r="M268" s="230"/>
      <c r="N268" s="231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127</v>
      </c>
      <c r="AU268" s="17" t="s">
        <v>83</v>
      </c>
    </row>
    <row r="269" s="13" customFormat="1">
      <c r="A269" s="13"/>
      <c r="B269" s="234"/>
      <c r="C269" s="235"/>
      <c r="D269" s="227" t="s">
        <v>129</v>
      </c>
      <c r="E269" s="236" t="s">
        <v>1</v>
      </c>
      <c r="F269" s="237" t="s">
        <v>299</v>
      </c>
      <c r="G269" s="235"/>
      <c r="H269" s="238">
        <v>27.469999999999999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129</v>
      </c>
      <c r="AU269" s="244" t="s">
        <v>83</v>
      </c>
      <c r="AV269" s="13" t="s">
        <v>83</v>
      </c>
      <c r="AW269" s="13" t="s">
        <v>30</v>
      </c>
      <c r="AX269" s="13" t="s">
        <v>73</v>
      </c>
      <c r="AY269" s="244" t="s">
        <v>117</v>
      </c>
    </row>
    <row r="270" s="14" customFormat="1">
      <c r="A270" s="14"/>
      <c r="B270" s="245"/>
      <c r="C270" s="246"/>
      <c r="D270" s="227" t="s">
        <v>129</v>
      </c>
      <c r="E270" s="247" t="s">
        <v>1</v>
      </c>
      <c r="F270" s="248" t="s">
        <v>131</v>
      </c>
      <c r="G270" s="246"/>
      <c r="H270" s="249">
        <v>27.469999999999999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129</v>
      </c>
      <c r="AU270" s="255" t="s">
        <v>83</v>
      </c>
      <c r="AV270" s="14" t="s">
        <v>124</v>
      </c>
      <c r="AW270" s="14" t="s">
        <v>30</v>
      </c>
      <c r="AX270" s="14" t="s">
        <v>81</v>
      </c>
      <c r="AY270" s="255" t="s">
        <v>117</v>
      </c>
    </row>
    <row r="271" s="12" customFormat="1" ht="22.8" customHeight="1">
      <c r="A271" s="12"/>
      <c r="B271" s="198"/>
      <c r="C271" s="199"/>
      <c r="D271" s="200" t="s">
        <v>72</v>
      </c>
      <c r="E271" s="212" t="s">
        <v>300</v>
      </c>
      <c r="F271" s="212" t="s">
        <v>301</v>
      </c>
      <c r="G271" s="199"/>
      <c r="H271" s="199"/>
      <c r="I271" s="202"/>
      <c r="J271" s="213">
        <f>BK271</f>
        <v>0</v>
      </c>
      <c r="K271" s="199"/>
      <c r="L271" s="204"/>
      <c r="M271" s="205"/>
      <c r="N271" s="206"/>
      <c r="O271" s="206"/>
      <c r="P271" s="207">
        <f>SUM(P272:P274)</f>
        <v>0</v>
      </c>
      <c r="Q271" s="206"/>
      <c r="R271" s="207">
        <f>SUM(R272:R274)</f>
        <v>0</v>
      </c>
      <c r="S271" s="206"/>
      <c r="T271" s="208">
        <f>SUM(T272:T274)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9" t="s">
        <v>81</v>
      </c>
      <c r="AT271" s="210" t="s">
        <v>72</v>
      </c>
      <c r="AU271" s="210" t="s">
        <v>81</v>
      </c>
      <c r="AY271" s="209" t="s">
        <v>117</v>
      </c>
      <c r="BK271" s="211">
        <f>SUM(BK272:BK274)</f>
        <v>0</v>
      </c>
    </row>
    <row r="272" s="2" customFormat="1" ht="33" customHeight="1">
      <c r="A272" s="38"/>
      <c r="B272" s="39"/>
      <c r="C272" s="214" t="s">
        <v>220</v>
      </c>
      <c r="D272" s="214" t="s">
        <v>119</v>
      </c>
      <c r="E272" s="215" t="s">
        <v>302</v>
      </c>
      <c r="F272" s="216" t="s">
        <v>303</v>
      </c>
      <c r="G272" s="217" t="s">
        <v>271</v>
      </c>
      <c r="H272" s="218">
        <v>40.118000000000002</v>
      </c>
      <c r="I272" s="219"/>
      <c r="J272" s="220">
        <f>ROUND(I272*H272,2)</f>
        <v>0</v>
      </c>
      <c r="K272" s="216" t="s">
        <v>123</v>
      </c>
      <c r="L272" s="44"/>
      <c r="M272" s="221" t="s">
        <v>1</v>
      </c>
      <c r="N272" s="222" t="s">
        <v>38</v>
      </c>
      <c r="O272" s="91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5" t="s">
        <v>124</v>
      </c>
      <c r="AT272" s="225" t="s">
        <v>119</v>
      </c>
      <c r="AU272" s="225" t="s">
        <v>83</v>
      </c>
      <c r="AY272" s="17" t="s">
        <v>117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7" t="s">
        <v>81</v>
      </c>
      <c r="BK272" s="226">
        <f>ROUND(I272*H272,2)</f>
        <v>0</v>
      </c>
      <c r="BL272" s="17" t="s">
        <v>124</v>
      </c>
      <c r="BM272" s="225" t="s">
        <v>304</v>
      </c>
    </row>
    <row r="273" s="2" customFormat="1">
      <c r="A273" s="38"/>
      <c r="B273" s="39"/>
      <c r="C273" s="40"/>
      <c r="D273" s="227" t="s">
        <v>125</v>
      </c>
      <c r="E273" s="40"/>
      <c r="F273" s="228" t="s">
        <v>305</v>
      </c>
      <c r="G273" s="40"/>
      <c r="H273" s="40"/>
      <c r="I273" s="229"/>
      <c r="J273" s="40"/>
      <c r="K273" s="40"/>
      <c r="L273" s="44"/>
      <c r="M273" s="230"/>
      <c r="N273" s="231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125</v>
      </c>
      <c r="AU273" s="17" t="s">
        <v>83</v>
      </c>
    </row>
    <row r="274" s="2" customFormat="1">
      <c r="A274" s="38"/>
      <c r="B274" s="39"/>
      <c r="C274" s="40"/>
      <c r="D274" s="232" t="s">
        <v>127</v>
      </c>
      <c r="E274" s="40"/>
      <c r="F274" s="233" t="s">
        <v>306</v>
      </c>
      <c r="G274" s="40"/>
      <c r="H274" s="40"/>
      <c r="I274" s="229"/>
      <c r="J274" s="40"/>
      <c r="K274" s="40"/>
      <c r="L274" s="44"/>
      <c r="M274" s="230"/>
      <c r="N274" s="231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127</v>
      </c>
      <c r="AU274" s="17" t="s">
        <v>83</v>
      </c>
    </row>
    <row r="275" s="12" customFormat="1" ht="25.92" customHeight="1">
      <c r="A275" s="12"/>
      <c r="B275" s="198"/>
      <c r="C275" s="199"/>
      <c r="D275" s="200" t="s">
        <v>72</v>
      </c>
      <c r="E275" s="201" t="s">
        <v>203</v>
      </c>
      <c r="F275" s="201" t="s">
        <v>307</v>
      </c>
      <c r="G275" s="199"/>
      <c r="H275" s="199"/>
      <c r="I275" s="202"/>
      <c r="J275" s="203">
        <f>BK275</f>
        <v>0</v>
      </c>
      <c r="K275" s="199"/>
      <c r="L275" s="204"/>
      <c r="M275" s="205"/>
      <c r="N275" s="206"/>
      <c r="O275" s="206"/>
      <c r="P275" s="207">
        <f>P276+P300+P650</f>
        <v>0</v>
      </c>
      <c r="Q275" s="206"/>
      <c r="R275" s="207">
        <f>R276+R300+R650</f>
        <v>11.942917999999999</v>
      </c>
      <c r="S275" s="206"/>
      <c r="T275" s="208">
        <f>T276+T300+T650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9" t="s">
        <v>137</v>
      </c>
      <c r="AT275" s="210" t="s">
        <v>72</v>
      </c>
      <c r="AU275" s="210" t="s">
        <v>73</v>
      </c>
      <c r="AY275" s="209" t="s">
        <v>117</v>
      </c>
      <c r="BK275" s="211">
        <f>BK276+BK300+BK650</f>
        <v>0</v>
      </c>
    </row>
    <row r="276" s="12" customFormat="1" ht="22.8" customHeight="1">
      <c r="A276" s="12"/>
      <c r="B276" s="198"/>
      <c r="C276" s="199"/>
      <c r="D276" s="200" t="s">
        <v>72</v>
      </c>
      <c r="E276" s="212" t="s">
        <v>308</v>
      </c>
      <c r="F276" s="212" t="s">
        <v>309</v>
      </c>
      <c r="G276" s="199"/>
      <c r="H276" s="199"/>
      <c r="I276" s="202"/>
      <c r="J276" s="213">
        <f>BK276</f>
        <v>0</v>
      </c>
      <c r="K276" s="199"/>
      <c r="L276" s="204"/>
      <c r="M276" s="205"/>
      <c r="N276" s="206"/>
      <c r="O276" s="206"/>
      <c r="P276" s="207">
        <f>SUM(P277:P299)</f>
        <v>0</v>
      </c>
      <c r="Q276" s="206"/>
      <c r="R276" s="207">
        <f>SUM(R277:R299)</f>
        <v>0.046530000000000002</v>
      </c>
      <c r="S276" s="206"/>
      <c r="T276" s="208">
        <f>SUM(T277:T299)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9" t="s">
        <v>137</v>
      </c>
      <c r="AT276" s="210" t="s">
        <v>72</v>
      </c>
      <c r="AU276" s="210" t="s">
        <v>81</v>
      </c>
      <c r="AY276" s="209" t="s">
        <v>117</v>
      </c>
      <c r="BK276" s="211">
        <f>SUM(BK277:BK299)</f>
        <v>0</v>
      </c>
    </row>
    <row r="277" s="2" customFormat="1" ht="24.15" customHeight="1">
      <c r="A277" s="38"/>
      <c r="B277" s="39"/>
      <c r="C277" s="214" t="s">
        <v>310</v>
      </c>
      <c r="D277" s="214" t="s">
        <v>119</v>
      </c>
      <c r="E277" s="215" t="s">
        <v>311</v>
      </c>
      <c r="F277" s="216" t="s">
        <v>312</v>
      </c>
      <c r="G277" s="217" t="s">
        <v>211</v>
      </c>
      <c r="H277" s="218">
        <v>24</v>
      </c>
      <c r="I277" s="219"/>
      <c r="J277" s="220">
        <f>ROUND(I277*H277,2)</f>
        <v>0</v>
      </c>
      <c r="K277" s="216" t="s">
        <v>123</v>
      </c>
      <c r="L277" s="44"/>
      <c r="M277" s="221" t="s">
        <v>1</v>
      </c>
      <c r="N277" s="222" t="s">
        <v>38</v>
      </c>
      <c r="O277" s="91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5" t="s">
        <v>289</v>
      </c>
      <c r="AT277" s="225" t="s">
        <v>119</v>
      </c>
      <c r="AU277" s="225" t="s">
        <v>83</v>
      </c>
      <c r="AY277" s="17" t="s">
        <v>117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7" t="s">
        <v>81</v>
      </c>
      <c r="BK277" s="226">
        <f>ROUND(I277*H277,2)</f>
        <v>0</v>
      </c>
      <c r="BL277" s="17" t="s">
        <v>289</v>
      </c>
      <c r="BM277" s="225" t="s">
        <v>313</v>
      </c>
    </row>
    <row r="278" s="2" customFormat="1">
      <c r="A278" s="38"/>
      <c r="B278" s="39"/>
      <c r="C278" s="40"/>
      <c r="D278" s="227" t="s">
        <v>125</v>
      </c>
      <c r="E278" s="40"/>
      <c r="F278" s="228" t="s">
        <v>314</v>
      </c>
      <c r="G278" s="40"/>
      <c r="H278" s="40"/>
      <c r="I278" s="229"/>
      <c r="J278" s="40"/>
      <c r="K278" s="40"/>
      <c r="L278" s="44"/>
      <c r="M278" s="230"/>
      <c r="N278" s="231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125</v>
      </c>
      <c r="AU278" s="17" t="s">
        <v>83</v>
      </c>
    </row>
    <row r="279" s="2" customFormat="1">
      <c r="A279" s="38"/>
      <c r="B279" s="39"/>
      <c r="C279" s="40"/>
      <c r="D279" s="232" t="s">
        <v>127</v>
      </c>
      <c r="E279" s="40"/>
      <c r="F279" s="233" t="s">
        <v>315</v>
      </c>
      <c r="G279" s="40"/>
      <c r="H279" s="40"/>
      <c r="I279" s="229"/>
      <c r="J279" s="40"/>
      <c r="K279" s="40"/>
      <c r="L279" s="44"/>
      <c r="M279" s="230"/>
      <c r="N279" s="231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127</v>
      </c>
      <c r="AU279" s="17" t="s">
        <v>83</v>
      </c>
    </row>
    <row r="280" s="13" customFormat="1">
      <c r="A280" s="13"/>
      <c r="B280" s="234"/>
      <c r="C280" s="235"/>
      <c r="D280" s="227" t="s">
        <v>129</v>
      </c>
      <c r="E280" s="236" t="s">
        <v>1</v>
      </c>
      <c r="F280" s="237" t="s">
        <v>194</v>
      </c>
      <c r="G280" s="235"/>
      <c r="H280" s="238">
        <v>24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129</v>
      </c>
      <c r="AU280" s="244" t="s">
        <v>83</v>
      </c>
      <c r="AV280" s="13" t="s">
        <v>83</v>
      </c>
      <c r="AW280" s="13" t="s">
        <v>30</v>
      </c>
      <c r="AX280" s="13" t="s">
        <v>73</v>
      </c>
      <c r="AY280" s="244" t="s">
        <v>117</v>
      </c>
    </row>
    <row r="281" s="14" customFormat="1">
      <c r="A281" s="14"/>
      <c r="B281" s="245"/>
      <c r="C281" s="246"/>
      <c r="D281" s="227" t="s">
        <v>129</v>
      </c>
      <c r="E281" s="247" t="s">
        <v>1</v>
      </c>
      <c r="F281" s="248" t="s">
        <v>131</v>
      </c>
      <c r="G281" s="246"/>
      <c r="H281" s="249">
        <v>24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129</v>
      </c>
      <c r="AU281" s="255" t="s">
        <v>83</v>
      </c>
      <c r="AV281" s="14" t="s">
        <v>124</v>
      </c>
      <c r="AW281" s="14" t="s">
        <v>30</v>
      </c>
      <c r="AX281" s="14" t="s">
        <v>81</v>
      </c>
      <c r="AY281" s="255" t="s">
        <v>117</v>
      </c>
    </row>
    <row r="282" s="2" customFormat="1" ht="33" customHeight="1">
      <c r="A282" s="38"/>
      <c r="B282" s="39"/>
      <c r="C282" s="214" t="s">
        <v>225</v>
      </c>
      <c r="D282" s="214" t="s">
        <v>119</v>
      </c>
      <c r="E282" s="215" t="s">
        <v>316</v>
      </c>
      <c r="F282" s="216" t="s">
        <v>317</v>
      </c>
      <c r="G282" s="217" t="s">
        <v>211</v>
      </c>
      <c r="H282" s="218">
        <v>2</v>
      </c>
      <c r="I282" s="219"/>
      <c r="J282" s="220">
        <f>ROUND(I282*H282,2)</f>
        <v>0</v>
      </c>
      <c r="K282" s="216" t="s">
        <v>123</v>
      </c>
      <c r="L282" s="44"/>
      <c r="M282" s="221" t="s">
        <v>1</v>
      </c>
      <c r="N282" s="222" t="s">
        <v>38</v>
      </c>
      <c r="O282" s="91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5" t="s">
        <v>289</v>
      </c>
      <c r="AT282" s="225" t="s">
        <v>119</v>
      </c>
      <c r="AU282" s="225" t="s">
        <v>83</v>
      </c>
      <c r="AY282" s="17" t="s">
        <v>117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7" t="s">
        <v>81</v>
      </c>
      <c r="BK282" s="226">
        <f>ROUND(I282*H282,2)</f>
        <v>0</v>
      </c>
      <c r="BL282" s="17" t="s">
        <v>289</v>
      </c>
      <c r="BM282" s="225" t="s">
        <v>318</v>
      </c>
    </row>
    <row r="283" s="2" customFormat="1">
      <c r="A283" s="38"/>
      <c r="B283" s="39"/>
      <c r="C283" s="40"/>
      <c r="D283" s="227" t="s">
        <v>125</v>
      </c>
      <c r="E283" s="40"/>
      <c r="F283" s="228" t="s">
        <v>319</v>
      </c>
      <c r="G283" s="40"/>
      <c r="H283" s="40"/>
      <c r="I283" s="229"/>
      <c r="J283" s="40"/>
      <c r="K283" s="40"/>
      <c r="L283" s="44"/>
      <c r="M283" s="230"/>
      <c r="N283" s="231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125</v>
      </c>
      <c r="AU283" s="17" t="s">
        <v>83</v>
      </c>
    </row>
    <row r="284" s="2" customFormat="1">
      <c r="A284" s="38"/>
      <c r="B284" s="39"/>
      <c r="C284" s="40"/>
      <c r="D284" s="232" t="s">
        <v>127</v>
      </c>
      <c r="E284" s="40"/>
      <c r="F284" s="233" t="s">
        <v>320</v>
      </c>
      <c r="G284" s="40"/>
      <c r="H284" s="40"/>
      <c r="I284" s="229"/>
      <c r="J284" s="40"/>
      <c r="K284" s="40"/>
      <c r="L284" s="44"/>
      <c r="M284" s="230"/>
      <c r="N284" s="231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127</v>
      </c>
      <c r="AU284" s="17" t="s">
        <v>83</v>
      </c>
    </row>
    <row r="285" s="13" customFormat="1">
      <c r="A285" s="13"/>
      <c r="B285" s="234"/>
      <c r="C285" s="235"/>
      <c r="D285" s="227" t="s">
        <v>129</v>
      </c>
      <c r="E285" s="236" t="s">
        <v>1</v>
      </c>
      <c r="F285" s="237" t="s">
        <v>321</v>
      </c>
      <c r="G285" s="235"/>
      <c r="H285" s="238">
        <v>2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129</v>
      </c>
      <c r="AU285" s="244" t="s">
        <v>83</v>
      </c>
      <c r="AV285" s="13" t="s">
        <v>83</v>
      </c>
      <c r="AW285" s="13" t="s">
        <v>30</v>
      </c>
      <c r="AX285" s="13" t="s">
        <v>73</v>
      </c>
      <c r="AY285" s="244" t="s">
        <v>117</v>
      </c>
    </row>
    <row r="286" s="14" customFormat="1">
      <c r="A286" s="14"/>
      <c r="B286" s="245"/>
      <c r="C286" s="246"/>
      <c r="D286" s="227" t="s">
        <v>129</v>
      </c>
      <c r="E286" s="247" t="s">
        <v>1</v>
      </c>
      <c r="F286" s="248" t="s">
        <v>131</v>
      </c>
      <c r="G286" s="246"/>
      <c r="H286" s="249">
        <v>2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129</v>
      </c>
      <c r="AU286" s="255" t="s">
        <v>83</v>
      </c>
      <c r="AV286" s="14" t="s">
        <v>124</v>
      </c>
      <c r="AW286" s="14" t="s">
        <v>30</v>
      </c>
      <c r="AX286" s="14" t="s">
        <v>81</v>
      </c>
      <c r="AY286" s="255" t="s">
        <v>117</v>
      </c>
    </row>
    <row r="287" s="2" customFormat="1" ht="16.5" customHeight="1">
      <c r="A287" s="38"/>
      <c r="B287" s="39"/>
      <c r="C287" s="256" t="s">
        <v>322</v>
      </c>
      <c r="D287" s="256" t="s">
        <v>203</v>
      </c>
      <c r="E287" s="257" t="s">
        <v>323</v>
      </c>
      <c r="F287" s="258" t="s">
        <v>324</v>
      </c>
      <c r="G287" s="259" t="s">
        <v>211</v>
      </c>
      <c r="H287" s="260">
        <v>2</v>
      </c>
      <c r="I287" s="261"/>
      <c r="J287" s="262">
        <f>ROUND(I287*H287,2)</f>
        <v>0</v>
      </c>
      <c r="K287" s="258" t="s">
        <v>123</v>
      </c>
      <c r="L287" s="263"/>
      <c r="M287" s="264" t="s">
        <v>1</v>
      </c>
      <c r="N287" s="265" t="s">
        <v>38</v>
      </c>
      <c r="O287" s="91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5" t="s">
        <v>325</v>
      </c>
      <c r="AT287" s="225" t="s">
        <v>203</v>
      </c>
      <c r="AU287" s="225" t="s">
        <v>83</v>
      </c>
      <c r="AY287" s="17" t="s">
        <v>117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7" t="s">
        <v>81</v>
      </c>
      <c r="BK287" s="226">
        <f>ROUND(I287*H287,2)</f>
        <v>0</v>
      </c>
      <c r="BL287" s="17" t="s">
        <v>289</v>
      </c>
      <c r="BM287" s="225" t="s">
        <v>326</v>
      </c>
    </row>
    <row r="288" s="2" customFormat="1">
      <c r="A288" s="38"/>
      <c r="B288" s="39"/>
      <c r="C288" s="40"/>
      <c r="D288" s="227" t="s">
        <v>125</v>
      </c>
      <c r="E288" s="40"/>
      <c r="F288" s="228" t="s">
        <v>324</v>
      </c>
      <c r="G288" s="40"/>
      <c r="H288" s="40"/>
      <c r="I288" s="229"/>
      <c r="J288" s="40"/>
      <c r="K288" s="40"/>
      <c r="L288" s="44"/>
      <c r="M288" s="230"/>
      <c r="N288" s="231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125</v>
      </c>
      <c r="AU288" s="17" t="s">
        <v>83</v>
      </c>
    </row>
    <row r="289" s="13" customFormat="1">
      <c r="A289" s="13"/>
      <c r="B289" s="234"/>
      <c r="C289" s="235"/>
      <c r="D289" s="227" t="s">
        <v>129</v>
      </c>
      <c r="E289" s="236" t="s">
        <v>1</v>
      </c>
      <c r="F289" s="237" t="s">
        <v>321</v>
      </c>
      <c r="G289" s="235"/>
      <c r="H289" s="238">
        <v>2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129</v>
      </c>
      <c r="AU289" s="244" t="s">
        <v>83</v>
      </c>
      <c r="AV289" s="13" t="s">
        <v>83</v>
      </c>
      <c r="AW289" s="13" t="s">
        <v>30</v>
      </c>
      <c r="AX289" s="13" t="s">
        <v>73</v>
      </c>
      <c r="AY289" s="244" t="s">
        <v>117</v>
      </c>
    </row>
    <row r="290" s="14" customFormat="1">
      <c r="A290" s="14"/>
      <c r="B290" s="245"/>
      <c r="C290" s="246"/>
      <c r="D290" s="227" t="s">
        <v>129</v>
      </c>
      <c r="E290" s="247" t="s">
        <v>1</v>
      </c>
      <c r="F290" s="248" t="s">
        <v>131</v>
      </c>
      <c r="G290" s="246"/>
      <c r="H290" s="249">
        <v>2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129</v>
      </c>
      <c r="AU290" s="255" t="s">
        <v>83</v>
      </c>
      <c r="AV290" s="14" t="s">
        <v>124</v>
      </c>
      <c r="AW290" s="14" t="s">
        <v>30</v>
      </c>
      <c r="AX290" s="14" t="s">
        <v>81</v>
      </c>
      <c r="AY290" s="255" t="s">
        <v>117</v>
      </c>
    </row>
    <row r="291" s="2" customFormat="1" ht="24.15" customHeight="1">
      <c r="A291" s="38"/>
      <c r="B291" s="39"/>
      <c r="C291" s="214" t="s">
        <v>229</v>
      </c>
      <c r="D291" s="214" t="s">
        <v>119</v>
      </c>
      <c r="E291" s="215" t="s">
        <v>327</v>
      </c>
      <c r="F291" s="216" t="s">
        <v>328</v>
      </c>
      <c r="G291" s="217" t="s">
        <v>140</v>
      </c>
      <c r="H291" s="218">
        <v>47</v>
      </c>
      <c r="I291" s="219"/>
      <c r="J291" s="220">
        <f>ROUND(I291*H291,2)</f>
        <v>0</v>
      </c>
      <c r="K291" s="216" t="s">
        <v>123</v>
      </c>
      <c r="L291" s="44"/>
      <c r="M291" s="221" t="s">
        <v>1</v>
      </c>
      <c r="N291" s="222" t="s">
        <v>38</v>
      </c>
      <c r="O291" s="91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5" t="s">
        <v>289</v>
      </c>
      <c r="AT291" s="225" t="s">
        <v>119</v>
      </c>
      <c r="AU291" s="225" t="s">
        <v>83</v>
      </c>
      <c r="AY291" s="17" t="s">
        <v>117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7" t="s">
        <v>81</v>
      </c>
      <c r="BK291" s="226">
        <f>ROUND(I291*H291,2)</f>
        <v>0</v>
      </c>
      <c r="BL291" s="17" t="s">
        <v>289</v>
      </c>
      <c r="BM291" s="225" t="s">
        <v>329</v>
      </c>
    </row>
    <row r="292" s="2" customFormat="1">
      <c r="A292" s="38"/>
      <c r="B292" s="39"/>
      <c r="C292" s="40"/>
      <c r="D292" s="227" t="s">
        <v>125</v>
      </c>
      <c r="E292" s="40"/>
      <c r="F292" s="228" t="s">
        <v>330</v>
      </c>
      <c r="G292" s="40"/>
      <c r="H292" s="40"/>
      <c r="I292" s="229"/>
      <c r="J292" s="40"/>
      <c r="K292" s="40"/>
      <c r="L292" s="44"/>
      <c r="M292" s="230"/>
      <c r="N292" s="231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125</v>
      </c>
      <c r="AU292" s="17" t="s">
        <v>83</v>
      </c>
    </row>
    <row r="293" s="2" customFormat="1">
      <c r="A293" s="38"/>
      <c r="B293" s="39"/>
      <c r="C293" s="40"/>
      <c r="D293" s="232" t="s">
        <v>127</v>
      </c>
      <c r="E293" s="40"/>
      <c r="F293" s="233" t="s">
        <v>331</v>
      </c>
      <c r="G293" s="40"/>
      <c r="H293" s="40"/>
      <c r="I293" s="229"/>
      <c r="J293" s="40"/>
      <c r="K293" s="40"/>
      <c r="L293" s="44"/>
      <c r="M293" s="230"/>
      <c r="N293" s="231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127</v>
      </c>
      <c r="AU293" s="17" t="s">
        <v>83</v>
      </c>
    </row>
    <row r="294" s="13" customFormat="1">
      <c r="A294" s="13"/>
      <c r="B294" s="234"/>
      <c r="C294" s="235"/>
      <c r="D294" s="227" t="s">
        <v>129</v>
      </c>
      <c r="E294" s="236" t="s">
        <v>1</v>
      </c>
      <c r="F294" s="237" t="s">
        <v>332</v>
      </c>
      <c r="G294" s="235"/>
      <c r="H294" s="238">
        <v>47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129</v>
      </c>
      <c r="AU294" s="244" t="s">
        <v>83</v>
      </c>
      <c r="AV294" s="13" t="s">
        <v>83</v>
      </c>
      <c r="AW294" s="13" t="s">
        <v>30</v>
      </c>
      <c r="AX294" s="13" t="s">
        <v>73</v>
      </c>
      <c r="AY294" s="244" t="s">
        <v>117</v>
      </c>
    </row>
    <row r="295" s="14" customFormat="1">
      <c r="A295" s="14"/>
      <c r="B295" s="245"/>
      <c r="C295" s="246"/>
      <c r="D295" s="227" t="s">
        <v>129</v>
      </c>
      <c r="E295" s="247" t="s">
        <v>1</v>
      </c>
      <c r="F295" s="248" t="s">
        <v>131</v>
      </c>
      <c r="G295" s="246"/>
      <c r="H295" s="249">
        <v>47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129</v>
      </c>
      <c r="AU295" s="255" t="s">
        <v>83</v>
      </c>
      <c r="AV295" s="14" t="s">
        <v>124</v>
      </c>
      <c r="AW295" s="14" t="s">
        <v>30</v>
      </c>
      <c r="AX295" s="14" t="s">
        <v>81</v>
      </c>
      <c r="AY295" s="255" t="s">
        <v>117</v>
      </c>
    </row>
    <row r="296" s="2" customFormat="1" ht="24.15" customHeight="1">
      <c r="A296" s="38"/>
      <c r="B296" s="39"/>
      <c r="C296" s="256" t="s">
        <v>333</v>
      </c>
      <c r="D296" s="256" t="s">
        <v>203</v>
      </c>
      <c r="E296" s="257" t="s">
        <v>334</v>
      </c>
      <c r="F296" s="258" t="s">
        <v>335</v>
      </c>
      <c r="G296" s="259" t="s">
        <v>140</v>
      </c>
      <c r="H296" s="260">
        <v>51.700000000000003</v>
      </c>
      <c r="I296" s="261"/>
      <c r="J296" s="262">
        <f>ROUND(I296*H296,2)</f>
        <v>0</v>
      </c>
      <c r="K296" s="258" t="s">
        <v>123</v>
      </c>
      <c r="L296" s="263"/>
      <c r="M296" s="264" t="s">
        <v>1</v>
      </c>
      <c r="N296" s="265" t="s">
        <v>38</v>
      </c>
      <c r="O296" s="91"/>
      <c r="P296" s="223">
        <f>O296*H296</f>
        <v>0</v>
      </c>
      <c r="Q296" s="223">
        <v>0.00089999999999999998</v>
      </c>
      <c r="R296" s="223">
        <f>Q296*H296</f>
        <v>0.046530000000000002</v>
      </c>
      <c r="S296" s="223">
        <v>0</v>
      </c>
      <c r="T296" s="224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5" t="s">
        <v>325</v>
      </c>
      <c r="AT296" s="225" t="s">
        <v>203</v>
      </c>
      <c r="AU296" s="225" t="s">
        <v>83</v>
      </c>
      <c r="AY296" s="17" t="s">
        <v>117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7" t="s">
        <v>81</v>
      </c>
      <c r="BK296" s="226">
        <f>ROUND(I296*H296,2)</f>
        <v>0</v>
      </c>
      <c r="BL296" s="17" t="s">
        <v>289</v>
      </c>
      <c r="BM296" s="225" t="s">
        <v>336</v>
      </c>
    </row>
    <row r="297" s="2" customFormat="1">
      <c r="A297" s="38"/>
      <c r="B297" s="39"/>
      <c r="C297" s="40"/>
      <c r="D297" s="227" t="s">
        <v>125</v>
      </c>
      <c r="E297" s="40"/>
      <c r="F297" s="228" t="s">
        <v>335</v>
      </c>
      <c r="G297" s="40"/>
      <c r="H297" s="40"/>
      <c r="I297" s="229"/>
      <c r="J297" s="40"/>
      <c r="K297" s="40"/>
      <c r="L297" s="44"/>
      <c r="M297" s="230"/>
      <c r="N297" s="231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125</v>
      </c>
      <c r="AU297" s="17" t="s">
        <v>83</v>
      </c>
    </row>
    <row r="298" s="13" customFormat="1">
      <c r="A298" s="13"/>
      <c r="B298" s="234"/>
      <c r="C298" s="235"/>
      <c r="D298" s="227" t="s">
        <v>129</v>
      </c>
      <c r="E298" s="236" t="s">
        <v>1</v>
      </c>
      <c r="F298" s="237" t="s">
        <v>337</v>
      </c>
      <c r="G298" s="235"/>
      <c r="H298" s="238">
        <v>51.700000000000003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129</v>
      </c>
      <c r="AU298" s="244" t="s">
        <v>83</v>
      </c>
      <c r="AV298" s="13" t="s">
        <v>83</v>
      </c>
      <c r="AW298" s="13" t="s">
        <v>30</v>
      </c>
      <c r="AX298" s="13" t="s">
        <v>73</v>
      </c>
      <c r="AY298" s="244" t="s">
        <v>117</v>
      </c>
    </row>
    <row r="299" s="14" customFormat="1">
      <c r="A299" s="14"/>
      <c r="B299" s="245"/>
      <c r="C299" s="246"/>
      <c r="D299" s="227" t="s">
        <v>129</v>
      </c>
      <c r="E299" s="247" t="s">
        <v>1</v>
      </c>
      <c r="F299" s="248" t="s">
        <v>131</v>
      </c>
      <c r="G299" s="246"/>
      <c r="H299" s="249">
        <v>51.700000000000003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129</v>
      </c>
      <c r="AU299" s="255" t="s">
        <v>83</v>
      </c>
      <c r="AV299" s="14" t="s">
        <v>124</v>
      </c>
      <c r="AW299" s="14" t="s">
        <v>30</v>
      </c>
      <c r="AX299" s="14" t="s">
        <v>81</v>
      </c>
      <c r="AY299" s="255" t="s">
        <v>117</v>
      </c>
    </row>
    <row r="300" s="12" customFormat="1" ht="22.8" customHeight="1">
      <c r="A300" s="12"/>
      <c r="B300" s="198"/>
      <c r="C300" s="199"/>
      <c r="D300" s="200" t="s">
        <v>72</v>
      </c>
      <c r="E300" s="212" t="s">
        <v>338</v>
      </c>
      <c r="F300" s="212" t="s">
        <v>339</v>
      </c>
      <c r="G300" s="199"/>
      <c r="H300" s="199"/>
      <c r="I300" s="202"/>
      <c r="J300" s="213">
        <f>BK300</f>
        <v>0</v>
      </c>
      <c r="K300" s="199"/>
      <c r="L300" s="204"/>
      <c r="M300" s="205"/>
      <c r="N300" s="206"/>
      <c r="O300" s="206"/>
      <c r="P300" s="207">
        <f>SUM(P301:P649)</f>
        <v>0</v>
      </c>
      <c r="Q300" s="206"/>
      <c r="R300" s="207">
        <f>SUM(R301:R649)</f>
        <v>11.477241999999999</v>
      </c>
      <c r="S300" s="206"/>
      <c r="T300" s="208">
        <f>SUM(T301:T649)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9" t="s">
        <v>137</v>
      </c>
      <c r="AT300" s="210" t="s">
        <v>72</v>
      </c>
      <c r="AU300" s="210" t="s">
        <v>81</v>
      </c>
      <c r="AY300" s="209" t="s">
        <v>117</v>
      </c>
      <c r="BK300" s="211">
        <f>SUM(BK301:BK649)</f>
        <v>0</v>
      </c>
    </row>
    <row r="301" s="2" customFormat="1" ht="37.8" customHeight="1">
      <c r="A301" s="38"/>
      <c r="B301" s="39"/>
      <c r="C301" s="214" t="s">
        <v>232</v>
      </c>
      <c r="D301" s="214" t="s">
        <v>119</v>
      </c>
      <c r="E301" s="215" t="s">
        <v>340</v>
      </c>
      <c r="F301" s="216" t="s">
        <v>341</v>
      </c>
      <c r="G301" s="217" t="s">
        <v>140</v>
      </c>
      <c r="H301" s="218">
        <v>258</v>
      </c>
      <c r="I301" s="219"/>
      <c r="J301" s="220">
        <f>ROUND(I301*H301,2)</f>
        <v>0</v>
      </c>
      <c r="K301" s="216" t="s">
        <v>123</v>
      </c>
      <c r="L301" s="44"/>
      <c r="M301" s="221" t="s">
        <v>1</v>
      </c>
      <c r="N301" s="222" t="s">
        <v>38</v>
      </c>
      <c r="O301" s="91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5" t="s">
        <v>289</v>
      </c>
      <c r="AT301" s="225" t="s">
        <v>119</v>
      </c>
      <c r="AU301" s="225" t="s">
        <v>83</v>
      </c>
      <c r="AY301" s="17" t="s">
        <v>117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7" t="s">
        <v>81</v>
      </c>
      <c r="BK301" s="226">
        <f>ROUND(I301*H301,2)</f>
        <v>0</v>
      </c>
      <c r="BL301" s="17" t="s">
        <v>289</v>
      </c>
      <c r="BM301" s="225" t="s">
        <v>342</v>
      </c>
    </row>
    <row r="302" s="2" customFormat="1">
      <c r="A302" s="38"/>
      <c r="B302" s="39"/>
      <c r="C302" s="40"/>
      <c r="D302" s="227" t="s">
        <v>125</v>
      </c>
      <c r="E302" s="40"/>
      <c r="F302" s="228" t="s">
        <v>343</v>
      </c>
      <c r="G302" s="40"/>
      <c r="H302" s="40"/>
      <c r="I302" s="229"/>
      <c r="J302" s="40"/>
      <c r="K302" s="40"/>
      <c r="L302" s="44"/>
      <c r="M302" s="230"/>
      <c r="N302" s="231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125</v>
      </c>
      <c r="AU302" s="17" t="s">
        <v>83</v>
      </c>
    </row>
    <row r="303" s="2" customFormat="1">
      <c r="A303" s="38"/>
      <c r="B303" s="39"/>
      <c r="C303" s="40"/>
      <c r="D303" s="232" t="s">
        <v>127</v>
      </c>
      <c r="E303" s="40"/>
      <c r="F303" s="233" t="s">
        <v>344</v>
      </c>
      <c r="G303" s="40"/>
      <c r="H303" s="40"/>
      <c r="I303" s="229"/>
      <c r="J303" s="40"/>
      <c r="K303" s="40"/>
      <c r="L303" s="44"/>
      <c r="M303" s="230"/>
      <c r="N303" s="231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127</v>
      </c>
      <c r="AU303" s="17" t="s">
        <v>83</v>
      </c>
    </row>
    <row r="304" s="13" customFormat="1">
      <c r="A304" s="13"/>
      <c r="B304" s="234"/>
      <c r="C304" s="235"/>
      <c r="D304" s="227" t="s">
        <v>129</v>
      </c>
      <c r="E304" s="236" t="s">
        <v>1</v>
      </c>
      <c r="F304" s="237" t="s">
        <v>345</v>
      </c>
      <c r="G304" s="235"/>
      <c r="H304" s="238">
        <v>258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129</v>
      </c>
      <c r="AU304" s="244" t="s">
        <v>83</v>
      </c>
      <c r="AV304" s="13" t="s">
        <v>83</v>
      </c>
      <c r="AW304" s="13" t="s">
        <v>30</v>
      </c>
      <c r="AX304" s="13" t="s">
        <v>73</v>
      </c>
      <c r="AY304" s="244" t="s">
        <v>117</v>
      </c>
    </row>
    <row r="305" s="14" customFormat="1">
      <c r="A305" s="14"/>
      <c r="B305" s="245"/>
      <c r="C305" s="246"/>
      <c r="D305" s="227" t="s">
        <v>129</v>
      </c>
      <c r="E305" s="247" t="s">
        <v>1</v>
      </c>
      <c r="F305" s="248" t="s">
        <v>131</v>
      </c>
      <c r="G305" s="246"/>
      <c r="H305" s="249">
        <v>258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129</v>
      </c>
      <c r="AU305" s="255" t="s">
        <v>83</v>
      </c>
      <c r="AV305" s="14" t="s">
        <v>124</v>
      </c>
      <c r="AW305" s="14" t="s">
        <v>30</v>
      </c>
      <c r="AX305" s="14" t="s">
        <v>81</v>
      </c>
      <c r="AY305" s="255" t="s">
        <v>117</v>
      </c>
    </row>
    <row r="306" s="2" customFormat="1" ht="55.5" customHeight="1">
      <c r="A306" s="38"/>
      <c r="B306" s="39"/>
      <c r="C306" s="256" t="s">
        <v>346</v>
      </c>
      <c r="D306" s="256" t="s">
        <v>203</v>
      </c>
      <c r="E306" s="257" t="s">
        <v>347</v>
      </c>
      <c r="F306" s="258" t="s">
        <v>348</v>
      </c>
      <c r="G306" s="259" t="s">
        <v>140</v>
      </c>
      <c r="H306" s="260">
        <v>283.80000000000001</v>
      </c>
      <c r="I306" s="261"/>
      <c r="J306" s="262">
        <f>ROUND(I306*H306,2)</f>
        <v>0</v>
      </c>
      <c r="K306" s="258" t="s">
        <v>123</v>
      </c>
      <c r="L306" s="263"/>
      <c r="M306" s="264" t="s">
        <v>1</v>
      </c>
      <c r="N306" s="265" t="s">
        <v>38</v>
      </c>
      <c r="O306" s="91"/>
      <c r="P306" s="223">
        <f>O306*H306</f>
        <v>0</v>
      </c>
      <c r="Q306" s="223">
        <v>0.00012999999999999999</v>
      </c>
      <c r="R306" s="223">
        <f>Q306*H306</f>
        <v>0.036893999999999996</v>
      </c>
      <c r="S306" s="223">
        <v>0</v>
      </c>
      <c r="T306" s="224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5" t="s">
        <v>325</v>
      </c>
      <c r="AT306" s="225" t="s">
        <v>203</v>
      </c>
      <c r="AU306" s="225" t="s">
        <v>83</v>
      </c>
      <c r="AY306" s="17" t="s">
        <v>117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7" t="s">
        <v>81</v>
      </c>
      <c r="BK306" s="226">
        <f>ROUND(I306*H306,2)</f>
        <v>0</v>
      </c>
      <c r="BL306" s="17" t="s">
        <v>289</v>
      </c>
      <c r="BM306" s="225" t="s">
        <v>349</v>
      </c>
    </row>
    <row r="307" s="2" customFormat="1">
      <c r="A307" s="38"/>
      <c r="B307" s="39"/>
      <c r="C307" s="40"/>
      <c r="D307" s="227" t="s">
        <v>125</v>
      </c>
      <c r="E307" s="40"/>
      <c r="F307" s="228" t="s">
        <v>348</v>
      </c>
      <c r="G307" s="40"/>
      <c r="H307" s="40"/>
      <c r="I307" s="229"/>
      <c r="J307" s="40"/>
      <c r="K307" s="40"/>
      <c r="L307" s="44"/>
      <c r="M307" s="230"/>
      <c r="N307" s="231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125</v>
      </c>
      <c r="AU307" s="17" t="s">
        <v>83</v>
      </c>
    </row>
    <row r="308" s="13" customFormat="1">
      <c r="A308" s="13"/>
      <c r="B308" s="234"/>
      <c r="C308" s="235"/>
      <c r="D308" s="227" t="s">
        <v>129</v>
      </c>
      <c r="E308" s="236" t="s">
        <v>1</v>
      </c>
      <c r="F308" s="237" t="s">
        <v>350</v>
      </c>
      <c r="G308" s="235"/>
      <c r="H308" s="238">
        <v>283.80000000000001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129</v>
      </c>
      <c r="AU308" s="244" t="s">
        <v>83</v>
      </c>
      <c r="AV308" s="13" t="s">
        <v>83</v>
      </c>
      <c r="AW308" s="13" t="s">
        <v>30</v>
      </c>
      <c r="AX308" s="13" t="s">
        <v>73</v>
      </c>
      <c r="AY308" s="244" t="s">
        <v>117</v>
      </c>
    </row>
    <row r="309" s="14" customFormat="1">
      <c r="A309" s="14"/>
      <c r="B309" s="245"/>
      <c r="C309" s="246"/>
      <c r="D309" s="227" t="s">
        <v>129</v>
      </c>
      <c r="E309" s="247" t="s">
        <v>1</v>
      </c>
      <c r="F309" s="248" t="s">
        <v>131</v>
      </c>
      <c r="G309" s="246"/>
      <c r="H309" s="249">
        <v>283.80000000000001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129</v>
      </c>
      <c r="AU309" s="255" t="s">
        <v>83</v>
      </c>
      <c r="AV309" s="14" t="s">
        <v>124</v>
      </c>
      <c r="AW309" s="14" t="s">
        <v>30</v>
      </c>
      <c r="AX309" s="14" t="s">
        <v>81</v>
      </c>
      <c r="AY309" s="255" t="s">
        <v>117</v>
      </c>
    </row>
    <row r="310" s="2" customFormat="1" ht="33" customHeight="1">
      <c r="A310" s="38"/>
      <c r="B310" s="39"/>
      <c r="C310" s="214" t="s">
        <v>235</v>
      </c>
      <c r="D310" s="214" t="s">
        <v>119</v>
      </c>
      <c r="E310" s="215" t="s">
        <v>351</v>
      </c>
      <c r="F310" s="216" t="s">
        <v>352</v>
      </c>
      <c r="G310" s="217" t="s">
        <v>140</v>
      </c>
      <c r="H310" s="218">
        <v>159</v>
      </c>
      <c r="I310" s="219"/>
      <c r="J310" s="220">
        <f>ROUND(I310*H310,2)</f>
        <v>0</v>
      </c>
      <c r="K310" s="216" t="s">
        <v>123</v>
      </c>
      <c r="L310" s="44"/>
      <c r="M310" s="221" t="s">
        <v>1</v>
      </c>
      <c r="N310" s="222" t="s">
        <v>38</v>
      </c>
      <c r="O310" s="91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5" t="s">
        <v>289</v>
      </c>
      <c r="AT310" s="225" t="s">
        <v>119</v>
      </c>
      <c r="AU310" s="225" t="s">
        <v>83</v>
      </c>
      <c r="AY310" s="17" t="s">
        <v>117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7" t="s">
        <v>81</v>
      </c>
      <c r="BK310" s="226">
        <f>ROUND(I310*H310,2)</f>
        <v>0</v>
      </c>
      <c r="BL310" s="17" t="s">
        <v>289</v>
      </c>
      <c r="BM310" s="225" t="s">
        <v>353</v>
      </c>
    </row>
    <row r="311" s="2" customFormat="1">
      <c r="A311" s="38"/>
      <c r="B311" s="39"/>
      <c r="C311" s="40"/>
      <c r="D311" s="227" t="s">
        <v>125</v>
      </c>
      <c r="E311" s="40"/>
      <c r="F311" s="228" t="s">
        <v>354</v>
      </c>
      <c r="G311" s="40"/>
      <c r="H311" s="40"/>
      <c r="I311" s="229"/>
      <c r="J311" s="40"/>
      <c r="K311" s="40"/>
      <c r="L311" s="44"/>
      <c r="M311" s="230"/>
      <c r="N311" s="231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125</v>
      </c>
      <c r="AU311" s="17" t="s">
        <v>83</v>
      </c>
    </row>
    <row r="312" s="2" customFormat="1">
      <c r="A312" s="38"/>
      <c r="B312" s="39"/>
      <c r="C312" s="40"/>
      <c r="D312" s="232" t="s">
        <v>127</v>
      </c>
      <c r="E312" s="40"/>
      <c r="F312" s="233" t="s">
        <v>355</v>
      </c>
      <c r="G312" s="40"/>
      <c r="H312" s="40"/>
      <c r="I312" s="229"/>
      <c r="J312" s="40"/>
      <c r="K312" s="40"/>
      <c r="L312" s="44"/>
      <c r="M312" s="230"/>
      <c r="N312" s="231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127</v>
      </c>
      <c r="AU312" s="17" t="s">
        <v>83</v>
      </c>
    </row>
    <row r="313" s="13" customFormat="1">
      <c r="A313" s="13"/>
      <c r="B313" s="234"/>
      <c r="C313" s="235"/>
      <c r="D313" s="227" t="s">
        <v>129</v>
      </c>
      <c r="E313" s="236" t="s">
        <v>1</v>
      </c>
      <c r="F313" s="237" t="s">
        <v>356</v>
      </c>
      <c r="G313" s="235"/>
      <c r="H313" s="238">
        <v>159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129</v>
      </c>
      <c r="AU313" s="244" t="s">
        <v>83</v>
      </c>
      <c r="AV313" s="13" t="s">
        <v>83</v>
      </c>
      <c r="AW313" s="13" t="s">
        <v>30</v>
      </c>
      <c r="AX313" s="13" t="s">
        <v>73</v>
      </c>
      <c r="AY313" s="244" t="s">
        <v>117</v>
      </c>
    </row>
    <row r="314" s="14" customFormat="1">
      <c r="A314" s="14"/>
      <c r="B314" s="245"/>
      <c r="C314" s="246"/>
      <c r="D314" s="227" t="s">
        <v>129</v>
      </c>
      <c r="E314" s="247" t="s">
        <v>1</v>
      </c>
      <c r="F314" s="248" t="s">
        <v>131</v>
      </c>
      <c r="G314" s="246"/>
      <c r="H314" s="249">
        <v>159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129</v>
      </c>
      <c r="AU314" s="255" t="s">
        <v>83</v>
      </c>
      <c r="AV314" s="14" t="s">
        <v>124</v>
      </c>
      <c r="AW314" s="14" t="s">
        <v>30</v>
      </c>
      <c r="AX314" s="14" t="s">
        <v>81</v>
      </c>
      <c r="AY314" s="255" t="s">
        <v>117</v>
      </c>
    </row>
    <row r="315" s="2" customFormat="1" ht="33" customHeight="1">
      <c r="A315" s="38"/>
      <c r="B315" s="39"/>
      <c r="C315" s="256" t="s">
        <v>357</v>
      </c>
      <c r="D315" s="256" t="s">
        <v>203</v>
      </c>
      <c r="E315" s="257" t="s">
        <v>358</v>
      </c>
      <c r="F315" s="258" t="s">
        <v>359</v>
      </c>
      <c r="G315" s="259" t="s">
        <v>140</v>
      </c>
      <c r="H315" s="260">
        <v>174.90000000000001</v>
      </c>
      <c r="I315" s="261"/>
      <c r="J315" s="262">
        <f>ROUND(I315*H315,2)</f>
        <v>0</v>
      </c>
      <c r="K315" s="258" t="s">
        <v>123</v>
      </c>
      <c r="L315" s="263"/>
      <c r="M315" s="264" t="s">
        <v>1</v>
      </c>
      <c r="N315" s="265" t="s">
        <v>38</v>
      </c>
      <c r="O315" s="91"/>
      <c r="P315" s="223">
        <f>O315*H315</f>
        <v>0</v>
      </c>
      <c r="Q315" s="223">
        <v>0.00013999999999999999</v>
      </c>
      <c r="R315" s="223">
        <f>Q315*H315</f>
        <v>0.024485999999999997</v>
      </c>
      <c r="S315" s="223">
        <v>0</v>
      </c>
      <c r="T315" s="224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5" t="s">
        <v>325</v>
      </c>
      <c r="AT315" s="225" t="s">
        <v>203</v>
      </c>
      <c r="AU315" s="225" t="s">
        <v>83</v>
      </c>
      <c r="AY315" s="17" t="s">
        <v>117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7" t="s">
        <v>81</v>
      </c>
      <c r="BK315" s="226">
        <f>ROUND(I315*H315,2)</f>
        <v>0</v>
      </c>
      <c r="BL315" s="17" t="s">
        <v>289</v>
      </c>
      <c r="BM315" s="225" t="s">
        <v>360</v>
      </c>
    </row>
    <row r="316" s="2" customFormat="1">
      <c r="A316" s="38"/>
      <c r="B316" s="39"/>
      <c r="C316" s="40"/>
      <c r="D316" s="227" t="s">
        <v>125</v>
      </c>
      <c r="E316" s="40"/>
      <c r="F316" s="228" t="s">
        <v>359</v>
      </c>
      <c r="G316" s="40"/>
      <c r="H316" s="40"/>
      <c r="I316" s="229"/>
      <c r="J316" s="40"/>
      <c r="K316" s="40"/>
      <c r="L316" s="44"/>
      <c r="M316" s="230"/>
      <c r="N316" s="231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125</v>
      </c>
      <c r="AU316" s="17" t="s">
        <v>83</v>
      </c>
    </row>
    <row r="317" s="2" customFormat="1">
      <c r="A317" s="38"/>
      <c r="B317" s="39"/>
      <c r="C317" s="40"/>
      <c r="D317" s="227" t="s">
        <v>361</v>
      </c>
      <c r="E317" s="40"/>
      <c r="F317" s="266" t="s">
        <v>362</v>
      </c>
      <c r="G317" s="40"/>
      <c r="H317" s="40"/>
      <c r="I317" s="229"/>
      <c r="J317" s="40"/>
      <c r="K317" s="40"/>
      <c r="L317" s="44"/>
      <c r="M317" s="230"/>
      <c r="N317" s="231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361</v>
      </c>
      <c r="AU317" s="17" t="s">
        <v>83</v>
      </c>
    </row>
    <row r="318" s="13" customFormat="1">
      <c r="A318" s="13"/>
      <c r="B318" s="234"/>
      <c r="C318" s="235"/>
      <c r="D318" s="227" t="s">
        <v>129</v>
      </c>
      <c r="E318" s="236" t="s">
        <v>1</v>
      </c>
      <c r="F318" s="237" t="s">
        <v>363</v>
      </c>
      <c r="G318" s="235"/>
      <c r="H318" s="238">
        <v>174.90000000000001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129</v>
      </c>
      <c r="AU318" s="244" t="s">
        <v>83</v>
      </c>
      <c r="AV318" s="13" t="s">
        <v>83</v>
      </c>
      <c r="AW318" s="13" t="s">
        <v>30</v>
      </c>
      <c r="AX318" s="13" t="s">
        <v>73</v>
      </c>
      <c r="AY318" s="244" t="s">
        <v>117</v>
      </c>
    </row>
    <row r="319" s="14" customFormat="1">
      <c r="A319" s="14"/>
      <c r="B319" s="245"/>
      <c r="C319" s="246"/>
      <c r="D319" s="227" t="s">
        <v>129</v>
      </c>
      <c r="E319" s="247" t="s">
        <v>1</v>
      </c>
      <c r="F319" s="248" t="s">
        <v>131</v>
      </c>
      <c r="G319" s="246"/>
      <c r="H319" s="249">
        <v>174.90000000000001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129</v>
      </c>
      <c r="AU319" s="255" t="s">
        <v>83</v>
      </c>
      <c r="AV319" s="14" t="s">
        <v>124</v>
      </c>
      <c r="AW319" s="14" t="s">
        <v>30</v>
      </c>
      <c r="AX319" s="14" t="s">
        <v>81</v>
      </c>
      <c r="AY319" s="255" t="s">
        <v>117</v>
      </c>
    </row>
    <row r="320" s="2" customFormat="1" ht="33" customHeight="1">
      <c r="A320" s="38"/>
      <c r="B320" s="39"/>
      <c r="C320" s="214" t="s">
        <v>240</v>
      </c>
      <c r="D320" s="214" t="s">
        <v>119</v>
      </c>
      <c r="E320" s="215" t="s">
        <v>364</v>
      </c>
      <c r="F320" s="216" t="s">
        <v>365</v>
      </c>
      <c r="G320" s="217" t="s">
        <v>140</v>
      </c>
      <c r="H320" s="218">
        <v>111</v>
      </c>
      <c r="I320" s="219"/>
      <c r="J320" s="220">
        <f>ROUND(I320*H320,2)</f>
        <v>0</v>
      </c>
      <c r="K320" s="216" t="s">
        <v>123</v>
      </c>
      <c r="L320" s="44"/>
      <c r="M320" s="221" t="s">
        <v>1</v>
      </c>
      <c r="N320" s="222" t="s">
        <v>38</v>
      </c>
      <c r="O320" s="91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5" t="s">
        <v>289</v>
      </c>
      <c r="AT320" s="225" t="s">
        <v>119</v>
      </c>
      <c r="AU320" s="225" t="s">
        <v>83</v>
      </c>
      <c r="AY320" s="17" t="s">
        <v>117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7" t="s">
        <v>81</v>
      </c>
      <c r="BK320" s="226">
        <f>ROUND(I320*H320,2)</f>
        <v>0</v>
      </c>
      <c r="BL320" s="17" t="s">
        <v>289</v>
      </c>
      <c r="BM320" s="225" t="s">
        <v>366</v>
      </c>
    </row>
    <row r="321" s="2" customFormat="1">
      <c r="A321" s="38"/>
      <c r="B321" s="39"/>
      <c r="C321" s="40"/>
      <c r="D321" s="227" t="s">
        <v>125</v>
      </c>
      <c r="E321" s="40"/>
      <c r="F321" s="228" t="s">
        <v>367</v>
      </c>
      <c r="G321" s="40"/>
      <c r="H321" s="40"/>
      <c r="I321" s="229"/>
      <c r="J321" s="40"/>
      <c r="K321" s="40"/>
      <c r="L321" s="44"/>
      <c r="M321" s="230"/>
      <c r="N321" s="231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125</v>
      </c>
      <c r="AU321" s="17" t="s">
        <v>83</v>
      </c>
    </row>
    <row r="322" s="2" customFormat="1">
      <c r="A322" s="38"/>
      <c r="B322" s="39"/>
      <c r="C322" s="40"/>
      <c r="D322" s="232" t="s">
        <v>127</v>
      </c>
      <c r="E322" s="40"/>
      <c r="F322" s="233" t="s">
        <v>368</v>
      </c>
      <c r="G322" s="40"/>
      <c r="H322" s="40"/>
      <c r="I322" s="229"/>
      <c r="J322" s="40"/>
      <c r="K322" s="40"/>
      <c r="L322" s="44"/>
      <c r="M322" s="230"/>
      <c r="N322" s="231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127</v>
      </c>
      <c r="AU322" s="17" t="s">
        <v>83</v>
      </c>
    </row>
    <row r="323" s="13" customFormat="1">
      <c r="A323" s="13"/>
      <c r="B323" s="234"/>
      <c r="C323" s="235"/>
      <c r="D323" s="227" t="s">
        <v>129</v>
      </c>
      <c r="E323" s="236" t="s">
        <v>1</v>
      </c>
      <c r="F323" s="237" t="s">
        <v>369</v>
      </c>
      <c r="G323" s="235"/>
      <c r="H323" s="238">
        <v>111</v>
      </c>
      <c r="I323" s="239"/>
      <c r="J323" s="235"/>
      <c r="K323" s="235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129</v>
      </c>
      <c r="AU323" s="244" t="s">
        <v>83</v>
      </c>
      <c r="AV323" s="13" t="s">
        <v>83</v>
      </c>
      <c r="AW323" s="13" t="s">
        <v>30</v>
      </c>
      <c r="AX323" s="13" t="s">
        <v>73</v>
      </c>
      <c r="AY323" s="244" t="s">
        <v>117</v>
      </c>
    </row>
    <row r="324" s="14" customFormat="1">
      <c r="A324" s="14"/>
      <c r="B324" s="245"/>
      <c r="C324" s="246"/>
      <c r="D324" s="227" t="s">
        <v>129</v>
      </c>
      <c r="E324" s="247" t="s">
        <v>1</v>
      </c>
      <c r="F324" s="248" t="s">
        <v>131</v>
      </c>
      <c r="G324" s="246"/>
      <c r="H324" s="249">
        <v>111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129</v>
      </c>
      <c r="AU324" s="255" t="s">
        <v>83</v>
      </c>
      <c r="AV324" s="14" t="s">
        <v>124</v>
      </c>
      <c r="AW324" s="14" t="s">
        <v>30</v>
      </c>
      <c r="AX324" s="14" t="s">
        <v>81</v>
      </c>
      <c r="AY324" s="255" t="s">
        <v>117</v>
      </c>
    </row>
    <row r="325" s="2" customFormat="1" ht="24.15" customHeight="1">
      <c r="A325" s="38"/>
      <c r="B325" s="39"/>
      <c r="C325" s="256" t="s">
        <v>370</v>
      </c>
      <c r="D325" s="256" t="s">
        <v>203</v>
      </c>
      <c r="E325" s="257" t="s">
        <v>371</v>
      </c>
      <c r="F325" s="258" t="s">
        <v>372</v>
      </c>
      <c r="G325" s="259" t="s">
        <v>140</v>
      </c>
      <c r="H325" s="260">
        <v>122.09999999999999</v>
      </c>
      <c r="I325" s="261"/>
      <c r="J325" s="262">
        <f>ROUND(I325*H325,2)</f>
        <v>0</v>
      </c>
      <c r="K325" s="258" t="s">
        <v>123</v>
      </c>
      <c r="L325" s="263"/>
      <c r="M325" s="264" t="s">
        <v>1</v>
      </c>
      <c r="N325" s="265" t="s">
        <v>38</v>
      </c>
      <c r="O325" s="91"/>
      <c r="P325" s="223">
        <f>O325*H325</f>
        <v>0</v>
      </c>
      <c r="Q325" s="223">
        <v>0.00048999999999999998</v>
      </c>
      <c r="R325" s="223">
        <f>Q325*H325</f>
        <v>0.059828999999999993</v>
      </c>
      <c r="S325" s="223">
        <v>0</v>
      </c>
      <c r="T325" s="224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5" t="s">
        <v>325</v>
      </c>
      <c r="AT325" s="225" t="s">
        <v>203</v>
      </c>
      <c r="AU325" s="225" t="s">
        <v>83</v>
      </c>
      <c r="AY325" s="17" t="s">
        <v>117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7" t="s">
        <v>81</v>
      </c>
      <c r="BK325" s="226">
        <f>ROUND(I325*H325,2)</f>
        <v>0</v>
      </c>
      <c r="BL325" s="17" t="s">
        <v>289</v>
      </c>
      <c r="BM325" s="225" t="s">
        <v>373</v>
      </c>
    </row>
    <row r="326" s="2" customFormat="1">
      <c r="A326" s="38"/>
      <c r="B326" s="39"/>
      <c r="C326" s="40"/>
      <c r="D326" s="227" t="s">
        <v>125</v>
      </c>
      <c r="E326" s="40"/>
      <c r="F326" s="228" t="s">
        <v>372</v>
      </c>
      <c r="G326" s="40"/>
      <c r="H326" s="40"/>
      <c r="I326" s="229"/>
      <c r="J326" s="40"/>
      <c r="K326" s="40"/>
      <c r="L326" s="44"/>
      <c r="M326" s="230"/>
      <c r="N326" s="231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125</v>
      </c>
      <c r="AU326" s="17" t="s">
        <v>83</v>
      </c>
    </row>
    <row r="327" s="2" customFormat="1">
      <c r="A327" s="38"/>
      <c r="B327" s="39"/>
      <c r="C327" s="40"/>
      <c r="D327" s="227" t="s">
        <v>361</v>
      </c>
      <c r="E327" s="40"/>
      <c r="F327" s="266" t="s">
        <v>374</v>
      </c>
      <c r="G327" s="40"/>
      <c r="H327" s="40"/>
      <c r="I327" s="229"/>
      <c r="J327" s="40"/>
      <c r="K327" s="40"/>
      <c r="L327" s="44"/>
      <c r="M327" s="230"/>
      <c r="N327" s="231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361</v>
      </c>
      <c r="AU327" s="17" t="s">
        <v>83</v>
      </c>
    </row>
    <row r="328" s="13" customFormat="1">
      <c r="A328" s="13"/>
      <c r="B328" s="234"/>
      <c r="C328" s="235"/>
      <c r="D328" s="227" t="s">
        <v>129</v>
      </c>
      <c r="E328" s="236" t="s">
        <v>1</v>
      </c>
      <c r="F328" s="237" t="s">
        <v>375</v>
      </c>
      <c r="G328" s="235"/>
      <c r="H328" s="238">
        <v>122.09999999999999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129</v>
      </c>
      <c r="AU328" s="244" t="s">
        <v>83</v>
      </c>
      <c r="AV328" s="13" t="s">
        <v>83</v>
      </c>
      <c r="AW328" s="13" t="s">
        <v>30</v>
      </c>
      <c r="AX328" s="13" t="s">
        <v>73</v>
      </c>
      <c r="AY328" s="244" t="s">
        <v>117</v>
      </c>
    </row>
    <row r="329" s="14" customFormat="1">
      <c r="A329" s="14"/>
      <c r="B329" s="245"/>
      <c r="C329" s="246"/>
      <c r="D329" s="227" t="s">
        <v>129</v>
      </c>
      <c r="E329" s="247" t="s">
        <v>1</v>
      </c>
      <c r="F329" s="248" t="s">
        <v>131</v>
      </c>
      <c r="G329" s="246"/>
      <c r="H329" s="249">
        <v>122.09999999999999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129</v>
      </c>
      <c r="AU329" s="255" t="s">
        <v>83</v>
      </c>
      <c r="AV329" s="14" t="s">
        <v>124</v>
      </c>
      <c r="AW329" s="14" t="s">
        <v>30</v>
      </c>
      <c r="AX329" s="14" t="s">
        <v>81</v>
      </c>
      <c r="AY329" s="255" t="s">
        <v>117</v>
      </c>
    </row>
    <row r="330" s="2" customFormat="1" ht="33" customHeight="1">
      <c r="A330" s="38"/>
      <c r="B330" s="39"/>
      <c r="C330" s="214" t="s">
        <v>244</v>
      </c>
      <c r="D330" s="214" t="s">
        <v>119</v>
      </c>
      <c r="E330" s="215" t="s">
        <v>376</v>
      </c>
      <c r="F330" s="216" t="s">
        <v>377</v>
      </c>
      <c r="G330" s="217" t="s">
        <v>140</v>
      </c>
      <c r="H330" s="218">
        <v>33</v>
      </c>
      <c r="I330" s="219"/>
      <c r="J330" s="220">
        <f>ROUND(I330*H330,2)</f>
        <v>0</v>
      </c>
      <c r="K330" s="216" t="s">
        <v>123</v>
      </c>
      <c r="L330" s="44"/>
      <c r="M330" s="221" t="s">
        <v>1</v>
      </c>
      <c r="N330" s="222" t="s">
        <v>38</v>
      </c>
      <c r="O330" s="91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5" t="s">
        <v>289</v>
      </c>
      <c r="AT330" s="225" t="s">
        <v>119</v>
      </c>
      <c r="AU330" s="225" t="s">
        <v>83</v>
      </c>
      <c r="AY330" s="17" t="s">
        <v>117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7" t="s">
        <v>81</v>
      </c>
      <c r="BK330" s="226">
        <f>ROUND(I330*H330,2)</f>
        <v>0</v>
      </c>
      <c r="BL330" s="17" t="s">
        <v>289</v>
      </c>
      <c r="BM330" s="225" t="s">
        <v>378</v>
      </c>
    </row>
    <row r="331" s="2" customFormat="1">
      <c r="A331" s="38"/>
      <c r="B331" s="39"/>
      <c r="C331" s="40"/>
      <c r="D331" s="227" t="s">
        <v>125</v>
      </c>
      <c r="E331" s="40"/>
      <c r="F331" s="228" t="s">
        <v>379</v>
      </c>
      <c r="G331" s="40"/>
      <c r="H331" s="40"/>
      <c r="I331" s="229"/>
      <c r="J331" s="40"/>
      <c r="K331" s="40"/>
      <c r="L331" s="44"/>
      <c r="M331" s="230"/>
      <c r="N331" s="231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125</v>
      </c>
      <c r="AU331" s="17" t="s">
        <v>83</v>
      </c>
    </row>
    <row r="332" s="2" customFormat="1">
      <c r="A332" s="38"/>
      <c r="B332" s="39"/>
      <c r="C332" s="40"/>
      <c r="D332" s="232" t="s">
        <v>127</v>
      </c>
      <c r="E332" s="40"/>
      <c r="F332" s="233" t="s">
        <v>380</v>
      </c>
      <c r="G332" s="40"/>
      <c r="H332" s="40"/>
      <c r="I332" s="229"/>
      <c r="J332" s="40"/>
      <c r="K332" s="40"/>
      <c r="L332" s="44"/>
      <c r="M332" s="230"/>
      <c r="N332" s="231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127</v>
      </c>
      <c r="AU332" s="17" t="s">
        <v>83</v>
      </c>
    </row>
    <row r="333" s="13" customFormat="1">
      <c r="A333" s="13"/>
      <c r="B333" s="234"/>
      <c r="C333" s="235"/>
      <c r="D333" s="227" t="s">
        <v>129</v>
      </c>
      <c r="E333" s="236" t="s">
        <v>1</v>
      </c>
      <c r="F333" s="237" t="s">
        <v>293</v>
      </c>
      <c r="G333" s="235"/>
      <c r="H333" s="238">
        <v>33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129</v>
      </c>
      <c r="AU333" s="244" t="s">
        <v>83</v>
      </c>
      <c r="AV333" s="13" t="s">
        <v>83</v>
      </c>
      <c r="AW333" s="13" t="s">
        <v>30</v>
      </c>
      <c r="AX333" s="13" t="s">
        <v>73</v>
      </c>
      <c r="AY333" s="244" t="s">
        <v>117</v>
      </c>
    </row>
    <row r="334" s="14" customFormat="1">
      <c r="A334" s="14"/>
      <c r="B334" s="245"/>
      <c r="C334" s="246"/>
      <c r="D334" s="227" t="s">
        <v>129</v>
      </c>
      <c r="E334" s="247" t="s">
        <v>1</v>
      </c>
      <c r="F334" s="248" t="s">
        <v>131</v>
      </c>
      <c r="G334" s="246"/>
      <c r="H334" s="249">
        <v>33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129</v>
      </c>
      <c r="AU334" s="255" t="s">
        <v>83</v>
      </c>
      <c r="AV334" s="14" t="s">
        <v>124</v>
      </c>
      <c r="AW334" s="14" t="s">
        <v>30</v>
      </c>
      <c r="AX334" s="14" t="s">
        <v>81</v>
      </c>
      <c r="AY334" s="255" t="s">
        <v>117</v>
      </c>
    </row>
    <row r="335" s="2" customFormat="1" ht="24.15" customHeight="1">
      <c r="A335" s="38"/>
      <c r="B335" s="39"/>
      <c r="C335" s="256" t="s">
        <v>332</v>
      </c>
      <c r="D335" s="256" t="s">
        <v>203</v>
      </c>
      <c r="E335" s="257" t="s">
        <v>381</v>
      </c>
      <c r="F335" s="258" t="s">
        <v>382</v>
      </c>
      <c r="G335" s="259" t="s">
        <v>140</v>
      </c>
      <c r="H335" s="260">
        <v>36.299999999999997</v>
      </c>
      <c r="I335" s="261"/>
      <c r="J335" s="262">
        <f>ROUND(I335*H335,2)</f>
        <v>0</v>
      </c>
      <c r="K335" s="258" t="s">
        <v>123</v>
      </c>
      <c r="L335" s="263"/>
      <c r="M335" s="264" t="s">
        <v>1</v>
      </c>
      <c r="N335" s="265" t="s">
        <v>38</v>
      </c>
      <c r="O335" s="91"/>
      <c r="P335" s="223">
        <f>O335*H335</f>
        <v>0</v>
      </c>
      <c r="Q335" s="223">
        <v>0.00063000000000000003</v>
      </c>
      <c r="R335" s="223">
        <f>Q335*H335</f>
        <v>0.022869</v>
      </c>
      <c r="S335" s="223">
        <v>0</v>
      </c>
      <c r="T335" s="224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5" t="s">
        <v>325</v>
      </c>
      <c r="AT335" s="225" t="s">
        <v>203</v>
      </c>
      <c r="AU335" s="225" t="s">
        <v>83</v>
      </c>
      <c r="AY335" s="17" t="s">
        <v>117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7" t="s">
        <v>81</v>
      </c>
      <c r="BK335" s="226">
        <f>ROUND(I335*H335,2)</f>
        <v>0</v>
      </c>
      <c r="BL335" s="17" t="s">
        <v>289</v>
      </c>
      <c r="BM335" s="225" t="s">
        <v>383</v>
      </c>
    </row>
    <row r="336" s="2" customFormat="1">
      <c r="A336" s="38"/>
      <c r="B336" s="39"/>
      <c r="C336" s="40"/>
      <c r="D336" s="227" t="s">
        <v>125</v>
      </c>
      <c r="E336" s="40"/>
      <c r="F336" s="228" t="s">
        <v>382</v>
      </c>
      <c r="G336" s="40"/>
      <c r="H336" s="40"/>
      <c r="I336" s="229"/>
      <c r="J336" s="40"/>
      <c r="K336" s="40"/>
      <c r="L336" s="44"/>
      <c r="M336" s="230"/>
      <c r="N336" s="231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125</v>
      </c>
      <c r="AU336" s="17" t="s">
        <v>83</v>
      </c>
    </row>
    <row r="337" s="2" customFormat="1">
      <c r="A337" s="38"/>
      <c r="B337" s="39"/>
      <c r="C337" s="40"/>
      <c r="D337" s="227" t="s">
        <v>361</v>
      </c>
      <c r="E337" s="40"/>
      <c r="F337" s="266" t="s">
        <v>384</v>
      </c>
      <c r="G337" s="40"/>
      <c r="H337" s="40"/>
      <c r="I337" s="229"/>
      <c r="J337" s="40"/>
      <c r="K337" s="40"/>
      <c r="L337" s="44"/>
      <c r="M337" s="230"/>
      <c r="N337" s="231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361</v>
      </c>
      <c r="AU337" s="17" t="s">
        <v>83</v>
      </c>
    </row>
    <row r="338" s="13" customFormat="1">
      <c r="A338" s="13"/>
      <c r="B338" s="234"/>
      <c r="C338" s="235"/>
      <c r="D338" s="227" t="s">
        <v>129</v>
      </c>
      <c r="E338" s="236" t="s">
        <v>1</v>
      </c>
      <c r="F338" s="237" t="s">
        <v>385</v>
      </c>
      <c r="G338" s="235"/>
      <c r="H338" s="238">
        <v>36.299999999999997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129</v>
      </c>
      <c r="AU338" s="244" t="s">
        <v>83</v>
      </c>
      <c r="AV338" s="13" t="s">
        <v>83</v>
      </c>
      <c r="AW338" s="13" t="s">
        <v>30</v>
      </c>
      <c r="AX338" s="13" t="s">
        <v>73</v>
      </c>
      <c r="AY338" s="244" t="s">
        <v>117</v>
      </c>
    </row>
    <row r="339" s="14" customFormat="1">
      <c r="A339" s="14"/>
      <c r="B339" s="245"/>
      <c r="C339" s="246"/>
      <c r="D339" s="227" t="s">
        <v>129</v>
      </c>
      <c r="E339" s="247" t="s">
        <v>1</v>
      </c>
      <c r="F339" s="248" t="s">
        <v>131</v>
      </c>
      <c r="G339" s="246"/>
      <c r="H339" s="249">
        <v>36.299999999999997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129</v>
      </c>
      <c r="AU339" s="255" t="s">
        <v>83</v>
      </c>
      <c r="AV339" s="14" t="s">
        <v>124</v>
      </c>
      <c r="AW339" s="14" t="s">
        <v>30</v>
      </c>
      <c r="AX339" s="14" t="s">
        <v>81</v>
      </c>
      <c r="AY339" s="255" t="s">
        <v>117</v>
      </c>
    </row>
    <row r="340" s="2" customFormat="1" ht="33" customHeight="1">
      <c r="A340" s="38"/>
      <c r="B340" s="39"/>
      <c r="C340" s="214" t="s">
        <v>247</v>
      </c>
      <c r="D340" s="214" t="s">
        <v>119</v>
      </c>
      <c r="E340" s="215" t="s">
        <v>386</v>
      </c>
      <c r="F340" s="216" t="s">
        <v>387</v>
      </c>
      <c r="G340" s="217" t="s">
        <v>140</v>
      </c>
      <c r="H340" s="218">
        <v>64</v>
      </c>
      <c r="I340" s="219"/>
      <c r="J340" s="220">
        <f>ROUND(I340*H340,2)</f>
        <v>0</v>
      </c>
      <c r="K340" s="216" t="s">
        <v>123</v>
      </c>
      <c r="L340" s="44"/>
      <c r="M340" s="221" t="s">
        <v>1</v>
      </c>
      <c r="N340" s="222" t="s">
        <v>38</v>
      </c>
      <c r="O340" s="91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5" t="s">
        <v>289</v>
      </c>
      <c r="AT340" s="225" t="s">
        <v>119</v>
      </c>
      <c r="AU340" s="225" t="s">
        <v>83</v>
      </c>
      <c r="AY340" s="17" t="s">
        <v>117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7" t="s">
        <v>81</v>
      </c>
      <c r="BK340" s="226">
        <f>ROUND(I340*H340,2)</f>
        <v>0</v>
      </c>
      <c r="BL340" s="17" t="s">
        <v>289</v>
      </c>
      <c r="BM340" s="225" t="s">
        <v>388</v>
      </c>
    </row>
    <row r="341" s="2" customFormat="1">
      <c r="A341" s="38"/>
      <c r="B341" s="39"/>
      <c r="C341" s="40"/>
      <c r="D341" s="227" t="s">
        <v>125</v>
      </c>
      <c r="E341" s="40"/>
      <c r="F341" s="228" t="s">
        <v>389</v>
      </c>
      <c r="G341" s="40"/>
      <c r="H341" s="40"/>
      <c r="I341" s="229"/>
      <c r="J341" s="40"/>
      <c r="K341" s="40"/>
      <c r="L341" s="44"/>
      <c r="M341" s="230"/>
      <c r="N341" s="231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125</v>
      </c>
      <c r="AU341" s="17" t="s">
        <v>83</v>
      </c>
    </row>
    <row r="342" s="2" customFormat="1">
      <c r="A342" s="38"/>
      <c r="B342" s="39"/>
      <c r="C342" s="40"/>
      <c r="D342" s="232" t="s">
        <v>127</v>
      </c>
      <c r="E342" s="40"/>
      <c r="F342" s="233" t="s">
        <v>390</v>
      </c>
      <c r="G342" s="40"/>
      <c r="H342" s="40"/>
      <c r="I342" s="229"/>
      <c r="J342" s="40"/>
      <c r="K342" s="40"/>
      <c r="L342" s="44"/>
      <c r="M342" s="230"/>
      <c r="N342" s="231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127</v>
      </c>
      <c r="AU342" s="17" t="s">
        <v>83</v>
      </c>
    </row>
    <row r="343" s="13" customFormat="1">
      <c r="A343" s="13"/>
      <c r="B343" s="234"/>
      <c r="C343" s="235"/>
      <c r="D343" s="227" t="s">
        <v>129</v>
      </c>
      <c r="E343" s="236" t="s">
        <v>1</v>
      </c>
      <c r="F343" s="237" t="s">
        <v>289</v>
      </c>
      <c r="G343" s="235"/>
      <c r="H343" s="238">
        <v>64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129</v>
      </c>
      <c r="AU343" s="244" t="s">
        <v>83</v>
      </c>
      <c r="AV343" s="13" t="s">
        <v>83</v>
      </c>
      <c r="AW343" s="13" t="s">
        <v>30</v>
      </c>
      <c r="AX343" s="13" t="s">
        <v>73</v>
      </c>
      <c r="AY343" s="244" t="s">
        <v>117</v>
      </c>
    </row>
    <row r="344" s="14" customFormat="1">
      <c r="A344" s="14"/>
      <c r="B344" s="245"/>
      <c r="C344" s="246"/>
      <c r="D344" s="227" t="s">
        <v>129</v>
      </c>
      <c r="E344" s="247" t="s">
        <v>1</v>
      </c>
      <c r="F344" s="248" t="s">
        <v>131</v>
      </c>
      <c r="G344" s="246"/>
      <c r="H344" s="249">
        <v>64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129</v>
      </c>
      <c r="AU344" s="255" t="s">
        <v>83</v>
      </c>
      <c r="AV344" s="14" t="s">
        <v>124</v>
      </c>
      <c r="AW344" s="14" t="s">
        <v>30</v>
      </c>
      <c r="AX344" s="14" t="s">
        <v>81</v>
      </c>
      <c r="AY344" s="255" t="s">
        <v>117</v>
      </c>
    </row>
    <row r="345" s="2" customFormat="1" ht="16.5" customHeight="1">
      <c r="A345" s="38"/>
      <c r="B345" s="39"/>
      <c r="C345" s="256" t="s">
        <v>391</v>
      </c>
      <c r="D345" s="256" t="s">
        <v>203</v>
      </c>
      <c r="E345" s="257" t="s">
        <v>392</v>
      </c>
      <c r="F345" s="258" t="s">
        <v>393</v>
      </c>
      <c r="G345" s="259" t="s">
        <v>140</v>
      </c>
      <c r="H345" s="260">
        <v>70.400000000000006</v>
      </c>
      <c r="I345" s="261"/>
      <c r="J345" s="262">
        <f>ROUND(I345*H345,2)</f>
        <v>0</v>
      </c>
      <c r="K345" s="258" t="s">
        <v>123</v>
      </c>
      <c r="L345" s="263"/>
      <c r="M345" s="264" t="s">
        <v>1</v>
      </c>
      <c r="N345" s="265" t="s">
        <v>38</v>
      </c>
      <c r="O345" s="91"/>
      <c r="P345" s="223">
        <f>O345*H345</f>
        <v>0</v>
      </c>
      <c r="Q345" s="223">
        <v>0.00021000000000000001</v>
      </c>
      <c r="R345" s="223">
        <f>Q345*H345</f>
        <v>0.014784000000000002</v>
      </c>
      <c r="S345" s="223">
        <v>0</v>
      </c>
      <c r="T345" s="224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5" t="s">
        <v>325</v>
      </c>
      <c r="AT345" s="225" t="s">
        <v>203</v>
      </c>
      <c r="AU345" s="225" t="s">
        <v>83</v>
      </c>
      <c r="AY345" s="17" t="s">
        <v>117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7" t="s">
        <v>81</v>
      </c>
      <c r="BK345" s="226">
        <f>ROUND(I345*H345,2)</f>
        <v>0</v>
      </c>
      <c r="BL345" s="17" t="s">
        <v>289</v>
      </c>
      <c r="BM345" s="225" t="s">
        <v>394</v>
      </c>
    </row>
    <row r="346" s="2" customFormat="1">
      <c r="A346" s="38"/>
      <c r="B346" s="39"/>
      <c r="C346" s="40"/>
      <c r="D346" s="227" t="s">
        <v>125</v>
      </c>
      <c r="E346" s="40"/>
      <c r="F346" s="228" t="s">
        <v>393</v>
      </c>
      <c r="G346" s="40"/>
      <c r="H346" s="40"/>
      <c r="I346" s="229"/>
      <c r="J346" s="40"/>
      <c r="K346" s="40"/>
      <c r="L346" s="44"/>
      <c r="M346" s="230"/>
      <c r="N346" s="231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125</v>
      </c>
      <c r="AU346" s="17" t="s">
        <v>83</v>
      </c>
    </row>
    <row r="347" s="13" customFormat="1">
      <c r="A347" s="13"/>
      <c r="B347" s="234"/>
      <c r="C347" s="235"/>
      <c r="D347" s="227" t="s">
        <v>129</v>
      </c>
      <c r="E347" s="236" t="s">
        <v>1</v>
      </c>
      <c r="F347" s="237" t="s">
        <v>395</v>
      </c>
      <c r="G347" s="235"/>
      <c r="H347" s="238">
        <v>70.400000000000006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129</v>
      </c>
      <c r="AU347" s="244" t="s">
        <v>83</v>
      </c>
      <c r="AV347" s="13" t="s">
        <v>83</v>
      </c>
      <c r="AW347" s="13" t="s">
        <v>30</v>
      </c>
      <c r="AX347" s="13" t="s">
        <v>73</v>
      </c>
      <c r="AY347" s="244" t="s">
        <v>117</v>
      </c>
    </row>
    <row r="348" s="14" customFormat="1">
      <c r="A348" s="14"/>
      <c r="B348" s="245"/>
      <c r="C348" s="246"/>
      <c r="D348" s="227" t="s">
        <v>129</v>
      </c>
      <c r="E348" s="247" t="s">
        <v>1</v>
      </c>
      <c r="F348" s="248" t="s">
        <v>131</v>
      </c>
      <c r="G348" s="246"/>
      <c r="H348" s="249">
        <v>70.400000000000006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129</v>
      </c>
      <c r="AU348" s="255" t="s">
        <v>83</v>
      </c>
      <c r="AV348" s="14" t="s">
        <v>124</v>
      </c>
      <c r="AW348" s="14" t="s">
        <v>30</v>
      </c>
      <c r="AX348" s="14" t="s">
        <v>81</v>
      </c>
      <c r="AY348" s="255" t="s">
        <v>117</v>
      </c>
    </row>
    <row r="349" s="2" customFormat="1" ht="16.5" customHeight="1">
      <c r="A349" s="38"/>
      <c r="B349" s="39"/>
      <c r="C349" s="214" t="s">
        <v>253</v>
      </c>
      <c r="D349" s="214" t="s">
        <v>119</v>
      </c>
      <c r="E349" s="215" t="s">
        <v>396</v>
      </c>
      <c r="F349" s="216" t="s">
        <v>397</v>
      </c>
      <c r="G349" s="217" t="s">
        <v>211</v>
      </c>
      <c r="H349" s="218">
        <v>38</v>
      </c>
      <c r="I349" s="219"/>
      <c r="J349" s="220">
        <f>ROUND(I349*H349,2)</f>
        <v>0</v>
      </c>
      <c r="K349" s="216" t="s">
        <v>123</v>
      </c>
      <c r="L349" s="44"/>
      <c r="M349" s="221" t="s">
        <v>1</v>
      </c>
      <c r="N349" s="222" t="s">
        <v>38</v>
      </c>
      <c r="O349" s="91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5" t="s">
        <v>289</v>
      </c>
      <c r="AT349" s="225" t="s">
        <v>119</v>
      </c>
      <c r="AU349" s="225" t="s">
        <v>83</v>
      </c>
      <c r="AY349" s="17" t="s">
        <v>117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7" t="s">
        <v>81</v>
      </c>
      <c r="BK349" s="226">
        <f>ROUND(I349*H349,2)</f>
        <v>0</v>
      </c>
      <c r="BL349" s="17" t="s">
        <v>289</v>
      </c>
      <c r="BM349" s="225" t="s">
        <v>398</v>
      </c>
    </row>
    <row r="350" s="2" customFormat="1">
      <c r="A350" s="38"/>
      <c r="B350" s="39"/>
      <c r="C350" s="40"/>
      <c r="D350" s="227" t="s">
        <v>125</v>
      </c>
      <c r="E350" s="40"/>
      <c r="F350" s="228" t="s">
        <v>399</v>
      </c>
      <c r="G350" s="40"/>
      <c r="H350" s="40"/>
      <c r="I350" s="229"/>
      <c r="J350" s="40"/>
      <c r="K350" s="40"/>
      <c r="L350" s="44"/>
      <c r="M350" s="230"/>
      <c r="N350" s="231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125</v>
      </c>
      <c r="AU350" s="17" t="s">
        <v>83</v>
      </c>
    </row>
    <row r="351" s="2" customFormat="1">
      <c r="A351" s="38"/>
      <c r="B351" s="39"/>
      <c r="C351" s="40"/>
      <c r="D351" s="232" t="s">
        <v>127</v>
      </c>
      <c r="E351" s="40"/>
      <c r="F351" s="233" t="s">
        <v>400</v>
      </c>
      <c r="G351" s="40"/>
      <c r="H351" s="40"/>
      <c r="I351" s="229"/>
      <c r="J351" s="40"/>
      <c r="K351" s="40"/>
      <c r="L351" s="44"/>
      <c r="M351" s="230"/>
      <c r="N351" s="231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127</v>
      </c>
      <c r="AU351" s="17" t="s">
        <v>83</v>
      </c>
    </row>
    <row r="352" s="13" customFormat="1">
      <c r="A352" s="13"/>
      <c r="B352" s="234"/>
      <c r="C352" s="235"/>
      <c r="D352" s="227" t="s">
        <v>129</v>
      </c>
      <c r="E352" s="236" t="s">
        <v>1</v>
      </c>
      <c r="F352" s="237" t="s">
        <v>229</v>
      </c>
      <c r="G352" s="235"/>
      <c r="H352" s="238">
        <v>38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129</v>
      </c>
      <c r="AU352" s="244" t="s">
        <v>83</v>
      </c>
      <c r="AV352" s="13" t="s">
        <v>83</v>
      </c>
      <c r="AW352" s="13" t="s">
        <v>30</v>
      </c>
      <c r="AX352" s="13" t="s">
        <v>73</v>
      </c>
      <c r="AY352" s="244" t="s">
        <v>117</v>
      </c>
    </row>
    <row r="353" s="14" customFormat="1">
      <c r="A353" s="14"/>
      <c r="B353" s="245"/>
      <c r="C353" s="246"/>
      <c r="D353" s="227" t="s">
        <v>129</v>
      </c>
      <c r="E353" s="247" t="s">
        <v>1</v>
      </c>
      <c r="F353" s="248" t="s">
        <v>131</v>
      </c>
      <c r="G353" s="246"/>
      <c r="H353" s="249">
        <v>38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129</v>
      </c>
      <c r="AU353" s="255" t="s">
        <v>83</v>
      </c>
      <c r="AV353" s="14" t="s">
        <v>124</v>
      </c>
      <c r="AW353" s="14" t="s">
        <v>30</v>
      </c>
      <c r="AX353" s="14" t="s">
        <v>81</v>
      </c>
      <c r="AY353" s="255" t="s">
        <v>117</v>
      </c>
    </row>
    <row r="354" s="2" customFormat="1" ht="16.5" customHeight="1">
      <c r="A354" s="38"/>
      <c r="B354" s="39"/>
      <c r="C354" s="256" t="s">
        <v>401</v>
      </c>
      <c r="D354" s="256" t="s">
        <v>203</v>
      </c>
      <c r="E354" s="257" t="s">
        <v>402</v>
      </c>
      <c r="F354" s="258" t="s">
        <v>403</v>
      </c>
      <c r="G354" s="259" t="s">
        <v>211</v>
      </c>
      <c r="H354" s="260">
        <v>38</v>
      </c>
      <c r="I354" s="261"/>
      <c r="J354" s="262">
        <f>ROUND(I354*H354,2)</f>
        <v>0</v>
      </c>
      <c r="K354" s="258" t="s">
        <v>123</v>
      </c>
      <c r="L354" s="263"/>
      <c r="M354" s="264" t="s">
        <v>1</v>
      </c>
      <c r="N354" s="265" t="s">
        <v>38</v>
      </c>
      <c r="O354" s="91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5" t="s">
        <v>325</v>
      </c>
      <c r="AT354" s="225" t="s">
        <v>203</v>
      </c>
      <c r="AU354" s="225" t="s">
        <v>83</v>
      </c>
      <c r="AY354" s="17" t="s">
        <v>117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7" t="s">
        <v>81</v>
      </c>
      <c r="BK354" s="226">
        <f>ROUND(I354*H354,2)</f>
        <v>0</v>
      </c>
      <c r="BL354" s="17" t="s">
        <v>289</v>
      </c>
      <c r="BM354" s="225" t="s">
        <v>404</v>
      </c>
    </row>
    <row r="355" s="2" customFormat="1">
      <c r="A355" s="38"/>
      <c r="B355" s="39"/>
      <c r="C355" s="40"/>
      <c r="D355" s="227" t="s">
        <v>125</v>
      </c>
      <c r="E355" s="40"/>
      <c r="F355" s="228" t="s">
        <v>405</v>
      </c>
      <c r="G355" s="40"/>
      <c r="H355" s="40"/>
      <c r="I355" s="229"/>
      <c r="J355" s="40"/>
      <c r="K355" s="40"/>
      <c r="L355" s="44"/>
      <c r="M355" s="230"/>
      <c r="N355" s="231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125</v>
      </c>
      <c r="AU355" s="17" t="s">
        <v>83</v>
      </c>
    </row>
    <row r="356" s="13" customFormat="1">
      <c r="A356" s="13"/>
      <c r="B356" s="234"/>
      <c r="C356" s="235"/>
      <c r="D356" s="227" t="s">
        <v>129</v>
      </c>
      <c r="E356" s="236" t="s">
        <v>1</v>
      </c>
      <c r="F356" s="237" t="s">
        <v>229</v>
      </c>
      <c r="G356" s="235"/>
      <c r="H356" s="238">
        <v>38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129</v>
      </c>
      <c r="AU356" s="244" t="s">
        <v>83</v>
      </c>
      <c r="AV356" s="13" t="s">
        <v>83</v>
      </c>
      <c r="AW356" s="13" t="s">
        <v>30</v>
      </c>
      <c r="AX356" s="13" t="s">
        <v>73</v>
      </c>
      <c r="AY356" s="244" t="s">
        <v>117</v>
      </c>
    </row>
    <row r="357" s="14" customFormat="1">
      <c r="A357" s="14"/>
      <c r="B357" s="245"/>
      <c r="C357" s="246"/>
      <c r="D357" s="227" t="s">
        <v>129</v>
      </c>
      <c r="E357" s="247" t="s">
        <v>1</v>
      </c>
      <c r="F357" s="248" t="s">
        <v>131</v>
      </c>
      <c r="G357" s="246"/>
      <c r="H357" s="249">
        <v>38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129</v>
      </c>
      <c r="AU357" s="255" t="s">
        <v>83</v>
      </c>
      <c r="AV357" s="14" t="s">
        <v>124</v>
      </c>
      <c r="AW357" s="14" t="s">
        <v>30</v>
      </c>
      <c r="AX357" s="14" t="s">
        <v>81</v>
      </c>
      <c r="AY357" s="255" t="s">
        <v>117</v>
      </c>
    </row>
    <row r="358" s="2" customFormat="1" ht="24.15" customHeight="1">
      <c r="A358" s="38"/>
      <c r="B358" s="39"/>
      <c r="C358" s="214" t="s">
        <v>256</v>
      </c>
      <c r="D358" s="214" t="s">
        <v>119</v>
      </c>
      <c r="E358" s="215" t="s">
        <v>406</v>
      </c>
      <c r="F358" s="216" t="s">
        <v>407</v>
      </c>
      <c r="G358" s="217" t="s">
        <v>211</v>
      </c>
      <c r="H358" s="218">
        <v>211</v>
      </c>
      <c r="I358" s="219"/>
      <c r="J358" s="220">
        <f>ROUND(I358*H358,2)</f>
        <v>0</v>
      </c>
      <c r="K358" s="216" t="s">
        <v>123</v>
      </c>
      <c r="L358" s="44"/>
      <c r="M358" s="221" t="s">
        <v>1</v>
      </c>
      <c r="N358" s="222" t="s">
        <v>38</v>
      </c>
      <c r="O358" s="91"/>
      <c r="P358" s="223">
        <f>O358*H358</f>
        <v>0</v>
      </c>
      <c r="Q358" s="223">
        <v>0</v>
      </c>
      <c r="R358" s="223">
        <f>Q358*H358</f>
        <v>0</v>
      </c>
      <c r="S358" s="223">
        <v>0</v>
      </c>
      <c r="T358" s="224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5" t="s">
        <v>289</v>
      </c>
      <c r="AT358" s="225" t="s">
        <v>119</v>
      </c>
      <c r="AU358" s="225" t="s">
        <v>83</v>
      </c>
      <c r="AY358" s="17" t="s">
        <v>117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7" t="s">
        <v>81</v>
      </c>
      <c r="BK358" s="226">
        <f>ROUND(I358*H358,2)</f>
        <v>0</v>
      </c>
      <c r="BL358" s="17" t="s">
        <v>289</v>
      </c>
      <c r="BM358" s="225" t="s">
        <v>408</v>
      </c>
    </row>
    <row r="359" s="2" customFormat="1">
      <c r="A359" s="38"/>
      <c r="B359" s="39"/>
      <c r="C359" s="40"/>
      <c r="D359" s="227" t="s">
        <v>125</v>
      </c>
      <c r="E359" s="40"/>
      <c r="F359" s="228" t="s">
        <v>409</v>
      </c>
      <c r="G359" s="40"/>
      <c r="H359" s="40"/>
      <c r="I359" s="229"/>
      <c r="J359" s="40"/>
      <c r="K359" s="40"/>
      <c r="L359" s="44"/>
      <c r="M359" s="230"/>
      <c r="N359" s="231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125</v>
      </c>
      <c r="AU359" s="17" t="s">
        <v>83</v>
      </c>
    </row>
    <row r="360" s="2" customFormat="1">
      <c r="A360" s="38"/>
      <c r="B360" s="39"/>
      <c r="C360" s="40"/>
      <c r="D360" s="232" t="s">
        <v>127</v>
      </c>
      <c r="E360" s="40"/>
      <c r="F360" s="233" t="s">
        <v>410</v>
      </c>
      <c r="G360" s="40"/>
      <c r="H360" s="40"/>
      <c r="I360" s="229"/>
      <c r="J360" s="40"/>
      <c r="K360" s="40"/>
      <c r="L360" s="44"/>
      <c r="M360" s="230"/>
      <c r="N360" s="231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127</v>
      </c>
      <c r="AU360" s="17" t="s">
        <v>83</v>
      </c>
    </row>
    <row r="361" s="13" customFormat="1">
      <c r="A361" s="13"/>
      <c r="B361" s="234"/>
      <c r="C361" s="235"/>
      <c r="D361" s="227" t="s">
        <v>129</v>
      </c>
      <c r="E361" s="236" t="s">
        <v>1</v>
      </c>
      <c r="F361" s="237" t="s">
        <v>411</v>
      </c>
      <c r="G361" s="235"/>
      <c r="H361" s="238">
        <v>211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129</v>
      </c>
      <c r="AU361" s="244" t="s">
        <v>83</v>
      </c>
      <c r="AV361" s="13" t="s">
        <v>83</v>
      </c>
      <c r="AW361" s="13" t="s">
        <v>30</v>
      </c>
      <c r="AX361" s="13" t="s">
        <v>73</v>
      </c>
      <c r="AY361" s="244" t="s">
        <v>117</v>
      </c>
    </row>
    <row r="362" s="14" customFormat="1">
      <c r="A362" s="14"/>
      <c r="B362" s="245"/>
      <c r="C362" s="246"/>
      <c r="D362" s="227" t="s">
        <v>129</v>
      </c>
      <c r="E362" s="247" t="s">
        <v>1</v>
      </c>
      <c r="F362" s="248" t="s">
        <v>131</v>
      </c>
      <c r="G362" s="246"/>
      <c r="H362" s="249">
        <v>211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129</v>
      </c>
      <c r="AU362" s="255" t="s">
        <v>83</v>
      </c>
      <c r="AV362" s="14" t="s">
        <v>124</v>
      </c>
      <c r="AW362" s="14" t="s">
        <v>30</v>
      </c>
      <c r="AX362" s="14" t="s">
        <v>81</v>
      </c>
      <c r="AY362" s="255" t="s">
        <v>117</v>
      </c>
    </row>
    <row r="363" s="2" customFormat="1" ht="16.5" customHeight="1">
      <c r="A363" s="38"/>
      <c r="B363" s="39"/>
      <c r="C363" s="214" t="s">
        <v>412</v>
      </c>
      <c r="D363" s="214" t="s">
        <v>119</v>
      </c>
      <c r="E363" s="215" t="s">
        <v>413</v>
      </c>
      <c r="F363" s="216" t="s">
        <v>414</v>
      </c>
      <c r="G363" s="217" t="s">
        <v>211</v>
      </c>
      <c r="H363" s="218">
        <v>20</v>
      </c>
      <c r="I363" s="219"/>
      <c r="J363" s="220">
        <f>ROUND(I363*H363,2)</f>
        <v>0</v>
      </c>
      <c r="K363" s="216" t="s">
        <v>123</v>
      </c>
      <c r="L363" s="44"/>
      <c r="M363" s="221" t="s">
        <v>1</v>
      </c>
      <c r="N363" s="222" t="s">
        <v>38</v>
      </c>
      <c r="O363" s="91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5" t="s">
        <v>289</v>
      </c>
      <c r="AT363" s="225" t="s">
        <v>119</v>
      </c>
      <c r="AU363" s="225" t="s">
        <v>83</v>
      </c>
      <c r="AY363" s="17" t="s">
        <v>117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7" t="s">
        <v>81</v>
      </c>
      <c r="BK363" s="226">
        <f>ROUND(I363*H363,2)</f>
        <v>0</v>
      </c>
      <c r="BL363" s="17" t="s">
        <v>289</v>
      </c>
      <c r="BM363" s="225" t="s">
        <v>415</v>
      </c>
    </row>
    <row r="364" s="2" customFormat="1">
      <c r="A364" s="38"/>
      <c r="B364" s="39"/>
      <c r="C364" s="40"/>
      <c r="D364" s="227" t="s">
        <v>125</v>
      </c>
      <c r="E364" s="40"/>
      <c r="F364" s="228" t="s">
        <v>416</v>
      </c>
      <c r="G364" s="40"/>
      <c r="H364" s="40"/>
      <c r="I364" s="229"/>
      <c r="J364" s="40"/>
      <c r="K364" s="40"/>
      <c r="L364" s="44"/>
      <c r="M364" s="230"/>
      <c r="N364" s="231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125</v>
      </c>
      <c r="AU364" s="17" t="s">
        <v>83</v>
      </c>
    </row>
    <row r="365" s="2" customFormat="1">
      <c r="A365" s="38"/>
      <c r="B365" s="39"/>
      <c r="C365" s="40"/>
      <c r="D365" s="232" t="s">
        <v>127</v>
      </c>
      <c r="E365" s="40"/>
      <c r="F365" s="233" t="s">
        <v>417</v>
      </c>
      <c r="G365" s="40"/>
      <c r="H365" s="40"/>
      <c r="I365" s="229"/>
      <c r="J365" s="40"/>
      <c r="K365" s="40"/>
      <c r="L365" s="44"/>
      <c r="M365" s="230"/>
      <c r="N365" s="231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127</v>
      </c>
      <c r="AU365" s="17" t="s">
        <v>83</v>
      </c>
    </row>
    <row r="366" s="13" customFormat="1">
      <c r="A366" s="13"/>
      <c r="B366" s="234"/>
      <c r="C366" s="235"/>
      <c r="D366" s="227" t="s">
        <v>129</v>
      </c>
      <c r="E366" s="236" t="s">
        <v>1</v>
      </c>
      <c r="F366" s="237" t="s">
        <v>183</v>
      </c>
      <c r="G366" s="235"/>
      <c r="H366" s="238">
        <v>20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129</v>
      </c>
      <c r="AU366" s="244" t="s">
        <v>83</v>
      </c>
      <c r="AV366" s="13" t="s">
        <v>83</v>
      </c>
      <c r="AW366" s="13" t="s">
        <v>30</v>
      </c>
      <c r="AX366" s="13" t="s">
        <v>73</v>
      </c>
      <c r="AY366" s="244" t="s">
        <v>117</v>
      </c>
    </row>
    <row r="367" s="14" customFormat="1">
      <c r="A367" s="14"/>
      <c r="B367" s="245"/>
      <c r="C367" s="246"/>
      <c r="D367" s="227" t="s">
        <v>129</v>
      </c>
      <c r="E367" s="247" t="s">
        <v>1</v>
      </c>
      <c r="F367" s="248" t="s">
        <v>131</v>
      </c>
      <c r="G367" s="246"/>
      <c r="H367" s="249">
        <v>20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129</v>
      </c>
      <c r="AU367" s="255" t="s">
        <v>83</v>
      </c>
      <c r="AV367" s="14" t="s">
        <v>124</v>
      </c>
      <c r="AW367" s="14" t="s">
        <v>30</v>
      </c>
      <c r="AX367" s="14" t="s">
        <v>81</v>
      </c>
      <c r="AY367" s="255" t="s">
        <v>117</v>
      </c>
    </row>
    <row r="368" s="2" customFormat="1" ht="24.15" customHeight="1">
      <c r="A368" s="38"/>
      <c r="B368" s="39"/>
      <c r="C368" s="256" t="s">
        <v>260</v>
      </c>
      <c r="D368" s="256" t="s">
        <v>203</v>
      </c>
      <c r="E368" s="257" t="s">
        <v>418</v>
      </c>
      <c r="F368" s="258" t="s">
        <v>419</v>
      </c>
      <c r="G368" s="259" t="s">
        <v>211</v>
      </c>
      <c r="H368" s="260">
        <v>20</v>
      </c>
      <c r="I368" s="261"/>
      <c r="J368" s="262">
        <f>ROUND(I368*H368,2)</f>
        <v>0</v>
      </c>
      <c r="K368" s="258" t="s">
        <v>123</v>
      </c>
      <c r="L368" s="263"/>
      <c r="M368" s="264" t="s">
        <v>1</v>
      </c>
      <c r="N368" s="265" t="s">
        <v>38</v>
      </c>
      <c r="O368" s="91"/>
      <c r="P368" s="223">
        <f>O368*H368</f>
        <v>0</v>
      </c>
      <c r="Q368" s="223">
        <v>0.00069999999999999999</v>
      </c>
      <c r="R368" s="223">
        <f>Q368*H368</f>
        <v>0.014</v>
      </c>
      <c r="S368" s="223">
        <v>0</v>
      </c>
      <c r="T368" s="224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5" t="s">
        <v>325</v>
      </c>
      <c r="AT368" s="225" t="s">
        <v>203</v>
      </c>
      <c r="AU368" s="225" t="s">
        <v>83</v>
      </c>
      <c r="AY368" s="17" t="s">
        <v>117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7" t="s">
        <v>81</v>
      </c>
      <c r="BK368" s="226">
        <f>ROUND(I368*H368,2)</f>
        <v>0</v>
      </c>
      <c r="BL368" s="17" t="s">
        <v>289</v>
      </c>
      <c r="BM368" s="225" t="s">
        <v>420</v>
      </c>
    </row>
    <row r="369" s="2" customFormat="1">
      <c r="A369" s="38"/>
      <c r="B369" s="39"/>
      <c r="C369" s="40"/>
      <c r="D369" s="227" t="s">
        <v>125</v>
      </c>
      <c r="E369" s="40"/>
      <c r="F369" s="228" t="s">
        <v>419</v>
      </c>
      <c r="G369" s="40"/>
      <c r="H369" s="40"/>
      <c r="I369" s="229"/>
      <c r="J369" s="40"/>
      <c r="K369" s="40"/>
      <c r="L369" s="44"/>
      <c r="M369" s="230"/>
      <c r="N369" s="231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125</v>
      </c>
      <c r="AU369" s="17" t="s">
        <v>83</v>
      </c>
    </row>
    <row r="370" s="13" customFormat="1">
      <c r="A370" s="13"/>
      <c r="B370" s="234"/>
      <c r="C370" s="235"/>
      <c r="D370" s="227" t="s">
        <v>129</v>
      </c>
      <c r="E370" s="236" t="s">
        <v>1</v>
      </c>
      <c r="F370" s="237" t="s">
        <v>183</v>
      </c>
      <c r="G370" s="235"/>
      <c r="H370" s="238">
        <v>20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129</v>
      </c>
      <c r="AU370" s="244" t="s">
        <v>83</v>
      </c>
      <c r="AV370" s="13" t="s">
        <v>83</v>
      </c>
      <c r="AW370" s="13" t="s">
        <v>30</v>
      </c>
      <c r="AX370" s="13" t="s">
        <v>73</v>
      </c>
      <c r="AY370" s="244" t="s">
        <v>117</v>
      </c>
    </row>
    <row r="371" s="14" customFormat="1">
      <c r="A371" s="14"/>
      <c r="B371" s="245"/>
      <c r="C371" s="246"/>
      <c r="D371" s="227" t="s">
        <v>129</v>
      </c>
      <c r="E371" s="247" t="s">
        <v>1</v>
      </c>
      <c r="F371" s="248" t="s">
        <v>131</v>
      </c>
      <c r="G371" s="246"/>
      <c r="H371" s="249">
        <v>20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129</v>
      </c>
      <c r="AU371" s="255" t="s">
        <v>83</v>
      </c>
      <c r="AV371" s="14" t="s">
        <v>124</v>
      </c>
      <c r="AW371" s="14" t="s">
        <v>30</v>
      </c>
      <c r="AX371" s="14" t="s">
        <v>81</v>
      </c>
      <c r="AY371" s="255" t="s">
        <v>117</v>
      </c>
    </row>
    <row r="372" s="2" customFormat="1" ht="16.5" customHeight="1">
      <c r="A372" s="38"/>
      <c r="B372" s="39"/>
      <c r="C372" s="214" t="s">
        <v>421</v>
      </c>
      <c r="D372" s="214" t="s">
        <v>119</v>
      </c>
      <c r="E372" s="215" t="s">
        <v>422</v>
      </c>
      <c r="F372" s="216" t="s">
        <v>423</v>
      </c>
      <c r="G372" s="217" t="s">
        <v>211</v>
      </c>
      <c r="H372" s="218">
        <v>8</v>
      </c>
      <c r="I372" s="219"/>
      <c r="J372" s="220">
        <f>ROUND(I372*H372,2)</f>
        <v>0</v>
      </c>
      <c r="K372" s="216" t="s">
        <v>123</v>
      </c>
      <c r="L372" s="44"/>
      <c r="M372" s="221" t="s">
        <v>1</v>
      </c>
      <c r="N372" s="222" t="s">
        <v>38</v>
      </c>
      <c r="O372" s="91"/>
      <c r="P372" s="223">
        <f>O372*H372</f>
        <v>0</v>
      </c>
      <c r="Q372" s="223">
        <v>0</v>
      </c>
      <c r="R372" s="223">
        <f>Q372*H372</f>
        <v>0</v>
      </c>
      <c r="S372" s="223">
        <v>0</v>
      </c>
      <c r="T372" s="224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5" t="s">
        <v>289</v>
      </c>
      <c r="AT372" s="225" t="s">
        <v>119</v>
      </c>
      <c r="AU372" s="225" t="s">
        <v>83</v>
      </c>
      <c r="AY372" s="17" t="s">
        <v>117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7" t="s">
        <v>81</v>
      </c>
      <c r="BK372" s="226">
        <f>ROUND(I372*H372,2)</f>
        <v>0</v>
      </c>
      <c r="BL372" s="17" t="s">
        <v>289</v>
      </c>
      <c r="BM372" s="225" t="s">
        <v>424</v>
      </c>
    </row>
    <row r="373" s="2" customFormat="1">
      <c r="A373" s="38"/>
      <c r="B373" s="39"/>
      <c r="C373" s="40"/>
      <c r="D373" s="227" t="s">
        <v>125</v>
      </c>
      <c r="E373" s="40"/>
      <c r="F373" s="228" t="s">
        <v>425</v>
      </c>
      <c r="G373" s="40"/>
      <c r="H373" s="40"/>
      <c r="I373" s="229"/>
      <c r="J373" s="40"/>
      <c r="K373" s="40"/>
      <c r="L373" s="44"/>
      <c r="M373" s="230"/>
      <c r="N373" s="231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125</v>
      </c>
      <c r="AU373" s="17" t="s">
        <v>83</v>
      </c>
    </row>
    <row r="374" s="2" customFormat="1">
      <c r="A374" s="38"/>
      <c r="B374" s="39"/>
      <c r="C374" s="40"/>
      <c r="D374" s="232" t="s">
        <v>127</v>
      </c>
      <c r="E374" s="40"/>
      <c r="F374" s="233" t="s">
        <v>426</v>
      </c>
      <c r="G374" s="40"/>
      <c r="H374" s="40"/>
      <c r="I374" s="229"/>
      <c r="J374" s="40"/>
      <c r="K374" s="40"/>
      <c r="L374" s="44"/>
      <c r="M374" s="230"/>
      <c r="N374" s="231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127</v>
      </c>
      <c r="AU374" s="17" t="s">
        <v>83</v>
      </c>
    </row>
    <row r="375" s="13" customFormat="1">
      <c r="A375" s="13"/>
      <c r="B375" s="234"/>
      <c r="C375" s="235"/>
      <c r="D375" s="227" t="s">
        <v>129</v>
      </c>
      <c r="E375" s="236" t="s">
        <v>1</v>
      </c>
      <c r="F375" s="237" t="s">
        <v>147</v>
      </c>
      <c r="G375" s="235"/>
      <c r="H375" s="238">
        <v>8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129</v>
      </c>
      <c r="AU375" s="244" t="s">
        <v>83</v>
      </c>
      <c r="AV375" s="13" t="s">
        <v>83</v>
      </c>
      <c r="AW375" s="13" t="s">
        <v>30</v>
      </c>
      <c r="AX375" s="13" t="s">
        <v>73</v>
      </c>
      <c r="AY375" s="244" t="s">
        <v>117</v>
      </c>
    </row>
    <row r="376" s="14" customFormat="1">
      <c r="A376" s="14"/>
      <c r="B376" s="245"/>
      <c r="C376" s="246"/>
      <c r="D376" s="227" t="s">
        <v>129</v>
      </c>
      <c r="E376" s="247" t="s">
        <v>1</v>
      </c>
      <c r="F376" s="248" t="s">
        <v>131</v>
      </c>
      <c r="G376" s="246"/>
      <c r="H376" s="249">
        <v>8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129</v>
      </c>
      <c r="AU376" s="255" t="s">
        <v>83</v>
      </c>
      <c r="AV376" s="14" t="s">
        <v>124</v>
      </c>
      <c r="AW376" s="14" t="s">
        <v>30</v>
      </c>
      <c r="AX376" s="14" t="s">
        <v>81</v>
      </c>
      <c r="AY376" s="255" t="s">
        <v>117</v>
      </c>
    </row>
    <row r="377" s="2" customFormat="1" ht="16.5" customHeight="1">
      <c r="A377" s="38"/>
      <c r="B377" s="39"/>
      <c r="C377" s="256" t="s">
        <v>265</v>
      </c>
      <c r="D377" s="256" t="s">
        <v>203</v>
      </c>
      <c r="E377" s="257" t="s">
        <v>427</v>
      </c>
      <c r="F377" s="258" t="s">
        <v>428</v>
      </c>
      <c r="G377" s="259" t="s">
        <v>211</v>
      </c>
      <c r="H377" s="260">
        <v>8</v>
      </c>
      <c r="I377" s="261"/>
      <c r="J377" s="262">
        <f>ROUND(I377*H377,2)</f>
        <v>0</v>
      </c>
      <c r="K377" s="258" t="s">
        <v>123</v>
      </c>
      <c r="L377" s="263"/>
      <c r="M377" s="264" t="s">
        <v>1</v>
      </c>
      <c r="N377" s="265" t="s">
        <v>38</v>
      </c>
      <c r="O377" s="91"/>
      <c r="P377" s="223">
        <f>O377*H377</f>
        <v>0</v>
      </c>
      <c r="Q377" s="223">
        <v>0.00016000000000000001</v>
      </c>
      <c r="R377" s="223">
        <f>Q377*H377</f>
        <v>0.0012800000000000001</v>
      </c>
      <c r="S377" s="223">
        <v>0</v>
      </c>
      <c r="T377" s="224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5" t="s">
        <v>325</v>
      </c>
      <c r="AT377" s="225" t="s">
        <v>203</v>
      </c>
      <c r="AU377" s="225" t="s">
        <v>83</v>
      </c>
      <c r="AY377" s="17" t="s">
        <v>117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7" t="s">
        <v>81</v>
      </c>
      <c r="BK377" s="226">
        <f>ROUND(I377*H377,2)</f>
        <v>0</v>
      </c>
      <c r="BL377" s="17" t="s">
        <v>289</v>
      </c>
      <c r="BM377" s="225" t="s">
        <v>429</v>
      </c>
    </row>
    <row r="378" s="2" customFormat="1">
      <c r="A378" s="38"/>
      <c r="B378" s="39"/>
      <c r="C378" s="40"/>
      <c r="D378" s="227" t="s">
        <v>125</v>
      </c>
      <c r="E378" s="40"/>
      <c r="F378" s="228" t="s">
        <v>428</v>
      </c>
      <c r="G378" s="40"/>
      <c r="H378" s="40"/>
      <c r="I378" s="229"/>
      <c r="J378" s="40"/>
      <c r="K378" s="40"/>
      <c r="L378" s="44"/>
      <c r="M378" s="230"/>
      <c r="N378" s="231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125</v>
      </c>
      <c r="AU378" s="17" t="s">
        <v>83</v>
      </c>
    </row>
    <row r="379" s="13" customFormat="1">
      <c r="A379" s="13"/>
      <c r="B379" s="234"/>
      <c r="C379" s="235"/>
      <c r="D379" s="227" t="s">
        <v>129</v>
      </c>
      <c r="E379" s="236" t="s">
        <v>1</v>
      </c>
      <c r="F379" s="237" t="s">
        <v>147</v>
      </c>
      <c r="G379" s="235"/>
      <c r="H379" s="238">
        <v>8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129</v>
      </c>
      <c r="AU379" s="244" t="s">
        <v>83</v>
      </c>
      <c r="AV379" s="13" t="s">
        <v>83</v>
      </c>
      <c r="AW379" s="13" t="s">
        <v>30</v>
      </c>
      <c r="AX379" s="13" t="s">
        <v>73</v>
      </c>
      <c r="AY379" s="244" t="s">
        <v>117</v>
      </c>
    </row>
    <row r="380" s="14" customFormat="1">
      <c r="A380" s="14"/>
      <c r="B380" s="245"/>
      <c r="C380" s="246"/>
      <c r="D380" s="227" t="s">
        <v>129</v>
      </c>
      <c r="E380" s="247" t="s">
        <v>1</v>
      </c>
      <c r="F380" s="248" t="s">
        <v>131</v>
      </c>
      <c r="G380" s="246"/>
      <c r="H380" s="249">
        <v>8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129</v>
      </c>
      <c r="AU380" s="255" t="s">
        <v>83</v>
      </c>
      <c r="AV380" s="14" t="s">
        <v>124</v>
      </c>
      <c r="AW380" s="14" t="s">
        <v>30</v>
      </c>
      <c r="AX380" s="14" t="s">
        <v>81</v>
      </c>
      <c r="AY380" s="255" t="s">
        <v>117</v>
      </c>
    </row>
    <row r="381" s="2" customFormat="1" ht="16.5" customHeight="1">
      <c r="A381" s="38"/>
      <c r="B381" s="39"/>
      <c r="C381" s="214" t="s">
        <v>430</v>
      </c>
      <c r="D381" s="214" t="s">
        <v>119</v>
      </c>
      <c r="E381" s="215" t="s">
        <v>431</v>
      </c>
      <c r="F381" s="216" t="s">
        <v>432</v>
      </c>
      <c r="G381" s="217" t="s">
        <v>140</v>
      </c>
      <c r="H381" s="218">
        <v>226</v>
      </c>
      <c r="I381" s="219"/>
      <c r="J381" s="220">
        <f>ROUND(I381*H381,2)</f>
        <v>0</v>
      </c>
      <c r="K381" s="216" t="s">
        <v>123</v>
      </c>
      <c r="L381" s="44"/>
      <c r="M381" s="221" t="s">
        <v>1</v>
      </c>
      <c r="N381" s="222" t="s">
        <v>38</v>
      </c>
      <c r="O381" s="91"/>
      <c r="P381" s="223">
        <f>O381*H381</f>
        <v>0</v>
      </c>
      <c r="Q381" s="223">
        <v>5.0000000000000002E-05</v>
      </c>
      <c r="R381" s="223">
        <f>Q381*H381</f>
        <v>0.011300000000000001</v>
      </c>
      <c r="S381" s="223">
        <v>0</v>
      </c>
      <c r="T381" s="224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5" t="s">
        <v>289</v>
      </c>
      <c r="AT381" s="225" t="s">
        <v>119</v>
      </c>
      <c r="AU381" s="225" t="s">
        <v>83</v>
      </c>
      <c r="AY381" s="17" t="s">
        <v>117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7" t="s">
        <v>81</v>
      </c>
      <c r="BK381" s="226">
        <f>ROUND(I381*H381,2)</f>
        <v>0</v>
      </c>
      <c r="BL381" s="17" t="s">
        <v>289</v>
      </c>
      <c r="BM381" s="225" t="s">
        <v>433</v>
      </c>
    </row>
    <row r="382" s="2" customFormat="1">
      <c r="A382" s="38"/>
      <c r="B382" s="39"/>
      <c r="C382" s="40"/>
      <c r="D382" s="227" t="s">
        <v>125</v>
      </c>
      <c r="E382" s="40"/>
      <c r="F382" s="228" t="s">
        <v>434</v>
      </c>
      <c r="G382" s="40"/>
      <c r="H382" s="40"/>
      <c r="I382" s="229"/>
      <c r="J382" s="40"/>
      <c r="K382" s="40"/>
      <c r="L382" s="44"/>
      <c r="M382" s="230"/>
      <c r="N382" s="231"/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125</v>
      </c>
      <c r="AU382" s="17" t="s">
        <v>83</v>
      </c>
    </row>
    <row r="383" s="2" customFormat="1">
      <c r="A383" s="38"/>
      <c r="B383" s="39"/>
      <c r="C383" s="40"/>
      <c r="D383" s="232" t="s">
        <v>127</v>
      </c>
      <c r="E383" s="40"/>
      <c r="F383" s="233" t="s">
        <v>435</v>
      </c>
      <c r="G383" s="40"/>
      <c r="H383" s="40"/>
      <c r="I383" s="229"/>
      <c r="J383" s="40"/>
      <c r="K383" s="40"/>
      <c r="L383" s="44"/>
      <c r="M383" s="230"/>
      <c r="N383" s="231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127</v>
      </c>
      <c r="AU383" s="17" t="s">
        <v>83</v>
      </c>
    </row>
    <row r="384" s="15" customFormat="1">
      <c r="A384" s="15"/>
      <c r="B384" s="267"/>
      <c r="C384" s="268"/>
      <c r="D384" s="227" t="s">
        <v>129</v>
      </c>
      <c r="E384" s="269" t="s">
        <v>1</v>
      </c>
      <c r="F384" s="270" t="s">
        <v>436</v>
      </c>
      <c r="G384" s="268"/>
      <c r="H384" s="269" t="s">
        <v>1</v>
      </c>
      <c r="I384" s="271"/>
      <c r="J384" s="268"/>
      <c r="K384" s="268"/>
      <c r="L384" s="272"/>
      <c r="M384" s="273"/>
      <c r="N384" s="274"/>
      <c r="O384" s="274"/>
      <c r="P384" s="274"/>
      <c r="Q384" s="274"/>
      <c r="R384" s="274"/>
      <c r="S384" s="274"/>
      <c r="T384" s="27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6" t="s">
        <v>129</v>
      </c>
      <c r="AU384" s="276" t="s">
        <v>83</v>
      </c>
      <c r="AV384" s="15" t="s">
        <v>81</v>
      </c>
      <c r="AW384" s="15" t="s">
        <v>30</v>
      </c>
      <c r="AX384" s="15" t="s">
        <v>73</v>
      </c>
      <c r="AY384" s="276" t="s">
        <v>117</v>
      </c>
    </row>
    <row r="385" s="13" customFormat="1">
      <c r="A385" s="13"/>
      <c r="B385" s="234"/>
      <c r="C385" s="235"/>
      <c r="D385" s="227" t="s">
        <v>129</v>
      </c>
      <c r="E385" s="236" t="s">
        <v>1</v>
      </c>
      <c r="F385" s="237" t="s">
        <v>437</v>
      </c>
      <c r="G385" s="235"/>
      <c r="H385" s="238">
        <v>120</v>
      </c>
      <c r="I385" s="239"/>
      <c r="J385" s="235"/>
      <c r="K385" s="235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129</v>
      </c>
      <c r="AU385" s="244" t="s">
        <v>83</v>
      </c>
      <c r="AV385" s="13" t="s">
        <v>83</v>
      </c>
      <c r="AW385" s="13" t="s">
        <v>30</v>
      </c>
      <c r="AX385" s="13" t="s">
        <v>73</v>
      </c>
      <c r="AY385" s="244" t="s">
        <v>117</v>
      </c>
    </row>
    <row r="386" s="15" customFormat="1">
      <c r="A386" s="15"/>
      <c r="B386" s="267"/>
      <c r="C386" s="268"/>
      <c r="D386" s="227" t="s">
        <v>129</v>
      </c>
      <c r="E386" s="269" t="s">
        <v>1</v>
      </c>
      <c r="F386" s="270" t="s">
        <v>438</v>
      </c>
      <c r="G386" s="268"/>
      <c r="H386" s="269" t="s">
        <v>1</v>
      </c>
      <c r="I386" s="271"/>
      <c r="J386" s="268"/>
      <c r="K386" s="268"/>
      <c r="L386" s="272"/>
      <c r="M386" s="273"/>
      <c r="N386" s="274"/>
      <c r="O386" s="274"/>
      <c r="P386" s="274"/>
      <c r="Q386" s="274"/>
      <c r="R386" s="274"/>
      <c r="S386" s="274"/>
      <c r="T386" s="27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6" t="s">
        <v>129</v>
      </c>
      <c r="AU386" s="276" t="s">
        <v>83</v>
      </c>
      <c r="AV386" s="15" t="s">
        <v>81</v>
      </c>
      <c r="AW386" s="15" t="s">
        <v>30</v>
      </c>
      <c r="AX386" s="15" t="s">
        <v>73</v>
      </c>
      <c r="AY386" s="276" t="s">
        <v>117</v>
      </c>
    </row>
    <row r="387" s="13" customFormat="1">
      <c r="A387" s="13"/>
      <c r="B387" s="234"/>
      <c r="C387" s="235"/>
      <c r="D387" s="227" t="s">
        <v>129</v>
      </c>
      <c r="E387" s="236" t="s">
        <v>1</v>
      </c>
      <c r="F387" s="237" t="s">
        <v>415</v>
      </c>
      <c r="G387" s="235"/>
      <c r="H387" s="238">
        <v>106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129</v>
      </c>
      <c r="AU387" s="244" t="s">
        <v>83</v>
      </c>
      <c r="AV387" s="13" t="s">
        <v>83</v>
      </c>
      <c r="AW387" s="13" t="s">
        <v>30</v>
      </c>
      <c r="AX387" s="13" t="s">
        <v>73</v>
      </c>
      <c r="AY387" s="244" t="s">
        <v>117</v>
      </c>
    </row>
    <row r="388" s="14" customFormat="1">
      <c r="A388" s="14"/>
      <c r="B388" s="245"/>
      <c r="C388" s="246"/>
      <c r="D388" s="227" t="s">
        <v>129</v>
      </c>
      <c r="E388" s="247" t="s">
        <v>1</v>
      </c>
      <c r="F388" s="248" t="s">
        <v>131</v>
      </c>
      <c r="G388" s="246"/>
      <c r="H388" s="249">
        <v>226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129</v>
      </c>
      <c r="AU388" s="255" t="s">
        <v>83</v>
      </c>
      <c r="AV388" s="14" t="s">
        <v>124</v>
      </c>
      <c r="AW388" s="14" t="s">
        <v>30</v>
      </c>
      <c r="AX388" s="14" t="s">
        <v>81</v>
      </c>
      <c r="AY388" s="255" t="s">
        <v>117</v>
      </c>
    </row>
    <row r="389" s="2" customFormat="1" ht="16.5" customHeight="1">
      <c r="A389" s="38"/>
      <c r="B389" s="39"/>
      <c r="C389" s="256" t="s">
        <v>272</v>
      </c>
      <c r="D389" s="256" t="s">
        <v>203</v>
      </c>
      <c r="E389" s="257" t="s">
        <v>439</v>
      </c>
      <c r="F389" s="258" t="s">
        <v>440</v>
      </c>
      <c r="G389" s="259" t="s">
        <v>441</v>
      </c>
      <c r="H389" s="260">
        <v>125.40000000000001</v>
      </c>
      <c r="I389" s="261"/>
      <c r="J389" s="262">
        <f>ROUND(I389*H389,2)</f>
        <v>0</v>
      </c>
      <c r="K389" s="258" t="s">
        <v>123</v>
      </c>
      <c r="L389" s="263"/>
      <c r="M389" s="264" t="s">
        <v>1</v>
      </c>
      <c r="N389" s="265" t="s">
        <v>38</v>
      </c>
      <c r="O389" s="91"/>
      <c r="P389" s="223">
        <f>O389*H389</f>
        <v>0</v>
      </c>
      <c r="Q389" s="223">
        <v>0.001</v>
      </c>
      <c r="R389" s="223">
        <f>Q389*H389</f>
        <v>0.12540000000000001</v>
      </c>
      <c r="S389" s="223">
        <v>0</v>
      </c>
      <c r="T389" s="224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5" t="s">
        <v>325</v>
      </c>
      <c r="AT389" s="225" t="s">
        <v>203</v>
      </c>
      <c r="AU389" s="225" t="s">
        <v>83</v>
      </c>
      <c r="AY389" s="17" t="s">
        <v>117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7" t="s">
        <v>81</v>
      </c>
      <c r="BK389" s="226">
        <f>ROUND(I389*H389,2)</f>
        <v>0</v>
      </c>
      <c r="BL389" s="17" t="s">
        <v>289</v>
      </c>
      <c r="BM389" s="225" t="s">
        <v>442</v>
      </c>
    </row>
    <row r="390" s="2" customFormat="1">
      <c r="A390" s="38"/>
      <c r="B390" s="39"/>
      <c r="C390" s="40"/>
      <c r="D390" s="227" t="s">
        <v>125</v>
      </c>
      <c r="E390" s="40"/>
      <c r="F390" s="228" t="s">
        <v>440</v>
      </c>
      <c r="G390" s="40"/>
      <c r="H390" s="40"/>
      <c r="I390" s="229"/>
      <c r="J390" s="40"/>
      <c r="K390" s="40"/>
      <c r="L390" s="44"/>
      <c r="M390" s="230"/>
      <c r="N390" s="231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125</v>
      </c>
      <c r="AU390" s="17" t="s">
        <v>83</v>
      </c>
    </row>
    <row r="391" s="13" customFormat="1">
      <c r="A391" s="13"/>
      <c r="B391" s="234"/>
      <c r="C391" s="235"/>
      <c r="D391" s="227" t="s">
        <v>129</v>
      </c>
      <c r="E391" s="236" t="s">
        <v>1</v>
      </c>
      <c r="F391" s="237" t="s">
        <v>443</v>
      </c>
      <c r="G391" s="235"/>
      <c r="H391" s="238">
        <v>125.40000000000001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129</v>
      </c>
      <c r="AU391" s="244" t="s">
        <v>83</v>
      </c>
      <c r="AV391" s="13" t="s">
        <v>83</v>
      </c>
      <c r="AW391" s="13" t="s">
        <v>30</v>
      </c>
      <c r="AX391" s="13" t="s">
        <v>73</v>
      </c>
      <c r="AY391" s="244" t="s">
        <v>117</v>
      </c>
    </row>
    <row r="392" s="14" customFormat="1">
      <c r="A392" s="14"/>
      <c r="B392" s="245"/>
      <c r="C392" s="246"/>
      <c r="D392" s="227" t="s">
        <v>129</v>
      </c>
      <c r="E392" s="247" t="s">
        <v>1</v>
      </c>
      <c r="F392" s="248" t="s">
        <v>131</v>
      </c>
      <c r="G392" s="246"/>
      <c r="H392" s="249">
        <v>125.40000000000001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129</v>
      </c>
      <c r="AU392" s="255" t="s">
        <v>83</v>
      </c>
      <c r="AV392" s="14" t="s">
        <v>124</v>
      </c>
      <c r="AW392" s="14" t="s">
        <v>30</v>
      </c>
      <c r="AX392" s="14" t="s">
        <v>81</v>
      </c>
      <c r="AY392" s="255" t="s">
        <v>117</v>
      </c>
    </row>
    <row r="393" s="2" customFormat="1" ht="16.5" customHeight="1">
      <c r="A393" s="38"/>
      <c r="B393" s="39"/>
      <c r="C393" s="256" t="s">
        <v>444</v>
      </c>
      <c r="D393" s="256" t="s">
        <v>203</v>
      </c>
      <c r="E393" s="257" t="s">
        <v>445</v>
      </c>
      <c r="F393" s="258" t="s">
        <v>446</v>
      </c>
      <c r="G393" s="259" t="s">
        <v>441</v>
      </c>
      <c r="H393" s="260">
        <v>72.299999999999997</v>
      </c>
      <c r="I393" s="261"/>
      <c r="J393" s="262">
        <f>ROUND(I393*H393,2)</f>
        <v>0</v>
      </c>
      <c r="K393" s="258" t="s">
        <v>123</v>
      </c>
      <c r="L393" s="263"/>
      <c r="M393" s="264" t="s">
        <v>1</v>
      </c>
      <c r="N393" s="265" t="s">
        <v>38</v>
      </c>
      <c r="O393" s="91"/>
      <c r="P393" s="223">
        <f>O393*H393</f>
        <v>0</v>
      </c>
      <c r="Q393" s="223">
        <v>0.001</v>
      </c>
      <c r="R393" s="223">
        <f>Q393*H393</f>
        <v>0.072300000000000003</v>
      </c>
      <c r="S393" s="223">
        <v>0</v>
      </c>
      <c r="T393" s="224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5" t="s">
        <v>325</v>
      </c>
      <c r="AT393" s="225" t="s">
        <v>203</v>
      </c>
      <c r="AU393" s="225" t="s">
        <v>83</v>
      </c>
      <c r="AY393" s="17" t="s">
        <v>117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7" t="s">
        <v>81</v>
      </c>
      <c r="BK393" s="226">
        <f>ROUND(I393*H393,2)</f>
        <v>0</v>
      </c>
      <c r="BL393" s="17" t="s">
        <v>289</v>
      </c>
      <c r="BM393" s="225" t="s">
        <v>447</v>
      </c>
    </row>
    <row r="394" s="2" customFormat="1">
      <c r="A394" s="38"/>
      <c r="B394" s="39"/>
      <c r="C394" s="40"/>
      <c r="D394" s="227" t="s">
        <v>125</v>
      </c>
      <c r="E394" s="40"/>
      <c r="F394" s="228" t="s">
        <v>446</v>
      </c>
      <c r="G394" s="40"/>
      <c r="H394" s="40"/>
      <c r="I394" s="229"/>
      <c r="J394" s="40"/>
      <c r="K394" s="40"/>
      <c r="L394" s="44"/>
      <c r="M394" s="230"/>
      <c r="N394" s="231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125</v>
      </c>
      <c r="AU394" s="17" t="s">
        <v>83</v>
      </c>
    </row>
    <row r="395" s="2" customFormat="1" ht="24.15" customHeight="1">
      <c r="A395" s="38"/>
      <c r="B395" s="39"/>
      <c r="C395" s="214" t="s">
        <v>277</v>
      </c>
      <c r="D395" s="214" t="s">
        <v>119</v>
      </c>
      <c r="E395" s="215" t="s">
        <v>448</v>
      </c>
      <c r="F395" s="216" t="s">
        <v>449</v>
      </c>
      <c r="G395" s="217" t="s">
        <v>140</v>
      </c>
      <c r="H395" s="218">
        <v>8</v>
      </c>
      <c r="I395" s="219"/>
      <c r="J395" s="220">
        <f>ROUND(I395*H395,2)</f>
        <v>0</v>
      </c>
      <c r="K395" s="216" t="s">
        <v>123</v>
      </c>
      <c r="L395" s="44"/>
      <c r="M395" s="221" t="s">
        <v>1</v>
      </c>
      <c r="N395" s="222" t="s">
        <v>38</v>
      </c>
      <c r="O395" s="91"/>
      <c r="P395" s="223">
        <f>O395*H395</f>
        <v>0</v>
      </c>
      <c r="Q395" s="223">
        <v>0</v>
      </c>
      <c r="R395" s="223">
        <f>Q395*H395</f>
        <v>0</v>
      </c>
      <c r="S395" s="223">
        <v>0</v>
      </c>
      <c r="T395" s="224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5" t="s">
        <v>289</v>
      </c>
      <c r="AT395" s="225" t="s">
        <v>119</v>
      </c>
      <c r="AU395" s="225" t="s">
        <v>83</v>
      </c>
      <c r="AY395" s="17" t="s">
        <v>117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7" t="s">
        <v>81</v>
      </c>
      <c r="BK395" s="226">
        <f>ROUND(I395*H395,2)</f>
        <v>0</v>
      </c>
      <c r="BL395" s="17" t="s">
        <v>289</v>
      </c>
      <c r="BM395" s="225" t="s">
        <v>437</v>
      </c>
    </row>
    <row r="396" s="2" customFormat="1">
      <c r="A396" s="38"/>
      <c r="B396" s="39"/>
      <c r="C396" s="40"/>
      <c r="D396" s="227" t="s">
        <v>125</v>
      </c>
      <c r="E396" s="40"/>
      <c r="F396" s="228" t="s">
        <v>450</v>
      </c>
      <c r="G396" s="40"/>
      <c r="H396" s="40"/>
      <c r="I396" s="229"/>
      <c r="J396" s="40"/>
      <c r="K396" s="40"/>
      <c r="L396" s="44"/>
      <c r="M396" s="230"/>
      <c r="N396" s="231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125</v>
      </c>
      <c r="AU396" s="17" t="s">
        <v>83</v>
      </c>
    </row>
    <row r="397" s="2" customFormat="1">
      <c r="A397" s="38"/>
      <c r="B397" s="39"/>
      <c r="C397" s="40"/>
      <c r="D397" s="232" t="s">
        <v>127</v>
      </c>
      <c r="E397" s="40"/>
      <c r="F397" s="233" t="s">
        <v>451</v>
      </c>
      <c r="G397" s="40"/>
      <c r="H397" s="40"/>
      <c r="I397" s="229"/>
      <c r="J397" s="40"/>
      <c r="K397" s="40"/>
      <c r="L397" s="44"/>
      <c r="M397" s="230"/>
      <c r="N397" s="231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127</v>
      </c>
      <c r="AU397" s="17" t="s">
        <v>83</v>
      </c>
    </row>
    <row r="398" s="13" customFormat="1">
      <c r="A398" s="13"/>
      <c r="B398" s="234"/>
      <c r="C398" s="235"/>
      <c r="D398" s="227" t="s">
        <v>129</v>
      </c>
      <c r="E398" s="236" t="s">
        <v>1</v>
      </c>
      <c r="F398" s="237" t="s">
        <v>147</v>
      </c>
      <c r="G398" s="235"/>
      <c r="H398" s="238">
        <v>8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129</v>
      </c>
      <c r="AU398" s="244" t="s">
        <v>83</v>
      </c>
      <c r="AV398" s="13" t="s">
        <v>83</v>
      </c>
      <c r="AW398" s="13" t="s">
        <v>30</v>
      </c>
      <c r="AX398" s="13" t="s">
        <v>73</v>
      </c>
      <c r="AY398" s="244" t="s">
        <v>117</v>
      </c>
    </row>
    <row r="399" s="14" customFormat="1">
      <c r="A399" s="14"/>
      <c r="B399" s="245"/>
      <c r="C399" s="246"/>
      <c r="D399" s="227" t="s">
        <v>129</v>
      </c>
      <c r="E399" s="247" t="s">
        <v>1</v>
      </c>
      <c r="F399" s="248" t="s">
        <v>131</v>
      </c>
      <c r="G399" s="246"/>
      <c r="H399" s="249">
        <v>8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129</v>
      </c>
      <c r="AU399" s="255" t="s">
        <v>83</v>
      </c>
      <c r="AV399" s="14" t="s">
        <v>124</v>
      </c>
      <c r="AW399" s="14" t="s">
        <v>30</v>
      </c>
      <c r="AX399" s="14" t="s">
        <v>81</v>
      </c>
      <c r="AY399" s="255" t="s">
        <v>117</v>
      </c>
    </row>
    <row r="400" s="2" customFormat="1" ht="16.5" customHeight="1">
      <c r="A400" s="38"/>
      <c r="B400" s="39"/>
      <c r="C400" s="256" t="s">
        <v>452</v>
      </c>
      <c r="D400" s="256" t="s">
        <v>203</v>
      </c>
      <c r="E400" s="257" t="s">
        <v>453</v>
      </c>
      <c r="F400" s="258" t="s">
        <v>324</v>
      </c>
      <c r="G400" s="259" t="s">
        <v>140</v>
      </c>
      <c r="H400" s="260">
        <v>8</v>
      </c>
      <c r="I400" s="261"/>
      <c r="J400" s="262">
        <f>ROUND(I400*H400,2)</f>
        <v>0</v>
      </c>
      <c r="K400" s="258" t="s">
        <v>123</v>
      </c>
      <c r="L400" s="263"/>
      <c r="M400" s="264" t="s">
        <v>1</v>
      </c>
      <c r="N400" s="265" t="s">
        <v>38</v>
      </c>
      <c r="O400" s="91"/>
      <c r="P400" s="223">
        <f>O400*H400</f>
        <v>0</v>
      </c>
      <c r="Q400" s="223">
        <v>0.00010000000000000001</v>
      </c>
      <c r="R400" s="223">
        <f>Q400*H400</f>
        <v>0.00080000000000000004</v>
      </c>
      <c r="S400" s="223">
        <v>0</v>
      </c>
      <c r="T400" s="224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5" t="s">
        <v>325</v>
      </c>
      <c r="AT400" s="225" t="s">
        <v>203</v>
      </c>
      <c r="AU400" s="225" t="s">
        <v>83</v>
      </c>
      <c r="AY400" s="17" t="s">
        <v>117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7" t="s">
        <v>81</v>
      </c>
      <c r="BK400" s="226">
        <f>ROUND(I400*H400,2)</f>
        <v>0</v>
      </c>
      <c r="BL400" s="17" t="s">
        <v>289</v>
      </c>
      <c r="BM400" s="225" t="s">
        <v>454</v>
      </c>
    </row>
    <row r="401" s="2" customFormat="1">
      <c r="A401" s="38"/>
      <c r="B401" s="39"/>
      <c r="C401" s="40"/>
      <c r="D401" s="227" t="s">
        <v>125</v>
      </c>
      <c r="E401" s="40"/>
      <c r="F401" s="228" t="s">
        <v>324</v>
      </c>
      <c r="G401" s="40"/>
      <c r="H401" s="40"/>
      <c r="I401" s="229"/>
      <c r="J401" s="40"/>
      <c r="K401" s="40"/>
      <c r="L401" s="44"/>
      <c r="M401" s="230"/>
      <c r="N401" s="231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125</v>
      </c>
      <c r="AU401" s="17" t="s">
        <v>83</v>
      </c>
    </row>
    <row r="402" s="13" customFormat="1">
      <c r="A402" s="13"/>
      <c r="B402" s="234"/>
      <c r="C402" s="235"/>
      <c r="D402" s="227" t="s">
        <v>129</v>
      </c>
      <c r="E402" s="236" t="s">
        <v>1</v>
      </c>
      <c r="F402" s="237" t="s">
        <v>147</v>
      </c>
      <c r="G402" s="235"/>
      <c r="H402" s="238">
        <v>8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129</v>
      </c>
      <c r="AU402" s="244" t="s">
        <v>83</v>
      </c>
      <c r="AV402" s="13" t="s">
        <v>83</v>
      </c>
      <c r="AW402" s="13" t="s">
        <v>30</v>
      </c>
      <c r="AX402" s="13" t="s">
        <v>73</v>
      </c>
      <c r="AY402" s="244" t="s">
        <v>117</v>
      </c>
    </row>
    <row r="403" s="14" customFormat="1">
      <c r="A403" s="14"/>
      <c r="B403" s="245"/>
      <c r="C403" s="246"/>
      <c r="D403" s="227" t="s">
        <v>129</v>
      </c>
      <c r="E403" s="247" t="s">
        <v>1</v>
      </c>
      <c r="F403" s="248" t="s">
        <v>131</v>
      </c>
      <c r="G403" s="246"/>
      <c r="H403" s="249">
        <v>8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129</v>
      </c>
      <c r="AU403" s="255" t="s">
        <v>83</v>
      </c>
      <c r="AV403" s="14" t="s">
        <v>124</v>
      </c>
      <c r="AW403" s="14" t="s">
        <v>30</v>
      </c>
      <c r="AX403" s="14" t="s">
        <v>81</v>
      </c>
      <c r="AY403" s="255" t="s">
        <v>117</v>
      </c>
    </row>
    <row r="404" s="2" customFormat="1" ht="16.5" customHeight="1">
      <c r="A404" s="38"/>
      <c r="B404" s="39"/>
      <c r="C404" s="214" t="s">
        <v>284</v>
      </c>
      <c r="D404" s="214" t="s">
        <v>119</v>
      </c>
      <c r="E404" s="215" t="s">
        <v>455</v>
      </c>
      <c r="F404" s="216" t="s">
        <v>456</v>
      </c>
      <c r="G404" s="217" t="s">
        <v>211</v>
      </c>
      <c r="H404" s="218">
        <v>10</v>
      </c>
      <c r="I404" s="219"/>
      <c r="J404" s="220">
        <f>ROUND(I404*H404,2)</f>
        <v>0</v>
      </c>
      <c r="K404" s="216" t="s">
        <v>123</v>
      </c>
      <c r="L404" s="44"/>
      <c r="M404" s="221" t="s">
        <v>1</v>
      </c>
      <c r="N404" s="222" t="s">
        <v>38</v>
      </c>
      <c r="O404" s="91"/>
      <c r="P404" s="223">
        <f>O404*H404</f>
        <v>0</v>
      </c>
      <c r="Q404" s="223">
        <v>0.001</v>
      </c>
      <c r="R404" s="223">
        <f>Q404*H404</f>
        <v>0.01</v>
      </c>
      <c r="S404" s="223">
        <v>0</v>
      </c>
      <c r="T404" s="224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5" t="s">
        <v>289</v>
      </c>
      <c r="AT404" s="225" t="s">
        <v>119</v>
      </c>
      <c r="AU404" s="225" t="s">
        <v>83</v>
      </c>
      <c r="AY404" s="17" t="s">
        <v>117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7" t="s">
        <v>81</v>
      </c>
      <c r="BK404" s="226">
        <f>ROUND(I404*H404,2)</f>
        <v>0</v>
      </c>
      <c r="BL404" s="17" t="s">
        <v>289</v>
      </c>
      <c r="BM404" s="225" t="s">
        <v>457</v>
      </c>
    </row>
    <row r="405" s="2" customFormat="1">
      <c r="A405" s="38"/>
      <c r="B405" s="39"/>
      <c r="C405" s="40"/>
      <c r="D405" s="227" t="s">
        <v>125</v>
      </c>
      <c r="E405" s="40"/>
      <c r="F405" s="228" t="s">
        <v>458</v>
      </c>
      <c r="G405" s="40"/>
      <c r="H405" s="40"/>
      <c r="I405" s="229"/>
      <c r="J405" s="40"/>
      <c r="K405" s="40"/>
      <c r="L405" s="44"/>
      <c r="M405" s="230"/>
      <c r="N405" s="231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125</v>
      </c>
      <c r="AU405" s="17" t="s">
        <v>83</v>
      </c>
    </row>
    <row r="406" s="2" customFormat="1">
      <c r="A406" s="38"/>
      <c r="B406" s="39"/>
      <c r="C406" s="40"/>
      <c r="D406" s="232" t="s">
        <v>127</v>
      </c>
      <c r="E406" s="40"/>
      <c r="F406" s="233" t="s">
        <v>459</v>
      </c>
      <c r="G406" s="40"/>
      <c r="H406" s="40"/>
      <c r="I406" s="229"/>
      <c r="J406" s="40"/>
      <c r="K406" s="40"/>
      <c r="L406" s="44"/>
      <c r="M406" s="230"/>
      <c r="N406" s="231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127</v>
      </c>
      <c r="AU406" s="17" t="s">
        <v>83</v>
      </c>
    </row>
    <row r="407" s="13" customFormat="1">
      <c r="A407" s="13"/>
      <c r="B407" s="234"/>
      <c r="C407" s="235"/>
      <c r="D407" s="227" t="s">
        <v>129</v>
      </c>
      <c r="E407" s="236" t="s">
        <v>1</v>
      </c>
      <c r="F407" s="237" t="s">
        <v>154</v>
      </c>
      <c r="G407" s="235"/>
      <c r="H407" s="238">
        <v>10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129</v>
      </c>
      <c r="AU407" s="244" t="s">
        <v>83</v>
      </c>
      <c r="AV407" s="13" t="s">
        <v>83</v>
      </c>
      <c r="AW407" s="13" t="s">
        <v>30</v>
      </c>
      <c r="AX407" s="13" t="s">
        <v>73</v>
      </c>
      <c r="AY407" s="244" t="s">
        <v>117</v>
      </c>
    </row>
    <row r="408" s="14" customFormat="1">
      <c r="A408" s="14"/>
      <c r="B408" s="245"/>
      <c r="C408" s="246"/>
      <c r="D408" s="227" t="s">
        <v>129</v>
      </c>
      <c r="E408" s="247" t="s">
        <v>1</v>
      </c>
      <c r="F408" s="248" t="s">
        <v>131</v>
      </c>
      <c r="G408" s="246"/>
      <c r="H408" s="249">
        <v>10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129</v>
      </c>
      <c r="AU408" s="255" t="s">
        <v>83</v>
      </c>
      <c r="AV408" s="14" t="s">
        <v>124</v>
      </c>
      <c r="AW408" s="14" t="s">
        <v>30</v>
      </c>
      <c r="AX408" s="14" t="s">
        <v>81</v>
      </c>
      <c r="AY408" s="255" t="s">
        <v>117</v>
      </c>
    </row>
    <row r="409" s="2" customFormat="1" ht="16.5" customHeight="1">
      <c r="A409" s="38"/>
      <c r="B409" s="39"/>
      <c r="C409" s="214" t="s">
        <v>460</v>
      </c>
      <c r="D409" s="214" t="s">
        <v>119</v>
      </c>
      <c r="E409" s="215" t="s">
        <v>461</v>
      </c>
      <c r="F409" s="216" t="s">
        <v>462</v>
      </c>
      <c r="G409" s="217" t="s">
        <v>211</v>
      </c>
      <c r="H409" s="218">
        <v>14</v>
      </c>
      <c r="I409" s="219"/>
      <c r="J409" s="220">
        <f>ROUND(I409*H409,2)</f>
        <v>0</v>
      </c>
      <c r="K409" s="216" t="s">
        <v>123</v>
      </c>
      <c r="L409" s="44"/>
      <c r="M409" s="221" t="s">
        <v>1</v>
      </c>
      <c r="N409" s="222" t="s">
        <v>38</v>
      </c>
      <c r="O409" s="91"/>
      <c r="P409" s="223">
        <f>O409*H409</f>
        <v>0</v>
      </c>
      <c r="Q409" s="223">
        <v>0</v>
      </c>
      <c r="R409" s="223">
        <f>Q409*H409</f>
        <v>0</v>
      </c>
      <c r="S409" s="223">
        <v>0</v>
      </c>
      <c r="T409" s="224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5" t="s">
        <v>289</v>
      </c>
      <c r="AT409" s="225" t="s">
        <v>119</v>
      </c>
      <c r="AU409" s="225" t="s">
        <v>83</v>
      </c>
      <c r="AY409" s="17" t="s">
        <v>117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7" t="s">
        <v>81</v>
      </c>
      <c r="BK409" s="226">
        <f>ROUND(I409*H409,2)</f>
        <v>0</v>
      </c>
      <c r="BL409" s="17" t="s">
        <v>289</v>
      </c>
      <c r="BM409" s="225" t="s">
        <v>463</v>
      </c>
    </row>
    <row r="410" s="2" customFormat="1">
      <c r="A410" s="38"/>
      <c r="B410" s="39"/>
      <c r="C410" s="40"/>
      <c r="D410" s="227" t="s">
        <v>125</v>
      </c>
      <c r="E410" s="40"/>
      <c r="F410" s="228" t="s">
        <v>464</v>
      </c>
      <c r="G410" s="40"/>
      <c r="H410" s="40"/>
      <c r="I410" s="229"/>
      <c r="J410" s="40"/>
      <c r="K410" s="40"/>
      <c r="L410" s="44"/>
      <c r="M410" s="230"/>
      <c r="N410" s="231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125</v>
      </c>
      <c r="AU410" s="17" t="s">
        <v>83</v>
      </c>
    </row>
    <row r="411" s="2" customFormat="1">
      <c r="A411" s="38"/>
      <c r="B411" s="39"/>
      <c r="C411" s="40"/>
      <c r="D411" s="232" t="s">
        <v>127</v>
      </c>
      <c r="E411" s="40"/>
      <c r="F411" s="233" t="s">
        <v>465</v>
      </c>
      <c r="G411" s="40"/>
      <c r="H411" s="40"/>
      <c r="I411" s="229"/>
      <c r="J411" s="40"/>
      <c r="K411" s="40"/>
      <c r="L411" s="44"/>
      <c r="M411" s="230"/>
      <c r="N411" s="231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127</v>
      </c>
      <c r="AU411" s="17" t="s">
        <v>83</v>
      </c>
    </row>
    <row r="412" s="13" customFormat="1">
      <c r="A412" s="13"/>
      <c r="B412" s="234"/>
      <c r="C412" s="235"/>
      <c r="D412" s="227" t="s">
        <v>129</v>
      </c>
      <c r="E412" s="236" t="s">
        <v>1</v>
      </c>
      <c r="F412" s="237" t="s">
        <v>167</v>
      </c>
      <c r="G412" s="235"/>
      <c r="H412" s="238">
        <v>14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129</v>
      </c>
      <c r="AU412" s="244" t="s">
        <v>83</v>
      </c>
      <c r="AV412" s="13" t="s">
        <v>83</v>
      </c>
      <c r="AW412" s="13" t="s">
        <v>30</v>
      </c>
      <c r="AX412" s="13" t="s">
        <v>73</v>
      </c>
      <c r="AY412" s="244" t="s">
        <v>117</v>
      </c>
    </row>
    <row r="413" s="14" customFormat="1">
      <c r="A413" s="14"/>
      <c r="B413" s="245"/>
      <c r="C413" s="246"/>
      <c r="D413" s="227" t="s">
        <v>129</v>
      </c>
      <c r="E413" s="247" t="s">
        <v>1</v>
      </c>
      <c r="F413" s="248" t="s">
        <v>131</v>
      </c>
      <c r="G413" s="246"/>
      <c r="H413" s="249">
        <v>14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129</v>
      </c>
      <c r="AU413" s="255" t="s">
        <v>83</v>
      </c>
      <c r="AV413" s="14" t="s">
        <v>124</v>
      </c>
      <c r="AW413" s="14" t="s">
        <v>30</v>
      </c>
      <c r="AX413" s="14" t="s">
        <v>81</v>
      </c>
      <c r="AY413" s="255" t="s">
        <v>117</v>
      </c>
    </row>
    <row r="414" s="2" customFormat="1" ht="16.5" customHeight="1">
      <c r="A414" s="38"/>
      <c r="B414" s="39"/>
      <c r="C414" s="214" t="s">
        <v>289</v>
      </c>
      <c r="D414" s="214" t="s">
        <v>119</v>
      </c>
      <c r="E414" s="215" t="s">
        <v>466</v>
      </c>
      <c r="F414" s="216" t="s">
        <v>467</v>
      </c>
      <c r="G414" s="217" t="s">
        <v>211</v>
      </c>
      <c r="H414" s="218">
        <v>8</v>
      </c>
      <c r="I414" s="219"/>
      <c r="J414" s="220">
        <f>ROUND(I414*H414,2)</f>
        <v>0</v>
      </c>
      <c r="K414" s="216" t="s">
        <v>123</v>
      </c>
      <c r="L414" s="44"/>
      <c r="M414" s="221" t="s">
        <v>1</v>
      </c>
      <c r="N414" s="222" t="s">
        <v>38</v>
      </c>
      <c r="O414" s="91"/>
      <c r="P414" s="223">
        <f>O414*H414</f>
        <v>0</v>
      </c>
      <c r="Q414" s="223">
        <v>0</v>
      </c>
      <c r="R414" s="223">
        <f>Q414*H414</f>
        <v>0</v>
      </c>
      <c r="S414" s="223">
        <v>0</v>
      </c>
      <c r="T414" s="224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5" t="s">
        <v>289</v>
      </c>
      <c r="AT414" s="225" t="s">
        <v>119</v>
      </c>
      <c r="AU414" s="225" t="s">
        <v>83</v>
      </c>
      <c r="AY414" s="17" t="s">
        <v>117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7" t="s">
        <v>81</v>
      </c>
      <c r="BK414" s="226">
        <f>ROUND(I414*H414,2)</f>
        <v>0</v>
      </c>
      <c r="BL414" s="17" t="s">
        <v>289</v>
      </c>
      <c r="BM414" s="225" t="s">
        <v>468</v>
      </c>
    </row>
    <row r="415" s="2" customFormat="1">
      <c r="A415" s="38"/>
      <c r="B415" s="39"/>
      <c r="C415" s="40"/>
      <c r="D415" s="227" t="s">
        <v>125</v>
      </c>
      <c r="E415" s="40"/>
      <c r="F415" s="228" t="s">
        <v>469</v>
      </c>
      <c r="G415" s="40"/>
      <c r="H415" s="40"/>
      <c r="I415" s="229"/>
      <c r="J415" s="40"/>
      <c r="K415" s="40"/>
      <c r="L415" s="44"/>
      <c r="M415" s="230"/>
      <c r="N415" s="231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125</v>
      </c>
      <c r="AU415" s="17" t="s">
        <v>83</v>
      </c>
    </row>
    <row r="416" s="2" customFormat="1">
      <c r="A416" s="38"/>
      <c r="B416" s="39"/>
      <c r="C416" s="40"/>
      <c r="D416" s="232" t="s">
        <v>127</v>
      </c>
      <c r="E416" s="40"/>
      <c r="F416" s="233" t="s">
        <v>470</v>
      </c>
      <c r="G416" s="40"/>
      <c r="H416" s="40"/>
      <c r="I416" s="229"/>
      <c r="J416" s="40"/>
      <c r="K416" s="40"/>
      <c r="L416" s="44"/>
      <c r="M416" s="230"/>
      <c r="N416" s="231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127</v>
      </c>
      <c r="AU416" s="17" t="s">
        <v>83</v>
      </c>
    </row>
    <row r="417" s="13" customFormat="1">
      <c r="A417" s="13"/>
      <c r="B417" s="234"/>
      <c r="C417" s="235"/>
      <c r="D417" s="227" t="s">
        <v>129</v>
      </c>
      <c r="E417" s="236" t="s">
        <v>1</v>
      </c>
      <c r="F417" s="237" t="s">
        <v>147</v>
      </c>
      <c r="G417" s="235"/>
      <c r="H417" s="238">
        <v>8</v>
      </c>
      <c r="I417" s="239"/>
      <c r="J417" s="235"/>
      <c r="K417" s="235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129</v>
      </c>
      <c r="AU417" s="244" t="s">
        <v>83</v>
      </c>
      <c r="AV417" s="13" t="s">
        <v>83</v>
      </c>
      <c r="AW417" s="13" t="s">
        <v>30</v>
      </c>
      <c r="AX417" s="13" t="s">
        <v>73</v>
      </c>
      <c r="AY417" s="244" t="s">
        <v>117</v>
      </c>
    </row>
    <row r="418" s="14" customFormat="1">
      <c r="A418" s="14"/>
      <c r="B418" s="245"/>
      <c r="C418" s="246"/>
      <c r="D418" s="227" t="s">
        <v>129</v>
      </c>
      <c r="E418" s="247" t="s">
        <v>1</v>
      </c>
      <c r="F418" s="248" t="s">
        <v>131</v>
      </c>
      <c r="G418" s="246"/>
      <c r="H418" s="249">
        <v>8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129</v>
      </c>
      <c r="AU418" s="255" t="s">
        <v>83</v>
      </c>
      <c r="AV418" s="14" t="s">
        <v>124</v>
      </c>
      <c r="AW418" s="14" t="s">
        <v>30</v>
      </c>
      <c r="AX418" s="14" t="s">
        <v>81</v>
      </c>
      <c r="AY418" s="255" t="s">
        <v>117</v>
      </c>
    </row>
    <row r="419" s="2" customFormat="1" ht="16.5" customHeight="1">
      <c r="A419" s="38"/>
      <c r="B419" s="39"/>
      <c r="C419" s="214" t="s">
        <v>471</v>
      </c>
      <c r="D419" s="214" t="s">
        <v>119</v>
      </c>
      <c r="E419" s="215" t="s">
        <v>472</v>
      </c>
      <c r="F419" s="216" t="s">
        <v>473</v>
      </c>
      <c r="G419" s="217" t="s">
        <v>211</v>
      </c>
      <c r="H419" s="218">
        <v>2</v>
      </c>
      <c r="I419" s="219"/>
      <c r="J419" s="220">
        <f>ROUND(I419*H419,2)</f>
        <v>0</v>
      </c>
      <c r="K419" s="216" t="s">
        <v>123</v>
      </c>
      <c r="L419" s="44"/>
      <c r="M419" s="221" t="s">
        <v>1</v>
      </c>
      <c r="N419" s="222" t="s">
        <v>38</v>
      </c>
      <c r="O419" s="91"/>
      <c r="P419" s="223">
        <f>O419*H419</f>
        <v>0</v>
      </c>
      <c r="Q419" s="223">
        <v>0</v>
      </c>
      <c r="R419" s="223">
        <f>Q419*H419</f>
        <v>0</v>
      </c>
      <c r="S419" s="223">
        <v>0</v>
      </c>
      <c r="T419" s="224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5" t="s">
        <v>289</v>
      </c>
      <c r="AT419" s="225" t="s">
        <v>119</v>
      </c>
      <c r="AU419" s="225" t="s">
        <v>83</v>
      </c>
      <c r="AY419" s="17" t="s">
        <v>117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7" t="s">
        <v>81</v>
      </c>
      <c r="BK419" s="226">
        <f>ROUND(I419*H419,2)</f>
        <v>0</v>
      </c>
      <c r="BL419" s="17" t="s">
        <v>289</v>
      </c>
      <c r="BM419" s="225" t="s">
        <v>474</v>
      </c>
    </row>
    <row r="420" s="2" customFormat="1">
      <c r="A420" s="38"/>
      <c r="B420" s="39"/>
      <c r="C420" s="40"/>
      <c r="D420" s="227" t="s">
        <v>125</v>
      </c>
      <c r="E420" s="40"/>
      <c r="F420" s="228" t="s">
        <v>475</v>
      </c>
      <c r="G420" s="40"/>
      <c r="H420" s="40"/>
      <c r="I420" s="229"/>
      <c r="J420" s="40"/>
      <c r="K420" s="40"/>
      <c r="L420" s="44"/>
      <c r="M420" s="230"/>
      <c r="N420" s="231"/>
      <c r="O420" s="91"/>
      <c r="P420" s="91"/>
      <c r="Q420" s="91"/>
      <c r="R420" s="91"/>
      <c r="S420" s="91"/>
      <c r="T420" s="92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125</v>
      </c>
      <c r="AU420" s="17" t="s">
        <v>83</v>
      </c>
    </row>
    <row r="421" s="2" customFormat="1">
      <c r="A421" s="38"/>
      <c r="B421" s="39"/>
      <c r="C421" s="40"/>
      <c r="D421" s="232" t="s">
        <v>127</v>
      </c>
      <c r="E421" s="40"/>
      <c r="F421" s="233" t="s">
        <v>476</v>
      </c>
      <c r="G421" s="40"/>
      <c r="H421" s="40"/>
      <c r="I421" s="229"/>
      <c r="J421" s="40"/>
      <c r="K421" s="40"/>
      <c r="L421" s="44"/>
      <c r="M421" s="230"/>
      <c r="N421" s="231"/>
      <c r="O421" s="91"/>
      <c r="P421" s="91"/>
      <c r="Q421" s="91"/>
      <c r="R421" s="91"/>
      <c r="S421" s="91"/>
      <c r="T421" s="92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127</v>
      </c>
      <c r="AU421" s="17" t="s">
        <v>83</v>
      </c>
    </row>
    <row r="422" s="13" customFormat="1">
      <c r="A422" s="13"/>
      <c r="B422" s="234"/>
      <c r="C422" s="235"/>
      <c r="D422" s="227" t="s">
        <v>129</v>
      </c>
      <c r="E422" s="236" t="s">
        <v>1</v>
      </c>
      <c r="F422" s="237" t="s">
        <v>83</v>
      </c>
      <c r="G422" s="235"/>
      <c r="H422" s="238">
        <v>2</v>
      </c>
      <c r="I422" s="239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129</v>
      </c>
      <c r="AU422" s="244" t="s">
        <v>83</v>
      </c>
      <c r="AV422" s="13" t="s">
        <v>83</v>
      </c>
      <c r="AW422" s="13" t="s">
        <v>30</v>
      </c>
      <c r="AX422" s="13" t="s">
        <v>73</v>
      </c>
      <c r="AY422" s="244" t="s">
        <v>117</v>
      </c>
    </row>
    <row r="423" s="14" customFormat="1">
      <c r="A423" s="14"/>
      <c r="B423" s="245"/>
      <c r="C423" s="246"/>
      <c r="D423" s="227" t="s">
        <v>129</v>
      </c>
      <c r="E423" s="247" t="s">
        <v>1</v>
      </c>
      <c r="F423" s="248" t="s">
        <v>131</v>
      </c>
      <c r="G423" s="246"/>
      <c r="H423" s="249">
        <v>2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129</v>
      </c>
      <c r="AU423" s="255" t="s">
        <v>83</v>
      </c>
      <c r="AV423" s="14" t="s">
        <v>124</v>
      </c>
      <c r="AW423" s="14" t="s">
        <v>30</v>
      </c>
      <c r="AX423" s="14" t="s">
        <v>81</v>
      </c>
      <c r="AY423" s="255" t="s">
        <v>117</v>
      </c>
    </row>
    <row r="424" s="2" customFormat="1" ht="16.5" customHeight="1">
      <c r="A424" s="38"/>
      <c r="B424" s="39"/>
      <c r="C424" s="214" t="s">
        <v>296</v>
      </c>
      <c r="D424" s="214" t="s">
        <v>119</v>
      </c>
      <c r="E424" s="215" t="s">
        <v>477</v>
      </c>
      <c r="F424" s="216" t="s">
        <v>478</v>
      </c>
      <c r="G424" s="217" t="s">
        <v>211</v>
      </c>
      <c r="H424" s="218">
        <v>6</v>
      </c>
      <c r="I424" s="219"/>
      <c r="J424" s="220">
        <f>ROUND(I424*H424,2)</f>
        <v>0</v>
      </c>
      <c r="K424" s="216" t="s">
        <v>123</v>
      </c>
      <c r="L424" s="44"/>
      <c r="M424" s="221" t="s">
        <v>1</v>
      </c>
      <c r="N424" s="222" t="s">
        <v>38</v>
      </c>
      <c r="O424" s="91"/>
      <c r="P424" s="223">
        <f>O424*H424</f>
        <v>0</v>
      </c>
      <c r="Q424" s="223">
        <v>0</v>
      </c>
      <c r="R424" s="223">
        <f>Q424*H424</f>
        <v>0</v>
      </c>
      <c r="S424" s="223">
        <v>0</v>
      </c>
      <c r="T424" s="224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5" t="s">
        <v>289</v>
      </c>
      <c r="AT424" s="225" t="s">
        <v>119</v>
      </c>
      <c r="AU424" s="225" t="s">
        <v>83</v>
      </c>
      <c r="AY424" s="17" t="s">
        <v>117</v>
      </c>
      <c r="BE424" s="226">
        <f>IF(N424="základní",J424,0)</f>
        <v>0</v>
      </c>
      <c r="BF424" s="226">
        <f>IF(N424="snížená",J424,0)</f>
        <v>0</v>
      </c>
      <c r="BG424" s="226">
        <f>IF(N424="zákl. přenesená",J424,0)</f>
        <v>0</v>
      </c>
      <c r="BH424" s="226">
        <f>IF(N424="sníž. přenesená",J424,0)</f>
        <v>0</v>
      </c>
      <c r="BI424" s="226">
        <f>IF(N424="nulová",J424,0)</f>
        <v>0</v>
      </c>
      <c r="BJ424" s="17" t="s">
        <v>81</v>
      </c>
      <c r="BK424" s="226">
        <f>ROUND(I424*H424,2)</f>
        <v>0</v>
      </c>
      <c r="BL424" s="17" t="s">
        <v>289</v>
      </c>
      <c r="BM424" s="225" t="s">
        <v>479</v>
      </c>
    </row>
    <row r="425" s="2" customFormat="1">
      <c r="A425" s="38"/>
      <c r="B425" s="39"/>
      <c r="C425" s="40"/>
      <c r="D425" s="227" t="s">
        <v>125</v>
      </c>
      <c r="E425" s="40"/>
      <c r="F425" s="228" t="s">
        <v>480</v>
      </c>
      <c r="G425" s="40"/>
      <c r="H425" s="40"/>
      <c r="I425" s="229"/>
      <c r="J425" s="40"/>
      <c r="K425" s="40"/>
      <c r="L425" s="44"/>
      <c r="M425" s="230"/>
      <c r="N425" s="231"/>
      <c r="O425" s="91"/>
      <c r="P425" s="91"/>
      <c r="Q425" s="91"/>
      <c r="R425" s="91"/>
      <c r="S425" s="91"/>
      <c r="T425" s="92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125</v>
      </c>
      <c r="AU425" s="17" t="s">
        <v>83</v>
      </c>
    </row>
    <row r="426" s="2" customFormat="1">
      <c r="A426" s="38"/>
      <c r="B426" s="39"/>
      <c r="C426" s="40"/>
      <c r="D426" s="232" t="s">
        <v>127</v>
      </c>
      <c r="E426" s="40"/>
      <c r="F426" s="233" t="s">
        <v>481</v>
      </c>
      <c r="G426" s="40"/>
      <c r="H426" s="40"/>
      <c r="I426" s="229"/>
      <c r="J426" s="40"/>
      <c r="K426" s="40"/>
      <c r="L426" s="44"/>
      <c r="M426" s="230"/>
      <c r="N426" s="231"/>
      <c r="O426" s="91"/>
      <c r="P426" s="91"/>
      <c r="Q426" s="91"/>
      <c r="R426" s="91"/>
      <c r="S426" s="91"/>
      <c r="T426" s="92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127</v>
      </c>
      <c r="AU426" s="17" t="s">
        <v>83</v>
      </c>
    </row>
    <row r="427" s="13" customFormat="1">
      <c r="A427" s="13"/>
      <c r="B427" s="234"/>
      <c r="C427" s="235"/>
      <c r="D427" s="227" t="s">
        <v>129</v>
      </c>
      <c r="E427" s="236" t="s">
        <v>1</v>
      </c>
      <c r="F427" s="237" t="s">
        <v>141</v>
      </c>
      <c r="G427" s="235"/>
      <c r="H427" s="238">
        <v>6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129</v>
      </c>
      <c r="AU427" s="244" t="s">
        <v>83</v>
      </c>
      <c r="AV427" s="13" t="s">
        <v>83</v>
      </c>
      <c r="AW427" s="13" t="s">
        <v>30</v>
      </c>
      <c r="AX427" s="13" t="s">
        <v>73</v>
      </c>
      <c r="AY427" s="244" t="s">
        <v>117</v>
      </c>
    </row>
    <row r="428" s="14" customFormat="1">
      <c r="A428" s="14"/>
      <c r="B428" s="245"/>
      <c r="C428" s="246"/>
      <c r="D428" s="227" t="s">
        <v>129</v>
      </c>
      <c r="E428" s="247" t="s">
        <v>1</v>
      </c>
      <c r="F428" s="248" t="s">
        <v>131</v>
      </c>
      <c r="G428" s="246"/>
      <c r="H428" s="249">
        <v>6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129</v>
      </c>
      <c r="AU428" s="255" t="s">
        <v>83</v>
      </c>
      <c r="AV428" s="14" t="s">
        <v>124</v>
      </c>
      <c r="AW428" s="14" t="s">
        <v>30</v>
      </c>
      <c r="AX428" s="14" t="s">
        <v>81</v>
      </c>
      <c r="AY428" s="255" t="s">
        <v>117</v>
      </c>
    </row>
    <row r="429" s="2" customFormat="1" ht="24.15" customHeight="1">
      <c r="A429" s="38"/>
      <c r="B429" s="39"/>
      <c r="C429" s="214" t="s">
        <v>482</v>
      </c>
      <c r="D429" s="214" t="s">
        <v>119</v>
      </c>
      <c r="E429" s="215" t="s">
        <v>483</v>
      </c>
      <c r="F429" s="216" t="s">
        <v>484</v>
      </c>
      <c r="G429" s="217" t="s">
        <v>211</v>
      </c>
      <c r="H429" s="218">
        <v>8</v>
      </c>
      <c r="I429" s="219"/>
      <c r="J429" s="220">
        <f>ROUND(I429*H429,2)</f>
        <v>0</v>
      </c>
      <c r="K429" s="216" t="s">
        <v>123</v>
      </c>
      <c r="L429" s="44"/>
      <c r="M429" s="221" t="s">
        <v>1</v>
      </c>
      <c r="N429" s="222" t="s">
        <v>38</v>
      </c>
      <c r="O429" s="91"/>
      <c r="P429" s="223">
        <f>O429*H429</f>
        <v>0</v>
      </c>
      <c r="Q429" s="223">
        <v>0</v>
      </c>
      <c r="R429" s="223">
        <f>Q429*H429</f>
        <v>0</v>
      </c>
      <c r="S429" s="223">
        <v>0</v>
      </c>
      <c r="T429" s="224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5" t="s">
        <v>289</v>
      </c>
      <c r="AT429" s="225" t="s">
        <v>119</v>
      </c>
      <c r="AU429" s="225" t="s">
        <v>83</v>
      </c>
      <c r="AY429" s="17" t="s">
        <v>117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7" t="s">
        <v>81</v>
      </c>
      <c r="BK429" s="226">
        <f>ROUND(I429*H429,2)</f>
        <v>0</v>
      </c>
      <c r="BL429" s="17" t="s">
        <v>289</v>
      </c>
      <c r="BM429" s="225" t="s">
        <v>485</v>
      </c>
    </row>
    <row r="430" s="2" customFormat="1">
      <c r="A430" s="38"/>
      <c r="B430" s="39"/>
      <c r="C430" s="40"/>
      <c r="D430" s="227" t="s">
        <v>125</v>
      </c>
      <c r="E430" s="40"/>
      <c r="F430" s="228" t="s">
        <v>486</v>
      </c>
      <c r="G430" s="40"/>
      <c r="H430" s="40"/>
      <c r="I430" s="229"/>
      <c r="J430" s="40"/>
      <c r="K430" s="40"/>
      <c r="L430" s="44"/>
      <c r="M430" s="230"/>
      <c r="N430" s="231"/>
      <c r="O430" s="91"/>
      <c r="P430" s="91"/>
      <c r="Q430" s="91"/>
      <c r="R430" s="91"/>
      <c r="S430" s="91"/>
      <c r="T430" s="92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125</v>
      </c>
      <c r="AU430" s="17" t="s">
        <v>83</v>
      </c>
    </row>
    <row r="431" s="2" customFormat="1">
      <c r="A431" s="38"/>
      <c r="B431" s="39"/>
      <c r="C431" s="40"/>
      <c r="D431" s="232" t="s">
        <v>127</v>
      </c>
      <c r="E431" s="40"/>
      <c r="F431" s="233" t="s">
        <v>487</v>
      </c>
      <c r="G431" s="40"/>
      <c r="H431" s="40"/>
      <c r="I431" s="229"/>
      <c r="J431" s="40"/>
      <c r="K431" s="40"/>
      <c r="L431" s="44"/>
      <c r="M431" s="230"/>
      <c r="N431" s="231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127</v>
      </c>
      <c r="AU431" s="17" t="s">
        <v>83</v>
      </c>
    </row>
    <row r="432" s="13" customFormat="1">
      <c r="A432" s="13"/>
      <c r="B432" s="234"/>
      <c r="C432" s="235"/>
      <c r="D432" s="227" t="s">
        <v>129</v>
      </c>
      <c r="E432" s="236" t="s">
        <v>1</v>
      </c>
      <c r="F432" s="237" t="s">
        <v>488</v>
      </c>
      <c r="G432" s="235"/>
      <c r="H432" s="238">
        <v>8</v>
      </c>
      <c r="I432" s="239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129</v>
      </c>
      <c r="AU432" s="244" t="s">
        <v>83</v>
      </c>
      <c r="AV432" s="13" t="s">
        <v>83</v>
      </c>
      <c r="AW432" s="13" t="s">
        <v>30</v>
      </c>
      <c r="AX432" s="13" t="s">
        <v>73</v>
      </c>
      <c r="AY432" s="244" t="s">
        <v>117</v>
      </c>
    </row>
    <row r="433" s="14" customFormat="1">
      <c r="A433" s="14"/>
      <c r="B433" s="245"/>
      <c r="C433" s="246"/>
      <c r="D433" s="227" t="s">
        <v>129</v>
      </c>
      <c r="E433" s="247" t="s">
        <v>1</v>
      </c>
      <c r="F433" s="248" t="s">
        <v>131</v>
      </c>
      <c r="G433" s="246"/>
      <c r="H433" s="249">
        <v>8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129</v>
      </c>
      <c r="AU433" s="255" t="s">
        <v>83</v>
      </c>
      <c r="AV433" s="14" t="s">
        <v>124</v>
      </c>
      <c r="AW433" s="14" t="s">
        <v>30</v>
      </c>
      <c r="AX433" s="14" t="s">
        <v>81</v>
      </c>
      <c r="AY433" s="255" t="s">
        <v>117</v>
      </c>
    </row>
    <row r="434" s="2" customFormat="1" ht="24.15" customHeight="1">
      <c r="A434" s="38"/>
      <c r="B434" s="39"/>
      <c r="C434" s="214" t="s">
        <v>304</v>
      </c>
      <c r="D434" s="214" t="s">
        <v>119</v>
      </c>
      <c r="E434" s="215" t="s">
        <v>489</v>
      </c>
      <c r="F434" s="216" t="s">
        <v>490</v>
      </c>
      <c r="G434" s="217" t="s">
        <v>211</v>
      </c>
      <c r="H434" s="218">
        <v>2</v>
      </c>
      <c r="I434" s="219"/>
      <c r="J434" s="220">
        <f>ROUND(I434*H434,2)</f>
        <v>0</v>
      </c>
      <c r="K434" s="216" t="s">
        <v>123</v>
      </c>
      <c r="L434" s="44"/>
      <c r="M434" s="221" t="s">
        <v>1</v>
      </c>
      <c r="N434" s="222" t="s">
        <v>38</v>
      </c>
      <c r="O434" s="91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5" t="s">
        <v>289</v>
      </c>
      <c r="AT434" s="225" t="s">
        <v>119</v>
      </c>
      <c r="AU434" s="225" t="s">
        <v>83</v>
      </c>
      <c r="AY434" s="17" t="s">
        <v>117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7" t="s">
        <v>81</v>
      </c>
      <c r="BK434" s="226">
        <f>ROUND(I434*H434,2)</f>
        <v>0</v>
      </c>
      <c r="BL434" s="17" t="s">
        <v>289</v>
      </c>
      <c r="BM434" s="225" t="s">
        <v>491</v>
      </c>
    </row>
    <row r="435" s="2" customFormat="1">
      <c r="A435" s="38"/>
      <c r="B435" s="39"/>
      <c r="C435" s="40"/>
      <c r="D435" s="227" t="s">
        <v>125</v>
      </c>
      <c r="E435" s="40"/>
      <c r="F435" s="228" t="s">
        <v>490</v>
      </c>
      <c r="G435" s="40"/>
      <c r="H435" s="40"/>
      <c r="I435" s="229"/>
      <c r="J435" s="40"/>
      <c r="K435" s="40"/>
      <c r="L435" s="44"/>
      <c r="M435" s="230"/>
      <c r="N435" s="231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125</v>
      </c>
      <c r="AU435" s="17" t="s">
        <v>83</v>
      </c>
    </row>
    <row r="436" s="2" customFormat="1">
      <c r="A436" s="38"/>
      <c r="B436" s="39"/>
      <c r="C436" s="40"/>
      <c r="D436" s="232" t="s">
        <v>127</v>
      </c>
      <c r="E436" s="40"/>
      <c r="F436" s="233" t="s">
        <v>492</v>
      </c>
      <c r="G436" s="40"/>
      <c r="H436" s="40"/>
      <c r="I436" s="229"/>
      <c r="J436" s="40"/>
      <c r="K436" s="40"/>
      <c r="L436" s="44"/>
      <c r="M436" s="230"/>
      <c r="N436" s="231"/>
      <c r="O436" s="91"/>
      <c r="P436" s="91"/>
      <c r="Q436" s="91"/>
      <c r="R436" s="91"/>
      <c r="S436" s="91"/>
      <c r="T436" s="92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127</v>
      </c>
      <c r="AU436" s="17" t="s">
        <v>83</v>
      </c>
    </row>
    <row r="437" s="13" customFormat="1">
      <c r="A437" s="13"/>
      <c r="B437" s="234"/>
      <c r="C437" s="235"/>
      <c r="D437" s="227" t="s">
        <v>129</v>
      </c>
      <c r="E437" s="236" t="s">
        <v>1</v>
      </c>
      <c r="F437" s="237" t="s">
        <v>321</v>
      </c>
      <c r="G437" s="235"/>
      <c r="H437" s="238">
        <v>2</v>
      </c>
      <c r="I437" s="239"/>
      <c r="J437" s="235"/>
      <c r="K437" s="235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129</v>
      </c>
      <c r="AU437" s="244" t="s">
        <v>83</v>
      </c>
      <c r="AV437" s="13" t="s">
        <v>83</v>
      </c>
      <c r="AW437" s="13" t="s">
        <v>30</v>
      </c>
      <c r="AX437" s="13" t="s">
        <v>73</v>
      </c>
      <c r="AY437" s="244" t="s">
        <v>117</v>
      </c>
    </row>
    <row r="438" s="14" customFormat="1">
      <c r="A438" s="14"/>
      <c r="B438" s="245"/>
      <c r="C438" s="246"/>
      <c r="D438" s="227" t="s">
        <v>129</v>
      </c>
      <c r="E438" s="247" t="s">
        <v>1</v>
      </c>
      <c r="F438" s="248" t="s">
        <v>131</v>
      </c>
      <c r="G438" s="246"/>
      <c r="H438" s="249">
        <v>2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129</v>
      </c>
      <c r="AU438" s="255" t="s">
        <v>83</v>
      </c>
      <c r="AV438" s="14" t="s">
        <v>124</v>
      </c>
      <c r="AW438" s="14" t="s">
        <v>30</v>
      </c>
      <c r="AX438" s="14" t="s">
        <v>81</v>
      </c>
      <c r="AY438" s="255" t="s">
        <v>117</v>
      </c>
    </row>
    <row r="439" s="2" customFormat="1" ht="24.15" customHeight="1">
      <c r="A439" s="38"/>
      <c r="B439" s="39"/>
      <c r="C439" s="214" t="s">
        <v>493</v>
      </c>
      <c r="D439" s="214" t="s">
        <v>119</v>
      </c>
      <c r="E439" s="215" t="s">
        <v>494</v>
      </c>
      <c r="F439" s="216" t="s">
        <v>495</v>
      </c>
      <c r="G439" s="217" t="s">
        <v>211</v>
      </c>
      <c r="H439" s="218">
        <v>6</v>
      </c>
      <c r="I439" s="219"/>
      <c r="J439" s="220">
        <f>ROUND(I439*H439,2)</f>
        <v>0</v>
      </c>
      <c r="K439" s="216" t="s">
        <v>123</v>
      </c>
      <c r="L439" s="44"/>
      <c r="M439" s="221" t="s">
        <v>1</v>
      </c>
      <c r="N439" s="222" t="s">
        <v>38</v>
      </c>
      <c r="O439" s="91"/>
      <c r="P439" s="223">
        <f>O439*H439</f>
        <v>0</v>
      </c>
      <c r="Q439" s="223">
        <v>0</v>
      </c>
      <c r="R439" s="223">
        <f>Q439*H439</f>
        <v>0</v>
      </c>
      <c r="S439" s="223">
        <v>0</v>
      </c>
      <c r="T439" s="224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5" t="s">
        <v>289</v>
      </c>
      <c r="AT439" s="225" t="s">
        <v>119</v>
      </c>
      <c r="AU439" s="225" t="s">
        <v>83</v>
      </c>
      <c r="AY439" s="17" t="s">
        <v>117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7" t="s">
        <v>81</v>
      </c>
      <c r="BK439" s="226">
        <f>ROUND(I439*H439,2)</f>
        <v>0</v>
      </c>
      <c r="BL439" s="17" t="s">
        <v>289</v>
      </c>
      <c r="BM439" s="225" t="s">
        <v>496</v>
      </c>
    </row>
    <row r="440" s="2" customFormat="1">
      <c r="A440" s="38"/>
      <c r="B440" s="39"/>
      <c r="C440" s="40"/>
      <c r="D440" s="227" t="s">
        <v>125</v>
      </c>
      <c r="E440" s="40"/>
      <c r="F440" s="228" t="s">
        <v>495</v>
      </c>
      <c r="G440" s="40"/>
      <c r="H440" s="40"/>
      <c r="I440" s="229"/>
      <c r="J440" s="40"/>
      <c r="K440" s="40"/>
      <c r="L440" s="44"/>
      <c r="M440" s="230"/>
      <c r="N440" s="231"/>
      <c r="O440" s="91"/>
      <c r="P440" s="91"/>
      <c r="Q440" s="91"/>
      <c r="R440" s="91"/>
      <c r="S440" s="91"/>
      <c r="T440" s="92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125</v>
      </c>
      <c r="AU440" s="17" t="s">
        <v>83</v>
      </c>
    </row>
    <row r="441" s="2" customFormat="1">
      <c r="A441" s="38"/>
      <c r="B441" s="39"/>
      <c r="C441" s="40"/>
      <c r="D441" s="232" t="s">
        <v>127</v>
      </c>
      <c r="E441" s="40"/>
      <c r="F441" s="233" t="s">
        <v>497</v>
      </c>
      <c r="G441" s="40"/>
      <c r="H441" s="40"/>
      <c r="I441" s="229"/>
      <c r="J441" s="40"/>
      <c r="K441" s="40"/>
      <c r="L441" s="44"/>
      <c r="M441" s="230"/>
      <c r="N441" s="231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127</v>
      </c>
      <c r="AU441" s="17" t="s">
        <v>83</v>
      </c>
    </row>
    <row r="442" s="13" customFormat="1">
      <c r="A442" s="13"/>
      <c r="B442" s="234"/>
      <c r="C442" s="235"/>
      <c r="D442" s="227" t="s">
        <v>129</v>
      </c>
      <c r="E442" s="236" t="s">
        <v>1</v>
      </c>
      <c r="F442" s="237" t="s">
        <v>498</v>
      </c>
      <c r="G442" s="235"/>
      <c r="H442" s="238">
        <v>6</v>
      </c>
      <c r="I442" s="239"/>
      <c r="J442" s="235"/>
      <c r="K442" s="235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129</v>
      </c>
      <c r="AU442" s="244" t="s">
        <v>83</v>
      </c>
      <c r="AV442" s="13" t="s">
        <v>83</v>
      </c>
      <c r="AW442" s="13" t="s">
        <v>30</v>
      </c>
      <c r="AX442" s="13" t="s">
        <v>73</v>
      </c>
      <c r="AY442" s="244" t="s">
        <v>117</v>
      </c>
    </row>
    <row r="443" s="14" customFormat="1">
      <c r="A443" s="14"/>
      <c r="B443" s="245"/>
      <c r="C443" s="246"/>
      <c r="D443" s="227" t="s">
        <v>129</v>
      </c>
      <c r="E443" s="247" t="s">
        <v>1</v>
      </c>
      <c r="F443" s="248" t="s">
        <v>131</v>
      </c>
      <c r="G443" s="246"/>
      <c r="H443" s="249">
        <v>6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129</v>
      </c>
      <c r="AU443" s="255" t="s">
        <v>83</v>
      </c>
      <c r="AV443" s="14" t="s">
        <v>124</v>
      </c>
      <c r="AW443" s="14" t="s">
        <v>30</v>
      </c>
      <c r="AX443" s="14" t="s">
        <v>81</v>
      </c>
      <c r="AY443" s="255" t="s">
        <v>117</v>
      </c>
    </row>
    <row r="444" s="2" customFormat="1" ht="24.15" customHeight="1">
      <c r="A444" s="38"/>
      <c r="B444" s="39"/>
      <c r="C444" s="214" t="s">
        <v>313</v>
      </c>
      <c r="D444" s="214" t="s">
        <v>119</v>
      </c>
      <c r="E444" s="215" t="s">
        <v>499</v>
      </c>
      <c r="F444" s="216" t="s">
        <v>500</v>
      </c>
      <c r="G444" s="217" t="s">
        <v>211</v>
      </c>
      <c r="H444" s="218">
        <v>4</v>
      </c>
      <c r="I444" s="219"/>
      <c r="J444" s="220">
        <f>ROUND(I444*H444,2)</f>
        <v>0</v>
      </c>
      <c r="K444" s="216" t="s">
        <v>123</v>
      </c>
      <c r="L444" s="44"/>
      <c r="M444" s="221" t="s">
        <v>1</v>
      </c>
      <c r="N444" s="222" t="s">
        <v>38</v>
      </c>
      <c r="O444" s="91"/>
      <c r="P444" s="223">
        <f>O444*H444</f>
        <v>0</v>
      </c>
      <c r="Q444" s="223">
        <v>0.57010000000000005</v>
      </c>
      <c r="R444" s="223">
        <f>Q444*H444</f>
        <v>2.2804000000000002</v>
      </c>
      <c r="S444" s="223">
        <v>0</v>
      </c>
      <c r="T444" s="224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5" t="s">
        <v>289</v>
      </c>
      <c r="AT444" s="225" t="s">
        <v>119</v>
      </c>
      <c r="AU444" s="225" t="s">
        <v>83</v>
      </c>
      <c r="AY444" s="17" t="s">
        <v>117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7" t="s">
        <v>81</v>
      </c>
      <c r="BK444" s="226">
        <f>ROUND(I444*H444,2)</f>
        <v>0</v>
      </c>
      <c r="BL444" s="17" t="s">
        <v>289</v>
      </c>
      <c r="BM444" s="225" t="s">
        <v>501</v>
      </c>
    </row>
    <row r="445" s="2" customFormat="1">
      <c r="A445" s="38"/>
      <c r="B445" s="39"/>
      <c r="C445" s="40"/>
      <c r="D445" s="227" t="s">
        <v>125</v>
      </c>
      <c r="E445" s="40"/>
      <c r="F445" s="228" t="s">
        <v>502</v>
      </c>
      <c r="G445" s="40"/>
      <c r="H445" s="40"/>
      <c r="I445" s="229"/>
      <c r="J445" s="40"/>
      <c r="K445" s="40"/>
      <c r="L445" s="44"/>
      <c r="M445" s="230"/>
      <c r="N445" s="231"/>
      <c r="O445" s="91"/>
      <c r="P445" s="91"/>
      <c r="Q445" s="91"/>
      <c r="R445" s="91"/>
      <c r="S445" s="91"/>
      <c r="T445" s="92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125</v>
      </c>
      <c r="AU445" s="17" t="s">
        <v>83</v>
      </c>
    </row>
    <row r="446" s="2" customFormat="1">
      <c r="A446" s="38"/>
      <c r="B446" s="39"/>
      <c r="C446" s="40"/>
      <c r="D446" s="232" t="s">
        <v>127</v>
      </c>
      <c r="E446" s="40"/>
      <c r="F446" s="233" t="s">
        <v>503</v>
      </c>
      <c r="G446" s="40"/>
      <c r="H446" s="40"/>
      <c r="I446" s="229"/>
      <c r="J446" s="40"/>
      <c r="K446" s="40"/>
      <c r="L446" s="44"/>
      <c r="M446" s="230"/>
      <c r="N446" s="231"/>
      <c r="O446" s="91"/>
      <c r="P446" s="91"/>
      <c r="Q446" s="91"/>
      <c r="R446" s="91"/>
      <c r="S446" s="91"/>
      <c r="T446" s="92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127</v>
      </c>
      <c r="AU446" s="17" t="s">
        <v>83</v>
      </c>
    </row>
    <row r="447" s="13" customFormat="1">
      <c r="A447" s="13"/>
      <c r="B447" s="234"/>
      <c r="C447" s="235"/>
      <c r="D447" s="227" t="s">
        <v>129</v>
      </c>
      <c r="E447" s="236" t="s">
        <v>1</v>
      </c>
      <c r="F447" s="237" t="s">
        <v>124</v>
      </c>
      <c r="G447" s="235"/>
      <c r="H447" s="238">
        <v>4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129</v>
      </c>
      <c r="AU447" s="244" t="s">
        <v>83</v>
      </c>
      <c r="AV447" s="13" t="s">
        <v>83</v>
      </c>
      <c r="AW447" s="13" t="s">
        <v>30</v>
      </c>
      <c r="AX447" s="13" t="s">
        <v>73</v>
      </c>
      <c r="AY447" s="244" t="s">
        <v>117</v>
      </c>
    </row>
    <row r="448" s="14" customFormat="1">
      <c r="A448" s="14"/>
      <c r="B448" s="245"/>
      <c r="C448" s="246"/>
      <c r="D448" s="227" t="s">
        <v>129</v>
      </c>
      <c r="E448" s="247" t="s">
        <v>1</v>
      </c>
      <c r="F448" s="248" t="s">
        <v>131</v>
      </c>
      <c r="G448" s="246"/>
      <c r="H448" s="249">
        <v>4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129</v>
      </c>
      <c r="AU448" s="255" t="s">
        <v>83</v>
      </c>
      <c r="AV448" s="14" t="s">
        <v>124</v>
      </c>
      <c r="AW448" s="14" t="s">
        <v>30</v>
      </c>
      <c r="AX448" s="14" t="s">
        <v>81</v>
      </c>
      <c r="AY448" s="255" t="s">
        <v>117</v>
      </c>
    </row>
    <row r="449" s="2" customFormat="1" ht="24.15" customHeight="1">
      <c r="A449" s="38"/>
      <c r="B449" s="39"/>
      <c r="C449" s="256" t="s">
        <v>504</v>
      </c>
      <c r="D449" s="256" t="s">
        <v>203</v>
      </c>
      <c r="E449" s="257" t="s">
        <v>505</v>
      </c>
      <c r="F449" s="258" t="s">
        <v>506</v>
      </c>
      <c r="G449" s="259" t="s">
        <v>211</v>
      </c>
      <c r="H449" s="260">
        <v>4</v>
      </c>
      <c r="I449" s="261"/>
      <c r="J449" s="262">
        <f>ROUND(I449*H449,2)</f>
        <v>0</v>
      </c>
      <c r="K449" s="258" t="s">
        <v>1</v>
      </c>
      <c r="L449" s="263"/>
      <c r="M449" s="264" t="s">
        <v>1</v>
      </c>
      <c r="N449" s="265" t="s">
        <v>38</v>
      </c>
      <c r="O449" s="91"/>
      <c r="P449" s="223">
        <f>O449*H449</f>
        <v>0</v>
      </c>
      <c r="Q449" s="223">
        <v>0</v>
      </c>
      <c r="R449" s="223">
        <f>Q449*H449</f>
        <v>0</v>
      </c>
      <c r="S449" s="223">
        <v>0</v>
      </c>
      <c r="T449" s="224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5" t="s">
        <v>325</v>
      </c>
      <c r="AT449" s="225" t="s">
        <v>203</v>
      </c>
      <c r="AU449" s="225" t="s">
        <v>83</v>
      </c>
      <c r="AY449" s="17" t="s">
        <v>117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7" t="s">
        <v>81</v>
      </c>
      <c r="BK449" s="226">
        <f>ROUND(I449*H449,2)</f>
        <v>0</v>
      </c>
      <c r="BL449" s="17" t="s">
        <v>289</v>
      </c>
      <c r="BM449" s="225" t="s">
        <v>507</v>
      </c>
    </row>
    <row r="450" s="2" customFormat="1">
      <c r="A450" s="38"/>
      <c r="B450" s="39"/>
      <c r="C450" s="40"/>
      <c r="D450" s="227" t="s">
        <v>125</v>
      </c>
      <c r="E450" s="40"/>
      <c r="F450" s="228" t="s">
        <v>506</v>
      </c>
      <c r="G450" s="40"/>
      <c r="H450" s="40"/>
      <c r="I450" s="229"/>
      <c r="J450" s="40"/>
      <c r="K450" s="40"/>
      <c r="L450" s="44"/>
      <c r="M450" s="230"/>
      <c r="N450" s="231"/>
      <c r="O450" s="91"/>
      <c r="P450" s="91"/>
      <c r="Q450" s="91"/>
      <c r="R450" s="91"/>
      <c r="S450" s="91"/>
      <c r="T450" s="92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125</v>
      </c>
      <c r="AU450" s="17" t="s">
        <v>83</v>
      </c>
    </row>
    <row r="451" s="13" customFormat="1">
      <c r="A451" s="13"/>
      <c r="B451" s="234"/>
      <c r="C451" s="235"/>
      <c r="D451" s="227" t="s">
        <v>129</v>
      </c>
      <c r="E451" s="236" t="s">
        <v>1</v>
      </c>
      <c r="F451" s="237" t="s">
        <v>124</v>
      </c>
      <c r="G451" s="235"/>
      <c r="H451" s="238">
        <v>4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129</v>
      </c>
      <c r="AU451" s="244" t="s">
        <v>83</v>
      </c>
      <c r="AV451" s="13" t="s">
        <v>83</v>
      </c>
      <c r="AW451" s="13" t="s">
        <v>30</v>
      </c>
      <c r="AX451" s="13" t="s">
        <v>73</v>
      </c>
      <c r="AY451" s="244" t="s">
        <v>117</v>
      </c>
    </row>
    <row r="452" s="14" customFormat="1">
      <c r="A452" s="14"/>
      <c r="B452" s="245"/>
      <c r="C452" s="246"/>
      <c r="D452" s="227" t="s">
        <v>129</v>
      </c>
      <c r="E452" s="247" t="s">
        <v>1</v>
      </c>
      <c r="F452" s="248" t="s">
        <v>131</v>
      </c>
      <c r="G452" s="246"/>
      <c r="H452" s="249">
        <v>4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129</v>
      </c>
      <c r="AU452" s="255" t="s">
        <v>83</v>
      </c>
      <c r="AV452" s="14" t="s">
        <v>124</v>
      </c>
      <c r="AW452" s="14" t="s">
        <v>30</v>
      </c>
      <c r="AX452" s="14" t="s">
        <v>81</v>
      </c>
      <c r="AY452" s="255" t="s">
        <v>117</v>
      </c>
    </row>
    <row r="453" s="2" customFormat="1" ht="16.5" customHeight="1">
      <c r="A453" s="38"/>
      <c r="B453" s="39"/>
      <c r="C453" s="256" t="s">
        <v>318</v>
      </c>
      <c r="D453" s="256" t="s">
        <v>203</v>
      </c>
      <c r="E453" s="257" t="s">
        <v>508</v>
      </c>
      <c r="F453" s="258" t="s">
        <v>509</v>
      </c>
      <c r="G453" s="259" t="s">
        <v>211</v>
      </c>
      <c r="H453" s="260">
        <v>4</v>
      </c>
      <c r="I453" s="261"/>
      <c r="J453" s="262">
        <f>ROUND(I453*H453,2)</f>
        <v>0</v>
      </c>
      <c r="K453" s="258" t="s">
        <v>1</v>
      </c>
      <c r="L453" s="263"/>
      <c r="M453" s="264" t="s">
        <v>1</v>
      </c>
      <c r="N453" s="265" t="s">
        <v>38</v>
      </c>
      <c r="O453" s="91"/>
      <c r="P453" s="223">
        <f>O453*H453</f>
        <v>0</v>
      </c>
      <c r="Q453" s="223">
        <v>0</v>
      </c>
      <c r="R453" s="223">
        <f>Q453*H453</f>
        <v>0</v>
      </c>
      <c r="S453" s="223">
        <v>0</v>
      </c>
      <c r="T453" s="224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5" t="s">
        <v>325</v>
      </c>
      <c r="AT453" s="225" t="s">
        <v>203</v>
      </c>
      <c r="AU453" s="225" t="s">
        <v>83</v>
      </c>
      <c r="AY453" s="17" t="s">
        <v>117</v>
      </c>
      <c r="BE453" s="226">
        <f>IF(N453="základní",J453,0)</f>
        <v>0</v>
      </c>
      <c r="BF453" s="226">
        <f>IF(N453="snížená",J453,0)</f>
        <v>0</v>
      </c>
      <c r="BG453" s="226">
        <f>IF(N453="zákl. přenesená",J453,0)</f>
        <v>0</v>
      </c>
      <c r="BH453" s="226">
        <f>IF(N453="sníž. přenesená",J453,0)</f>
        <v>0</v>
      </c>
      <c r="BI453" s="226">
        <f>IF(N453="nulová",J453,0)</f>
        <v>0</v>
      </c>
      <c r="BJ453" s="17" t="s">
        <v>81</v>
      </c>
      <c r="BK453" s="226">
        <f>ROUND(I453*H453,2)</f>
        <v>0</v>
      </c>
      <c r="BL453" s="17" t="s">
        <v>289</v>
      </c>
      <c r="BM453" s="225" t="s">
        <v>510</v>
      </c>
    </row>
    <row r="454" s="2" customFormat="1">
      <c r="A454" s="38"/>
      <c r="B454" s="39"/>
      <c r="C454" s="40"/>
      <c r="D454" s="227" t="s">
        <v>125</v>
      </c>
      <c r="E454" s="40"/>
      <c r="F454" s="228" t="s">
        <v>509</v>
      </c>
      <c r="G454" s="40"/>
      <c r="H454" s="40"/>
      <c r="I454" s="229"/>
      <c r="J454" s="40"/>
      <c r="K454" s="40"/>
      <c r="L454" s="44"/>
      <c r="M454" s="230"/>
      <c r="N454" s="231"/>
      <c r="O454" s="91"/>
      <c r="P454" s="91"/>
      <c r="Q454" s="91"/>
      <c r="R454" s="91"/>
      <c r="S454" s="91"/>
      <c r="T454" s="92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125</v>
      </c>
      <c r="AU454" s="17" t="s">
        <v>83</v>
      </c>
    </row>
    <row r="455" s="13" customFormat="1">
      <c r="A455" s="13"/>
      <c r="B455" s="234"/>
      <c r="C455" s="235"/>
      <c r="D455" s="227" t="s">
        <v>129</v>
      </c>
      <c r="E455" s="236" t="s">
        <v>1</v>
      </c>
      <c r="F455" s="237" t="s">
        <v>124</v>
      </c>
      <c r="G455" s="235"/>
      <c r="H455" s="238">
        <v>4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129</v>
      </c>
      <c r="AU455" s="244" t="s">
        <v>83</v>
      </c>
      <c r="AV455" s="13" t="s">
        <v>83</v>
      </c>
      <c r="AW455" s="13" t="s">
        <v>30</v>
      </c>
      <c r="AX455" s="13" t="s">
        <v>73</v>
      </c>
      <c r="AY455" s="244" t="s">
        <v>117</v>
      </c>
    </row>
    <row r="456" s="14" customFormat="1">
      <c r="A456" s="14"/>
      <c r="B456" s="245"/>
      <c r="C456" s="246"/>
      <c r="D456" s="227" t="s">
        <v>129</v>
      </c>
      <c r="E456" s="247" t="s">
        <v>1</v>
      </c>
      <c r="F456" s="248" t="s">
        <v>131</v>
      </c>
      <c r="G456" s="246"/>
      <c r="H456" s="249">
        <v>4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129</v>
      </c>
      <c r="AU456" s="255" t="s">
        <v>83</v>
      </c>
      <c r="AV456" s="14" t="s">
        <v>124</v>
      </c>
      <c r="AW456" s="14" t="s">
        <v>30</v>
      </c>
      <c r="AX456" s="14" t="s">
        <v>81</v>
      </c>
      <c r="AY456" s="255" t="s">
        <v>117</v>
      </c>
    </row>
    <row r="457" s="2" customFormat="1" ht="16.5" customHeight="1">
      <c r="A457" s="38"/>
      <c r="B457" s="39"/>
      <c r="C457" s="256" t="s">
        <v>511</v>
      </c>
      <c r="D457" s="256" t="s">
        <v>203</v>
      </c>
      <c r="E457" s="257" t="s">
        <v>512</v>
      </c>
      <c r="F457" s="258" t="s">
        <v>513</v>
      </c>
      <c r="G457" s="259" t="s">
        <v>211</v>
      </c>
      <c r="H457" s="260">
        <v>4</v>
      </c>
      <c r="I457" s="261"/>
      <c r="J457" s="262">
        <f>ROUND(I457*H457,2)</f>
        <v>0</v>
      </c>
      <c r="K457" s="258" t="s">
        <v>1</v>
      </c>
      <c r="L457" s="263"/>
      <c r="M457" s="264" t="s">
        <v>1</v>
      </c>
      <c r="N457" s="265" t="s">
        <v>38</v>
      </c>
      <c r="O457" s="91"/>
      <c r="P457" s="223">
        <f>O457*H457</f>
        <v>0</v>
      </c>
      <c r="Q457" s="223">
        <v>0</v>
      </c>
      <c r="R457" s="223">
        <f>Q457*H457</f>
        <v>0</v>
      </c>
      <c r="S457" s="223">
        <v>0</v>
      </c>
      <c r="T457" s="224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5" t="s">
        <v>325</v>
      </c>
      <c r="AT457" s="225" t="s">
        <v>203</v>
      </c>
      <c r="AU457" s="225" t="s">
        <v>83</v>
      </c>
      <c r="AY457" s="17" t="s">
        <v>117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7" t="s">
        <v>81</v>
      </c>
      <c r="BK457" s="226">
        <f>ROUND(I457*H457,2)</f>
        <v>0</v>
      </c>
      <c r="BL457" s="17" t="s">
        <v>289</v>
      </c>
      <c r="BM457" s="225" t="s">
        <v>514</v>
      </c>
    </row>
    <row r="458" s="2" customFormat="1">
      <c r="A458" s="38"/>
      <c r="B458" s="39"/>
      <c r="C458" s="40"/>
      <c r="D458" s="227" t="s">
        <v>125</v>
      </c>
      <c r="E458" s="40"/>
      <c r="F458" s="228" t="s">
        <v>515</v>
      </c>
      <c r="G458" s="40"/>
      <c r="H458" s="40"/>
      <c r="I458" s="229"/>
      <c r="J458" s="40"/>
      <c r="K458" s="40"/>
      <c r="L458" s="44"/>
      <c r="M458" s="230"/>
      <c r="N458" s="231"/>
      <c r="O458" s="91"/>
      <c r="P458" s="91"/>
      <c r="Q458" s="91"/>
      <c r="R458" s="91"/>
      <c r="S458" s="91"/>
      <c r="T458" s="92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125</v>
      </c>
      <c r="AU458" s="17" t="s">
        <v>83</v>
      </c>
    </row>
    <row r="459" s="13" customFormat="1">
      <c r="A459" s="13"/>
      <c r="B459" s="234"/>
      <c r="C459" s="235"/>
      <c r="D459" s="227" t="s">
        <v>129</v>
      </c>
      <c r="E459" s="236" t="s">
        <v>1</v>
      </c>
      <c r="F459" s="237" t="s">
        <v>124</v>
      </c>
      <c r="G459" s="235"/>
      <c r="H459" s="238">
        <v>4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129</v>
      </c>
      <c r="AU459" s="244" t="s">
        <v>83</v>
      </c>
      <c r="AV459" s="13" t="s">
        <v>83</v>
      </c>
      <c r="AW459" s="13" t="s">
        <v>30</v>
      </c>
      <c r="AX459" s="13" t="s">
        <v>73</v>
      </c>
      <c r="AY459" s="244" t="s">
        <v>117</v>
      </c>
    </row>
    <row r="460" s="14" customFormat="1">
      <c r="A460" s="14"/>
      <c r="B460" s="245"/>
      <c r="C460" s="246"/>
      <c r="D460" s="227" t="s">
        <v>129</v>
      </c>
      <c r="E460" s="247" t="s">
        <v>1</v>
      </c>
      <c r="F460" s="248" t="s">
        <v>131</v>
      </c>
      <c r="G460" s="246"/>
      <c r="H460" s="249">
        <v>4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129</v>
      </c>
      <c r="AU460" s="255" t="s">
        <v>83</v>
      </c>
      <c r="AV460" s="14" t="s">
        <v>124</v>
      </c>
      <c r="AW460" s="14" t="s">
        <v>30</v>
      </c>
      <c r="AX460" s="14" t="s">
        <v>81</v>
      </c>
      <c r="AY460" s="255" t="s">
        <v>117</v>
      </c>
    </row>
    <row r="461" s="2" customFormat="1" ht="24.15" customHeight="1">
      <c r="A461" s="38"/>
      <c r="B461" s="39"/>
      <c r="C461" s="214" t="s">
        <v>326</v>
      </c>
      <c r="D461" s="214" t="s">
        <v>119</v>
      </c>
      <c r="E461" s="215" t="s">
        <v>516</v>
      </c>
      <c r="F461" s="216" t="s">
        <v>517</v>
      </c>
      <c r="G461" s="217" t="s">
        <v>211</v>
      </c>
      <c r="H461" s="218">
        <v>4</v>
      </c>
      <c r="I461" s="219"/>
      <c r="J461" s="220">
        <f>ROUND(I461*H461,2)</f>
        <v>0</v>
      </c>
      <c r="K461" s="216" t="s">
        <v>123</v>
      </c>
      <c r="L461" s="44"/>
      <c r="M461" s="221" t="s">
        <v>1</v>
      </c>
      <c r="N461" s="222" t="s">
        <v>38</v>
      </c>
      <c r="O461" s="91"/>
      <c r="P461" s="223">
        <f>O461*H461</f>
        <v>0</v>
      </c>
      <c r="Q461" s="223">
        <v>2.2001499999999998</v>
      </c>
      <c r="R461" s="223">
        <f>Q461*H461</f>
        <v>8.8005999999999993</v>
      </c>
      <c r="S461" s="223">
        <v>0</v>
      </c>
      <c r="T461" s="224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25" t="s">
        <v>289</v>
      </c>
      <c r="AT461" s="225" t="s">
        <v>119</v>
      </c>
      <c r="AU461" s="225" t="s">
        <v>83</v>
      </c>
      <c r="AY461" s="17" t="s">
        <v>117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7" t="s">
        <v>81</v>
      </c>
      <c r="BK461" s="226">
        <f>ROUND(I461*H461,2)</f>
        <v>0</v>
      </c>
      <c r="BL461" s="17" t="s">
        <v>289</v>
      </c>
      <c r="BM461" s="225" t="s">
        <v>518</v>
      </c>
    </row>
    <row r="462" s="2" customFormat="1">
      <c r="A462" s="38"/>
      <c r="B462" s="39"/>
      <c r="C462" s="40"/>
      <c r="D462" s="227" t="s">
        <v>125</v>
      </c>
      <c r="E462" s="40"/>
      <c r="F462" s="228" t="s">
        <v>519</v>
      </c>
      <c r="G462" s="40"/>
      <c r="H462" s="40"/>
      <c r="I462" s="229"/>
      <c r="J462" s="40"/>
      <c r="K462" s="40"/>
      <c r="L462" s="44"/>
      <c r="M462" s="230"/>
      <c r="N462" s="231"/>
      <c r="O462" s="91"/>
      <c r="P462" s="91"/>
      <c r="Q462" s="91"/>
      <c r="R462" s="91"/>
      <c r="S462" s="91"/>
      <c r="T462" s="92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125</v>
      </c>
      <c r="AU462" s="17" t="s">
        <v>83</v>
      </c>
    </row>
    <row r="463" s="2" customFormat="1">
      <c r="A463" s="38"/>
      <c r="B463" s="39"/>
      <c r="C463" s="40"/>
      <c r="D463" s="232" t="s">
        <v>127</v>
      </c>
      <c r="E463" s="40"/>
      <c r="F463" s="233" t="s">
        <v>520</v>
      </c>
      <c r="G463" s="40"/>
      <c r="H463" s="40"/>
      <c r="I463" s="229"/>
      <c r="J463" s="40"/>
      <c r="K463" s="40"/>
      <c r="L463" s="44"/>
      <c r="M463" s="230"/>
      <c r="N463" s="231"/>
      <c r="O463" s="91"/>
      <c r="P463" s="91"/>
      <c r="Q463" s="91"/>
      <c r="R463" s="91"/>
      <c r="S463" s="91"/>
      <c r="T463" s="92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127</v>
      </c>
      <c r="AU463" s="17" t="s">
        <v>83</v>
      </c>
    </row>
    <row r="464" s="13" customFormat="1">
      <c r="A464" s="13"/>
      <c r="B464" s="234"/>
      <c r="C464" s="235"/>
      <c r="D464" s="227" t="s">
        <v>129</v>
      </c>
      <c r="E464" s="236" t="s">
        <v>1</v>
      </c>
      <c r="F464" s="237" t="s">
        <v>124</v>
      </c>
      <c r="G464" s="235"/>
      <c r="H464" s="238">
        <v>4</v>
      </c>
      <c r="I464" s="239"/>
      <c r="J464" s="235"/>
      <c r="K464" s="235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129</v>
      </c>
      <c r="AU464" s="244" t="s">
        <v>83</v>
      </c>
      <c r="AV464" s="13" t="s">
        <v>83</v>
      </c>
      <c r="AW464" s="13" t="s">
        <v>30</v>
      </c>
      <c r="AX464" s="13" t="s">
        <v>73</v>
      </c>
      <c r="AY464" s="244" t="s">
        <v>117</v>
      </c>
    </row>
    <row r="465" s="14" customFormat="1">
      <c r="A465" s="14"/>
      <c r="B465" s="245"/>
      <c r="C465" s="246"/>
      <c r="D465" s="227" t="s">
        <v>129</v>
      </c>
      <c r="E465" s="247" t="s">
        <v>1</v>
      </c>
      <c r="F465" s="248" t="s">
        <v>131</v>
      </c>
      <c r="G465" s="246"/>
      <c r="H465" s="249">
        <v>4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129</v>
      </c>
      <c r="AU465" s="255" t="s">
        <v>83</v>
      </c>
      <c r="AV465" s="14" t="s">
        <v>124</v>
      </c>
      <c r="AW465" s="14" t="s">
        <v>30</v>
      </c>
      <c r="AX465" s="14" t="s">
        <v>81</v>
      </c>
      <c r="AY465" s="255" t="s">
        <v>117</v>
      </c>
    </row>
    <row r="466" s="2" customFormat="1" ht="16.5" customHeight="1">
      <c r="A466" s="38"/>
      <c r="B466" s="39"/>
      <c r="C466" s="214" t="s">
        <v>521</v>
      </c>
      <c r="D466" s="214" t="s">
        <v>119</v>
      </c>
      <c r="E466" s="215" t="s">
        <v>522</v>
      </c>
      <c r="F466" s="216" t="s">
        <v>523</v>
      </c>
      <c r="G466" s="217" t="s">
        <v>211</v>
      </c>
      <c r="H466" s="218">
        <v>4</v>
      </c>
      <c r="I466" s="219"/>
      <c r="J466" s="220">
        <f>ROUND(I466*H466,2)</f>
        <v>0</v>
      </c>
      <c r="K466" s="216" t="s">
        <v>123</v>
      </c>
      <c r="L466" s="44"/>
      <c r="M466" s="221" t="s">
        <v>1</v>
      </c>
      <c r="N466" s="222" t="s">
        <v>38</v>
      </c>
      <c r="O466" s="91"/>
      <c r="P466" s="223">
        <f>O466*H466</f>
        <v>0</v>
      </c>
      <c r="Q466" s="223">
        <v>0</v>
      </c>
      <c r="R466" s="223">
        <f>Q466*H466</f>
        <v>0</v>
      </c>
      <c r="S466" s="223">
        <v>0</v>
      </c>
      <c r="T466" s="224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5" t="s">
        <v>289</v>
      </c>
      <c r="AT466" s="225" t="s">
        <v>119</v>
      </c>
      <c r="AU466" s="225" t="s">
        <v>83</v>
      </c>
      <c r="AY466" s="17" t="s">
        <v>117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7" t="s">
        <v>81</v>
      </c>
      <c r="BK466" s="226">
        <f>ROUND(I466*H466,2)</f>
        <v>0</v>
      </c>
      <c r="BL466" s="17" t="s">
        <v>289</v>
      </c>
      <c r="BM466" s="225" t="s">
        <v>524</v>
      </c>
    </row>
    <row r="467" s="2" customFormat="1">
      <c r="A467" s="38"/>
      <c r="B467" s="39"/>
      <c r="C467" s="40"/>
      <c r="D467" s="227" t="s">
        <v>125</v>
      </c>
      <c r="E467" s="40"/>
      <c r="F467" s="228" t="s">
        <v>525</v>
      </c>
      <c r="G467" s="40"/>
      <c r="H467" s="40"/>
      <c r="I467" s="229"/>
      <c r="J467" s="40"/>
      <c r="K467" s="40"/>
      <c r="L467" s="44"/>
      <c r="M467" s="230"/>
      <c r="N467" s="231"/>
      <c r="O467" s="91"/>
      <c r="P467" s="91"/>
      <c r="Q467" s="91"/>
      <c r="R467" s="91"/>
      <c r="S467" s="91"/>
      <c r="T467" s="92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125</v>
      </c>
      <c r="AU467" s="17" t="s">
        <v>83</v>
      </c>
    </row>
    <row r="468" s="2" customFormat="1">
      <c r="A468" s="38"/>
      <c r="B468" s="39"/>
      <c r="C468" s="40"/>
      <c r="D468" s="232" t="s">
        <v>127</v>
      </c>
      <c r="E468" s="40"/>
      <c r="F468" s="233" t="s">
        <v>526</v>
      </c>
      <c r="G468" s="40"/>
      <c r="H468" s="40"/>
      <c r="I468" s="229"/>
      <c r="J468" s="40"/>
      <c r="K468" s="40"/>
      <c r="L468" s="44"/>
      <c r="M468" s="230"/>
      <c r="N468" s="231"/>
      <c r="O468" s="91"/>
      <c r="P468" s="91"/>
      <c r="Q468" s="91"/>
      <c r="R468" s="91"/>
      <c r="S468" s="91"/>
      <c r="T468" s="92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127</v>
      </c>
      <c r="AU468" s="17" t="s">
        <v>83</v>
      </c>
    </row>
    <row r="469" s="13" customFormat="1">
      <c r="A469" s="13"/>
      <c r="B469" s="234"/>
      <c r="C469" s="235"/>
      <c r="D469" s="227" t="s">
        <v>129</v>
      </c>
      <c r="E469" s="236" t="s">
        <v>1</v>
      </c>
      <c r="F469" s="237" t="s">
        <v>124</v>
      </c>
      <c r="G469" s="235"/>
      <c r="H469" s="238">
        <v>4</v>
      </c>
      <c r="I469" s="239"/>
      <c r="J469" s="235"/>
      <c r="K469" s="235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129</v>
      </c>
      <c r="AU469" s="244" t="s">
        <v>83</v>
      </c>
      <c r="AV469" s="13" t="s">
        <v>83</v>
      </c>
      <c r="AW469" s="13" t="s">
        <v>30</v>
      </c>
      <c r="AX469" s="13" t="s">
        <v>73</v>
      </c>
      <c r="AY469" s="244" t="s">
        <v>117</v>
      </c>
    </row>
    <row r="470" s="14" customFormat="1">
      <c r="A470" s="14"/>
      <c r="B470" s="245"/>
      <c r="C470" s="246"/>
      <c r="D470" s="227" t="s">
        <v>129</v>
      </c>
      <c r="E470" s="247" t="s">
        <v>1</v>
      </c>
      <c r="F470" s="248" t="s">
        <v>131</v>
      </c>
      <c r="G470" s="246"/>
      <c r="H470" s="249">
        <v>4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129</v>
      </c>
      <c r="AU470" s="255" t="s">
        <v>83</v>
      </c>
      <c r="AV470" s="14" t="s">
        <v>124</v>
      </c>
      <c r="AW470" s="14" t="s">
        <v>30</v>
      </c>
      <c r="AX470" s="14" t="s">
        <v>81</v>
      </c>
      <c r="AY470" s="255" t="s">
        <v>117</v>
      </c>
    </row>
    <row r="471" s="2" customFormat="1" ht="16.5" customHeight="1">
      <c r="A471" s="38"/>
      <c r="B471" s="39"/>
      <c r="C471" s="256" t="s">
        <v>329</v>
      </c>
      <c r="D471" s="256" t="s">
        <v>203</v>
      </c>
      <c r="E471" s="257" t="s">
        <v>527</v>
      </c>
      <c r="F471" s="258" t="s">
        <v>528</v>
      </c>
      <c r="G471" s="259" t="s">
        <v>211</v>
      </c>
      <c r="H471" s="260">
        <v>3</v>
      </c>
      <c r="I471" s="261"/>
      <c r="J471" s="262">
        <f>ROUND(I471*H471,2)</f>
        <v>0</v>
      </c>
      <c r="K471" s="258" t="s">
        <v>1</v>
      </c>
      <c r="L471" s="263"/>
      <c r="M471" s="264" t="s">
        <v>1</v>
      </c>
      <c r="N471" s="265" t="s">
        <v>38</v>
      </c>
      <c r="O471" s="91"/>
      <c r="P471" s="223">
        <f>O471*H471</f>
        <v>0</v>
      </c>
      <c r="Q471" s="223">
        <v>0</v>
      </c>
      <c r="R471" s="223">
        <f>Q471*H471</f>
        <v>0</v>
      </c>
      <c r="S471" s="223">
        <v>0</v>
      </c>
      <c r="T471" s="224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25" t="s">
        <v>325</v>
      </c>
      <c r="AT471" s="225" t="s">
        <v>203</v>
      </c>
      <c r="AU471" s="225" t="s">
        <v>83</v>
      </c>
      <c r="AY471" s="17" t="s">
        <v>117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7" t="s">
        <v>81</v>
      </c>
      <c r="BK471" s="226">
        <f>ROUND(I471*H471,2)</f>
        <v>0</v>
      </c>
      <c r="BL471" s="17" t="s">
        <v>289</v>
      </c>
      <c r="BM471" s="225" t="s">
        <v>529</v>
      </c>
    </row>
    <row r="472" s="2" customFormat="1">
      <c r="A472" s="38"/>
      <c r="B472" s="39"/>
      <c r="C472" s="40"/>
      <c r="D472" s="227" t="s">
        <v>125</v>
      </c>
      <c r="E472" s="40"/>
      <c r="F472" s="228" t="s">
        <v>528</v>
      </c>
      <c r="G472" s="40"/>
      <c r="H472" s="40"/>
      <c r="I472" s="229"/>
      <c r="J472" s="40"/>
      <c r="K472" s="40"/>
      <c r="L472" s="44"/>
      <c r="M472" s="230"/>
      <c r="N472" s="231"/>
      <c r="O472" s="91"/>
      <c r="P472" s="91"/>
      <c r="Q472" s="91"/>
      <c r="R472" s="91"/>
      <c r="S472" s="91"/>
      <c r="T472" s="92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125</v>
      </c>
      <c r="AU472" s="17" t="s">
        <v>83</v>
      </c>
    </row>
    <row r="473" s="13" customFormat="1">
      <c r="A473" s="13"/>
      <c r="B473" s="234"/>
      <c r="C473" s="235"/>
      <c r="D473" s="227" t="s">
        <v>129</v>
      </c>
      <c r="E473" s="236" t="s">
        <v>1</v>
      </c>
      <c r="F473" s="237" t="s">
        <v>137</v>
      </c>
      <c r="G473" s="235"/>
      <c r="H473" s="238">
        <v>3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129</v>
      </c>
      <c r="AU473" s="244" t="s">
        <v>83</v>
      </c>
      <c r="AV473" s="13" t="s">
        <v>83</v>
      </c>
      <c r="AW473" s="13" t="s">
        <v>30</v>
      </c>
      <c r="AX473" s="13" t="s">
        <v>73</v>
      </c>
      <c r="AY473" s="244" t="s">
        <v>117</v>
      </c>
    </row>
    <row r="474" s="14" customFormat="1">
      <c r="A474" s="14"/>
      <c r="B474" s="245"/>
      <c r="C474" s="246"/>
      <c r="D474" s="227" t="s">
        <v>129</v>
      </c>
      <c r="E474" s="247" t="s">
        <v>1</v>
      </c>
      <c r="F474" s="248" t="s">
        <v>131</v>
      </c>
      <c r="G474" s="246"/>
      <c r="H474" s="249">
        <v>3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129</v>
      </c>
      <c r="AU474" s="255" t="s">
        <v>83</v>
      </c>
      <c r="AV474" s="14" t="s">
        <v>124</v>
      </c>
      <c r="AW474" s="14" t="s">
        <v>30</v>
      </c>
      <c r="AX474" s="14" t="s">
        <v>81</v>
      </c>
      <c r="AY474" s="255" t="s">
        <v>117</v>
      </c>
    </row>
    <row r="475" s="2" customFormat="1" ht="16.5" customHeight="1">
      <c r="A475" s="38"/>
      <c r="B475" s="39"/>
      <c r="C475" s="256" t="s">
        <v>530</v>
      </c>
      <c r="D475" s="256" t="s">
        <v>203</v>
      </c>
      <c r="E475" s="257" t="s">
        <v>531</v>
      </c>
      <c r="F475" s="258" t="s">
        <v>532</v>
      </c>
      <c r="G475" s="259" t="s">
        <v>211</v>
      </c>
      <c r="H475" s="260">
        <v>1</v>
      </c>
      <c r="I475" s="261"/>
      <c r="J475" s="262">
        <f>ROUND(I475*H475,2)</f>
        <v>0</v>
      </c>
      <c r="K475" s="258" t="s">
        <v>1</v>
      </c>
      <c r="L475" s="263"/>
      <c r="M475" s="264" t="s">
        <v>1</v>
      </c>
      <c r="N475" s="265" t="s">
        <v>38</v>
      </c>
      <c r="O475" s="91"/>
      <c r="P475" s="223">
        <f>O475*H475</f>
        <v>0</v>
      </c>
      <c r="Q475" s="223">
        <v>0</v>
      </c>
      <c r="R475" s="223">
        <f>Q475*H475</f>
        <v>0</v>
      </c>
      <c r="S475" s="223">
        <v>0</v>
      </c>
      <c r="T475" s="224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5" t="s">
        <v>325</v>
      </c>
      <c r="AT475" s="225" t="s">
        <v>203</v>
      </c>
      <c r="AU475" s="225" t="s">
        <v>83</v>
      </c>
      <c r="AY475" s="17" t="s">
        <v>117</v>
      </c>
      <c r="BE475" s="226">
        <f>IF(N475="základní",J475,0)</f>
        <v>0</v>
      </c>
      <c r="BF475" s="226">
        <f>IF(N475="snížená",J475,0)</f>
        <v>0</v>
      </c>
      <c r="BG475" s="226">
        <f>IF(N475="zákl. přenesená",J475,0)</f>
        <v>0</v>
      </c>
      <c r="BH475" s="226">
        <f>IF(N475="sníž. přenesená",J475,0)</f>
        <v>0</v>
      </c>
      <c r="BI475" s="226">
        <f>IF(N475="nulová",J475,0)</f>
        <v>0</v>
      </c>
      <c r="BJ475" s="17" t="s">
        <v>81</v>
      </c>
      <c r="BK475" s="226">
        <f>ROUND(I475*H475,2)</f>
        <v>0</v>
      </c>
      <c r="BL475" s="17" t="s">
        <v>289</v>
      </c>
      <c r="BM475" s="225" t="s">
        <v>533</v>
      </c>
    </row>
    <row r="476" s="2" customFormat="1">
      <c r="A476" s="38"/>
      <c r="B476" s="39"/>
      <c r="C476" s="40"/>
      <c r="D476" s="227" t="s">
        <v>125</v>
      </c>
      <c r="E476" s="40"/>
      <c r="F476" s="228" t="s">
        <v>532</v>
      </c>
      <c r="G476" s="40"/>
      <c r="H476" s="40"/>
      <c r="I476" s="229"/>
      <c r="J476" s="40"/>
      <c r="K476" s="40"/>
      <c r="L476" s="44"/>
      <c r="M476" s="230"/>
      <c r="N476" s="231"/>
      <c r="O476" s="91"/>
      <c r="P476" s="91"/>
      <c r="Q476" s="91"/>
      <c r="R476" s="91"/>
      <c r="S476" s="91"/>
      <c r="T476" s="92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125</v>
      </c>
      <c r="AU476" s="17" t="s">
        <v>83</v>
      </c>
    </row>
    <row r="477" s="13" customFormat="1">
      <c r="A477" s="13"/>
      <c r="B477" s="234"/>
      <c r="C477" s="235"/>
      <c r="D477" s="227" t="s">
        <v>129</v>
      </c>
      <c r="E477" s="236" t="s">
        <v>1</v>
      </c>
      <c r="F477" s="237" t="s">
        <v>81</v>
      </c>
      <c r="G477" s="235"/>
      <c r="H477" s="238">
        <v>1</v>
      </c>
      <c r="I477" s="239"/>
      <c r="J477" s="235"/>
      <c r="K477" s="235"/>
      <c r="L477" s="240"/>
      <c r="M477" s="241"/>
      <c r="N477" s="242"/>
      <c r="O477" s="242"/>
      <c r="P477" s="242"/>
      <c r="Q477" s="242"/>
      <c r="R477" s="242"/>
      <c r="S477" s="242"/>
      <c r="T477" s="24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4" t="s">
        <v>129</v>
      </c>
      <c r="AU477" s="244" t="s">
        <v>83</v>
      </c>
      <c r="AV477" s="13" t="s">
        <v>83</v>
      </c>
      <c r="AW477" s="13" t="s">
        <v>30</v>
      </c>
      <c r="AX477" s="13" t="s">
        <v>73</v>
      </c>
      <c r="AY477" s="244" t="s">
        <v>117</v>
      </c>
    </row>
    <row r="478" s="14" customFormat="1">
      <c r="A478" s="14"/>
      <c r="B478" s="245"/>
      <c r="C478" s="246"/>
      <c r="D478" s="227" t="s">
        <v>129</v>
      </c>
      <c r="E478" s="247" t="s">
        <v>1</v>
      </c>
      <c r="F478" s="248" t="s">
        <v>131</v>
      </c>
      <c r="G478" s="246"/>
      <c r="H478" s="249">
        <v>1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129</v>
      </c>
      <c r="AU478" s="255" t="s">
        <v>83</v>
      </c>
      <c r="AV478" s="14" t="s">
        <v>124</v>
      </c>
      <c r="AW478" s="14" t="s">
        <v>30</v>
      </c>
      <c r="AX478" s="14" t="s">
        <v>81</v>
      </c>
      <c r="AY478" s="255" t="s">
        <v>117</v>
      </c>
    </row>
    <row r="479" s="2" customFormat="1" ht="16.5" customHeight="1">
      <c r="A479" s="38"/>
      <c r="B479" s="39"/>
      <c r="C479" s="256" t="s">
        <v>336</v>
      </c>
      <c r="D479" s="256" t="s">
        <v>203</v>
      </c>
      <c r="E479" s="257" t="s">
        <v>534</v>
      </c>
      <c r="F479" s="258" t="s">
        <v>535</v>
      </c>
      <c r="G479" s="259" t="s">
        <v>211</v>
      </c>
      <c r="H479" s="260">
        <v>1</v>
      </c>
      <c r="I479" s="261"/>
      <c r="J479" s="262">
        <f>ROUND(I479*H479,2)</f>
        <v>0</v>
      </c>
      <c r="K479" s="258" t="s">
        <v>1</v>
      </c>
      <c r="L479" s="263"/>
      <c r="M479" s="264" t="s">
        <v>1</v>
      </c>
      <c r="N479" s="265" t="s">
        <v>38</v>
      </c>
      <c r="O479" s="91"/>
      <c r="P479" s="223">
        <f>O479*H479</f>
        <v>0</v>
      </c>
      <c r="Q479" s="223">
        <v>0</v>
      </c>
      <c r="R479" s="223">
        <f>Q479*H479</f>
        <v>0</v>
      </c>
      <c r="S479" s="223">
        <v>0</v>
      </c>
      <c r="T479" s="224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25" t="s">
        <v>325</v>
      </c>
      <c r="AT479" s="225" t="s">
        <v>203</v>
      </c>
      <c r="AU479" s="225" t="s">
        <v>83</v>
      </c>
      <c r="AY479" s="17" t="s">
        <v>117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7" t="s">
        <v>81</v>
      </c>
      <c r="BK479" s="226">
        <f>ROUND(I479*H479,2)</f>
        <v>0</v>
      </c>
      <c r="BL479" s="17" t="s">
        <v>289</v>
      </c>
      <c r="BM479" s="225" t="s">
        <v>536</v>
      </c>
    </row>
    <row r="480" s="2" customFormat="1">
      <c r="A480" s="38"/>
      <c r="B480" s="39"/>
      <c r="C480" s="40"/>
      <c r="D480" s="227" t="s">
        <v>125</v>
      </c>
      <c r="E480" s="40"/>
      <c r="F480" s="228" t="s">
        <v>535</v>
      </c>
      <c r="G480" s="40"/>
      <c r="H480" s="40"/>
      <c r="I480" s="229"/>
      <c r="J480" s="40"/>
      <c r="K480" s="40"/>
      <c r="L480" s="44"/>
      <c r="M480" s="230"/>
      <c r="N480" s="231"/>
      <c r="O480" s="91"/>
      <c r="P480" s="91"/>
      <c r="Q480" s="91"/>
      <c r="R480" s="91"/>
      <c r="S480" s="91"/>
      <c r="T480" s="92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125</v>
      </c>
      <c r="AU480" s="17" t="s">
        <v>83</v>
      </c>
    </row>
    <row r="481" s="13" customFormat="1">
      <c r="A481" s="13"/>
      <c r="B481" s="234"/>
      <c r="C481" s="235"/>
      <c r="D481" s="227" t="s">
        <v>129</v>
      </c>
      <c r="E481" s="236" t="s">
        <v>1</v>
      </c>
      <c r="F481" s="237" t="s">
        <v>81</v>
      </c>
      <c r="G481" s="235"/>
      <c r="H481" s="238">
        <v>1</v>
      </c>
      <c r="I481" s="239"/>
      <c r="J481" s="235"/>
      <c r="K481" s="235"/>
      <c r="L481" s="240"/>
      <c r="M481" s="241"/>
      <c r="N481" s="242"/>
      <c r="O481" s="242"/>
      <c r="P481" s="242"/>
      <c r="Q481" s="242"/>
      <c r="R481" s="242"/>
      <c r="S481" s="242"/>
      <c r="T481" s="24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4" t="s">
        <v>129</v>
      </c>
      <c r="AU481" s="244" t="s">
        <v>83</v>
      </c>
      <c r="AV481" s="13" t="s">
        <v>83</v>
      </c>
      <c r="AW481" s="13" t="s">
        <v>30</v>
      </c>
      <c r="AX481" s="13" t="s">
        <v>73</v>
      </c>
      <c r="AY481" s="244" t="s">
        <v>117</v>
      </c>
    </row>
    <row r="482" s="14" customFormat="1">
      <c r="A482" s="14"/>
      <c r="B482" s="245"/>
      <c r="C482" s="246"/>
      <c r="D482" s="227" t="s">
        <v>129</v>
      </c>
      <c r="E482" s="247" t="s">
        <v>1</v>
      </c>
      <c r="F482" s="248" t="s">
        <v>131</v>
      </c>
      <c r="G482" s="246"/>
      <c r="H482" s="249">
        <v>1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129</v>
      </c>
      <c r="AU482" s="255" t="s">
        <v>83</v>
      </c>
      <c r="AV482" s="14" t="s">
        <v>124</v>
      </c>
      <c r="AW482" s="14" t="s">
        <v>30</v>
      </c>
      <c r="AX482" s="14" t="s">
        <v>81</v>
      </c>
      <c r="AY482" s="255" t="s">
        <v>117</v>
      </c>
    </row>
    <row r="483" s="2" customFormat="1" ht="16.5" customHeight="1">
      <c r="A483" s="38"/>
      <c r="B483" s="39"/>
      <c r="C483" s="256" t="s">
        <v>537</v>
      </c>
      <c r="D483" s="256" t="s">
        <v>203</v>
      </c>
      <c r="E483" s="257" t="s">
        <v>538</v>
      </c>
      <c r="F483" s="258" t="s">
        <v>539</v>
      </c>
      <c r="G483" s="259" t="s">
        <v>211</v>
      </c>
      <c r="H483" s="260">
        <v>1</v>
      </c>
      <c r="I483" s="261"/>
      <c r="J483" s="262">
        <f>ROUND(I483*H483,2)</f>
        <v>0</v>
      </c>
      <c r="K483" s="258" t="s">
        <v>1</v>
      </c>
      <c r="L483" s="263"/>
      <c r="M483" s="264" t="s">
        <v>1</v>
      </c>
      <c r="N483" s="265" t="s">
        <v>38</v>
      </c>
      <c r="O483" s="91"/>
      <c r="P483" s="223">
        <f>O483*H483</f>
        <v>0</v>
      </c>
      <c r="Q483" s="223">
        <v>0</v>
      </c>
      <c r="R483" s="223">
        <f>Q483*H483</f>
        <v>0</v>
      </c>
      <c r="S483" s="223">
        <v>0</v>
      </c>
      <c r="T483" s="224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5" t="s">
        <v>325</v>
      </c>
      <c r="AT483" s="225" t="s">
        <v>203</v>
      </c>
      <c r="AU483" s="225" t="s">
        <v>83</v>
      </c>
      <c r="AY483" s="17" t="s">
        <v>117</v>
      </c>
      <c r="BE483" s="226">
        <f>IF(N483="základní",J483,0)</f>
        <v>0</v>
      </c>
      <c r="BF483" s="226">
        <f>IF(N483="snížená",J483,0)</f>
        <v>0</v>
      </c>
      <c r="BG483" s="226">
        <f>IF(N483="zákl. přenesená",J483,0)</f>
        <v>0</v>
      </c>
      <c r="BH483" s="226">
        <f>IF(N483="sníž. přenesená",J483,0)</f>
        <v>0</v>
      </c>
      <c r="BI483" s="226">
        <f>IF(N483="nulová",J483,0)</f>
        <v>0</v>
      </c>
      <c r="BJ483" s="17" t="s">
        <v>81</v>
      </c>
      <c r="BK483" s="226">
        <f>ROUND(I483*H483,2)</f>
        <v>0</v>
      </c>
      <c r="BL483" s="17" t="s">
        <v>289</v>
      </c>
      <c r="BM483" s="225" t="s">
        <v>540</v>
      </c>
    </row>
    <row r="484" s="2" customFormat="1">
      <c r="A484" s="38"/>
      <c r="B484" s="39"/>
      <c r="C484" s="40"/>
      <c r="D484" s="227" t="s">
        <v>125</v>
      </c>
      <c r="E484" s="40"/>
      <c r="F484" s="228" t="s">
        <v>539</v>
      </c>
      <c r="G484" s="40"/>
      <c r="H484" s="40"/>
      <c r="I484" s="229"/>
      <c r="J484" s="40"/>
      <c r="K484" s="40"/>
      <c r="L484" s="44"/>
      <c r="M484" s="230"/>
      <c r="N484" s="231"/>
      <c r="O484" s="91"/>
      <c r="P484" s="91"/>
      <c r="Q484" s="91"/>
      <c r="R484" s="91"/>
      <c r="S484" s="91"/>
      <c r="T484" s="92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125</v>
      </c>
      <c r="AU484" s="17" t="s">
        <v>83</v>
      </c>
    </row>
    <row r="485" s="13" customFormat="1">
      <c r="A485" s="13"/>
      <c r="B485" s="234"/>
      <c r="C485" s="235"/>
      <c r="D485" s="227" t="s">
        <v>129</v>
      </c>
      <c r="E485" s="236" t="s">
        <v>1</v>
      </c>
      <c r="F485" s="237" t="s">
        <v>81</v>
      </c>
      <c r="G485" s="235"/>
      <c r="H485" s="238">
        <v>1</v>
      </c>
      <c r="I485" s="239"/>
      <c r="J485" s="235"/>
      <c r="K485" s="235"/>
      <c r="L485" s="240"/>
      <c r="M485" s="241"/>
      <c r="N485" s="242"/>
      <c r="O485" s="242"/>
      <c r="P485" s="242"/>
      <c r="Q485" s="242"/>
      <c r="R485" s="242"/>
      <c r="S485" s="242"/>
      <c r="T485" s="24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4" t="s">
        <v>129</v>
      </c>
      <c r="AU485" s="244" t="s">
        <v>83</v>
      </c>
      <c r="AV485" s="13" t="s">
        <v>83</v>
      </c>
      <c r="AW485" s="13" t="s">
        <v>30</v>
      </c>
      <c r="AX485" s="13" t="s">
        <v>73</v>
      </c>
      <c r="AY485" s="244" t="s">
        <v>117</v>
      </c>
    </row>
    <row r="486" s="14" customFormat="1">
      <c r="A486" s="14"/>
      <c r="B486" s="245"/>
      <c r="C486" s="246"/>
      <c r="D486" s="227" t="s">
        <v>129</v>
      </c>
      <c r="E486" s="247" t="s">
        <v>1</v>
      </c>
      <c r="F486" s="248" t="s">
        <v>131</v>
      </c>
      <c r="G486" s="246"/>
      <c r="H486" s="249">
        <v>1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129</v>
      </c>
      <c r="AU486" s="255" t="s">
        <v>83</v>
      </c>
      <c r="AV486" s="14" t="s">
        <v>124</v>
      </c>
      <c r="AW486" s="14" t="s">
        <v>30</v>
      </c>
      <c r="AX486" s="14" t="s">
        <v>81</v>
      </c>
      <c r="AY486" s="255" t="s">
        <v>117</v>
      </c>
    </row>
    <row r="487" s="2" customFormat="1" ht="16.5" customHeight="1">
      <c r="A487" s="38"/>
      <c r="B487" s="39"/>
      <c r="C487" s="256" t="s">
        <v>342</v>
      </c>
      <c r="D487" s="256" t="s">
        <v>203</v>
      </c>
      <c r="E487" s="257" t="s">
        <v>541</v>
      </c>
      <c r="F487" s="258" t="s">
        <v>542</v>
      </c>
      <c r="G487" s="259" t="s">
        <v>211</v>
      </c>
      <c r="H487" s="260">
        <v>1</v>
      </c>
      <c r="I487" s="261"/>
      <c r="J487" s="262">
        <f>ROUND(I487*H487,2)</f>
        <v>0</v>
      </c>
      <c r="K487" s="258" t="s">
        <v>1</v>
      </c>
      <c r="L487" s="263"/>
      <c r="M487" s="264" t="s">
        <v>1</v>
      </c>
      <c r="N487" s="265" t="s">
        <v>38</v>
      </c>
      <c r="O487" s="91"/>
      <c r="P487" s="223">
        <f>O487*H487</f>
        <v>0</v>
      </c>
      <c r="Q487" s="223">
        <v>0</v>
      </c>
      <c r="R487" s="223">
        <f>Q487*H487</f>
        <v>0</v>
      </c>
      <c r="S487" s="223">
        <v>0</v>
      </c>
      <c r="T487" s="224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5" t="s">
        <v>325</v>
      </c>
      <c r="AT487" s="225" t="s">
        <v>203</v>
      </c>
      <c r="AU487" s="225" t="s">
        <v>83</v>
      </c>
      <c r="AY487" s="17" t="s">
        <v>117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7" t="s">
        <v>81</v>
      </c>
      <c r="BK487" s="226">
        <f>ROUND(I487*H487,2)</f>
        <v>0</v>
      </c>
      <c r="BL487" s="17" t="s">
        <v>289</v>
      </c>
      <c r="BM487" s="225" t="s">
        <v>543</v>
      </c>
    </row>
    <row r="488" s="2" customFormat="1">
      <c r="A488" s="38"/>
      <c r="B488" s="39"/>
      <c r="C488" s="40"/>
      <c r="D488" s="227" t="s">
        <v>125</v>
      </c>
      <c r="E488" s="40"/>
      <c r="F488" s="228" t="s">
        <v>542</v>
      </c>
      <c r="G488" s="40"/>
      <c r="H488" s="40"/>
      <c r="I488" s="229"/>
      <c r="J488" s="40"/>
      <c r="K488" s="40"/>
      <c r="L488" s="44"/>
      <c r="M488" s="230"/>
      <c r="N488" s="231"/>
      <c r="O488" s="91"/>
      <c r="P488" s="91"/>
      <c r="Q488" s="91"/>
      <c r="R488" s="91"/>
      <c r="S488" s="91"/>
      <c r="T488" s="92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125</v>
      </c>
      <c r="AU488" s="17" t="s">
        <v>83</v>
      </c>
    </row>
    <row r="489" s="13" customFormat="1">
      <c r="A489" s="13"/>
      <c r="B489" s="234"/>
      <c r="C489" s="235"/>
      <c r="D489" s="227" t="s">
        <v>129</v>
      </c>
      <c r="E489" s="236" t="s">
        <v>1</v>
      </c>
      <c r="F489" s="237" t="s">
        <v>81</v>
      </c>
      <c r="G489" s="235"/>
      <c r="H489" s="238">
        <v>1</v>
      </c>
      <c r="I489" s="239"/>
      <c r="J489" s="235"/>
      <c r="K489" s="235"/>
      <c r="L489" s="240"/>
      <c r="M489" s="241"/>
      <c r="N489" s="242"/>
      <c r="O489" s="242"/>
      <c r="P489" s="242"/>
      <c r="Q489" s="242"/>
      <c r="R489" s="242"/>
      <c r="S489" s="242"/>
      <c r="T489" s="24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4" t="s">
        <v>129</v>
      </c>
      <c r="AU489" s="244" t="s">
        <v>83</v>
      </c>
      <c r="AV489" s="13" t="s">
        <v>83</v>
      </c>
      <c r="AW489" s="13" t="s">
        <v>30</v>
      </c>
      <c r="AX489" s="13" t="s">
        <v>73</v>
      </c>
      <c r="AY489" s="244" t="s">
        <v>117</v>
      </c>
    </row>
    <row r="490" s="14" customFormat="1">
      <c r="A490" s="14"/>
      <c r="B490" s="245"/>
      <c r="C490" s="246"/>
      <c r="D490" s="227" t="s">
        <v>129</v>
      </c>
      <c r="E490" s="247" t="s">
        <v>1</v>
      </c>
      <c r="F490" s="248" t="s">
        <v>131</v>
      </c>
      <c r="G490" s="246"/>
      <c r="H490" s="249">
        <v>1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129</v>
      </c>
      <c r="AU490" s="255" t="s">
        <v>83</v>
      </c>
      <c r="AV490" s="14" t="s">
        <v>124</v>
      </c>
      <c r="AW490" s="14" t="s">
        <v>30</v>
      </c>
      <c r="AX490" s="14" t="s">
        <v>81</v>
      </c>
      <c r="AY490" s="255" t="s">
        <v>117</v>
      </c>
    </row>
    <row r="491" s="2" customFormat="1" ht="16.5" customHeight="1">
      <c r="A491" s="38"/>
      <c r="B491" s="39"/>
      <c r="C491" s="256" t="s">
        <v>544</v>
      </c>
      <c r="D491" s="256" t="s">
        <v>203</v>
      </c>
      <c r="E491" s="257" t="s">
        <v>545</v>
      </c>
      <c r="F491" s="258" t="s">
        <v>546</v>
      </c>
      <c r="G491" s="259" t="s">
        <v>211</v>
      </c>
      <c r="H491" s="260">
        <v>2</v>
      </c>
      <c r="I491" s="261"/>
      <c r="J491" s="262">
        <f>ROUND(I491*H491,2)</f>
        <v>0</v>
      </c>
      <c r="K491" s="258" t="s">
        <v>1</v>
      </c>
      <c r="L491" s="263"/>
      <c r="M491" s="264" t="s">
        <v>1</v>
      </c>
      <c r="N491" s="265" t="s">
        <v>38</v>
      </c>
      <c r="O491" s="91"/>
      <c r="P491" s="223">
        <f>O491*H491</f>
        <v>0</v>
      </c>
      <c r="Q491" s="223">
        <v>0</v>
      </c>
      <c r="R491" s="223">
        <f>Q491*H491</f>
        <v>0</v>
      </c>
      <c r="S491" s="223">
        <v>0</v>
      </c>
      <c r="T491" s="224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5" t="s">
        <v>325</v>
      </c>
      <c r="AT491" s="225" t="s">
        <v>203</v>
      </c>
      <c r="AU491" s="225" t="s">
        <v>83</v>
      </c>
      <c r="AY491" s="17" t="s">
        <v>117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7" t="s">
        <v>81</v>
      </c>
      <c r="BK491" s="226">
        <f>ROUND(I491*H491,2)</f>
        <v>0</v>
      </c>
      <c r="BL491" s="17" t="s">
        <v>289</v>
      </c>
      <c r="BM491" s="225" t="s">
        <v>547</v>
      </c>
    </row>
    <row r="492" s="2" customFormat="1">
      <c r="A492" s="38"/>
      <c r="B492" s="39"/>
      <c r="C492" s="40"/>
      <c r="D492" s="227" t="s">
        <v>125</v>
      </c>
      <c r="E492" s="40"/>
      <c r="F492" s="228" t="s">
        <v>546</v>
      </c>
      <c r="G492" s="40"/>
      <c r="H492" s="40"/>
      <c r="I492" s="229"/>
      <c r="J492" s="40"/>
      <c r="K492" s="40"/>
      <c r="L492" s="44"/>
      <c r="M492" s="230"/>
      <c r="N492" s="231"/>
      <c r="O492" s="91"/>
      <c r="P492" s="91"/>
      <c r="Q492" s="91"/>
      <c r="R492" s="91"/>
      <c r="S492" s="91"/>
      <c r="T492" s="92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125</v>
      </c>
      <c r="AU492" s="17" t="s">
        <v>83</v>
      </c>
    </row>
    <row r="493" s="13" customFormat="1">
      <c r="A493" s="13"/>
      <c r="B493" s="234"/>
      <c r="C493" s="235"/>
      <c r="D493" s="227" t="s">
        <v>129</v>
      </c>
      <c r="E493" s="236" t="s">
        <v>1</v>
      </c>
      <c r="F493" s="237" t="s">
        <v>83</v>
      </c>
      <c r="G493" s="235"/>
      <c r="H493" s="238">
        <v>2</v>
      </c>
      <c r="I493" s="239"/>
      <c r="J493" s="235"/>
      <c r="K493" s="235"/>
      <c r="L493" s="240"/>
      <c r="M493" s="241"/>
      <c r="N493" s="242"/>
      <c r="O493" s="242"/>
      <c r="P493" s="242"/>
      <c r="Q493" s="242"/>
      <c r="R493" s="242"/>
      <c r="S493" s="242"/>
      <c r="T493" s="24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4" t="s">
        <v>129</v>
      </c>
      <c r="AU493" s="244" t="s">
        <v>83</v>
      </c>
      <c r="AV493" s="13" t="s">
        <v>83</v>
      </c>
      <c r="AW493" s="13" t="s">
        <v>30</v>
      </c>
      <c r="AX493" s="13" t="s">
        <v>73</v>
      </c>
      <c r="AY493" s="244" t="s">
        <v>117</v>
      </c>
    </row>
    <row r="494" s="14" customFormat="1">
      <c r="A494" s="14"/>
      <c r="B494" s="245"/>
      <c r="C494" s="246"/>
      <c r="D494" s="227" t="s">
        <v>129</v>
      </c>
      <c r="E494" s="247" t="s">
        <v>1</v>
      </c>
      <c r="F494" s="248" t="s">
        <v>131</v>
      </c>
      <c r="G494" s="246"/>
      <c r="H494" s="249">
        <v>2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129</v>
      </c>
      <c r="AU494" s="255" t="s">
        <v>83</v>
      </c>
      <c r="AV494" s="14" t="s">
        <v>124</v>
      </c>
      <c r="AW494" s="14" t="s">
        <v>30</v>
      </c>
      <c r="AX494" s="14" t="s">
        <v>81</v>
      </c>
      <c r="AY494" s="255" t="s">
        <v>117</v>
      </c>
    </row>
    <row r="495" s="2" customFormat="1" ht="16.5" customHeight="1">
      <c r="A495" s="38"/>
      <c r="B495" s="39"/>
      <c r="C495" s="256" t="s">
        <v>349</v>
      </c>
      <c r="D495" s="256" t="s">
        <v>203</v>
      </c>
      <c r="E495" s="257" t="s">
        <v>548</v>
      </c>
      <c r="F495" s="258" t="s">
        <v>515</v>
      </c>
      <c r="G495" s="259" t="s">
        <v>211</v>
      </c>
      <c r="H495" s="260">
        <v>4</v>
      </c>
      <c r="I495" s="261"/>
      <c r="J495" s="262">
        <f>ROUND(I495*H495,2)</f>
        <v>0</v>
      </c>
      <c r="K495" s="258" t="s">
        <v>123</v>
      </c>
      <c r="L495" s="263"/>
      <c r="M495" s="264" t="s">
        <v>1</v>
      </c>
      <c r="N495" s="265" t="s">
        <v>38</v>
      </c>
      <c r="O495" s="91"/>
      <c r="P495" s="223">
        <f>O495*H495</f>
        <v>0</v>
      </c>
      <c r="Q495" s="223">
        <v>0</v>
      </c>
      <c r="R495" s="223">
        <f>Q495*H495</f>
        <v>0</v>
      </c>
      <c r="S495" s="223">
        <v>0</v>
      </c>
      <c r="T495" s="224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25" t="s">
        <v>325</v>
      </c>
      <c r="AT495" s="225" t="s">
        <v>203</v>
      </c>
      <c r="AU495" s="225" t="s">
        <v>83</v>
      </c>
      <c r="AY495" s="17" t="s">
        <v>117</v>
      </c>
      <c r="BE495" s="226">
        <f>IF(N495="základní",J495,0)</f>
        <v>0</v>
      </c>
      <c r="BF495" s="226">
        <f>IF(N495="snížená",J495,0)</f>
        <v>0</v>
      </c>
      <c r="BG495" s="226">
        <f>IF(N495="zákl. přenesená",J495,0)</f>
        <v>0</v>
      </c>
      <c r="BH495" s="226">
        <f>IF(N495="sníž. přenesená",J495,0)</f>
        <v>0</v>
      </c>
      <c r="BI495" s="226">
        <f>IF(N495="nulová",J495,0)</f>
        <v>0</v>
      </c>
      <c r="BJ495" s="17" t="s">
        <v>81</v>
      </c>
      <c r="BK495" s="226">
        <f>ROUND(I495*H495,2)</f>
        <v>0</v>
      </c>
      <c r="BL495" s="17" t="s">
        <v>289</v>
      </c>
      <c r="BM495" s="225" t="s">
        <v>549</v>
      </c>
    </row>
    <row r="496" s="2" customFormat="1">
      <c r="A496" s="38"/>
      <c r="B496" s="39"/>
      <c r="C496" s="40"/>
      <c r="D496" s="227" t="s">
        <v>125</v>
      </c>
      <c r="E496" s="40"/>
      <c r="F496" s="228" t="s">
        <v>515</v>
      </c>
      <c r="G496" s="40"/>
      <c r="H496" s="40"/>
      <c r="I496" s="229"/>
      <c r="J496" s="40"/>
      <c r="K496" s="40"/>
      <c r="L496" s="44"/>
      <c r="M496" s="230"/>
      <c r="N496" s="231"/>
      <c r="O496" s="91"/>
      <c r="P496" s="91"/>
      <c r="Q496" s="91"/>
      <c r="R496" s="91"/>
      <c r="S496" s="91"/>
      <c r="T496" s="92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125</v>
      </c>
      <c r="AU496" s="17" t="s">
        <v>83</v>
      </c>
    </row>
    <row r="497" s="13" customFormat="1">
      <c r="A497" s="13"/>
      <c r="B497" s="234"/>
      <c r="C497" s="235"/>
      <c r="D497" s="227" t="s">
        <v>129</v>
      </c>
      <c r="E497" s="236" t="s">
        <v>1</v>
      </c>
      <c r="F497" s="237" t="s">
        <v>124</v>
      </c>
      <c r="G497" s="235"/>
      <c r="H497" s="238">
        <v>4</v>
      </c>
      <c r="I497" s="239"/>
      <c r="J497" s="235"/>
      <c r="K497" s="235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129</v>
      </c>
      <c r="AU497" s="244" t="s">
        <v>83</v>
      </c>
      <c r="AV497" s="13" t="s">
        <v>83</v>
      </c>
      <c r="AW497" s="13" t="s">
        <v>30</v>
      </c>
      <c r="AX497" s="13" t="s">
        <v>73</v>
      </c>
      <c r="AY497" s="244" t="s">
        <v>117</v>
      </c>
    </row>
    <row r="498" s="14" customFormat="1">
      <c r="A498" s="14"/>
      <c r="B498" s="245"/>
      <c r="C498" s="246"/>
      <c r="D498" s="227" t="s">
        <v>129</v>
      </c>
      <c r="E498" s="247" t="s">
        <v>1</v>
      </c>
      <c r="F498" s="248" t="s">
        <v>131</v>
      </c>
      <c r="G498" s="246"/>
      <c r="H498" s="249">
        <v>4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129</v>
      </c>
      <c r="AU498" s="255" t="s">
        <v>83</v>
      </c>
      <c r="AV498" s="14" t="s">
        <v>124</v>
      </c>
      <c r="AW498" s="14" t="s">
        <v>30</v>
      </c>
      <c r="AX498" s="14" t="s">
        <v>81</v>
      </c>
      <c r="AY498" s="255" t="s">
        <v>117</v>
      </c>
    </row>
    <row r="499" s="2" customFormat="1" ht="16.5" customHeight="1">
      <c r="A499" s="38"/>
      <c r="B499" s="39"/>
      <c r="C499" s="214" t="s">
        <v>550</v>
      </c>
      <c r="D499" s="214" t="s">
        <v>119</v>
      </c>
      <c r="E499" s="215" t="s">
        <v>551</v>
      </c>
      <c r="F499" s="216" t="s">
        <v>552</v>
      </c>
      <c r="G499" s="217" t="s">
        <v>211</v>
      </c>
      <c r="H499" s="218">
        <v>8</v>
      </c>
      <c r="I499" s="219"/>
      <c r="J499" s="220">
        <f>ROUND(I499*H499,2)</f>
        <v>0</v>
      </c>
      <c r="K499" s="216" t="s">
        <v>123</v>
      </c>
      <c r="L499" s="44"/>
      <c r="M499" s="221" t="s">
        <v>1</v>
      </c>
      <c r="N499" s="222" t="s">
        <v>38</v>
      </c>
      <c r="O499" s="91"/>
      <c r="P499" s="223">
        <f>O499*H499</f>
        <v>0</v>
      </c>
      <c r="Q499" s="223">
        <v>0</v>
      </c>
      <c r="R499" s="223">
        <f>Q499*H499</f>
        <v>0</v>
      </c>
      <c r="S499" s="223">
        <v>0</v>
      </c>
      <c r="T499" s="224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25" t="s">
        <v>289</v>
      </c>
      <c r="AT499" s="225" t="s">
        <v>119</v>
      </c>
      <c r="AU499" s="225" t="s">
        <v>83</v>
      </c>
      <c r="AY499" s="17" t="s">
        <v>117</v>
      </c>
      <c r="BE499" s="226">
        <f>IF(N499="základní",J499,0)</f>
        <v>0</v>
      </c>
      <c r="BF499" s="226">
        <f>IF(N499="snížená",J499,0)</f>
        <v>0</v>
      </c>
      <c r="BG499" s="226">
        <f>IF(N499="zákl. přenesená",J499,0)</f>
        <v>0</v>
      </c>
      <c r="BH499" s="226">
        <f>IF(N499="sníž. přenesená",J499,0)</f>
        <v>0</v>
      </c>
      <c r="BI499" s="226">
        <f>IF(N499="nulová",J499,0)</f>
        <v>0</v>
      </c>
      <c r="BJ499" s="17" t="s">
        <v>81</v>
      </c>
      <c r="BK499" s="226">
        <f>ROUND(I499*H499,2)</f>
        <v>0</v>
      </c>
      <c r="BL499" s="17" t="s">
        <v>289</v>
      </c>
      <c r="BM499" s="225" t="s">
        <v>553</v>
      </c>
    </row>
    <row r="500" s="2" customFormat="1">
      <c r="A500" s="38"/>
      <c r="B500" s="39"/>
      <c r="C500" s="40"/>
      <c r="D500" s="227" t="s">
        <v>125</v>
      </c>
      <c r="E500" s="40"/>
      <c r="F500" s="228" t="s">
        <v>554</v>
      </c>
      <c r="G500" s="40"/>
      <c r="H500" s="40"/>
      <c r="I500" s="229"/>
      <c r="J500" s="40"/>
      <c r="K500" s="40"/>
      <c r="L500" s="44"/>
      <c r="M500" s="230"/>
      <c r="N500" s="231"/>
      <c r="O500" s="91"/>
      <c r="P500" s="91"/>
      <c r="Q500" s="91"/>
      <c r="R500" s="91"/>
      <c r="S500" s="91"/>
      <c r="T500" s="92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125</v>
      </c>
      <c r="AU500" s="17" t="s">
        <v>83</v>
      </c>
    </row>
    <row r="501" s="2" customFormat="1">
      <c r="A501" s="38"/>
      <c r="B501" s="39"/>
      <c r="C501" s="40"/>
      <c r="D501" s="232" t="s">
        <v>127</v>
      </c>
      <c r="E501" s="40"/>
      <c r="F501" s="233" t="s">
        <v>555</v>
      </c>
      <c r="G501" s="40"/>
      <c r="H501" s="40"/>
      <c r="I501" s="229"/>
      <c r="J501" s="40"/>
      <c r="K501" s="40"/>
      <c r="L501" s="44"/>
      <c r="M501" s="230"/>
      <c r="N501" s="231"/>
      <c r="O501" s="91"/>
      <c r="P501" s="91"/>
      <c r="Q501" s="91"/>
      <c r="R501" s="91"/>
      <c r="S501" s="91"/>
      <c r="T501" s="92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127</v>
      </c>
      <c r="AU501" s="17" t="s">
        <v>83</v>
      </c>
    </row>
    <row r="502" s="13" customFormat="1">
      <c r="A502" s="13"/>
      <c r="B502" s="234"/>
      <c r="C502" s="235"/>
      <c r="D502" s="227" t="s">
        <v>129</v>
      </c>
      <c r="E502" s="236" t="s">
        <v>1</v>
      </c>
      <c r="F502" s="237" t="s">
        <v>147</v>
      </c>
      <c r="G502" s="235"/>
      <c r="H502" s="238">
        <v>8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129</v>
      </c>
      <c r="AU502" s="244" t="s">
        <v>83</v>
      </c>
      <c r="AV502" s="13" t="s">
        <v>83</v>
      </c>
      <c r="AW502" s="13" t="s">
        <v>30</v>
      </c>
      <c r="AX502" s="13" t="s">
        <v>73</v>
      </c>
      <c r="AY502" s="244" t="s">
        <v>117</v>
      </c>
    </row>
    <row r="503" s="14" customFormat="1">
      <c r="A503" s="14"/>
      <c r="B503" s="245"/>
      <c r="C503" s="246"/>
      <c r="D503" s="227" t="s">
        <v>129</v>
      </c>
      <c r="E503" s="247" t="s">
        <v>1</v>
      </c>
      <c r="F503" s="248" t="s">
        <v>131</v>
      </c>
      <c r="G503" s="246"/>
      <c r="H503" s="249">
        <v>8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129</v>
      </c>
      <c r="AU503" s="255" t="s">
        <v>83</v>
      </c>
      <c r="AV503" s="14" t="s">
        <v>124</v>
      </c>
      <c r="AW503" s="14" t="s">
        <v>30</v>
      </c>
      <c r="AX503" s="14" t="s">
        <v>81</v>
      </c>
      <c r="AY503" s="255" t="s">
        <v>117</v>
      </c>
    </row>
    <row r="504" s="2" customFormat="1" ht="16.5" customHeight="1">
      <c r="A504" s="38"/>
      <c r="B504" s="39"/>
      <c r="C504" s="256" t="s">
        <v>556</v>
      </c>
      <c r="D504" s="256" t="s">
        <v>203</v>
      </c>
      <c r="E504" s="257" t="s">
        <v>557</v>
      </c>
      <c r="F504" s="258" t="s">
        <v>558</v>
      </c>
      <c r="G504" s="259" t="s">
        <v>211</v>
      </c>
      <c r="H504" s="260">
        <v>8</v>
      </c>
      <c r="I504" s="261"/>
      <c r="J504" s="262">
        <f>ROUND(I504*H504,2)</f>
        <v>0</v>
      </c>
      <c r="K504" s="258" t="s">
        <v>1</v>
      </c>
      <c r="L504" s="263"/>
      <c r="M504" s="264" t="s">
        <v>1</v>
      </c>
      <c r="N504" s="265" t="s">
        <v>38</v>
      </c>
      <c r="O504" s="91"/>
      <c r="P504" s="223">
        <f>O504*H504</f>
        <v>0</v>
      </c>
      <c r="Q504" s="223">
        <v>0</v>
      </c>
      <c r="R504" s="223">
        <f>Q504*H504</f>
        <v>0</v>
      </c>
      <c r="S504" s="223">
        <v>0</v>
      </c>
      <c r="T504" s="224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25" t="s">
        <v>325</v>
      </c>
      <c r="AT504" s="225" t="s">
        <v>203</v>
      </c>
      <c r="AU504" s="225" t="s">
        <v>83</v>
      </c>
      <c r="AY504" s="17" t="s">
        <v>117</v>
      </c>
      <c r="BE504" s="226">
        <f>IF(N504="základní",J504,0)</f>
        <v>0</v>
      </c>
      <c r="BF504" s="226">
        <f>IF(N504="snížená",J504,0)</f>
        <v>0</v>
      </c>
      <c r="BG504" s="226">
        <f>IF(N504="zákl. přenesená",J504,0)</f>
        <v>0</v>
      </c>
      <c r="BH504" s="226">
        <f>IF(N504="sníž. přenesená",J504,0)</f>
        <v>0</v>
      </c>
      <c r="BI504" s="226">
        <f>IF(N504="nulová",J504,0)</f>
        <v>0</v>
      </c>
      <c r="BJ504" s="17" t="s">
        <v>81</v>
      </c>
      <c r="BK504" s="226">
        <f>ROUND(I504*H504,2)</f>
        <v>0</v>
      </c>
      <c r="BL504" s="17" t="s">
        <v>289</v>
      </c>
      <c r="BM504" s="225" t="s">
        <v>559</v>
      </c>
    </row>
    <row r="505" s="2" customFormat="1">
      <c r="A505" s="38"/>
      <c r="B505" s="39"/>
      <c r="C505" s="40"/>
      <c r="D505" s="227" t="s">
        <v>125</v>
      </c>
      <c r="E505" s="40"/>
      <c r="F505" s="228" t="s">
        <v>558</v>
      </c>
      <c r="G505" s="40"/>
      <c r="H505" s="40"/>
      <c r="I505" s="229"/>
      <c r="J505" s="40"/>
      <c r="K505" s="40"/>
      <c r="L505" s="44"/>
      <c r="M505" s="230"/>
      <c r="N505" s="231"/>
      <c r="O505" s="91"/>
      <c r="P505" s="91"/>
      <c r="Q505" s="91"/>
      <c r="R505" s="91"/>
      <c r="S505" s="91"/>
      <c r="T505" s="92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125</v>
      </c>
      <c r="AU505" s="17" t="s">
        <v>83</v>
      </c>
    </row>
    <row r="506" s="13" customFormat="1">
      <c r="A506" s="13"/>
      <c r="B506" s="234"/>
      <c r="C506" s="235"/>
      <c r="D506" s="227" t="s">
        <v>129</v>
      </c>
      <c r="E506" s="236" t="s">
        <v>1</v>
      </c>
      <c r="F506" s="237" t="s">
        <v>147</v>
      </c>
      <c r="G506" s="235"/>
      <c r="H506" s="238">
        <v>8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129</v>
      </c>
      <c r="AU506" s="244" t="s">
        <v>83</v>
      </c>
      <c r="AV506" s="13" t="s">
        <v>83</v>
      </c>
      <c r="AW506" s="13" t="s">
        <v>30</v>
      </c>
      <c r="AX506" s="13" t="s">
        <v>73</v>
      </c>
      <c r="AY506" s="244" t="s">
        <v>117</v>
      </c>
    </row>
    <row r="507" s="14" customFormat="1">
      <c r="A507" s="14"/>
      <c r="B507" s="245"/>
      <c r="C507" s="246"/>
      <c r="D507" s="227" t="s">
        <v>129</v>
      </c>
      <c r="E507" s="247" t="s">
        <v>1</v>
      </c>
      <c r="F507" s="248" t="s">
        <v>131</v>
      </c>
      <c r="G507" s="246"/>
      <c r="H507" s="249">
        <v>8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129</v>
      </c>
      <c r="AU507" s="255" t="s">
        <v>83</v>
      </c>
      <c r="AV507" s="14" t="s">
        <v>124</v>
      </c>
      <c r="AW507" s="14" t="s">
        <v>30</v>
      </c>
      <c r="AX507" s="14" t="s">
        <v>81</v>
      </c>
      <c r="AY507" s="255" t="s">
        <v>117</v>
      </c>
    </row>
    <row r="508" s="2" customFormat="1" ht="24.15" customHeight="1">
      <c r="A508" s="38"/>
      <c r="B508" s="39"/>
      <c r="C508" s="214" t="s">
        <v>360</v>
      </c>
      <c r="D508" s="214" t="s">
        <v>119</v>
      </c>
      <c r="E508" s="215" t="s">
        <v>560</v>
      </c>
      <c r="F508" s="216" t="s">
        <v>561</v>
      </c>
      <c r="G508" s="217" t="s">
        <v>211</v>
      </c>
      <c r="H508" s="218">
        <v>1</v>
      </c>
      <c r="I508" s="219"/>
      <c r="J508" s="220">
        <f>ROUND(I508*H508,2)</f>
        <v>0</v>
      </c>
      <c r="K508" s="216" t="s">
        <v>123</v>
      </c>
      <c r="L508" s="44"/>
      <c r="M508" s="221" t="s">
        <v>1</v>
      </c>
      <c r="N508" s="222" t="s">
        <v>38</v>
      </c>
      <c r="O508" s="91"/>
      <c r="P508" s="223">
        <f>O508*H508</f>
        <v>0</v>
      </c>
      <c r="Q508" s="223">
        <v>0</v>
      </c>
      <c r="R508" s="223">
        <f>Q508*H508</f>
        <v>0</v>
      </c>
      <c r="S508" s="223">
        <v>0</v>
      </c>
      <c r="T508" s="224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5" t="s">
        <v>289</v>
      </c>
      <c r="AT508" s="225" t="s">
        <v>119</v>
      </c>
      <c r="AU508" s="225" t="s">
        <v>83</v>
      </c>
      <c r="AY508" s="17" t="s">
        <v>117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7" t="s">
        <v>81</v>
      </c>
      <c r="BK508" s="226">
        <f>ROUND(I508*H508,2)</f>
        <v>0</v>
      </c>
      <c r="BL508" s="17" t="s">
        <v>289</v>
      </c>
      <c r="BM508" s="225" t="s">
        <v>562</v>
      </c>
    </row>
    <row r="509" s="2" customFormat="1">
      <c r="A509" s="38"/>
      <c r="B509" s="39"/>
      <c r="C509" s="40"/>
      <c r="D509" s="227" t="s">
        <v>125</v>
      </c>
      <c r="E509" s="40"/>
      <c r="F509" s="228" t="s">
        <v>563</v>
      </c>
      <c r="G509" s="40"/>
      <c r="H509" s="40"/>
      <c r="I509" s="229"/>
      <c r="J509" s="40"/>
      <c r="K509" s="40"/>
      <c r="L509" s="44"/>
      <c r="M509" s="230"/>
      <c r="N509" s="231"/>
      <c r="O509" s="91"/>
      <c r="P509" s="91"/>
      <c r="Q509" s="91"/>
      <c r="R509" s="91"/>
      <c r="S509" s="91"/>
      <c r="T509" s="92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125</v>
      </c>
      <c r="AU509" s="17" t="s">
        <v>83</v>
      </c>
    </row>
    <row r="510" s="2" customFormat="1">
      <c r="A510" s="38"/>
      <c r="B510" s="39"/>
      <c r="C510" s="40"/>
      <c r="D510" s="232" t="s">
        <v>127</v>
      </c>
      <c r="E510" s="40"/>
      <c r="F510" s="233" t="s">
        <v>564</v>
      </c>
      <c r="G510" s="40"/>
      <c r="H510" s="40"/>
      <c r="I510" s="229"/>
      <c r="J510" s="40"/>
      <c r="K510" s="40"/>
      <c r="L510" s="44"/>
      <c r="M510" s="230"/>
      <c r="N510" s="231"/>
      <c r="O510" s="91"/>
      <c r="P510" s="91"/>
      <c r="Q510" s="91"/>
      <c r="R510" s="91"/>
      <c r="S510" s="91"/>
      <c r="T510" s="92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127</v>
      </c>
      <c r="AU510" s="17" t="s">
        <v>83</v>
      </c>
    </row>
    <row r="511" s="2" customFormat="1" ht="24.15" customHeight="1">
      <c r="A511" s="38"/>
      <c r="B511" s="39"/>
      <c r="C511" s="256" t="s">
        <v>565</v>
      </c>
      <c r="D511" s="256" t="s">
        <v>203</v>
      </c>
      <c r="E511" s="257" t="s">
        <v>566</v>
      </c>
      <c r="F511" s="258" t="s">
        <v>567</v>
      </c>
      <c r="G511" s="259" t="s">
        <v>211</v>
      </c>
      <c r="H511" s="260">
        <v>1</v>
      </c>
      <c r="I511" s="261"/>
      <c r="J511" s="262">
        <f>ROUND(I511*H511,2)</f>
        <v>0</v>
      </c>
      <c r="K511" s="258" t="s">
        <v>1</v>
      </c>
      <c r="L511" s="263"/>
      <c r="M511" s="264" t="s">
        <v>1</v>
      </c>
      <c r="N511" s="265" t="s">
        <v>38</v>
      </c>
      <c r="O511" s="91"/>
      <c r="P511" s="223">
        <f>O511*H511</f>
        <v>0</v>
      </c>
      <c r="Q511" s="223">
        <v>0</v>
      </c>
      <c r="R511" s="223">
        <f>Q511*H511</f>
        <v>0</v>
      </c>
      <c r="S511" s="223">
        <v>0</v>
      </c>
      <c r="T511" s="224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5" t="s">
        <v>325</v>
      </c>
      <c r="AT511" s="225" t="s">
        <v>203</v>
      </c>
      <c r="AU511" s="225" t="s">
        <v>83</v>
      </c>
      <c r="AY511" s="17" t="s">
        <v>117</v>
      </c>
      <c r="BE511" s="226">
        <f>IF(N511="základní",J511,0)</f>
        <v>0</v>
      </c>
      <c r="BF511" s="226">
        <f>IF(N511="snížená",J511,0)</f>
        <v>0</v>
      </c>
      <c r="BG511" s="226">
        <f>IF(N511="zákl. přenesená",J511,0)</f>
        <v>0</v>
      </c>
      <c r="BH511" s="226">
        <f>IF(N511="sníž. přenesená",J511,0)</f>
        <v>0</v>
      </c>
      <c r="BI511" s="226">
        <f>IF(N511="nulová",J511,0)</f>
        <v>0</v>
      </c>
      <c r="BJ511" s="17" t="s">
        <v>81</v>
      </c>
      <c r="BK511" s="226">
        <f>ROUND(I511*H511,2)</f>
        <v>0</v>
      </c>
      <c r="BL511" s="17" t="s">
        <v>289</v>
      </c>
      <c r="BM511" s="225" t="s">
        <v>568</v>
      </c>
    </row>
    <row r="512" s="2" customFormat="1">
      <c r="A512" s="38"/>
      <c r="B512" s="39"/>
      <c r="C512" s="40"/>
      <c r="D512" s="227" t="s">
        <v>125</v>
      </c>
      <c r="E512" s="40"/>
      <c r="F512" s="228" t="s">
        <v>567</v>
      </c>
      <c r="G512" s="40"/>
      <c r="H512" s="40"/>
      <c r="I512" s="229"/>
      <c r="J512" s="40"/>
      <c r="K512" s="40"/>
      <c r="L512" s="44"/>
      <c r="M512" s="230"/>
      <c r="N512" s="231"/>
      <c r="O512" s="91"/>
      <c r="P512" s="91"/>
      <c r="Q512" s="91"/>
      <c r="R512" s="91"/>
      <c r="S512" s="91"/>
      <c r="T512" s="92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125</v>
      </c>
      <c r="AU512" s="17" t="s">
        <v>83</v>
      </c>
    </row>
    <row r="513" s="13" customFormat="1">
      <c r="A513" s="13"/>
      <c r="B513" s="234"/>
      <c r="C513" s="235"/>
      <c r="D513" s="227" t="s">
        <v>129</v>
      </c>
      <c r="E513" s="236" t="s">
        <v>1</v>
      </c>
      <c r="F513" s="237" t="s">
        <v>81</v>
      </c>
      <c r="G513" s="235"/>
      <c r="H513" s="238">
        <v>1</v>
      </c>
      <c r="I513" s="239"/>
      <c r="J513" s="235"/>
      <c r="K513" s="235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129</v>
      </c>
      <c r="AU513" s="244" t="s">
        <v>83</v>
      </c>
      <c r="AV513" s="13" t="s">
        <v>83</v>
      </c>
      <c r="AW513" s="13" t="s">
        <v>30</v>
      </c>
      <c r="AX513" s="13" t="s">
        <v>73</v>
      </c>
      <c r="AY513" s="244" t="s">
        <v>117</v>
      </c>
    </row>
    <row r="514" s="14" customFormat="1">
      <c r="A514" s="14"/>
      <c r="B514" s="245"/>
      <c r="C514" s="246"/>
      <c r="D514" s="227" t="s">
        <v>129</v>
      </c>
      <c r="E514" s="247" t="s">
        <v>1</v>
      </c>
      <c r="F514" s="248" t="s">
        <v>131</v>
      </c>
      <c r="G514" s="246"/>
      <c r="H514" s="249">
        <v>1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129</v>
      </c>
      <c r="AU514" s="255" t="s">
        <v>83</v>
      </c>
      <c r="AV514" s="14" t="s">
        <v>124</v>
      </c>
      <c r="AW514" s="14" t="s">
        <v>30</v>
      </c>
      <c r="AX514" s="14" t="s">
        <v>81</v>
      </c>
      <c r="AY514" s="255" t="s">
        <v>117</v>
      </c>
    </row>
    <row r="515" s="2" customFormat="1" ht="24.15" customHeight="1">
      <c r="A515" s="38"/>
      <c r="B515" s="39"/>
      <c r="C515" s="214" t="s">
        <v>366</v>
      </c>
      <c r="D515" s="214" t="s">
        <v>119</v>
      </c>
      <c r="E515" s="215" t="s">
        <v>569</v>
      </c>
      <c r="F515" s="216" t="s">
        <v>570</v>
      </c>
      <c r="G515" s="217" t="s">
        <v>211</v>
      </c>
      <c r="H515" s="218">
        <v>4</v>
      </c>
      <c r="I515" s="219"/>
      <c r="J515" s="220">
        <f>ROUND(I515*H515,2)</f>
        <v>0</v>
      </c>
      <c r="K515" s="216" t="s">
        <v>123</v>
      </c>
      <c r="L515" s="44"/>
      <c r="M515" s="221" t="s">
        <v>1</v>
      </c>
      <c r="N515" s="222" t="s">
        <v>38</v>
      </c>
      <c r="O515" s="91"/>
      <c r="P515" s="223">
        <f>O515*H515</f>
        <v>0</v>
      </c>
      <c r="Q515" s="223">
        <v>0</v>
      </c>
      <c r="R515" s="223">
        <f>Q515*H515</f>
        <v>0</v>
      </c>
      <c r="S515" s="223">
        <v>0</v>
      </c>
      <c r="T515" s="224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25" t="s">
        <v>289</v>
      </c>
      <c r="AT515" s="225" t="s">
        <v>119</v>
      </c>
      <c r="AU515" s="225" t="s">
        <v>83</v>
      </c>
      <c r="AY515" s="17" t="s">
        <v>117</v>
      </c>
      <c r="BE515" s="226">
        <f>IF(N515="základní",J515,0)</f>
        <v>0</v>
      </c>
      <c r="BF515" s="226">
        <f>IF(N515="snížená",J515,0)</f>
        <v>0</v>
      </c>
      <c r="BG515" s="226">
        <f>IF(N515="zákl. přenesená",J515,0)</f>
        <v>0</v>
      </c>
      <c r="BH515" s="226">
        <f>IF(N515="sníž. přenesená",J515,0)</f>
        <v>0</v>
      </c>
      <c r="BI515" s="226">
        <f>IF(N515="nulová",J515,0)</f>
        <v>0</v>
      </c>
      <c r="BJ515" s="17" t="s">
        <v>81</v>
      </c>
      <c r="BK515" s="226">
        <f>ROUND(I515*H515,2)</f>
        <v>0</v>
      </c>
      <c r="BL515" s="17" t="s">
        <v>289</v>
      </c>
      <c r="BM515" s="225" t="s">
        <v>571</v>
      </c>
    </row>
    <row r="516" s="2" customFormat="1">
      <c r="A516" s="38"/>
      <c r="B516" s="39"/>
      <c r="C516" s="40"/>
      <c r="D516" s="227" t="s">
        <v>125</v>
      </c>
      <c r="E516" s="40"/>
      <c r="F516" s="228" t="s">
        <v>572</v>
      </c>
      <c r="G516" s="40"/>
      <c r="H516" s="40"/>
      <c r="I516" s="229"/>
      <c r="J516" s="40"/>
      <c r="K516" s="40"/>
      <c r="L516" s="44"/>
      <c r="M516" s="230"/>
      <c r="N516" s="231"/>
      <c r="O516" s="91"/>
      <c r="P516" s="91"/>
      <c r="Q516" s="91"/>
      <c r="R516" s="91"/>
      <c r="S516" s="91"/>
      <c r="T516" s="92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125</v>
      </c>
      <c r="AU516" s="17" t="s">
        <v>83</v>
      </c>
    </row>
    <row r="517" s="2" customFormat="1">
      <c r="A517" s="38"/>
      <c r="B517" s="39"/>
      <c r="C517" s="40"/>
      <c r="D517" s="232" t="s">
        <v>127</v>
      </c>
      <c r="E517" s="40"/>
      <c r="F517" s="233" t="s">
        <v>573</v>
      </c>
      <c r="G517" s="40"/>
      <c r="H517" s="40"/>
      <c r="I517" s="229"/>
      <c r="J517" s="40"/>
      <c r="K517" s="40"/>
      <c r="L517" s="44"/>
      <c r="M517" s="230"/>
      <c r="N517" s="231"/>
      <c r="O517" s="91"/>
      <c r="P517" s="91"/>
      <c r="Q517" s="91"/>
      <c r="R517" s="91"/>
      <c r="S517" s="91"/>
      <c r="T517" s="92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127</v>
      </c>
      <c r="AU517" s="17" t="s">
        <v>83</v>
      </c>
    </row>
    <row r="518" s="2" customFormat="1" ht="24.15" customHeight="1">
      <c r="A518" s="38"/>
      <c r="B518" s="39"/>
      <c r="C518" s="256" t="s">
        <v>574</v>
      </c>
      <c r="D518" s="256" t="s">
        <v>203</v>
      </c>
      <c r="E518" s="257" t="s">
        <v>575</v>
      </c>
      <c r="F518" s="258" t="s">
        <v>576</v>
      </c>
      <c r="G518" s="259" t="s">
        <v>211</v>
      </c>
      <c r="H518" s="260">
        <v>4</v>
      </c>
      <c r="I518" s="261"/>
      <c r="J518" s="262">
        <f>ROUND(I518*H518,2)</f>
        <v>0</v>
      </c>
      <c r="K518" s="258" t="s">
        <v>1</v>
      </c>
      <c r="L518" s="263"/>
      <c r="M518" s="264" t="s">
        <v>1</v>
      </c>
      <c r="N518" s="265" t="s">
        <v>38</v>
      </c>
      <c r="O518" s="91"/>
      <c r="P518" s="223">
        <f>O518*H518</f>
        <v>0</v>
      </c>
      <c r="Q518" s="223">
        <v>0</v>
      </c>
      <c r="R518" s="223">
        <f>Q518*H518</f>
        <v>0</v>
      </c>
      <c r="S518" s="223">
        <v>0</v>
      </c>
      <c r="T518" s="224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25" t="s">
        <v>325</v>
      </c>
      <c r="AT518" s="225" t="s">
        <v>203</v>
      </c>
      <c r="AU518" s="225" t="s">
        <v>83</v>
      </c>
      <c r="AY518" s="17" t="s">
        <v>117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7" t="s">
        <v>81</v>
      </c>
      <c r="BK518" s="226">
        <f>ROUND(I518*H518,2)</f>
        <v>0</v>
      </c>
      <c r="BL518" s="17" t="s">
        <v>289</v>
      </c>
      <c r="BM518" s="225" t="s">
        <v>577</v>
      </c>
    </row>
    <row r="519" s="2" customFormat="1">
      <c r="A519" s="38"/>
      <c r="B519" s="39"/>
      <c r="C519" s="40"/>
      <c r="D519" s="227" t="s">
        <v>125</v>
      </c>
      <c r="E519" s="40"/>
      <c r="F519" s="228" t="s">
        <v>576</v>
      </c>
      <c r="G519" s="40"/>
      <c r="H519" s="40"/>
      <c r="I519" s="229"/>
      <c r="J519" s="40"/>
      <c r="K519" s="40"/>
      <c r="L519" s="44"/>
      <c r="M519" s="230"/>
      <c r="N519" s="231"/>
      <c r="O519" s="91"/>
      <c r="P519" s="91"/>
      <c r="Q519" s="91"/>
      <c r="R519" s="91"/>
      <c r="S519" s="91"/>
      <c r="T519" s="92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7" t="s">
        <v>125</v>
      </c>
      <c r="AU519" s="17" t="s">
        <v>83</v>
      </c>
    </row>
    <row r="520" s="13" customFormat="1">
      <c r="A520" s="13"/>
      <c r="B520" s="234"/>
      <c r="C520" s="235"/>
      <c r="D520" s="227" t="s">
        <v>129</v>
      </c>
      <c r="E520" s="236" t="s">
        <v>1</v>
      </c>
      <c r="F520" s="237" t="s">
        <v>124</v>
      </c>
      <c r="G520" s="235"/>
      <c r="H520" s="238">
        <v>4</v>
      </c>
      <c r="I520" s="239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129</v>
      </c>
      <c r="AU520" s="244" t="s">
        <v>83</v>
      </c>
      <c r="AV520" s="13" t="s">
        <v>83</v>
      </c>
      <c r="AW520" s="13" t="s">
        <v>30</v>
      </c>
      <c r="AX520" s="13" t="s">
        <v>73</v>
      </c>
      <c r="AY520" s="244" t="s">
        <v>117</v>
      </c>
    </row>
    <row r="521" s="14" customFormat="1">
      <c r="A521" s="14"/>
      <c r="B521" s="245"/>
      <c r="C521" s="246"/>
      <c r="D521" s="227" t="s">
        <v>129</v>
      </c>
      <c r="E521" s="247" t="s">
        <v>1</v>
      </c>
      <c r="F521" s="248" t="s">
        <v>131</v>
      </c>
      <c r="G521" s="246"/>
      <c r="H521" s="249">
        <v>4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129</v>
      </c>
      <c r="AU521" s="255" t="s">
        <v>83</v>
      </c>
      <c r="AV521" s="14" t="s">
        <v>124</v>
      </c>
      <c r="AW521" s="14" t="s">
        <v>30</v>
      </c>
      <c r="AX521" s="14" t="s">
        <v>81</v>
      </c>
      <c r="AY521" s="255" t="s">
        <v>117</v>
      </c>
    </row>
    <row r="522" s="2" customFormat="1" ht="24.15" customHeight="1">
      <c r="A522" s="38"/>
      <c r="B522" s="39"/>
      <c r="C522" s="214" t="s">
        <v>373</v>
      </c>
      <c r="D522" s="214" t="s">
        <v>119</v>
      </c>
      <c r="E522" s="215" t="s">
        <v>578</v>
      </c>
      <c r="F522" s="216" t="s">
        <v>579</v>
      </c>
      <c r="G522" s="217" t="s">
        <v>211</v>
      </c>
      <c r="H522" s="218">
        <v>4</v>
      </c>
      <c r="I522" s="219"/>
      <c r="J522" s="220">
        <f>ROUND(I522*H522,2)</f>
        <v>0</v>
      </c>
      <c r="K522" s="216" t="s">
        <v>123</v>
      </c>
      <c r="L522" s="44"/>
      <c r="M522" s="221" t="s">
        <v>1</v>
      </c>
      <c r="N522" s="222" t="s">
        <v>38</v>
      </c>
      <c r="O522" s="91"/>
      <c r="P522" s="223">
        <f>O522*H522</f>
        <v>0</v>
      </c>
      <c r="Q522" s="223">
        <v>0</v>
      </c>
      <c r="R522" s="223">
        <f>Q522*H522</f>
        <v>0</v>
      </c>
      <c r="S522" s="223">
        <v>0</v>
      </c>
      <c r="T522" s="224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25" t="s">
        <v>289</v>
      </c>
      <c r="AT522" s="225" t="s">
        <v>119</v>
      </c>
      <c r="AU522" s="225" t="s">
        <v>83</v>
      </c>
      <c r="AY522" s="17" t="s">
        <v>117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7" t="s">
        <v>81</v>
      </c>
      <c r="BK522" s="226">
        <f>ROUND(I522*H522,2)</f>
        <v>0</v>
      </c>
      <c r="BL522" s="17" t="s">
        <v>289</v>
      </c>
      <c r="BM522" s="225" t="s">
        <v>580</v>
      </c>
    </row>
    <row r="523" s="2" customFormat="1">
      <c r="A523" s="38"/>
      <c r="B523" s="39"/>
      <c r="C523" s="40"/>
      <c r="D523" s="227" t="s">
        <v>125</v>
      </c>
      <c r="E523" s="40"/>
      <c r="F523" s="228" t="s">
        <v>581</v>
      </c>
      <c r="G523" s="40"/>
      <c r="H523" s="40"/>
      <c r="I523" s="229"/>
      <c r="J523" s="40"/>
      <c r="K523" s="40"/>
      <c r="L523" s="44"/>
      <c r="M523" s="230"/>
      <c r="N523" s="231"/>
      <c r="O523" s="91"/>
      <c r="P523" s="91"/>
      <c r="Q523" s="91"/>
      <c r="R523" s="91"/>
      <c r="S523" s="91"/>
      <c r="T523" s="92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125</v>
      </c>
      <c r="AU523" s="17" t="s">
        <v>83</v>
      </c>
    </row>
    <row r="524" s="2" customFormat="1">
      <c r="A524" s="38"/>
      <c r="B524" s="39"/>
      <c r="C524" s="40"/>
      <c r="D524" s="232" t="s">
        <v>127</v>
      </c>
      <c r="E524" s="40"/>
      <c r="F524" s="233" t="s">
        <v>582</v>
      </c>
      <c r="G524" s="40"/>
      <c r="H524" s="40"/>
      <c r="I524" s="229"/>
      <c r="J524" s="40"/>
      <c r="K524" s="40"/>
      <c r="L524" s="44"/>
      <c r="M524" s="230"/>
      <c r="N524" s="231"/>
      <c r="O524" s="91"/>
      <c r="P524" s="91"/>
      <c r="Q524" s="91"/>
      <c r="R524" s="91"/>
      <c r="S524" s="91"/>
      <c r="T524" s="92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127</v>
      </c>
      <c r="AU524" s="17" t="s">
        <v>83</v>
      </c>
    </row>
    <row r="525" s="2" customFormat="1" ht="24.15" customHeight="1">
      <c r="A525" s="38"/>
      <c r="B525" s="39"/>
      <c r="C525" s="256" t="s">
        <v>583</v>
      </c>
      <c r="D525" s="256" t="s">
        <v>203</v>
      </c>
      <c r="E525" s="257" t="s">
        <v>584</v>
      </c>
      <c r="F525" s="258" t="s">
        <v>585</v>
      </c>
      <c r="G525" s="259" t="s">
        <v>211</v>
      </c>
      <c r="H525" s="260">
        <v>4</v>
      </c>
      <c r="I525" s="261"/>
      <c r="J525" s="262">
        <f>ROUND(I525*H525,2)</f>
        <v>0</v>
      </c>
      <c r="K525" s="258" t="s">
        <v>1</v>
      </c>
      <c r="L525" s="263"/>
      <c r="M525" s="264" t="s">
        <v>1</v>
      </c>
      <c r="N525" s="265" t="s">
        <v>38</v>
      </c>
      <c r="O525" s="91"/>
      <c r="P525" s="223">
        <f>O525*H525</f>
        <v>0</v>
      </c>
      <c r="Q525" s="223">
        <v>0</v>
      </c>
      <c r="R525" s="223">
        <f>Q525*H525</f>
        <v>0</v>
      </c>
      <c r="S525" s="223">
        <v>0</v>
      </c>
      <c r="T525" s="224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25" t="s">
        <v>325</v>
      </c>
      <c r="AT525" s="225" t="s">
        <v>203</v>
      </c>
      <c r="AU525" s="225" t="s">
        <v>83</v>
      </c>
      <c r="AY525" s="17" t="s">
        <v>117</v>
      </c>
      <c r="BE525" s="226">
        <f>IF(N525="základní",J525,0)</f>
        <v>0</v>
      </c>
      <c r="BF525" s="226">
        <f>IF(N525="snížená",J525,0)</f>
        <v>0</v>
      </c>
      <c r="BG525" s="226">
        <f>IF(N525="zákl. přenesená",J525,0)</f>
        <v>0</v>
      </c>
      <c r="BH525" s="226">
        <f>IF(N525="sníž. přenesená",J525,0)</f>
        <v>0</v>
      </c>
      <c r="BI525" s="226">
        <f>IF(N525="nulová",J525,0)</f>
        <v>0</v>
      </c>
      <c r="BJ525" s="17" t="s">
        <v>81</v>
      </c>
      <c r="BK525" s="226">
        <f>ROUND(I525*H525,2)</f>
        <v>0</v>
      </c>
      <c r="BL525" s="17" t="s">
        <v>289</v>
      </c>
      <c r="BM525" s="225" t="s">
        <v>586</v>
      </c>
    </row>
    <row r="526" s="2" customFormat="1">
      <c r="A526" s="38"/>
      <c r="B526" s="39"/>
      <c r="C526" s="40"/>
      <c r="D526" s="227" t="s">
        <v>125</v>
      </c>
      <c r="E526" s="40"/>
      <c r="F526" s="228" t="s">
        <v>585</v>
      </c>
      <c r="G526" s="40"/>
      <c r="H526" s="40"/>
      <c r="I526" s="229"/>
      <c r="J526" s="40"/>
      <c r="K526" s="40"/>
      <c r="L526" s="44"/>
      <c r="M526" s="230"/>
      <c r="N526" s="231"/>
      <c r="O526" s="91"/>
      <c r="P526" s="91"/>
      <c r="Q526" s="91"/>
      <c r="R526" s="91"/>
      <c r="S526" s="91"/>
      <c r="T526" s="92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125</v>
      </c>
      <c r="AU526" s="17" t="s">
        <v>83</v>
      </c>
    </row>
    <row r="527" s="13" customFormat="1">
      <c r="A527" s="13"/>
      <c r="B527" s="234"/>
      <c r="C527" s="235"/>
      <c r="D527" s="227" t="s">
        <v>129</v>
      </c>
      <c r="E527" s="236" t="s">
        <v>1</v>
      </c>
      <c r="F527" s="237" t="s">
        <v>124</v>
      </c>
      <c r="G527" s="235"/>
      <c r="H527" s="238">
        <v>4</v>
      </c>
      <c r="I527" s="239"/>
      <c r="J527" s="235"/>
      <c r="K527" s="235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129</v>
      </c>
      <c r="AU527" s="244" t="s">
        <v>83</v>
      </c>
      <c r="AV527" s="13" t="s">
        <v>83</v>
      </c>
      <c r="AW527" s="13" t="s">
        <v>30</v>
      </c>
      <c r="AX527" s="13" t="s">
        <v>73</v>
      </c>
      <c r="AY527" s="244" t="s">
        <v>117</v>
      </c>
    </row>
    <row r="528" s="14" customFormat="1">
      <c r="A528" s="14"/>
      <c r="B528" s="245"/>
      <c r="C528" s="246"/>
      <c r="D528" s="227" t="s">
        <v>129</v>
      </c>
      <c r="E528" s="247" t="s">
        <v>1</v>
      </c>
      <c r="F528" s="248" t="s">
        <v>131</v>
      </c>
      <c r="G528" s="246"/>
      <c r="H528" s="249">
        <v>4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129</v>
      </c>
      <c r="AU528" s="255" t="s">
        <v>83</v>
      </c>
      <c r="AV528" s="14" t="s">
        <v>124</v>
      </c>
      <c r="AW528" s="14" t="s">
        <v>30</v>
      </c>
      <c r="AX528" s="14" t="s">
        <v>81</v>
      </c>
      <c r="AY528" s="255" t="s">
        <v>117</v>
      </c>
    </row>
    <row r="529" s="2" customFormat="1" ht="24.15" customHeight="1">
      <c r="A529" s="38"/>
      <c r="B529" s="39"/>
      <c r="C529" s="214" t="s">
        <v>378</v>
      </c>
      <c r="D529" s="214" t="s">
        <v>119</v>
      </c>
      <c r="E529" s="215" t="s">
        <v>587</v>
      </c>
      <c r="F529" s="216" t="s">
        <v>588</v>
      </c>
      <c r="G529" s="217" t="s">
        <v>211</v>
      </c>
      <c r="H529" s="218">
        <v>4</v>
      </c>
      <c r="I529" s="219"/>
      <c r="J529" s="220">
        <f>ROUND(I529*H529,2)</f>
        <v>0</v>
      </c>
      <c r="K529" s="216" t="s">
        <v>123</v>
      </c>
      <c r="L529" s="44"/>
      <c r="M529" s="221" t="s">
        <v>1</v>
      </c>
      <c r="N529" s="222" t="s">
        <v>38</v>
      </c>
      <c r="O529" s="91"/>
      <c r="P529" s="223">
        <f>O529*H529</f>
        <v>0</v>
      </c>
      <c r="Q529" s="223">
        <v>0</v>
      </c>
      <c r="R529" s="223">
        <f>Q529*H529</f>
        <v>0</v>
      </c>
      <c r="S529" s="223">
        <v>0</v>
      </c>
      <c r="T529" s="224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25" t="s">
        <v>289</v>
      </c>
      <c r="AT529" s="225" t="s">
        <v>119</v>
      </c>
      <c r="AU529" s="225" t="s">
        <v>83</v>
      </c>
      <c r="AY529" s="17" t="s">
        <v>117</v>
      </c>
      <c r="BE529" s="226">
        <f>IF(N529="základní",J529,0)</f>
        <v>0</v>
      </c>
      <c r="BF529" s="226">
        <f>IF(N529="snížená",J529,0)</f>
        <v>0</v>
      </c>
      <c r="BG529" s="226">
        <f>IF(N529="zákl. přenesená",J529,0)</f>
        <v>0</v>
      </c>
      <c r="BH529" s="226">
        <f>IF(N529="sníž. přenesená",J529,0)</f>
        <v>0</v>
      </c>
      <c r="BI529" s="226">
        <f>IF(N529="nulová",J529,0)</f>
        <v>0</v>
      </c>
      <c r="BJ529" s="17" t="s">
        <v>81</v>
      </c>
      <c r="BK529" s="226">
        <f>ROUND(I529*H529,2)</f>
        <v>0</v>
      </c>
      <c r="BL529" s="17" t="s">
        <v>289</v>
      </c>
      <c r="BM529" s="225" t="s">
        <v>589</v>
      </c>
    </row>
    <row r="530" s="2" customFormat="1">
      <c r="A530" s="38"/>
      <c r="B530" s="39"/>
      <c r="C530" s="40"/>
      <c r="D530" s="227" t="s">
        <v>125</v>
      </c>
      <c r="E530" s="40"/>
      <c r="F530" s="228" t="s">
        <v>590</v>
      </c>
      <c r="G530" s="40"/>
      <c r="H530" s="40"/>
      <c r="I530" s="229"/>
      <c r="J530" s="40"/>
      <c r="K530" s="40"/>
      <c r="L530" s="44"/>
      <c r="M530" s="230"/>
      <c r="N530" s="231"/>
      <c r="O530" s="91"/>
      <c r="P530" s="91"/>
      <c r="Q530" s="91"/>
      <c r="R530" s="91"/>
      <c r="S530" s="91"/>
      <c r="T530" s="92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125</v>
      </c>
      <c r="AU530" s="17" t="s">
        <v>83</v>
      </c>
    </row>
    <row r="531" s="2" customFormat="1">
      <c r="A531" s="38"/>
      <c r="B531" s="39"/>
      <c r="C531" s="40"/>
      <c r="D531" s="232" t="s">
        <v>127</v>
      </c>
      <c r="E531" s="40"/>
      <c r="F531" s="233" t="s">
        <v>591</v>
      </c>
      <c r="G531" s="40"/>
      <c r="H531" s="40"/>
      <c r="I531" s="229"/>
      <c r="J531" s="40"/>
      <c r="K531" s="40"/>
      <c r="L531" s="44"/>
      <c r="M531" s="230"/>
      <c r="N531" s="231"/>
      <c r="O531" s="91"/>
      <c r="P531" s="91"/>
      <c r="Q531" s="91"/>
      <c r="R531" s="91"/>
      <c r="S531" s="91"/>
      <c r="T531" s="92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127</v>
      </c>
      <c r="AU531" s="17" t="s">
        <v>83</v>
      </c>
    </row>
    <row r="532" s="2" customFormat="1" ht="24.15" customHeight="1">
      <c r="A532" s="38"/>
      <c r="B532" s="39"/>
      <c r="C532" s="256" t="s">
        <v>592</v>
      </c>
      <c r="D532" s="256" t="s">
        <v>203</v>
      </c>
      <c r="E532" s="257" t="s">
        <v>593</v>
      </c>
      <c r="F532" s="258" t="s">
        <v>594</v>
      </c>
      <c r="G532" s="259" t="s">
        <v>211</v>
      </c>
      <c r="H532" s="260">
        <v>4</v>
      </c>
      <c r="I532" s="261"/>
      <c r="J532" s="262">
        <f>ROUND(I532*H532,2)</f>
        <v>0</v>
      </c>
      <c r="K532" s="258" t="s">
        <v>1</v>
      </c>
      <c r="L532" s="263"/>
      <c r="M532" s="264" t="s">
        <v>1</v>
      </c>
      <c r="N532" s="265" t="s">
        <v>38</v>
      </c>
      <c r="O532" s="91"/>
      <c r="P532" s="223">
        <f>O532*H532</f>
        <v>0</v>
      </c>
      <c r="Q532" s="223">
        <v>0</v>
      </c>
      <c r="R532" s="223">
        <f>Q532*H532</f>
        <v>0</v>
      </c>
      <c r="S532" s="223">
        <v>0</v>
      </c>
      <c r="T532" s="224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25" t="s">
        <v>325</v>
      </c>
      <c r="AT532" s="225" t="s">
        <v>203</v>
      </c>
      <c r="AU532" s="225" t="s">
        <v>83</v>
      </c>
      <c r="AY532" s="17" t="s">
        <v>117</v>
      </c>
      <c r="BE532" s="226">
        <f>IF(N532="základní",J532,0)</f>
        <v>0</v>
      </c>
      <c r="BF532" s="226">
        <f>IF(N532="snížená",J532,0)</f>
        <v>0</v>
      </c>
      <c r="BG532" s="226">
        <f>IF(N532="zákl. přenesená",J532,0)</f>
        <v>0</v>
      </c>
      <c r="BH532" s="226">
        <f>IF(N532="sníž. přenesená",J532,0)</f>
        <v>0</v>
      </c>
      <c r="BI532" s="226">
        <f>IF(N532="nulová",J532,0)</f>
        <v>0</v>
      </c>
      <c r="BJ532" s="17" t="s">
        <v>81</v>
      </c>
      <c r="BK532" s="226">
        <f>ROUND(I532*H532,2)</f>
        <v>0</v>
      </c>
      <c r="BL532" s="17" t="s">
        <v>289</v>
      </c>
      <c r="BM532" s="225" t="s">
        <v>595</v>
      </c>
    </row>
    <row r="533" s="2" customFormat="1">
      <c r="A533" s="38"/>
      <c r="B533" s="39"/>
      <c r="C533" s="40"/>
      <c r="D533" s="227" t="s">
        <v>125</v>
      </c>
      <c r="E533" s="40"/>
      <c r="F533" s="228" t="s">
        <v>594</v>
      </c>
      <c r="G533" s="40"/>
      <c r="H533" s="40"/>
      <c r="I533" s="229"/>
      <c r="J533" s="40"/>
      <c r="K533" s="40"/>
      <c r="L533" s="44"/>
      <c r="M533" s="230"/>
      <c r="N533" s="231"/>
      <c r="O533" s="91"/>
      <c r="P533" s="91"/>
      <c r="Q533" s="91"/>
      <c r="R533" s="91"/>
      <c r="S533" s="91"/>
      <c r="T533" s="92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7" t="s">
        <v>125</v>
      </c>
      <c r="AU533" s="17" t="s">
        <v>83</v>
      </c>
    </row>
    <row r="534" s="2" customFormat="1" ht="24.15" customHeight="1">
      <c r="A534" s="38"/>
      <c r="B534" s="39"/>
      <c r="C534" s="214" t="s">
        <v>383</v>
      </c>
      <c r="D534" s="214" t="s">
        <v>119</v>
      </c>
      <c r="E534" s="215" t="s">
        <v>596</v>
      </c>
      <c r="F534" s="216" t="s">
        <v>597</v>
      </c>
      <c r="G534" s="217" t="s">
        <v>211</v>
      </c>
      <c r="H534" s="218">
        <v>1</v>
      </c>
      <c r="I534" s="219"/>
      <c r="J534" s="220">
        <f>ROUND(I534*H534,2)</f>
        <v>0</v>
      </c>
      <c r="K534" s="216" t="s">
        <v>123</v>
      </c>
      <c r="L534" s="44"/>
      <c r="M534" s="221" t="s">
        <v>1</v>
      </c>
      <c r="N534" s="222" t="s">
        <v>38</v>
      </c>
      <c r="O534" s="91"/>
      <c r="P534" s="223">
        <f>O534*H534</f>
        <v>0</v>
      </c>
      <c r="Q534" s="223">
        <v>0</v>
      </c>
      <c r="R534" s="223">
        <f>Q534*H534</f>
        <v>0</v>
      </c>
      <c r="S534" s="223">
        <v>0</v>
      </c>
      <c r="T534" s="224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25" t="s">
        <v>289</v>
      </c>
      <c r="AT534" s="225" t="s">
        <v>119</v>
      </c>
      <c r="AU534" s="225" t="s">
        <v>83</v>
      </c>
      <c r="AY534" s="17" t="s">
        <v>117</v>
      </c>
      <c r="BE534" s="226">
        <f>IF(N534="základní",J534,0)</f>
        <v>0</v>
      </c>
      <c r="BF534" s="226">
        <f>IF(N534="snížená",J534,0)</f>
        <v>0</v>
      </c>
      <c r="BG534" s="226">
        <f>IF(N534="zákl. přenesená",J534,0)</f>
        <v>0</v>
      </c>
      <c r="BH534" s="226">
        <f>IF(N534="sníž. přenesená",J534,0)</f>
        <v>0</v>
      </c>
      <c r="BI534" s="226">
        <f>IF(N534="nulová",J534,0)</f>
        <v>0</v>
      </c>
      <c r="BJ534" s="17" t="s">
        <v>81</v>
      </c>
      <c r="BK534" s="226">
        <f>ROUND(I534*H534,2)</f>
        <v>0</v>
      </c>
      <c r="BL534" s="17" t="s">
        <v>289</v>
      </c>
      <c r="BM534" s="225" t="s">
        <v>598</v>
      </c>
    </row>
    <row r="535" s="2" customFormat="1">
      <c r="A535" s="38"/>
      <c r="B535" s="39"/>
      <c r="C535" s="40"/>
      <c r="D535" s="227" t="s">
        <v>125</v>
      </c>
      <c r="E535" s="40"/>
      <c r="F535" s="228" t="s">
        <v>599</v>
      </c>
      <c r="G535" s="40"/>
      <c r="H535" s="40"/>
      <c r="I535" s="229"/>
      <c r="J535" s="40"/>
      <c r="K535" s="40"/>
      <c r="L535" s="44"/>
      <c r="M535" s="230"/>
      <c r="N535" s="231"/>
      <c r="O535" s="91"/>
      <c r="P535" s="91"/>
      <c r="Q535" s="91"/>
      <c r="R535" s="91"/>
      <c r="S535" s="91"/>
      <c r="T535" s="92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125</v>
      </c>
      <c r="AU535" s="17" t="s">
        <v>83</v>
      </c>
    </row>
    <row r="536" s="2" customFormat="1">
      <c r="A536" s="38"/>
      <c r="B536" s="39"/>
      <c r="C536" s="40"/>
      <c r="D536" s="232" t="s">
        <v>127</v>
      </c>
      <c r="E536" s="40"/>
      <c r="F536" s="233" t="s">
        <v>600</v>
      </c>
      <c r="G536" s="40"/>
      <c r="H536" s="40"/>
      <c r="I536" s="229"/>
      <c r="J536" s="40"/>
      <c r="K536" s="40"/>
      <c r="L536" s="44"/>
      <c r="M536" s="230"/>
      <c r="N536" s="231"/>
      <c r="O536" s="91"/>
      <c r="P536" s="91"/>
      <c r="Q536" s="91"/>
      <c r="R536" s="91"/>
      <c r="S536" s="91"/>
      <c r="T536" s="92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7" t="s">
        <v>127</v>
      </c>
      <c r="AU536" s="17" t="s">
        <v>83</v>
      </c>
    </row>
    <row r="537" s="13" customFormat="1">
      <c r="A537" s="13"/>
      <c r="B537" s="234"/>
      <c r="C537" s="235"/>
      <c r="D537" s="227" t="s">
        <v>129</v>
      </c>
      <c r="E537" s="236" t="s">
        <v>1</v>
      </c>
      <c r="F537" s="237" t="s">
        <v>81</v>
      </c>
      <c r="G537" s="235"/>
      <c r="H537" s="238">
        <v>1</v>
      </c>
      <c r="I537" s="239"/>
      <c r="J537" s="235"/>
      <c r="K537" s="235"/>
      <c r="L537" s="240"/>
      <c r="M537" s="241"/>
      <c r="N537" s="242"/>
      <c r="O537" s="242"/>
      <c r="P537" s="242"/>
      <c r="Q537" s="242"/>
      <c r="R537" s="242"/>
      <c r="S537" s="242"/>
      <c r="T537" s="24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4" t="s">
        <v>129</v>
      </c>
      <c r="AU537" s="244" t="s">
        <v>83</v>
      </c>
      <c r="AV537" s="13" t="s">
        <v>83</v>
      </c>
      <c r="AW537" s="13" t="s">
        <v>30</v>
      </c>
      <c r="AX537" s="13" t="s">
        <v>73</v>
      </c>
      <c r="AY537" s="244" t="s">
        <v>117</v>
      </c>
    </row>
    <row r="538" s="14" customFormat="1">
      <c r="A538" s="14"/>
      <c r="B538" s="245"/>
      <c r="C538" s="246"/>
      <c r="D538" s="227" t="s">
        <v>129</v>
      </c>
      <c r="E538" s="247" t="s">
        <v>1</v>
      </c>
      <c r="F538" s="248" t="s">
        <v>131</v>
      </c>
      <c r="G538" s="246"/>
      <c r="H538" s="249">
        <v>1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129</v>
      </c>
      <c r="AU538" s="255" t="s">
        <v>83</v>
      </c>
      <c r="AV538" s="14" t="s">
        <v>124</v>
      </c>
      <c r="AW538" s="14" t="s">
        <v>30</v>
      </c>
      <c r="AX538" s="14" t="s">
        <v>81</v>
      </c>
      <c r="AY538" s="255" t="s">
        <v>117</v>
      </c>
    </row>
    <row r="539" s="2" customFormat="1" ht="24.15" customHeight="1">
      <c r="A539" s="38"/>
      <c r="B539" s="39"/>
      <c r="C539" s="214" t="s">
        <v>601</v>
      </c>
      <c r="D539" s="214" t="s">
        <v>119</v>
      </c>
      <c r="E539" s="215" t="s">
        <v>602</v>
      </c>
      <c r="F539" s="216" t="s">
        <v>603</v>
      </c>
      <c r="G539" s="217" t="s">
        <v>211</v>
      </c>
      <c r="H539" s="218">
        <v>4</v>
      </c>
      <c r="I539" s="219"/>
      <c r="J539" s="220">
        <f>ROUND(I539*H539,2)</f>
        <v>0</v>
      </c>
      <c r="K539" s="216" t="s">
        <v>123</v>
      </c>
      <c r="L539" s="44"/>
      <c r="M539" s="221" t="s">
        <v>1</v>
      </c>
      <c r="N539" s="222" t="s">
        <v>38</v>
      </c>
      <c r="O539" s="91"/>
      <c r="P539" s="223">
        <f>O539*H539</f>
        <v>0</v>
      </c>
      <c r="Q539" s="223">
        <v>0</v>
      </c>
      <c r="R539" s="223">
        <f>Q539*H539</f>
        <v>0</v>
      </c>
      <c r="S539" s="223">
        <v>0</v>
      </c>
      <c r="T539" s="224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25" t="s">
        <v>289</v>
      </c>
      <c r="AT539" s="225" t="s">
        <v>119</v>
      </c>
      <c r="AU539" s="225" t="s">
        <v>83</v>
      </c>
      <c r="AY539" s="17" t="s">
        <v>117</v>
      </c>
      <c r="BE539" s="226">
        <f>IF(N539="základní",J539,0)</f>
        <v>0</v>
      </c>
      <c r="BF539" s="226">
        <f>IF(N539="snížená",J539,0)</f>
        <v>0</v>
      </c>
      <c r="BG539" s="226">
        <f>IF(N539="zákl. přenesená",J539,0)</f>
        <v>0</v>
      </c>
      <c r="BH539" s="226">
        <f>IF(N539="sníž. přenesená",J539,0)</f>
        <v>0</v>
      </c>
      <c r="BI539" s="226">
        <f>IF(N539="nulová",J539,0)</f>
        <v>0</v>
      </c>
      <c r="BJ539" s="17" t="s">
        <v>81</v>
      </c>
      <c r="BK539" s="226">
        <f>ROUND(I539*H539,2)</f>
        <v>0</v>
      </c>
      <c r="BL539" s="17" t="s">
        <v>289</v>
      </c>
      <c r="BM539" s="225" t="s">
        <v>604</v>
      </c>
    </row>
    <row r="540" s="2" customFormat="1">
      <c r="A540" s="38"/>
      <c r="B540" s="39"/>
      <c r="C540" s="40"/>
      <c r="D540" s="227" t="s">
        <v>125</v>
      </c>
      <c r="E540" s="40"/>
      <c r="F540" s="228" t="s">
        <v>605</v>
      </c>
      <c r="G540" s="40"/>
      <c r="H540" s="40"/>
      <c r="I540" s="229"/>
      <c r="J540" s="40"/>
      <c r="K540" s="40"/>
      <c r="L540" s="44"/>
      <c r="M540" s="230"/>
      <c r="N540" s="231"/>
      <c r="O540" s="91"/>
      <c r="P540" s="91"/>
      <c r="Q540" s="91"/>
      <c r="R540" s="91"/>
      <c r="S540" s="91"/>
      <c r="T540" s="92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125</v>
      </c>
      <c r="AU540" s="17" t="s">
        <v>83</v>
      </c>
    </row>
    <row r="541" s="2" customFormat="1">
      <c r="A541" s="38"/>
      <c r="B541" s="39"/>
      <c r="C541" s="40"/>
      <c r="D541" s="232" t="s">
        <v>127</v>
      </c>
      <c r="E541" s="40"/>
      <c r="F541" s="233" t="s">
        <v>606</v>
      </c>
      <c r="G541" s="40"/>
      <c r="H541" s="40"/>
      <c r="I541" s="229"/>
      <c r="J541" s="40"/>
      <c r="K541" s="40"/>
      <c r="L541" s="44"/>
      <c r="M541" s="230"/>
      <c r="N541" s="231"/>
      <c r="O541" s="91"/>
      <c r="P541" s="91"/>
      <c r="Q541" s="91"/>
      <c r="R541" s="91"/>
      <c r="S541" s="91"/>
      <c r="T541" s="92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127</v>
      </c>
      <c r="AU541" s="17" t="s">
        <v>83</v>
      </c>
    </row>
    <row r="542" s="13" customFormat="1">
      <c r="A542" s="13"/>
      <c r="B542" s="234"/>
      <c r="C542" s="235"/>
      <c r="D542" s="227" t="s">
        <v>129</v>
      </c>
      <c r="E542" s="236" t="s">
        <v>1</v>
      </c>
      <c r="F542" s="237" t="s">
        <v>124</v>
      </c>
      <c r="G542" s="235"/>
      <c r="H542" s="238">
        <v>4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129</v>
      </c>
      <c r="AU542" s="244" t="s">
        <v>83</v>
      </c>
      <c r="AV542" s="13" t="s">
        <v>83</v>
      </c>
      <c r="AW542" s="13" t="s">
        <v>30</v>
      </c>
      <c r="AX542" s="13" t="s">
        <v>73</v>
      </c>
      <c r="AY542" s="244" t="s">
        <v>117</v>
      </c>
    </row>
    <row r="543" s="14" customFormat="1">
      <c r="A543" s="14"/>
      <c r="B543" s="245"/>
      <c r="C543" s="246"/>
      <c r="D543" s="227" t="s">
        <v>129</v>
      </c>
      <c r="E543" s="247" t="s">
        <v>1</v>
      </c>
      <c r="F543" s="248" t="s">
        <v>131</v>
      </c>
      <c r="G543" s="246"/>
      <c r="H543" s="249">
        <v>4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129</v>
      </c>
      <c r="AU543" s="255" t="s">
        <v>83</v>
      </c>
      <c r="AV543" s="14" t="s">
        <v>124</v>
      </c>
      <c r="AW543" s="14" t="s">
        <v>30</v>
      </c>
      <c r="AX543" s="14" t="s">
        <v>81</v>
      </c>
      <c r="AY543" s="255" t="s">
        <v>117</v>
      </c>
    </row>
    <row r="544" s="2" customFormat="1" ht="24.15" customHeight="1">
      <c r="A544" s="38"/>
      <c r="B544" s="39"/>
      <c r="C544" s="214" t="s">
        <v>388</v>
      </c>
      <c r="D544" s="214" t="s">
        <v>119</v>
      </c>
      <c r="E544" s="215" t="s">
        <v>607</v>
      </c>
      <c r="F544" s="216" t="s">
        <v>608</v>
      </c>
      <c r="G544" s="217" t="s">
        <v>211</v>
      </c>
      <c r="H544" s="218">
        <v>4</v>
      </c>
      <c r="I544" s="219"/>
      <c r="J544" s="220">
        <f>ROUND(I544*H544,2)</f>
        <v>0</v>
      </c>
      <c r="K544" s="216" t="s">
        <v>123</v>
      </c>
      <c r="L544" s="44"/>
      <c r="M544" s="221" t="s">
        <v>1</v>
      </c>
      <c r="N544" s="222" t="s">
        <v>38</v>
      </c>
      <c r="O544" s="91"/>
      <c r="P544" s="223">
        <f>O544*H544</f>
        <v>0</v>
      </c>
      <c r="Q544" s="223">
        <v>0</v>
      </c>
      <c r="R544" s="223">
        <f>Q544*H544</f>
        <v>0</v>
      </c>
      <c r="S544" s="223">
        <v>0</v>
      </c>
      <c r="T544" s="224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25" t="s">
        <v>289</v>
      </c>
      <c r="AT544" s="225" t="s">
        <v>119</v>
      </c>
      <c r="AU544" s="225" t="s">
        <v>83</v>
      </c>
      <c r="AY544" s="17" t="s">
        <v>117</v>
      </c>
      <c r="BE544" s="226">
        <f>IF(N544="základní",J544,0)</f>
        <v>0</v>
      </c>
      <c r="BF544" s="226">
        <f>IF(N544="snížená",J544,0)</f>
        <v>0</v>
      </c>
      <c r="BG544" s="226">
        <f>IF(N544="zákl. přenesená",J544,0)</f>
        <v>0</v>
      </c>
      <c r="BH544" s="226">
        <f>IF(N544="sníž. přenesená",J544,0)</f>
        <v>0</v>
      </c>
      <c r="BI544" s="226">
        <f>IF(N544="nulová",J544,0)</f>
        <v>0</v>
      </c>
      <c r="BJ544" s="17" t="s">
        <v>81</v>
      </c>
      <c r="BK544" s="226">
        <f>ROUND(I544*H544,2)</f>
        <v>0</v>
      </c>
      <c r="BL544" s="17" t="s">
        <v>289</v>
      </c>
      <c r="BM544" s="225" t="s">
        <v>609</v>
      </c>
    </row>
    <row r="545" s="2" customFormat="1">
      <c r="A545" s="38"/>
      <c r="B545" s="39"/>
      <c r="C545" s="40"/>
      <c r="D545" s="227" t="s">
        <v>125</v>
      </c>
      <c r="E545" s="40"/>
      <c r="F545" s="228" t="s">
        <v>610</v>
      </c>
      <c r="G545" s="40"/>
      <c r="H545" s="40"/>
      <c r="I545" s="229"/>
      <c r="J545" s="40"/>
      <c r="K545" s="40"/>
      <c r="L545" s="44"/>
      <c r="M545" s="230"/>
      <c r="N545" s="231"/>
      <c r="O545" s="91"/>
      <c r="P545" s="91"/>
      <c r="Q545" s="91"/>
      <c r="R545" s="91"/>
      <c r="S545" s="91"/>
      <c r="T545" s="92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125</v>
      </c>
      <c r="AU545" s="17" t="s">
        <v>83</v>
      </c>
    </row>
    <row r="546" s="2" customFormat="1">
      <c r="A546" s="38"/>
      <c r="B546" s="39"/>
      <c r="C546" s="40"/>
      <c r="D546" s="232" t="s">
        <v>127</v>
      </c>
      <c r="E546" s="40"/>
      <c r="F546" s="233" t="s">
        <v>611</v>
      </c>
      <c r="G546" s="40"/>
      <c r="H546" s="40"/>
      <c r="I546" s="229"/>
      <c r="J546" s="40"/>
      <c r="K546" s="40"/>
      <c r="L546" s="44"/>
      <c r="M546" s="230"/>
      <c r="N546" s="231"/>
      <c r="O546" s="91"/>
      <c r="P546" s="91"/>
      <c r="Q546" s="91"/>
      <c r="R546" s="91"/>
      <c r="S546" s="91"/>
      <c r="T546" s="92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127</v>
      </c>
      <c r="AU546" s="17" t="s">
        <v>83</v>
      </c>
    </row>
    <row r="547" s="13" customFormat="1">
      <c r="A547" s="13"/>
      <c r="B547" s="234"/>
      <c r="C547" s="235"/>
      <c r="D547" s="227" t="s">
        <v>129</v>
      </c>
      <c r="E547" s="236" t="s">
        <v>1</v>
      </c>
      <c r="F547" s="237" t="s">
        <v>124</v>
      </c>
      <c r="G547" s="235"/>
      <c r="H547" s="238">
        <v>4</v>
      </c>
      <c r="I547" s="239"/>
      <c r="J547" s="235"/>
      <c r="K547" s="235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129</v>
      </c>
      <c r="AU547" s="244" t="s">
        <v>83</v>
      </c>
      <c r="AV547" s="13" t="s">
        <v>83</v>
      </c>
      <c r="AW547" s="13" t="s">
        <v>30</v>
      </c>
      <c r="AX547" s="13" t="s">
        <v>73</v>
      </c>
      <c r="AY547" s="244" t="s">
        <v>117</v>
      </c>
    </row>
    <row r="548" s="14" customFormat="1">
      <c r="A548" s="14"/>
      <c r="B548" s="245"/>
      <c r="C548" s="246"/>
      <c r="D548" s="227" t="s">
        <v>129</v>
      </c>
      <c r="E548" s="247" t="s">
        <v>1</v>
      </c>
      <c r="F548" s="248" t="s">
        <v>131</v>
      </c>
      <c r="G548" s="246"/>
      <c r="H548" s="249">
        <v>4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129</v>
      </c>
      <c r="AU548" s="255" t="s">
        <v>83</v>
      </c>
      <c r="AV548" s="14" t="s">
        <v>124</v>
      </c>
      <c r="AW548" s="14" t="s">
        <v>30</v>
      </c>
      <c r="AX548" s="14" t="s">
        <v>81</v>
      </c>
      <c r="AY548" s="255" t="s">
        <v>117</v>
      </c>
    </row>
    <row r="549" s="2" customFormat="1" ht="24.15" customHeight="1">
      <c r="A549" s="38"/>
      <c r="B549" s="39"/>
      <c r="C549" s="214" t="s">
        <v>612</v>
      </c>
      <c r="D549" s="214" t="s">
        <v>119</v>
      </c>
      <c r="E549" s="215" t="s">
        <v>613</v>
      </c>
      <c r="F549" s="216" t="s">
        <v>614</v>
      </c>
      <c r="G549" s="217" t="s">
        <v>211</v>
      </c>
      <c r="H549" s="218">
        <v>4</v>
      </c>
      <c r="I549" s="219"/>
      <c r="J549" s="220">
        <f>ROUND(I549*H549,2)</f>
        <v>0</v>
      </c>
      <c r="K549" s="216" t="s">
        <v>123</v>
      </c>
      <c r="L549" s="44"/>
      <c r="M549" s="221" t="s">
        <v>1</v>
      </c>
      <c r="N549" s="222" t="s">
        <v>38</v>
      </c>
      <c r="O549" s="91"/>
      <c r="P549" s="223">
        <f>O549*H549</f>
        <v>0</v>
      </c>
      <c r="Q549" s="223">
        <v>0</v>
      </c>
      <c r="R549" s="223">
        <f>Q549*H549</f>
        <v>0</v>
      </c>
      <c r="S549" s="223">
        <v>0</v>
      </c>
      <c r="T549" s="224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25" t="s">
        <v>289</v>
      </c>
      <c r="AT549" s="225" t="s">
        <v>119</v>
      </c>
      <c r="AU549" s="225" t="s">
        <v>83</v>
      </c>
      <c r="AY549" s="17" t="s">
        <v>117</v>
      </c>
      <c r="BE549" s="226">
        <f>IF(N549="základní",J549,0)</f>
        <v>0</v>
      </c>
      <c r="BF549" s="226">
        <f>IF(N549="snížená",J549,0)</f>
        <v>0</v>
      </c>
      <c r="BG549" s="226">
        <f>IF(N549="zákl. přenesená",J549,0)</f>
        <v>0</v>
      </c>
      <c r="BH549" s="226">
        <f>IF(N549="sníž. přenesená",J549,0)</f>
        <v>0</v>
      </c>
      <c r="BI549" s="226">
        <f>IF(N549="nulová",J549,0)</f>
        <v>0</v>
      </c>
      <c r="BJ549" s="17" t="s">
        <v>81</v>
      </c>
      <c r="BK549" s="226">
        <f>ROUND(I549*H549,2)</f>
        <v>0</v>
      </c>
      <c r="BL549" s="17" t="s">
        <v>289</v>
      </c>
      <c r="BM549" s="225" t="s">
        <v>615</v>
      </c>
    </row>
    <row r="550" s="2" customFormat="1">
      <c r="A550" s="38"/>
      <c r="B550" s="39"/>
      <c r="C550" s="40"/>
      <c r="D550" s="227" t="s">
        <v>125</v>
      </c>
      <c r="E550" s="40"/>
      <c r="F550" s="228" t="s">
        <v>616</v>
      </c>
      <c r="G550" s="40"/>
      <c r="H550" s="40"/>
      <c r="I550" s="229"/>
      <c r="J550" s="40"/>
      <c r="K550" s="40"/>
      <c r="L550" s="44"/>
      <c r="M550" s="230"/>
      <c r="N550" s="231"/>
      <c r="O550" s="91"/>
      <c r="P550" s="91"/>
      <c r="Q550" s="91"/>
      <c r="R550" s="91"/>
      <c r="S550" s="91"/>
      <c r="T550" s="92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7" t="s">
        <v>125</v>
      </c>
      <c r="AU550" s="17" t="s">
        <v>83</v>
      </c>
    </row>
    <row r="551" s="2" customFormat="1">
      <c r="A551" s="38"/>
      <c r="B551" s="39"/>
      <c r="C551" s="40"/>
      <c r="D551" s="232" t="s">
        <v>127</v>
      </c>
      <c r="E551" s="40"/>
      <c r="F551" s="233" t="s">
        <v>617</v>
      </c>
      <c r="G551" s="40"/>
      <c r="H551" s="40"/>
      <c r="I551" s="229"/>
      <c r="J551" s="40"/>
      <c r="K551" s="40"/>
      <c r="L551" s="44"/>
      <c r="M551" s="230"/>
      <c r="N551" s="231"/>
      <c r="O551" s="91"/>
      <c r="P551" s="91"/>
      <c r="Q551" s="91"/>
      <c r="R551" s="91"/>
      <c r="S551" s="91"/>
      <c r="T551" s="92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T551" s="17" t="s">
        <v>127</v>
      </c>
      <c r="AU551" s="17" t="s">
        <v>83</v>
      </c>
    </row>
    <row r="552" s="13" customFormat="1">
      <c r="A552" s="13"/>
      <c r="B552" s="234"/>
      <c r="C552" s="235"/>
      <c r="D552" s="227" t="s">
        <v>129</v>
      </c>
      <c r="E552" s="236" t="s">
        <v>1</v>
      </c>
      <c r="F552" s="237" t="s">
        <v>124</v>
      </c>
      <c r="G552" s="235"/>
      <c r="H552" s="238">
        <v>4</v>
      </c>
      <c r="I552" s="239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129</v>
      </c>
      <c r="AU552" s="244" t="s">
        <v>83</v>
      </c>
      <c r="AV552" s="13" t="s">
        <v>83</v>
      </c>
      <c r="AW552" s="13" t="s">
        <v>30</v>
      </c>
      <c r="AX552" s="13" t="s">
        <v>73</v>
      </c>
      <c r="AY552" s="244" t="s">
        <v>117</v>
      </c>
    </row>
    <row r="553" s="14" customFormat="1">
      <c r="A553" s="14"/>
      <c r="B553" s="245"/>
      <c r="C553" s="246"/>
      <c r="D553" s="227" t="s">
        <v>129</v>
      </c>
      <c r="E553" s="247" t="s">
        <v>1</v>
      </c>
      <c r="F553" s="248" t="s">
        <v>131</v>
      </c>
      <c r="G553" s="246"/>
      <c r="H553" s="249">
        <v>4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129</v>
      </c>
      <c r="AU553" s="255" t="s">
        <v>83</v>
      </c>
      <c r="AV553" s="14" t="s">
        <v>124</v>
      </c>
      <c r="AW553" s="14" t="s">
        <v>30</v>
      </c>
      <c r="AX553" s="14" t="s">
        <v>81</v>
      </c>
      <c r="AY553" s="255" t="s">
        <v>117</v>
      </c>
    </row>
    <row r="554" s="2" customFormat="1" ht="24.15" customHeight="1">
      <c r="A554" s="38"/>
      <c r="B554" s="39"/>
      <c r="C554" s="214" t="s">
        <v>394</v>
      </c>
      <c r="D554" s="214" t="s">
        <v>119</v>
      </c>
      <c r="E554" s="215" t="s">
        <v>618</v>
      </c>
      <c r="F554" s="216" t="s">
        <v>619</v>
      </c>
      <c r="G554" s="217" t="s">
        <v>211</v>
      </c>
      <c r="H554" s="218">
        <v>4</v>
      </c>
      <c r="I554" s="219"/>
      <c r="J554" s="220">
        <f>ROUND(I554*H554,2)</f>
        <v>0</v>
      </c>
      <c r="K554" s="216" t="s">
        <v>123</v>
      </c>
      <c r="L554" s="44"/>
      <c r="M554" s="221" t="s">
        <v>1</v>
      </c>
      <c r="N554" s="222" t="s">
        <v>38</v>
      </c>
      <c r="O554" s="91"/>
      <c r="P554" s="223">
        <f>O554*H554</f>
        <v>0</v>
      </c>
      <c r="Q554" s="223">
        <v>0</v>
      </c>
      <c r="R554" s="223">
        <f>Q554*H554</f>
        <v>0</v>
      </c>
      <c r="S554" s="223">
        <v>0</v>
      </c>
      <c r="T554" s="224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25" t="s">
        <v>289</v>
      </c>
      <c r="AT554" s="225" t="s">
        <v>119</v>
      </c>
      <c r="AU554" s="225" t="s">
        <v>83</v>
      </c>
      <c r="AY554" s="17" t="s">
        <v>117</v>
      </c>
      <c r="BE554" s="226">
        <f>IF(N554="základní",J554,0)</f>
        <v>0</v>
      </c>
      <c r="BF554" s="226">
        <f>IF(N554="snížená",J554,0)</f>
        <v>0</v>
      </c>
      <c r="BG554" s="226">
        <f>IF(N554="zákl. přenesená",J554,0)</f>
        <v>0</v>
      </c>
      <c r="BH554" s="226">
        <f>IF(N554="sníž. přenesená",J554,0)</f>
        <v>0</v>
      </c>
      <c r="BI554" s="226">
        <f>IF(N554="nulová",J554,0)</f>
        <v>0</v>
      </c>
      <c r="BJ554" s="17" t="s">
        <v>81</v>
      </c>
      <c r="BK554" s="226">
        <f>ROUND(I554*H554,2)</f>
        <v>0</v>
      </c>
      <c r="BL554" s="17" t="s">
        <v>289</v>
      </c>
      <c r="BM554" s="225" t="s">
        <v>620</v>
      </c>
    </row>
    <row r="555" s="2" customFormat="1">
      <c r="A555" s="38"/>
      <c r="B555" s="39"/>
      <c r="C555" s="40"/>
      <c r="D555" s="227" t="s">
        <v>125</v>
      </c>
      <c r="E555" s="40"/>
      <c r="F555" s="228" t="s">
        <v>619</v>
      </c>
      <c r="G555" s="40"/>
      <c r="H555" s="40"/>
      <c r="I555" s="229"/>
      <c r="J555" s="40"/>
      <c r="K555" s="40"/>
      <c r="L555" s="44"/>
      <c r="M555" s="230"/>
      <c r="N555" s="231"/>
      <c r="O555" s="91"/>
      <c r="P555" s="91"/>
      <c r="Q555" s="91"/>
      <c r="R555" s="91"/>
      <c r="S555" s="91"/>
      <c r="T555" s="92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125</v>
      </c>
      <c r="AU555" s="17" t="s">
        <v>83</v>
      </c>
    </row>
    <row r="556" s="2" customFormat="1">
      <c r="A556" s="38"/>
      <c r="B556" s="39"/>
      <c r="C556" s="40"/>
      <c r="D556" s="232" t="s">
        <v>127</v>
      </c>
      <c r="E556" s="40"/>
      <c r="F556" s="233" t="s">
        <v>621</v>
      </c>
      <c r="G556" s="40"/>
      <c r="H556" s="40"/>
      <c r="I556" s="229"/>
      <c r="J556" s="40"/>
      <c r="K556" s="40"/>
      <c r="L556" s="44"/>
      <c r="M556" s="230"/>
      <c r="N556" s="231"/>
      <c r="O556" s="91"/>
      <c r="P556" s="91"/>
      <c r="Q556" s="91"/>
      <c r="R556" s="91"/>
      <c r="S556" s="91"/>
      <c r="T556" s="92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127</v>
      </c>
      <c r="AU556" s="17" t="s">
        <v>83</v>
      </c>
    </row>
    <row r="557" s="2" customFormat="1" ht="16.5" customHeight="1">
      <c r="A557" s="38"/>
      <c r="B557" s="39"/>
      <c r="C557" s="256" t="s">
        <v>622</v>
      </c>
      <c r="D557" s="256" t="s">
        <v>203</v>
      </c>
      <c r="E557" s="257" t="s">
        <v>623</v>
      </c>
      <c r="F557" s="258" t="s">
        <v>624</v>
      </c>
      <c r="G557" s="259" t="s">
        <v>211</v>
      </c>
      <c r="H557" s="260">
        <v>4</v>
      </c>
      <c r="I557" s="261"/>
      <c r="J557" s="262">
        <f>ROUND(I557*H557,2)</f>
        <v>0</v>
      </c>
      <c r="K557" s="258" t="s">
        <v>1</v>
      </c>
      <c r="L557" s="263"/>
      <c r="M557" s="264" t="s">
        <v>1</v>
      </c>
      <c r="N557" s="265" t="s">
        <v>38</v>
      </c>
      <c r="O557" s="91"/>
      <c r="P557" s="223">
        <f>O557*H557</f>
        <v>0</v>
      </c>
      <c r="Q557" s="223">
        <v>0</v>
      </c>
      <c r="R557" s="223">
        <f>Q557*H557</f>
        <v>0</v>
      </c>
      <c r="S557" s="223">
        <v>0</v>
      </c>
      <c r="T557" s="224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25" t="s">
        <v>325</v>
      </c>
      <c r="AT557" s="225" t="s">
        <v>203</v>
      </c>
      <c r="AU557" s="225" t="s">
        <v>83</v>
      </c>
      <c r="AY557" s="17" t="s">
        <v>117</v>
      </c>
      <c r="BE557" s="226">
        <f>IF(N557="základní",J557,0)</f>
        <v>0</v>
      </c>
      <c r="BF557" s="226">
        <f>IF(N557="snížená",J557,0)</f>
        <v>0</v>
      </c>
      <c r="BG557" s="226">
        <f>IF(N557="zákl. přenesená",J557,0)</f>
        <v>0</v>
      </c>
      <c r="BH557" s="226">
        <f>IF(N557="sníž. přenesená",J557,0)</f>
        <v>0</v>
      </c>
      <c r="BI557" s="226">
        <f>IF(N557="nulová",J557,0)</f>
        <v>0</v>
      </c>
      <c r="BJ557" s="17" t="s">
        <v>81</v>
      </c>
      <c r="BK557" s="226">
        <f>ROUND(I557*H557,2)</f>
        <v>0</v>
      </c>
      <c r="BL557" s="17" t="s">
        <v>289</v>
      </c>
      <c r="BM557" s="225" t="s">
        <v>625</v>
      </c>
    </row>
    <row r="558" s="2" customFormat="1">
      <c r="A558" s="38"/>
      <c r="B558" s="39"/>
      <c r="C558" s="40"/>
      <c r="D558" s="227" t="s">
        <v>125</v>
      </c>
      <c r="E558" s="40"/>
      <c r="F558" s="228" t="s">
        <v>624</v>
      </c>
      <c r="G558" s="40"/>
      <c r="H558" s="40"/>
      <c r="I558" s="229"/>
      <c r="J558" s="40"/>
      <c r="K558" s="40"/>
      <c r="L558" s="44"/>
      <c r="M558" s="230"/>
      <c r="N558" s="231"/>
      <c r="O558" s="91"/>
      <c r="P558" s="91"/>
      <c r="Q558" s="91"/>
      <c r="R558" s="91"/>
      <c r="S558" s="91"/>
      <c r="T558" s="92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7" t="s">
        <v>125</v>
      </c>
      <c r="AU558" s="17" t="s">
        <v>83</v>
      </c>
    </row>
    <row r="559" s="13" customFormat="1">
      <c r="A559" s="13"/>
      <c r="B559" s="234"/>
      <c r="C559" s="235"/>
      <c r="D559" s="227" t="s">
        <v>129</v>
      </c>
      <c r="E559" s="236" t="s">
        <v>1</v>
      </c>
      <c r="F559" s="237" t="s">
        <v>124</v>
      </c>
      <c r="G559" s="235"/>
      <c r="H559" s="238">
        <v>4</v>
      </c>
      <c r="I559" s="239"/>
      <c r="J559" s="235"/>
      <c r="K559" s="235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129</v>
      </c>
      <c r="AU559" s="244" t="s">
        <v>83</v>
      </c>
      <c r="AV559" s="13" t="s">
        <v>83</v>
      </c>
      <c r="AW559" s="13" t="s">
        <v>30</v>
      </c>
      <c r="AX559" s="13" t="s">
        <v>73</v>
      </c>
      <c r="AY559" s="244" t="s">
        <v>117</v>
      </c>
    </row>
    <row r="560" s="14" customFormat="1">
      <c r="A560" s="14"/>
      <c r="B560" s="245"/>
      <c r="C560" s="246"/>
      <c r="D560" s="227" t="s">
        <v>129</v>
      </c>
      <c r="E560" s="247" t="s">
        <v>1</v>
      </c>
      <c r="F560" s="248" t="s">
        <v>131</v>
      </c>
      <c r="G560" s="246"/>
      <c r="H560" s="249">
        <v>4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129</v>
      </c>
      <c r="AU560" s="255" t="s">
        <v>83</v>
      </c>
      <c r="AV560" s="14" t="s">
        <v>124</v>
      </c>
      <c r="AW560" s="14" t="s">
        <v>30</v>
      </c>
      <c r="AX560" s="14" t="s">
        <v>81</v>
      </c>
      <c r="AY560" s="255" t="s">
        <v>117</v>
      </c>
    </row>
    <row r="561" s="2" customFormat="1" ht="16.5" customHeight="1">
      <c r="A561" s="38"/>
      <c r="B561" s="39"/>
      <c r="C561" s="214" t="s">
        <v>398</v>
      </c>
      <c r="D561" s="214" t="s">
        <v>119</v>
      </c>
      <c r="E561" s="215" t="s">
        <v>626</v>
      </c>
      <c r="F561" s="216" t="s">
        <v>627</v>
      </c>
      <c r="G561" s="217" t="s">
        <v>211</v>
      </c>
      <c r="H561" s="218">
        <v>5</v>
      </c>
      <c r="I561" s="219"/>
      <c r="J561" s="220">
        <f>ROUND(I561*H561,2)</f>
        <v>0</v>
      </c>
      <c r="K561" s="216" t="s">
        <v>123</v>
      </c>
      <c r="L561" s="44"/>
      <c r="M561" s="221" t="s">
        <v>1</v>
      </c>
      <c r="N561" s="222" t="s">
        <v>38</v>
      </c>
      <c r="O561" s="91"/>
      <c r="P561" s="223">
        <f>O561*H561</f>
        <v>0</v>
      </c>
      <c r="Q561" s="223">
        <v>0</v>
      </c>
      <c r="R561" s="223">
        <f>Q561*H561</f>
        <v>0</v>
      </c>
      <c r="S561" s="223">
        <v>0</v>
      </c>
      <c r="T561" s="224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25" t="s">
        <v>289</v>
      </c>
      <c r="AT561" s="225" t="s">
        <v>119</v>
      </c>
      <c r="AU561" s="225" t="s">
        <v>83</v>
      </c>
      <c r="AY561" s="17" t="s">
        <v>117</v>
      </c>
      <c r="BE561" s="226">
        <f>IF(N561="základní",J561,0)</f>
        <v>0</v>
      </c>
      <c r="BF561" s="226">
        <f>IF(N561="snížená",J561,0)</f>
        <v>0</v>
      </c>
      <c r="BG561" s="226">
        <f>IF(N561="zákl. přenesená",J561,0)</f>
        <v>0</v>
      </c>
      <c r="BH561" s="226">
        <f>IF(N561="sníž. přenesená",J561,0)</f>
        <v>0</v>
      </c>
      <c r="BI561" s="226">
        <f>IF(N561="nulová",J561,0)</f>
        <v>0</v>
      </c>
      <c r="BJ561" s="17" t="s">
        <v>81</v>
      </c>
      <c r="BK561" s="226">
        <f>ROUND(I561*H561,2)</f>
        <v>0</v>
      </c>
      <c r="BL561" s="17" t="s">
        <v>289</v>
      </c>
      <c r="BM561" s="225" t="s">
        <v>628</v>
      </c>
    </row>
    <row r="562" s="2" customFormat="1">
      <c r="A562" s="38"/>
      <c r="B562" s="39"/>
      <c r="C562" s="40"/>
      <c r="D562" s="227" t="s">
        <v>125</v>
      </c>
      <c r="E562" s="40"/>
      <c r="F562" s="228" t="s">
        <v>629</v>
      </c>
      <c r="G562" s="40"/>
      <c r="H562" s="40"/>
      <c r="I562" s="229"/>
      <c r="J562" s="40"/>
      <c r="K562" s="40"/>
      <c r="L562" s="44"/>
      <c r="M562" s="230"/>
      <c r="N562" s="231"/>
      <c r="O562" s="91"/>
      <c r="P562" s="91"/>
      <c r="Q562" s="91"/>
      <c r="R562" s="91"/>
      <c r="S562" s="91"/>
      <c r="T562" s="92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125</v>
      </c>
      <c r="AU562" s="17" t="s">
        <v>83</v>
      </c>
    </row>
    <row r="563" s="2" customFormat="1">
      <c r="A563" s="38"/>
      <c r="B563" s="39"/>
      <c r="C563" s="40"/>
      <c r="D563" s="232" t="s">
        <v>127</v>
      </c>
      <c r="E563" s="40"/>
      <c r="F563" s="233" t="s">
        <v>630</v>
      </c>
      <c r="G563" s="40"/>
      <c r="H563" s="40"/>
      <c r="I563" s="229"/>
      <c r="J563" s="40"/>
      <c r="K563" s="40"/>
      <c r="L563" s="44"/>
      <c r="M563" s="230"/>
      <c r="N563" s="231"/>
      <c r="O563" s="91"/>
      <c r="P563" s="91"/>
      <c r="Q563" s="91"/>
      <c r="R563" s="91"/>
      <c r="S563" s="91"/>
      <c r="T563" s="92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127</v>
      </c>
      <c r="AU563" s="17" t="s">
        <v>83</v>
      </c>
    </row>
    <row r="564" s="2" customFormat="1" ht="16.5" customHeight="1">
      <c r="A564" s="38"/>
      <c r="B564" s="39"/>
      <c r="C564" s="214" t="s">
        <v>631</v>
      </c>
      <c r="D564" s="214" t="s">
        <v>119</v>
      </c>
      <c r="E564" s="215" t="s">
        <v>632</v>
      </c>
      <c r="F564" s="216" t="s">
        <v>633</v>
      </c>
      <c r="G564" s="217" t="s">
        <v>211</v>
      </c>
      <c r="H564" s="218">
        <v>5</v>
      </c>
      <c r="I564" s="219"/>
      <c r="J564" s="220">
        <f>ROUND(I564*H564,2)</f>
        <v>0</v>
      </c>
      <c r="K564" s="216" t="s">
        <v>123</v>
      </c>
      <c r="L564" s="44"/>
      <c r="M564" s="221" t="s">
        <v>1</v>
      </c>
      <c r="N564" s="222" t="s">
        <v>38</v>
      </c>
      <c r="O564" s="91"/>
      <c r="P564" s="223">
        <f>O564*H564</f>
        <v>0</v>
      </c>
      <c r="Q564" s="223">
        <v>0</v>
      </c>
      <c r="R564" s="223">
        <f>Q564*H564</f>
        <v>0</v>
      </c>
      <c r="S564" s="223">
        <v>0</v>
      </c>
      <c r="T564" s="224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25" t="s">
        <v>289</v>
      </c>
      <c r="AT564" s="225" t="s">
        <v>119</v>
      </c>
      <c r="AU564" s="225" t="s">
        <v>83</v>
      </c>
      <c r="AY564" s="17" t="s">
        <v>117</v>
      </c>
      <c r="BE564" s="226">
        <f>IF(N564="základní",J564,0)</f>
        <v>0</v>
      </c>
      <c r="BF564" s="226">
        <f>IF(N564="snížená",J564,0)</f>
        <v>0</v>
      </c>
      <c r="BG564" s="226">
        <f>IF(N564="zákl. přenesená",J564,0)</f>
        <v>0</v>
      </c>
      <c r="BH564" s="226">
        <f>IF(N564="sníž. přenesená",J564,0)</f>
        <v>0</v>
      </c>
      <c r="BI564" s="226">
        <f>IF(N564="nulová",J564,0)</f>
        <v>0</v>
      </c>
      <c r="BJ564" s="17" t="s">
        <v>81</v>
      </c>
      <c r="BK564" s="226">
        <f>ROUND(I564*H564,2)</f>
        <v>0</v>
      </c>
      <c r="BL564" s="17" t="s">
        <v>289</v>
      </c>
      <c r="BM564" s="225" t="s">
        <v>634</v>
      </c>
    </row>
    <row r="565" s="2" customFormat="1">
      <c r="A565" s="38"/>
      <c r="B565" s="39"/>
      <c r="C565" s="40"/>
      <c r="D565" s="227" t="s">
        <v>125</v>
      </c>
      <c r="E565" s="40"/>
      <c r="F565" s="228" t="s">
        <v>635</v>
      </c>
      <c r="G565" s="40"/>
      <c r="H565" s="40"/>
      <c r="I565" s="229"/>
      <c r="J565" s="40"/>
      <c r="K565" s="40"/>
      <c r="L565" s="44"/>
      <c r="M565" s="230"/>
      <c r="N565" s="231"/>
      <c r="O565" s="91"/>
      <c r="P565" s="91"/>
      <c r="Q565" s="91"/>
      <c r="R565" s="91"/>
      <c r="S565" s="91"/>
      <c r="T565" s="92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125</v>
      </c>
      <c r="AU565" s="17" t="s">
        <v>83</v>
      </c>
    </row>
    <row r="566" s="2" customFormat="1">
      <c r="A566" s="38"/>
      <c r="B566" s="39"/>
      <c r="C566" s="40"/>
      <c r="D566" s="232" t="s">
        <v>127</v>
      </c>
      <c r="E566" s="40"/>
      <c r="F566" s="233" t="s">
        <v>636</v>
      </c>
      <c r="G566" s="40"/>
      <c r="H566" s="40"/>
      <c r="I566" s="229"/>
      <c r="J566" s="40"/>
      <c r="K566" s="40"/>
      <c r="L566" s="44"/>
      <c r="M566" s="230"/>
      <c r="N566" s="231"/>
      <c r="O566" s="91"/>
      <c r="P566" s="91"/>
      <c r="Q566" s="91"/>
      <c r="R566" s="91"/>
      <c r="S566" s="91"/>
      <c r="T566" s="92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7" t="s">
        <v>127</v>
      </c>
      <c r="AU566" s="17" t="s">
        <v>83</v>
      </c>
    </row>
    <row r="567" s="2" customFormat="1" ht="24.15" customHeight="1">
      <c r="A567" s="38"/>
      <c r="B567" s="39"/>
      <c r="C567" s="256" t="s">
        <v>404</v>
      </c>
      <c r="D567" s="256" t="s">
        <v>203</v>
      </c>
      <c r="E567" s="257" t="s">
        <v>637</v>
      </c>
      <c r="F567" s="258" t="s">
        <v>638</v>
      </c>
      <c r="G567" s="259" t="s">
        <v>211</v>
      </c>
      <c r="H567" s="260">
        <v>5</v>
      </c>
      <c r="I567" s="261"/>
      <c r="J567" s="262">
        <f>ROUND(I567*H567,2)</f>
        <v>0</v>
      </c>
      <c r="K567" s="258" t="s">
        <v>1</v>
      </c>
      <c r="L567" s="263"/>
      <c r="M567" s="264" t="s">
        <v>1</v>
      </c>
      <c r="N567" s="265" t="s">
        <v>38</v>
      </c>
      <c r="O567" s="91"/>
      <c r="P567" s="223">
        <f>O567*H567</f>
        <v>0</v>
      </c>
      <c r="Q567" s="223">
        <v>0</v>
      </c>
      <c r="R567" s="223">
        <f>Q567*H567</f>
        <v>0</v>
      </c>
      <c r="S567" s="223">
        <v>0</v>
      </c>
      <c r="T567" s="224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25" t="s">
        <v>325</v>
      </c>
      <c r="AT567" s="225" t="s">
        <v>203</v>
      </c>
      <c r="AU567" s="225" t="s">
        <v>83</v>
      </c>
      <c r="AY567" s="17" t="s">
        <v>117</v>
      </c>
      <c r="BE567" s="226">
        <f>IF(N567="základní",J567,0)</f>
        <v>0</v>
      </c>
      <c r="BF567" s="226">
        <f>IF(N567="snížená",J567,0)</f>
        <v>0</v>
      </c>
      <c r="BG567" s="226">
        <f>IF(N567="zákl. přenesená",J567,0)</f>
        <v>0</v>
      </c>
      <c r="BH567" s="226">
        <f>IF(N567="sníž. přenesená",J567,0)</f>
        <v>0</v>
      </c>
      <c r="BI567" s="226">
        <f>IF(N567="nulová",J567,0)</f>
        <v>0</v>
      </c>
      <c r="BJ567" s="17" t="s">
        <v>81</v>
      </c>
      <c r="BK567" s="226">
        <f>ROUND(I567*H567,2)</f>
        <v>0</v>
      </c>
      <c r="BL567" s="17" t="s">
        <v>289</v>
      </c>
      <c r="BM567" s="225" t="s">
        <v>639</v>
      </c>
    </row>
    <row r="568" s="2" customFormat="1">
      <c r="A568" s="38"/>
      <c r="B568" s="39"/>
      <c r="C568" s="40"/>
      <c r="D568" s="227" t="s">
        <v>125</v>
      </c>
      <c r="E568" s="40"/>
      <c r="F568" s="228" t="s">
        <v>638</v>
      </c>
      <c r="G568" s="40"/>
      <c r="H568" s="40"/>
      <c r="I568" s="229"/>
      <c r="J568" s="40"/>
      <c r="K568" s="40"/>
      <c r="L568" s="44"/>
      <c r="M568" s="230"/>
      <c r="N568" s="231"/>
      <c r="O568" s="91"/>
      <c r="P568" s="91"/>
      <c r="Q568" s="91"/>
      <c r="R568" s="91"/>
      <c r="S568" s="91"/>
      <c r="T568" s="92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125</v>
      </c>
      <c r="AU568" s="17" t="s">
        <v>83</v>
      </c>
    </row>
    <row r="569" s="13" customFormat="1">
      <c r="A569" s="13"/>
      <c r="B569" s="234"/>
      <c r="C569" s="235"/>
      <c r="D569" s="227" t="s">
        <v>129</v>
      </c>
      <c r="E569" s="236" t="s">
        <v>1</v>
      </c>
      <c r="F569" s="237" t="s">
        <v>151</v>
      </c>
      <c r="G569" s="235"/>
      <c r="H569" s="238">
        <v>5</v>
      </c>
      <c r="I569" s="239"/>
      <c r="J569" s="235"/>
      <c r="K569" s="235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129</v>
      </c>
      <c r="AU569" s="244" t="s">
        <v>83</v>
      </c>
      <c r="AV569" s="13" t="s">
        <v>83</v>
      </c>
      <c r="AW569" s="13" t="s">
        <v>30</v>
      </c>
      <c r="AX569" s="13" t="s">
        <v>73</v>
      </c>
      <c r="AY569" s="244" t="s">
        <v>117</v>
      </c>
    </row>
    <row r="570" s="14" customFormat="1">
      <c r="A570" s="14"/>
      <c r="B570" s="245"/>
      <c r="C570" s="246"/>
      <c r="D570" s="227" t="s">
        <v>129</v>
      </c>
      <c r="E570" s="247" t="s">
        <v>1</v>
      </c>
      <c r="F570" s="248" t="s">
        <v>131</v>
      </c>
      <c r="G570" s="246"/>
      <c r="H570" s="249">
        <v>5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129</v>
      </c>
      <c r="AU570" s="255" t="s">
        <v>83</v>
      </c>
      <c r="AV570" s="14" t="s">
        <v>124</v>
      </c>
      <c r="AW570" s="14" t="s">
        <v>30</v>
      </c>
      <c r="AX570" s="14" t="s">
        <v>81</v>
      </c>
      <c r="AY570" s="255" t="s">
        <v>117</v>
      </c>
    </row>
    <row r="571" s="2" customFormat="1" ht="16.5" customHeight="1">
      <c r="A571" s="38"/>
      <c r="B571" s="39"/>
      <c r="C571" s="214" t="s">
        <v>640</v>
      </c>
      <c r="D571" s="214" t="s">
        <v>119</v>
      </c>
      <c r="E571" s="215" t="s">
        <v>641</v>
      </c>
      <c r="F571" s="216" t="s">
        <v>642</v>
      </c>
      <c r="G571" s="217" t="s">
        <v>211</v>
      </c>
      <c r="H571" s="218">
        <v>2</v>
      </c>
      <c r="I571" s="219"/>
      <c r="J571" s="220">
        <f>ROUND(I571*H571,2)</f>
        <v>0</v>
      </c>
      <c r="K571" s="216" t="s">
        <v>123</v>
      </c>
      <c r="L571" s="44"/>
      <c r="M571" s="221" t="s">
        <v>1</v>
      </c>
      <c r="N571" s="222" t="s">
        <v>38</v>
      </c>
      <c r="O571" s="91"/>
      <c r="P571" s="223">
        <f>O571*H571</f>
        <v>0</v>
      </c>
      <c r="Q571" s="223">
        <v>0</v>
      </c>
      <c r="R571" s="223">
        <f>Q571*H571</f>
        <v>0</v>
      </c>
      <c r="S571" s="223">
        <v>0</v>
      </c>
      <c r="T571" s="224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25" t="s">
        <v>289</v>
      </c>
      <c r="AT571" s="225" t="s">
        <v>119</v>
      </c>
      <c r="AU571" s="225" t="s">
        <v>83</v>
      </c>
      <c r="AY571" s="17" t="s">
        <v>117</v>
      </c>
      <c r="BE571" s="226">
        <f>IF(N571="základní",J571,0)</f>
        <v>0</v>
      </c>
      <c r="BF571" s="226">
        <f>IF(N571="snížená",J571,0)</f>
        <v>0</v>
      </c>
      <c r="BG571" s="226">
        <f>IF(N571="zákl. přenesená",J571,0)</f>
        <v>0</v>
      </c>
      <c r="BH571" s="226">
        <f>IF(N571="sníž. přenesená",J571,0)</f>
        <v>0</v>
      </c>
      <c r="BI571" s="226">
        <f>IF(N571="nulová",J571,0)</f>
        <v>0</v>
      </c>
      <c r="BJ571" s="17" t="s">
        <v>81</v>
      </c>
      <c r="BK571" s="226">
        <f>ROUND(I571*H571,2)</f>
        <v>0</v>
      </c>
      <c r="BL571" s="17" t="s">
        <v>289</v>
      </c>
      <c r="BM571" s="225" t="s">
        <v>643</v>
      </c>
    </row>
    <row r="572" s="2" customFormat="1">
      <c r="A572" s="38"/>
      <c r="B572" s="39"/>
      <c r="C572" s="40"/>
      <c r="D572" s="227" t="s">
        <v>125</v>
      </c>
      <c r="E572" s="40"/>
      <c r="F572" s="228" t="s">
        <v>644</v>
      </c>
      <c r="G572" s="40"/>
      <c r="H572" s="40"/>
      <c r="I572" s="229"/>
      <c r="J572" s="40"/>
      <c r="K572" s="40"/>
      <c r="L572" s="44"/>
      <c r="M572" s="230"/>
      <c r="N572" s="231"/>
      <c r="O572" s="91"/>
      <c r="P572" s="91"/>
      <c r="Q572" s="91"/>
      <c r="R572" s="91"/>
      <c r="S572" s="91"/>
      <c r="T572" s="92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125</v>
      </c>
      <c r="AU572" s="17" t="s">
        <v>83</v>
      </c>
    </row>
    <row r="573" s="2" customFormat="1">
      <c r="A573" s="38"/>
      <c r="B573" s="39"/>
      <c r="C573" s="40"/>
      <c r="D573" s="232" t="s">
        <v>127</v>
      </c>
      <c r="E573" s="40"/>
      <c r="F573" s="233" t="s">
        <v>645</v>
      </c>
      <c r="G573" s="40"/>
      <c r="H573" s="40"/>
      <c r="I573" s="229"/>
      <c r="J573" s="40"/>
      <c r="K573" s="40"/>
      <c r="L573" s="44"/>
      <c r="M573" s="230"/>
      <c r="N573" s="231"/>
      <c r="O573" s="91"/>
      <c r="P573" s="91"/>
      <c r="Q573" s="91"/>
      <c r="R573" s="91"/>
      <c r="S573" s="91"/>
      <c r="T573" s="92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127</v>
      </c>
      <c r="AU573" s="17" t="s">
        <v>83</v>
      </c>
    </row>
    <row r="574" s="2" customFormat="1" ht="16.5" customHeight="1">
      <c r="A574" s="38"/>
      <c r="B574" s="39"/>
      <c r="C574" s="256" t="s">
        <v>408</v>
      </c>
      <c r="D574" s="256" t="s">
        <v>203</v>
      </c>
      <c r="E574" s="257" t="s">
        <v>646</v>
      </c>
      <c r="F574" s="258" t="s">
        <v>647</v>
      </c>
      <c r="G574" s="259" t="s">
        <v>211</v>
      </c>
      <c r="H574" s="260">
        <v>2</v>
      </c>
      <c r="I574" s="261"/>
      <c r="J574" s="262">
        <f>ROUND(I574*H574,2)</f>
        <v>0</v>
      </c>
      <c r="K574" s="258" t="s">
        <v>1</v>
      </c>
      <c r="L574" s="263"/>
      <c r="M574" s="264" t="s">
        <v>1</v>
      </c>
      <c r="N574" s="265" t="s">
        <v>38</v>
      </c>
      <c r="O574" s="91"/>
      <c r="P574" s="223">
        <f>O574*H574</f>
        <v>0</v>
      </c>
      <c r="Q574" s="223">
        <v>0</v>
      </c>
      <c r="R574" s="223">
        <f>Q574*H574</f>
        <v>0</v>
      </c>
      <c r="S574" s="223">
        <v>0</v>
      </c>
      <c r="T574" s="224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25" t="s">
        <v>325</v>
      </c>
      <c r="AT574" s="225" t="s">
        <v>203</v>
      </c>
      <c r="AU574" s="225" t="s">
        <v>83</v>
      </c>
      <c r="AY574" s="17" t="s">
        <v>117</v>
      </c>
      <c r="BE574" s="226">
        <f>IF(N574="základní",J574,0)</f>
        <v>0</v>
      </c>
      <c r="BF574" s="226">
        <f>IF(N574="snížená",J574,0)</f>
        <v>0</v>
      </c>
      <c r="BG574" s="226">
        <f>IF(N574="zákl. přenesená",J574,0)</f>
        <v>0</v>
      </c>
      <c r="BH574" s="226">
        <f>IF(N574="sníž. přenesená",J574,0)</f>
        <v>0</v>
      </c>
      <c r="BI574" s="226">
        <f>IF(N574="nulová",J574,0)</f>
        <v>0</v>
      </c>
      <c r="BJ574" s="17" t="s">
        <v>81</v>
      </c>
      <c r="BK574" s="226">
        <f>ROUND(I574*H574,2)</f>
        <v>0</v>
      </c>
      <c r="BL574" s="17" t="s">
        <v>289</v>
      </c>
      <c r="BM574" s="225" t="s">
        <v>648</v>
      </c>
    </row>
    <row r="575" s="2" customFormat="1">
      <c r="A575" s="38"/>
      <c r="B575" s="39"/>
      <c r="C575" s="40"/>
      <c r="D575" s="227" t="s">
        <v>125</v>
      </c>
      <c r="E575" s="40"/>
      <c r="F575" s="228" t="s">
        <v>647</v>
      </c>
      <c r="G575" s="40"/>
      <c r="H575" s="40"/>
      <c r="I575" s="229"/>
      <c r="J575" s="40"/>
      <c r="K575" s="40"/>
      <c r="L575" s="44"/>
      <c r="M575" s="230"/>
      <c r="N575" s="231"/>
      <c r="O575" s="91"/>
      <c r="P575" s="91"/>
      <c r="Q575" s="91"/>
      <c r="R575" s="91"/>
      <c r="S575" s="91"/>
      <c r="T575" s="92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125</v>
      </c>
      <c r="AU575" s="17" t="s">
        <v>83</v>
      </c>
    </row>
    <row r="576" s="13" customFormat="1">
      <c r="A576" s="13"/>
      <c r="B576" s="234"/>
      <c r="C576" s="235"/>
      <c r="D576" s="227" t="s">
        <v>129</v>
      </c>
      <c r="E576" s="236" t="s">
        <v>1</v>
      </c>
      <c r="F576" s="237" t="s">
        <v>83</v>
      </c>
      <c r="G576" s="235"/>
      <c r="H576" s="238">
        <v>2</v>
      </c>
      <c r="I576" s="239"/>
      <c r="J576" s="235"/>
      <c r="K576" s="235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129</v>
      </c>
      <c r="AU576" s="244" t="s">
        <v>83</v>
      </c>
      <c r="AV576" s="13" t="s">
        <v>83</v>
      </c>
      <c r="AW576" s="13" t="s">
        <v>30</v>
      </c>
      <c r="AX576" s="13" t="s">
        <v>73</v>
      </c>
      <c r="AY576" s="244" t="s">
        <v>117</v>
      </c>
    </row>
    <row r="577" s="14" customFormat="1">
      <c r="A577" s="14"/>
      <c r="B577" s="245"/>
      <c r="C577" s="246"/>
      <c r="D577" s="227" t="s">
        <v>129</v>
      </c>
      <c r="E577" s="247" t="s">
        <v>1</v>
      </c>
      <c r="F577" s="248" t="s">
        <v>131</v>
      </c>
      <c r="G577" s="246"/>
      <c r="H577" s="249">
        <v>2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129</v>
      </c>
      <c r="AU577" s="255" t="s">
        <v>83</v>
      </c>
      <c r="AV577" s="14" t="s">
        <v>124</v>
      </c>
      <c r="AW577" s="14" t="s">
        <v>30</v>
      </c>
      <c r="AX577" s="14" t="s">
        <v>81</v>
      </c>
      <c r="AY577" s="255" t="s">
        <v>117</v>
      </c>
    </row>
    <row r="578" s="2" customFormat="1" ht="76.35" customHeight="1">
      <c r="A578" s="38"/>
      <c r="B578" s="39"/>
      <c r="C578" s="214" t="s">
        <v>649</v>
      </c>
      <c r="D578" s="214" t="s">
        <v>119</v>
      </c>
      <c r="E578" s="215" t="s">
        <v>650</v>
      </c>
      <c r="F578" s="216" t="s">
        <v>651</v>
      </c>
      <c r="G578" s="217" t="s">
        <v>211</v>
      </c>
      <c r="H578" s="218">
        <v>3</v>
      </c>
      <c r="I578" s="219"/>
      <c r="J578" s="220">
        <f>ROUND(I578*H578,2)</f>
        <v>0</v>
      </c>
      <c r="K578" s="216" t="s">
        <v>1</v>
      </c>
      <c r="L578" s="44"/>
      <c r="M578" s="221" t="s">
        <v>1</v>
      </c>
      <c r="N578" s="222" t="s">
        <v>38</v>
      </c>
      <c r="O578" s="91"/>
      <c r="P578" s="223">
        <f>O578*H578</f>
        <v>0</v>
      </c>
      <c r="Q578" s="223">
        <v>0</v>
      </c>
      <c r="R578" s="223">
        <f>Q578*H578</f>
        <v>0</v>
      </c>
      <c r="S578" s="223">
        <v>0</v>
      </c>
      <c r="T578" s="224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25" t="s">
        <v>289</v>
      </c>
      <c r="AT578" s="225" t="s">
        <v>119</v>
      </c>
      <c r="AU578" s="225" t="s">
        <v>83</v>
      </c>
      <c r="AY578" s="17" t="s">
        <v>117</v>
      </c>
      <c r="BE578" s="226">
        <f>IF(N578="základní",J578,0)</f>
        <v>0</v>
      </c>
      <c r="BF578" s="226">
        <f>IF(N578="snížená",J578,0)</f>
        <v>0</v>
      </c>
      <c r="BG578" s="226">
        <f>IF(N578="zákl. přenesená",J578,0)</f>
        <v>0</v>
      </c>
      <c r="BH578" s="226">
        <f>IF(N578="sníž. přenesená",J578,0)</f>
        <v>0</v>
      </c>
      <c r="BI578" s="226">
        <f>IF(N578="nulová",J578,0)</f>
        <v>0</v>
      </c>
      <c r="BJ578" s="17" t="s">
        <v>81</v>
      </c>
      <c r="BK578" s="226">
        <f>ROUND(I578*H578,2)</f>
        <v>0</v>
      </c>
      <c r="BL578" s="17" t="s">
        <v>289</v>
      </c>
      <c r="BM578" s="225" t="s">
        <v>652</v>
      </c>
    </row>
    <row r="579" s="2" customFormat="1">
      <c r="A579" s="38"/>
      <c r="B579" s="39"/>
      <c r="C579" s="40"/>
      <c r="D579" s="227" t="s">
        <v>125</v>
      </c>
      <c r="E579" s="40"/>
      <c r="F579" s="228" t="s">
        <v>653</v>
      </c>
      <c r="G579" s="40"/>
      <c r="H579" s="40"/>
      <c r="I579" s="229"/>
      <c r="J579" s="40"/>
      <c r="K579" s="40"/>
      <c r="L579" s="44"/>
      <c r="M579" s="230"/>
      <c r="N579" s="231"/>
      <c r="O579" s="91"/>
      <c r="P579" s="91"/>
      <c r="Q579" s="91"/>
      <c r="R579" s="91"/>
      <c r="S579" s="91"/>
      <c r="T579" s="92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7" t="s">
        <v>125</v>
      </c>
      <c r="AU579" s="17" t="s">
        <v>83</v>
      </c>
    </row>
    <row r="580" s="13" customFormat="1">
      <c r="A580" s="13"/>
      <c r="B580" s="234"/>
      <c r="C580" s="235"/>
      <c r="D580" s="227" t="s">
        <v>129</v>
      </c>
      <c r="E580" s="236" t="s">
        <v>1</v>
      </c>
      <c r="F580" s="237" t="s">
        <v>654</v>
      </c>
      <c r="G580" s="235"/>
      <c r="H580" s="238">
        <v>3</v>
      </c>
      <c r="I580" s="239"/>
      <c r="J580" s="235"/>
      <c r="K580" s="235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129</v>
      </c>
      <c r="AU580" s="244" t="s">
        <v>83</v>
      </c>
      <c r="AV580" s="13" t="s">
        <v>83</v>
      </c>
      <c r="AW580" s="13" t="s">
        <v>30</v>
      </c>
      <c r="AX580" s="13" t="s">
        <v>73</v>
      </c>
      <c r="AY580" s="244" t="s">
        <v>117</v>
      </c>
    </row>
    <row r="581" s="14" customFormat="1">
      <c r="A581" s="14"/>
      <c r="B581" s="245"/>
      <c r="C581" s="246"/>
      <c r="D581" s="227" t="s">
        <v>129</v>
      </c>
      <c r="E581" s="247" t="s">
        <v>1</v>
      </c>
      <c r="F581" s="248" t="s">
        <v>131</v>
      </c>
      <c r="G581" s="246"/>
      <c r="H581" s="249">
        <v>3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129</v>
      </c>
      <c r="AU581" s="255" t="s">
        <v>83</v>
      </c>
      <c r="AV581" s="14" t="s">
        <v>124</v>
      </c>
      <c r="AW581" s="14" t="s">
        <v>30</v>
      </c>
      <c r="AX581" s="14" t="s">
        <v>81</v>
      </c>
      <c r="AY581" s="255" t="s">
        <v>117</v>
      </c>
    </row>
    <row r="582" s="2" customFormat="1" ht="21.75" customHeight="1">
      <c r="A582" s="38"/>
      <c r="B582" s="39"/>
      <c r="C582" s="256" t="s">
        <v>415</v>
      </c>
      <c r="D582" s="256" t="s">
        <v>203</v>
      </c>
      <c r="E582" s="257" t="s">
        <v>655</v>
      </c>
      <c r="F582" s="258" t="s">
        <v>656</v>
      </c>
      <c r="G582" s="259" t="s">
        <v>211</v>
      </c>
      <c r="H582" s="260">
        <v>1</v>
      </c>
      <c r="I582" s="261"/>
      <c r="J582" s="262">
        <f>ROUND(I582*H582,2)</f>
        <v>0</v>
      </c>
      <c r="K582" s="258" t="s">
        <v>1</v>
      </c>
      <c r="L582" s="263"/>
      <c r="M582" s="264" t="s">
        <v>1</v>
      </c>
      <c r="N582" s="265" t="s">
        <v>38</v>
      </c>
      <c r="O582" s="91"/>
      <c r="P582" s="223">
        <f>O582*H582</f>
        <v>0</v>
      </c>
      <c r="Q582" s="223">
        <v>0</v>
      </c>
      <c r="R582" s="223">
        <f>Q582*H582</f>
        <v>0</v>
      </c>
      <c r="S582" s="223">
        <v>0</v>
      </c>
      <c r="T582" s="224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25" t="s">
        <v>325</v>
      </c>
      <c r="AT582" s="225" t="s">
        <v>203</v>
      </c>
      <c r="AU582" s="225" t="s">
        <v>83</v>
      </c>
      <c r="AY582" s="17" t="s">
        <v>117</v>
      </c>
      <c r="BE582" s="226">
        <f>IF(N582="základní",J582,0)</f>
        <v>0</v>
      </c>
      <c r="BF582" s="226">
        <f>IF(N582="snížená",J582,0)</f>
        <v>0</v>
      </c>
      <c r="BG582" s="226">
        <f>IF(N582="zákl. přenesená",J582,0)</f>
        <v>0</v>
      </c>
      <c r="BH582" s="226">
        <f>IF(N582="sníž. přenesená",J582,0)</f>
        <v>0</v>
      </c>
      <c r="BI582" s="226">
        <f>IF(N582="nulová",J582,0)</f>
        <v>0</v>
      </c>
      <c r="BJ582" s="17" t="s">
        <v>81</v>
      </c>
      <c r="BK582" s="226">
        <f>ROUND(I582*H582,2)</f>
        <v>0</v>
      </c>
      <c r="BL582" s="17" t="s">
        <v>289</v>
      </c>
      <c r="BM582" s="225" t="s">
        <v>657</v>
      </c>
    </row>
    <row r="583" s="2" customFormat="1">
      <c r="A583" s="38"/>
      <c r="B583" s="39"/>
      <c r="C583" s="40"/>
      <c r="D583" s="227" t="s">
        <v>125</v>
      </c>
      <c r="E583" s="40"/>
      <c r="F583" s="228" t="s">
        <v>656</v>
      </c>
      <c r="G583" s="40"/>
      <c r="H583" s="40"/>
      <c r="I583" s="229"/>
      <c r="J583" s="40"/>
      <c r="K583" s="40"/>
      <c r="L583" s="44"/>
      <c r="M583" s="230"/>
      <c r="N583" s="231"/>
      <c r="O583" s="91"/>
      <c r="P583" s="91"/>
      <c r="Q583" s="91"/>
      <c r="R583" s="91"/>
      <c r="S583" s="91"/>
      <c r="T583" s="92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125</v>
      </c>
      <c r="AU583" s="17" t="s">
        <v>83</v>
      </c>
    </row>
    <row r="584" s="2" customFormat="1" ht="16.5" customHeight="1">
      <c r="A584" s="38"/>
      <c r="B584" s="39"/>
      <c r="C584" s="256" t="s">
        <v>658</v>
      </c>
      <c r="D584" s="256" t="s">
        <v>203</v>
      </c>
      <c r="E584" s="257" t="s">
        <v>659</v>
      </c>
      <c r="F584" s="258" t="s">
        <v>660</v>
      </c>
      <c r="G584" s="259" t="s">
        <v>211</v>
      </c>
      <c r="H584" s="260">
        <v>1</v>
      </c>
      <c r="I584" s="261"/>
      <c r="J584" s="262">
        <f>ROUND(I584*H584,2)</f>
        <v>0</v>
      </c>
      <c r="K584" s="258" t="s">
        <v>1</v>
      </c>
      <c r="L584" s="263"/>
      <c r="M584" s="264" t="s">
        <v>1</v>
      </c>
      <c r="N584" s="265" t="s">
        <v>38</v>
      </c>
      <c r="O584" s="91"/>
      <c r="P584" s="223">
        <f>O584*H584</f>
        <v>0</v>
      </c>
      <c r="Q584" s="223">
        <v>0</v>
      </c>
      <c r="R584" s="223">
        <f>Q584*H584</f>
        <v>0</v>
      </c>
      <c r="S584" s="223">
        <v>0</v>
      </c>
      <c r="T584" s="224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25" t="s">
        <v>325</v>
      </c>
      <c r="AT584" s="225" t="s">
        <v>203</v>
      </c>
      <c r="AU584" s="225" t="s">
        <v>83</v>
      </c>
      <c r="AY584" s="17" t="s">
        <v>117</v>
      </c>
      <c r="BE584" s="226">
        <f>IF(N584="základní",J584,0)</f>
        <v>0</v>
      </c>
      <c r="BF584" s="226">
        <f>IF(N584="snížená",J584,0)</f>
        <v>0</v>
      </c>
      <c r="BG584" s="226">
        <f>IF(N584="zákl. přenesená",J584,0)</f>
        <v>0</v>
      </c>
      <c r="BH584" s="226">
        <f>IF(N584="sníž. přenesená",J584,0)</f>
        <v>0</v>
      </c>
      <c r="BI584" s="226">
        <f>IF(N584="nulová",J584,0)</f>
        <v>0</v>
      </c>
      <c r="BJ584" s="17" t="s">
        <v>81</v>
      </c>
      <c r="BK584" s="226">
        <f>ROUND(I584*H584,2)</f>
        <v>0</v>
      </c>
      <c r="BL584" s="17" t="s">
        <v>289</v>
      </c>
      <c r="BM584" s="225" t="s">
        <v>661</v>
      </c>
    </row>
    <row r="585" s="2" customFormat="1">
      <c r="A585" s="38"/>
      <c r="B585" s="39"/>
      <c r="C585" s="40"/>
      <c r="D585" s="227" t="s">
        <v>125</v>
      </c>
      <c r="E585" s="40"/>
      <c r="F585" s="228" t="s">
        <v>660</v>
      </c>
      <c r="G585" s="40"/>
      <c r="H585" s="40"/>
      <c r="I585" s="229"/>
      <c r="J585" s="40"/>
      <c r="K585" s="40"/>
      <c r="L585" s="44"/>
      <c r="M585" s="230"/>
      <c r="N585" s="231"/>
      <c r="O585" s="91"/>
      <c r="P585" s="91"/>
      <c r="Q585" s="91"/>
      <c r="R585" s="91"/>
      <c r="S585" s="91"/>
      <c r="T585" s="92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125</v>
      </c>
      <c r="AU585" s="17" t="s">
        <v>83</v>
      </c>
    </row>
    <row r="586" s="13" customFormat="1">
      <c r="A586" s="13"/>
      <c r="B586" s="234"/>
      <c r="C586" s="235"/>
      <c r="D586" s="227" t="s">
        <v>129</v>
      </c>
      <c r="E586" s="236" t="s">
        <v>1</v>
      </c>
      <c r="F586" s="237" t="s">
        <v>81</v>
      </c>
      <c r="G586" s="235"/>
      <c r="H586" s="238">
        <v>1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129</v>
      </c>
      <c r="AU586" s="244" t="s">
        <v>83</v>
      </c>
      <c r="AV586" s="13" t="s">
        <v>83</v>
      </c>
      <c r="AW586" s="13" t="s">
        <v>30</v>
      </c>
      <c r="AX586" s="13" t="s">
        <v>73</v>
      </c>
      <c r="AY586" s="244" t="s">
        <v>117</v>
      </c>
    </row>
    <row r="587" s="14" customFormat="1">
      <c r="A587" s="14"/>
      <c r="B587" s="245"/>
      <c r="C587" s="246"/>
      <c r="D587" s="227" t="s">
        <v>129</v>
      </c>
      <c r="E587" s="247" t="s">
        <v>1</v>
      </c>
      <c r="F587" s="248" t="s">
        <v>131</v>
      </c>
      <c r="G587" s="246"/>
      <c r="H587" s="249">
        <v>1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129</v>
      </c>
      <c r="AU587" s="255" t="s">
        <v>83</v>
      </c>
      <c r="AV587" s="14" t="s">
        <v>124</v>
      </c>
      <c r="AW587" s="14" t="s">
        <v>30</v>
      </c>
      <c r="AX587" s="14" t="s">
        <v>81</v>
      </c>
      <c r="AY587" s="255" t="s">
        <v>117</v>
      </c>
    </row>
    <row r="588" s="2" customFormat="1" ht="66.75" customHeight="1">
      <c r="A588" s="38"/>
      <c r="B588" s="39"/>
      <c r="C588" s="214" t="s">
        <v>420</v>
      </c>
      <c r="D588" s="214" t="s">
        <v>119</v>
      </c>
      <c r="E588" s="215" t="s">
        <v>662</v>
      </c>
      <c r="F588" s="216" t="s">
        <v>663</v>
      </c>
      <c r="G588" s="217" t="s">
        <v>664</v>
      </c>
      <c r="H588" s="218">
        <v>1</v>
      </c>
      <c r="I588" s="219"/>
      <c r="J588" s="220">
        <f>ROUND(I588*H588,2)</f>
        <v>0</v>
      </c>
      <c r="K588" s="216" t="s">
        <v>1</v>
      </c>
      <c r="L588" s="44"/>
      <c r="M588" s="221" t="s">
        <v>1</v>
      </c>
      <c r="N588" s="222" t="s">
        <v>38</v>
      </c>
      <c r="O588" s="91"/>
      <c r="P588" s="223">
        <f>O588*H588</f>
        <v>0</v>
      </c>
      <c r="Q588" s="223">
        <v>0</v>
      </c>
      <c r="R588" s="223">
        <f>Q588*H588</f>
        <v>0</v>
      </c>
      <c r="S588" s="223">
        <v>0</v>
      </c>
      <c r="T588" s="224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25" t="s">
        <v>289</v>
      </c>
      <c r="AT588" s="225" t="s">
        <v>119</v>
      </c>
      <c r="AU588" s="225" t="s">
        <v>83</v>
      </c>
      <c r="AY588" s="17" t="s">
        <v>117</v>
      </c>
      <c r="BE588" s="226">
        <f>IF(N588="základní",J588,0)</f>
        <v>0</v>
      </c>
      <c r="BF588" s="226">
        <f>IF(N588="snížená",J588,0)</f>
        <v>0</v>
      </c>
      <c r="BG588" s="226">
        <f>IF(N588="zákl. přenesená",J588,0)</f>
        <v>0</v>
      </c>
      <c r="BH588" s="226">
        <f>IF(N588="sníž. přenesená",J588,0)</f>
        <v>0</v>
      </c>
      <c r="BI588" s="226">
        <f>IF(N588="nulová",J588,0)</f>
        <v>0</v>
      </c>
      <c r="BJ588" s="17" t="s">
        <v>81</v>
      </c>
      <c r="BK588" s="226">
        <f>ROUND(I588*H588,2)</f>
        <v>0</v>
      </c>
      <c r="BL588" s="17" t="s">
        <v>289</v>
      </c>
      <c r="BM588" s="225" t="s">
        <v>665</v>
      </c>
    </row>
    <row r="589" s="2" customFormat="1">
      <c r="A589" s="38"/>
      <c r="B589" s="39"/>
      <c r="C589" s="40"/>
      <c r="D589" s="227" t="s">
        <v>125</v>
      </c>
      <c r="E589" s="40"/>
      <c r="F589" s="228" t="s">
        <v>666</v>
      </c>
      <c r="G589" s="40"/>
      <c r="H589" s="40"/>
      <c r="I589" s="229"/>
      <c r="J589" s="40"/>
      <c r="K589" s="40"/>
      <c r="L589" s="44"/>
      <c r="M589" s="230"/>
      <c r="N589" s="231"/>
      <c r="O589" s="91"/>
      <c r="P589" s="91"/>
      <c r="Q589" s="91"/>
      <c r="R589" s="91"/>
      <c r="S589" s="91"/>
      <c r="T589" s="92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125</v>
      </c>
      <c r="AU589" s="17" t="s">
        <v>83</v>
      </c>
    </row>
    <row r="590" s="13" customFormat="1">
      <c r="A590" s="13"/>
      <c r="B590" s="234"/>
      <c r="C590" s="235"/>
      <c r="D590" s="227" t="s">
        <v>129</v>
      </c>
      <c r="E590" s="236" t="s">
        <v>1</v>
      </c>
      <c r="F590" s="237" t="s">
        <v>81</v>
      </c>
      <c r="G590" s="235"/>
      <c r="H590" s="238">
        <v>1</v>
      </c>
      <c r="I590" s="239"/>
      <c r="J590" s="235"/>
      <c r="K590" s="235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129</v>
      </c>
      <c r="AU590" s="244" t="s">
        <v>83</v>
      </c>
      <c r="AV590" s="13" t="s">
        <v>83</v>
      </c>
      <c r="AW590" s="13" t="s">
        <v>30</v>
      </c>
      <c r="AX590" s="13" t="s">
        <v>73</v>
      </c>
      <c r="AY590" s="244" t="s">
        <v>117</v>
      </c>
    </row>
    <row r="591" s="14" customFormat="1">
      <c r="A591" s="14"/>
      <c r="B591" s="245"/>
      <c r="C591" s="246"/>
      <c r="D591" s="227" t="s">
        <v>129</v>
      </c>
      <c r="E591" s="247" t="s">
        <v>1</v>
      </c>
      <c r="F591" s="248" t="s">
        <v>131</v>
      </c>
      <c r="G591" s="246"/>
      <c r="H591" s="249">
        <v>1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129</v>
      </c>
      <c r="AU591" s="255" t="s">
        <v>83</v>
      </c>
      <c r="AV591" s="14" t="s">
        <v>124</v>
      </c>
      <c r="AW591" s="14" t="s">
        <v>30</v>
      </c>
      <c r="AX591" s="14" t="s">
        <v>81</v>
      </c>
      <c r="AY591" s="255" t="s">
        <v>117</v>
      </c>
    </row>
    <row r="592" s="2" customFormat="1" ht="16.5" customHeight="1">
      <c r="A592" s="38"/>
      <c r="B592" s="39"/>
      <c r="C592" s="256" t="s">
        <v>667</v>
      </c>
      <c r="D592" s="256" t="s">
        <v>203</v>
      </c>
      <c r="E592" s="257" t="s">
        <v>668</v>
      </c>
      <c r="F592" s="258" t="s">
        <v>669</v>
      </c>
      <c r="G592" s="259" t="s">
        <v>140</v>
      </c>
      <c r="H592" s="260">
        <v>10</v>
      </c>
      <c r="I592" s="261"/>
      <c r="J592" s="262">
        <f>ROUND(I592*H592,2)</f>
        <v>0</v>
      </c>
      <c r="K592" s="258" t="s">
        <v>123</v>
      </c>
      <c r="L592" s="263"/>
      <c r="M592" s="264" t="s">
        <v>1</v>
      </c>
      <c r="N592" s="265" t="s">
        <v>38</v>
      </c>
      <c r="O592" s="91"/>
      <c r="P592" s="223">
        <f>O592*H592</f>
        <v>0</v>
      </c>
      <c r="Q592" s="223">
        <v>8.0000000000000007E-05</v>
      </c>
      <c r="R592" s="223">
        <f>Q592*H592</f>
        <v>0.00080000000000000004</v>
      </c>
      <c r="S592" s="223">
        <v>0</v>
      </c>
      <c r="T592" s="224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25" t="s">
        <v>325</v>
      </c>
      <c r="AT592" s="225" t="s">
        <v>203</v>
      </c>
      <c r="AU592" s="225" t="s">
        <v>83</v>
      </c>
      <c r="AY592" s="17" t="s">
        <v>117</v>
      </c>
      <c r="BE592" s="226">
        <f>IF(N592="základní",J592,0)</f>
        <v>0</v>
      </c>
      <c r="BF592" s="226">
        <f>IF(N592="snížená",J592,0)</f>
        <v>0</v>
      </c>
      <c r="BG592" s="226">
        <f>IF(N592="zákl. přenesená",J592,0)</f>
        <v>0</v>
      </c>
      <c r="BH592" s="226">
        <f>IF(N592="sníž. přenesená",J592,0)</f>
        <v>0</v>
      </c>
      <c r="BI592" s="226">
        <f>IF(N592="nulová",J592,0)</f>
        <v>0</v>
      </c>
      <c r="BJ592" s="17" t="s">
        <v>81</v>
      </c>
      <c r="BK592" s="226">
        <f>ROUND(I592*H592,2)</f>
        <v>0</v>
      </c>
      <c r="BL592" s="17" t="s">
        <v>289</v>
      </c>
      <c r="BM592" s="225" t="s">
        <v>670</v>
      </c>
    </row>
    <row r="593" s="2" customFormat="1">
      <c r="A593" s="38"/>
      <c r="B593" s="39"/>
      <c r="C593" s="40"/>
      <c r="D593" s="227" t="s">
        <v>125</v>
      </c>
      <c r="E593" s="40"/>
      <c r="F593" s="228" t="s">
        <v>669</v>
      </c>
      <c r="G593" s="40"/>
      <c r="H593" s="40"/>
      <c r="I593" s="229"/>
      <c r="J593" s="40"/>
      <c r="K593" s="40"/>
      <c r="L593" s="44"/>
      <c r="M593" s="230"/>
      <c r="N593" s="231"/>
      <c r="O593" s="91"/>
      <c r="P593" s="91"/>
      <c r="Q593" s="91"/>
      <c r="R593" s="91"/>
      <c r="S593" s="91"/>
      <c r="T593" s="92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T593" s="17" t="s">
        <v>125</v>
      </c>
      <c r="AU593" s="17" t="s">
        <v>83</v>
      </c>
    </row>
    <row r="594" s="13" customFormat="1">
      <c r="A594" s="13"/>
      <c r="B594" s="234"/>
      <c r="C594" s="235"/>
      <c r="D594" s="227" t="s">
        <v>129</v>
      </c>
      <c r="E594" s="236" t="s">
        <v>1</v>
      </c>
      <c r="F594" s="237" t="s">
        <v>671</v>
      </c>
      <c r="G594" s="235"/>
      <c r="H594" s="238">
        <v>10</v>
      </c>
      <c r="I594" s="239"/>
      <c r="J594" s="235"/>
      <c r="K594" s="235"/>
      <c r="L594" s="240"/>
      <c r="M594" s="241"/>
      <c r="N594" s="242"/>
      <c r="O594" s="242"/>
      <c r="P594" s="242"/>
      <c r="Q594" s="242"/>
      <c r="R594" s="242"/>
      <c r="S594" s="242"/>
      <c r="T594" s="24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4" t="s">
        <v>129</v>
      </c>
      <c r="AU594" s="244" t="s">
        <v>83</v>
      </c>
      <c r="AV594" s="13" t="s">
        <v>83</v>
      </c>
      <c r="AW594" s="13" t="s">
        <v>30</v>
      </c>
      <c r="AX594" s="13" t="s">
        <v>73</v>
      </c>
      <c r="AY594" s="244" t="s">
        <v>117</v>
      </c>
    </row>
    <row r="595" s="14" customFormat="1">
      <c r="A595" s="14"/>
      <c r="B595" s="245"/>
      <c r="C595" s="246"/>
      <c r="D595" s="227" t="s">
        <v>129</v>
      </c>
      <c r="E595" s="247" t="s">
        <v>1</v>
      </c>
      <c r="F595" s="248" t="s">
        <v>131</v>
      </c>
      <c r="G595" s="246"/>
      <c r="H595" s="249">
        <v>10</v>
      </c>
      <c r="I595" s="250"/>
      <c r="J595" s="246"/>
      <c r="K595" s="246"/>
      <c r="L595" s="251"/>
      <c r="M595" s="252"/>
      <c r="N595" s="253"/>
      <c r="O595" s="253"/>
      <c r="P595" s="253"/>
      <c r="Q595" s="253"/>
      <c r="R595" s="253"/>
      <c r="S595" s="253"/>
      <c r="T595" s="25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5" t="s">
        <v>129</v>
      </c>
      <c r="AU595" s="255" t="s">
        <v>83</v>
      </c>
      <c r="AV595" s="14" t="s">
        <v>124</v>
      </c>
      <c r="AW595" s="14" t="s">
        <v>30</v>
      </c>
      <c r="AX595" s="14" t="s">
        <v>81</v>
      </c>
      <c r="AY595" s="255" t="s">
        <v>117</v>
      </c>
    </row>
    <row r="596" s="2" customFormat="1" ht="24.15" customHeight="1">
      <c r="A596" s="38"/>
      <c r="B596" s="39"/>
      <c r="C596" s="256" t="s">
        <v>424</v>
      </c>
      <c r="D596" s="256" t="s">
        <v>203</v>
      </c>
      <c r="E596" s="257" t="s">
        <v>672</v>
      </c>
      <c r="F596" s="258" t="s">
        <v>673</v>
      </c>
      <c r="G596" s="259" t="s">
        <v>674</v>
      </c>
      <c r="H596" s="260">
        <v>0.20000000000000001</v>
      </c>
      <c r="I596" s="261"/>
      <c r="J596" s="262">
        <f>ROUND(I596*H596,2)</f>
        <v>0</v>
      </c>
      <c r="K596" s="258" t="s">
        <v>123</v>
      </c>
      <c r="L596" s="263"/>
      <c r="M596" s="264" t="s">
        <v>1</v>
      </c>
      <c r="N596" s="265" t="s">
        <v>38</v>
      </c>
      <c r="O596" s="91"/>
      <c r="P596" s="223">
        <f>O596*H596</f>
        <v>0</v>
      </c>
      <c r="Q596" s="223">
        <v>0</v>
      </c>
      <c r="R596" s="223">
        <f>Q596*H596</f>
        <v>0</v>
      </c>
      <c r="S596" s="223">
        <v>0</v>
      </c>
      <c r="T596" s="224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25" t="s">
        <v>325</v>
      </c>
      <c r="AT596" s="225" t="s">
        <v>203</v>
      </c>
      <c r="AU596" s="225" t="s">
        <v>83</v>
      </c>
      <c r="AY596" s="17" t="s">
        <v>117</v>
      </c>
      <c r="BE596" s="226">
        <f>IF(N596="základní",J596,0)</f>
        <v>0</v>
      </c>
      <c r="BF596" s="226">
        <f>IF(N596="snížená",J596,0)</f>
        <v>0</v>
      </c>
      <c r="BG596" s="226">
        <f>IF(N596="zákl. přenesená",J596,0)</f>
        <v>0</v>
      </c>
      <c r="BH596" s="226">
        <f>IF(N596="sníž. přenesená",J596,0)</f>
        <v>0</v>
      </c>
      <c r="BI596" s="226">
        <f>IF(N596="nulová",J596,0)</f>
        <v>0</v>
      </c>
      <c r="BJ596" s="17" t="s">
        <v>81</v>
      </c>
      <c r="BK596" s="226">
        <f>ROUND(I596*H596,2)</f>
        <v>0</v>
      </c>
      <c r="BL596" s="17" t="s">
        <v>289</v>
      </c>
      <c r="BM596" s="225" t="s">
        <v>675</v>
      </c>
    </row>
    <row r="597" s="2" customFormat="1">
      <c r="A597" s="38"/>
      <c r="B597" s="39"/>
      <c r="C597" s="40"/>
      <c r="D597" s="227" t="s">
        <v>125</v>
      </c>
      <c r="E597" s="40"/>
      <c r="F597" s="228" t="s">
        <v>673</v>
      </c>
      <c r="G597" s="40"/>
      <c r="H597" s="40"/>
      <c r="I597" s="229"/>
      <c r="J597" s="40"/>
      <c r="K597" s="40"/>
      <c r="L597" s="44"/>
      <c r="M597" s="230"/>
      <c r="N597" s="231"/>
      <c r="O597" s="91"/>
      <c r="P597" s="91"/>
      <c r="Q597" s="91"/>
      <c r="R597" s="91"/>
      <c r="S597" s="91"/>
      <c r="T597" s="92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T597" s="17" t="s">
        <v>125</v>
      </c>
      <c r="AU597" s="17" t="s">
        <v>83</v>
      </c>
    </row>
    <row r="598" s="2" customFormat="1" ht="16.5" customHeight="1">
      <c r="A598" s="38"/>
      <c r="B598" s="39"/>
      <c r="C598" s="214" t="s">
        <v>369</v>
      </c>
      <c r="D598" s="214" t="s">
        <v>119</v>
      </c>
      <c r="E598" s="215" t="s">
        <v>676</v>
      </c>
      <c r="F598" s="216" t="s">
        <v>677</v>
      </c>
      <c r="G598" s="217" t="s">
        <v>211</v>
      </c>
      <c r="H598" s="218">
        <v>1</v>
      </c>
      <c r="I598" s="219"/>
      <c r="J598" s="220">
        <f>ROUND(I598*H598,2)</f>
        <v>0</v>
      </c>
      <c r="K598" s="216" t="s">
        <v>123</v>
      </c>
      <c r="L598" s="44"/>
      <c r="M598" s="221" t="s">
        <v>1</v>
      </c>
      <c r="N598" s="222" t="s">
        <v>38</v>
      </c>
      <c r="O598" s="91"/>
      <c r="P598" s="223">
        <f>O598*H598</f>
        <v>0</v>
      </c>
      <c r="Q598" s="223">
        <v>0.0015</v>
      </c>
      <c r="R598" s="223">
        <f>Q598*H598</f>
        <v>0.0015</v>
      </c>
      <c r="S598" s="223">
        <v>0</v>
      </c>
      <c r="T598" s="224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25" t="s">
        <v>289</v>
      </c>
      <c r="AT598" s="225" t="s">
        <v>119</v>
      </c>
      <c r="AU598" s="225" t="s">
        <v>83</v>
      </c>
      <c r="AY598" s="17" t="s">
        <v>117</v>
      </c>
      <c r="BE598" s="226">
        <f>IF(N598="základní",J598,0)</f>
        <v>0</v>
      </c>
      <c r="BF598" s="226">
        <f>IF(N598="snížená",J598,0)</f>
        <v>0</v>
      </c>
      <c r="BG598" s="226">
        <f>IF(N598="zákl. přenesená",J598,0)</f>
        <v>0</v>
      </c>
      <c r="BH598" s="226">
        <f>IF(N598="sníž. přenesená",J598,0)</f>
        <v>0</v>
      </c>
      <c r="BI598" s="226">
        <f>IF(N598="nulová",J598,0)</f>
        <v>0</v>
      </c>
      <c r="BJ598" s="17" t="s">
        <v>81</v>
      </c>
      <c r="BK598" s="226">
        <f>ROUND(I598*H598,2)</f>
        <v>0</v>
      </c>
      <c r="BL598" s="17" t="s">
        <v>289</v>
      </c>
      <c r="BM598" s="225" t="s">
        <v>678</v>
      </c>
    </row>
    <row r="599" s="2" customFormat="1">
      <c r="A599" s="38"/>
      <c r="B599" s="39"/>
      <c r="C599" s="40"/>
      <c r="D599" s="227" t="s">
        <v>125</v>
      </c>
      <c r="E599" s="40"/>
      <c r="F599" s="228" t="s">
        <v>679</v>
      </c>
      <c r="G599" s="40"/>
      <c r="H599" s="40"/>
      <c r="I599" s="229"/>
      <c r="J599" s="40"/>
      <c r="K599" s="40"/>
      <c r="L599" s="44"/>
      <c r="M599" s="230"/>
      <c r="N599" s="231"/>
      <c r="O599" s="91"/>
      <c r="P599" s="91"/>
      <c r="Q599" s="91"/>
      <c r="R599" s="91"/>
      <c r="S599" s="91"/>
      <c r="T599" s="92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T599" s="17" t="s">
        <v>125</v>
      </c>
      <c r="AU599" s="17" t="s">
        <v>83</v>
      </c>
    </row>
    <row r="600" s="2" customFormat="1">
      <c r="A600" s="38"/>
      <c r="B600" s="39"/>
      <c r="C600" s="40"/>
      <c r="D600" s="232" t="s">
        <v>127</v>
      </c>
      <c r="E600" s="40"/>
      <c r="F600" s="233" t="s">
        <v>680</v>
      </c>
      <c r="G600" s="40"/>
      <c r="H600" s="40"/>
      <c r="I600" s="229"/>
      <c r="J600" s="40"/>
      <c r="K600" s="40"/>
      <c r="L600" s="44"/>
      <c r="M600" s="230"/>
      <c r="N600" s="231"/>
      <c r="O600" s="91"/>
      <c r="P600" s="91"/>
      <c r="Q600" s="91"/>
      <c r="R600" s="91"/>
      <c r="S600" s="91"/>
      <c r="T600" s="92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127</v>
      </c>
      <c r="AU600" s="17" t="s">
        <v>83</v>
      </c>
    </row>
    <row r="601" s="13" customFormat="1">
      <c r="A601" s="13"/>
      <c r="B601" s="234"/>
      <c r="C601" s="235"/>
      <c r="D601" s="227" t="s">
        <v>129</v>
      </c>
      <c r="E601" s="236" t="s">
        <v>1</v>
      </c>
      <c r="F601" s="237" t="s">
        <v>81</v>
      </c>
      <c r="G601" s="235"/>
      <c r="H601" s="238">
        <v>1</v>
      </c>
      <c r="I601" s="239"/>
      <c r="J601" s="235"/>
      <c r="K601" s="235"/>
      <c r="L601" s="240"/>
      <c r="M601" s="241"/>
      <c r="N601" s="242"/>
      <c r="O601" s="242"/>
      <c r="P601" s="242"/>
      <c r="Q601" s="242"/>
      <c r="R601" s="242"/>
      <c r="S601" s="242"/>
      <c r="T601" s="24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4" t="s">
        <v>129</v>
      </c>
      <c r="AU601" s="244" t="s">
        <v>83</v>
      </c>
      <c r="AV601" s="13" t="s">
        <v>83</v>
      </c>
      <c r="AW601" s="13" t="s">
        <v>30</v>
      </c>
      <c r="AX601" s="13" t="s">
        <v>73</v>
      </c>
      <c r="AY601" s="244" t="s">
        <v>117</v>
      </c>
    </row>
    <row r="602" s="14" customFormat="1">
      <c r="A602" s="14"/>
      <c r="B602" s="245"/>
      <c r="C602" s="246"/>
      <c r="D602" s="227" t="s">
        <v>129</v>
      </c>
      <c r="E602" s="247" t="s">
        <v>1</v>
      </c>
      <c r="F602" s="248" t="s">
        <v>131</v>
      </c>
      <c r="G602" s="246"/>
      <c r="H602" s="249">
        <v>1</v>
      </c>
      <c r="I602" s="250"/>
      <c r="J602" s="246"/>
      <c r="K602" s="246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129</v>
      </c>
      <c r="AU602" s="255" t="s">
        <v>83</v>
      </c>
      <c r="AV602" s="14" t="s">
        <v>124</v>
      </c>
      <c r="AW602" s="14" t="s">
        <v>30</v>
      </c>
      <c r="AX602" s="14" t="s">
        <v>81</v>
      </c>
      <c r="AY602" s="255" t="s">
        <v>117</v>
      </c>
    </row>
    <row r="603" s="2" customFormat="1" ht="24.15" customHeight="1">
      <c r="A603" s="38"/>
      <c r="B603" s="39"/>
      <c r="C603" s="256" t="s">
        <v>429</v>
      </c>
      <c r="D603" s="256" t="s">
        <v>203</v>
      </c>
      <c r="E603" s="257" t="s">
        <v>681</v>
      </c>
      <c r="F603" s="258" t="s">
        <v>682</v>
      </c>
      <c r="G603" s="259" t="s">
        <v>664</v>
      </c>
      <c r="H603" s="260">
        <v>1</v>
      </c>
      <c r="I603" s="261"/>
      <c r="J603" s="262">
        <f>ROUND(I603*H603,2)</f>
        <v>0</v>
      </c>
      <c r="K603" s="258" t="s">
        <v>1</v>
      </c>
      <c r="L603" s="263"/>
      <c r="M603" s="264" t="s">
        <v>1</v>
      </c>
      <c r="N603" s="265" t="s">
        <v>38</v>
      </c>
      <c r="O603" s="91"/>
      <c r="P603" s="223">
        <f>O603*H603</f>
        <v>0</v>
      </c>
      <c r="Q603" s="223">
        <v>0</v>
      </c>
      <c r="R603" s="223">
        <f>Q603*H603</f>
        <v>0</v>
      </c>
      <c r="S603" s="223">
        <v>0</v>
      </c>
      <c r="T603" s="224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25" t="s">
        <v>325</v>
      </c>
      <c r="AT603" s="225" t="s">
        <v>203</v>
      </c>
      <c r="AU603" s="225" t="s">
        <v>83</v>
      </c>
      <c r="AY603" s="17" t="s">
        <v>117</v>
      </c>
      <c r="BE603" s="226">
        <f>IF(N603="základní",J603,0)</f>
        <v>0</v>
      </c>
      <c r="BF603" s="226">
        <f>IF(N603="snížená",J603,0)</f>
        <v>0</v>
      </c>
      <c r="BG603" s="226">
        <f>IF(N603="zákl. přenesená",J603,0)</f>
        <v>0</v>
      </c>
      <c r="BH603" s="226">
        <f>IF(N603="sníž. přenesená",J603,0)</f>
        <v>0</v>
      </c>
      <c r="BI603" s="226">
        <f>IF(N603="nulová",J603,0)</f>
        <v>0</v>
      </c>
      <c r="BJ603" s="17" t="s">
        <v>81</v>
      </c>
      <c r="BK603" s="226">
        <f>ROUND(I603*H603,2)</f>
        <v>0</v>
      </c>
      <c r="BL603" s="17" t="s">
        <v>289</v>
      </c>
      <c r="BM603" s="225" t="s">
        <v>683</v>
      </c>
    </row>
    <row r="604" s="2" customFormat="1">
      <c r="A604" s="38"/>
      <c r="B604" s="39"/>
      <c r="C604" s="40"/>
      <c r="D604" s="227" t="s">
        <v>125</v>
      </c>
      <c r="E604" s="40"/>
      <c r="F604" s="228" t="s">
        <v>682</v>
      </c>
      <c r="G604" s="40"/>
      <c r="H604" s="40"/>
      <c r="I604" s="229"/>
      <c r="J604" s="40"/>
      <c r="K604" s="40"/>
      <c r="L604" s="44"/>
      <c r="M604" s="230"/>
      <c r="N604" s="231"/>
      <c r="O604" s="91"/>
      <c r="P604" s="91"/>
      <c r="Q604" s="91"/>
      <c r="R604" s="91"/>
      <c r="S604" s="91"/>
      <c r="T604" s="92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125</v>
      </c>
      <c r="AU604" s="17" t="s">
        <v>83</v>
      </c>
    </row>
    <row r="605" s="13" customFormat="1">
      <c r="A605" s="13"/>
      <c r="B605" s="234"/>
      <c r="C605" s="235"/>
      <c r="D605" s="227" t="s">
        <v>129</v>
      </c>
      <c r="E605" s="236" t="s">
        <v>1</v>
      </c>
      <c r="F605" s="237" t="s">
        <v>81</v>
      </c>
      <c r="G605" s="235"/>
      <c r="H605" s="238">
        <v>1</v>
      </c>
      <c r="I605" s="239"/>
      <c r="J605" s="235"/>
      <c r="K605" s="235"/>
      <c r="L605" s="240"/>
      <c r="M605" s="241"/>
      <c r="N605" s="242"/>
      <c r="O605" s="242"/>
      <c r="P605" s="242"/>
      <c r="Q605" s="242"/>
      <c r="R605" s="242"/>
      <c r="S605" s="242"/>
      <c r="T605" s="24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4" t="s">
        <v>129</v>
      </c>
      <c r="AU605" s="244" t="s">
        <v>83</v>
      </c>
      <c r="AV605" s="13" t="s">
        <v>83</v>
      </c>
      <c r="AW605" s="13" t="s">
        <v>30</v>
      </c>
      <c r="AX605" s="13" t="s">
        <v>73</v>
      </c>
      <c r="AY605" s="244" t="s">
        <v>117</v>
      </c>
    </row>
    <row r="606" s="14" customFormat="1">
      <c r="A606" s="14"/>
      <c r="B606" s="245"/>
      <c r="C606" s="246"/>
      <c r="D606" s="227" t="s">
        <v>129</v>
      </c>
      <c r="E606" s="247" t="s">
        <v>1</v>
      </c>
      <c r="F606" s="248" t="s">
        <v>131</v>
      </c>
      <c r="G606" s="246"/>
      <c r="H606" s="249">
        <v>1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129</v>
      </c>
      <c r="AU606" s="255" t="s">
        <v>83</v>
      </c>
      <c r="AV606" s="14" t="s">
        <v>124</v>
      </c>
      <c r="AW606" s="14" t="s">
        <v>30</v>
      </c>
      <c r="AX606" s="14" t="s">
        <v>81</v>
      </c>
      <c r="AY606" s="255" t="s">
        <v>117</v>
      </c>
    </row>
    <row r="607" s="2" customFormat="1" ht="66.75" customHeight="1">
      <c r="A607" s="38"/>
      <c r="B607" s="39"/>
      <c r="C607" s="214" t="s">
        <v>684</v>
      </c>
      <c r="D607" s="214" t="s">
        <v>119</v>
      </c>
      <c r="E607" s="215" t="s">
        <v>685</v>
      </c>
      <c r="F607" s="216" t="s">
        <v>686</v>
      </c>
      <c r="G607" s="217" t="s">
        <v>664</v>
      </c>
      <c r="H607" s="218">
        <v>1</v>
      </c>
      <c r="I607" s="219"/>
      <c r="J607" s="220">
        <f>ROUND(I607*H607,2)</f>
        <v>0</v>
      </c>
      <c r="K607" s="216" t="s">
        <v>1</v>
      </c>
      <c r="L607" s="44"/>
      <c r="M607" s="221" t="s">
        <v>1</v>
      </c>
      <c r="N607" s="222" t="s">
        <v>38</v>
      </c>
      <c r="O607" s="91"/>
      <c r="P607" s="223">
        <f>O607*H607</f>
        <v>0</v>
      </c>
      <c r="Q607" s="223">
        <v>0</v>
      </c>
      <c r="R607" s="223">
        <f>Q607*H607</f>
        <v>0</v>
      </c>
      <c r="S607" s="223">
        <v>0</v>
      </c>
      <c r="T607" s="224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25" t="s">
        <v>289</v>
      </c>
      <c r="AT607" s="225" t="s">
        <v>119</v>
      </c>
      <c r="AU607" s="225" t="s">
        <v>83</v>
      </c>
      <c r="AY607" s="17" t="s">
        <v>117</v>
      </c>
      <c r="BE607" s="226">
        <f>IF(N607="základní",J607,0)</f>
        <v>0</v>
      </c>
      <c r="BF607" s="226">
        <f>IF(N607="snížená",J607,0)</f>
        <v>0</v>
      </c>
      <c r="BG607" s="226">
        <f>IF(N607="zákl. přenesená",J607,0)</f>
        <v>0</v>
      </c>
      <c r="BH607" s="226">
        <f>IF(N607="sníž. přenesená",J607,0)</f>
        <v>0</v>
      </c>
      <c r="BI607" s="226">
        <f>IF(N607="nulová",J607,0)</f>
        <v>0</v>
      </c>
      <c r="BJ607" s="17" t="s">
        <v>81</v>
      </c>
      <c r="BK607" s="226">
        <f>ROUND(I607*H607,2)</f>
        <v>0</v>
      </c>
      <c r="BL607" s="17" t="s">
        <v>289</v>
      </c>
      <c r="BM607" s="225" t="s">
        <v>687</v>
      </c>
    </row>
    <row r="608" s="2" customFormat="1">
      <c r="A608" s="38"/>
      <c r="B608" s="39"/>
      <c r="C608" s="40"/>
      <c r="D608" s="227" t="s">
        <v>125</v>
      </c>
      <c r="E608" s="40"/>
      <c r="F608" s="228" t="s">
        <v>686</v>
      </c>
      <c r="G608" s="40"/>
      <c r="H608" s="40"/>
      <c r="I608" s="229"/>
      <c r="J608" s="40"/>
      <c r="K608" s="40"/>
      <c r="L608" s="44"/>
      <c r="M608" s="230"/>
      <c r="N608" s="231"/>
      <c r="O608" s="91"/>
      <c r="P608" s="91"/>
      <c r="Q608" s="91"/>
      <c r="R608" s="91"/>
      <c r="S608" s="91"/>
      <c r="T608" s="92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125</v>
      </c>
      <c r="AU608" s="17" t="s">
        <v>83</v>
      </c>
    </row>
    <row r="609" s="13" customFormat="1">
      <c r="A609" s="13"/>
      <c r="B609" s="234"/>
      <c r="C609" s="235"/>
      <c r="D609" s="227" t="s">
        <v>129</v>
      </c>
      <c r="E609" s="236" t="s">
        <v>1</v>
      </c>
      <c r="F609" s="237" t="s">
        <v>81</v>
      </c>
      <c r="G609" s="235"/>
      <c r="H609" s="238">
        <v>1</v>
      </c>
      <c r="I609" s="239"/>
      <c r="J609" s="235"/>
      <c r="K609" s="235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129</v>
      </c>
      <c r="AU609" s="244" t="s">
        <v>83</v>
      </c>
      <c r="AV609" s="13" t="s">
        <v>83</v>
      </c>
      <c r="AW609" s="13" t="s">
        <v>30</v>
      </c>
      <c r="AX609" s="13" t="s">
        <v>73</v>
      </c>
      <c r="AY609" s="244" t="s">
        <v>117</v>
      </c>
    </row>
    <row r="610" s="14" customFormat="1">
      <c r="A610" s="14"/>
      <c r="B610" s="245"/>
      <c r="C610" s="246"/>
      <c r="D610" s="227" t="s">
        <v>129</v>
      </c>
      <c r="E610" s="247" t="s">
        <v>1</v>
      </c>
      <c r="F610" s="248" t="s">
        <v>131</v>
      </c>
      <c r="G610" s="246"/>
      <c r="H610" s="249">
        <v>1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129</v>
      </c>
      <c r="AU610" s="255" t="s">
        <v>83</v>
      </c>
      <c r="AV610" s="14" t="s">
        <v>124</v>
      </c>
      <c r="AW610" s="14" t="s">
        <v>30</v>
      </c>
      <c r="AX610" s="14" t="s">
        <v>81</v>
      </c>
      <c r="AY610" s="255" t="s">
        <v>117</v>
      </c>
    </row>
    <row r="611" s="2" customFormat="1" ht="24.15" customHeight="1">
      <c r="A611" s="38"/>
      <c r="B611" s="39"/>
      <c r="C611" s="214" t="s">
        <v>433</v>
      </c>
      <c r="D611" s="214" t="s">
        <v>119</v>
      </c>
      <c r="E611" s="215" t="s">
        <v>688</v>
      </c>
      <c r="F611" s="216" t="s">
        <v>689</v>
      </c>
      <c r="G611" s="217" t="s">
        <v>211</v>
      </c>
      <c r="H611" s="218">
        <v>1</v>
      </c>
      <c r="I611" s="219"/>
      <c r="J611" s="220">
        <f>ROUND(I611*H611,2)</f>
        <v>0</v>
      </c>
      <c r="K611" s="216" t="s">
        <v>123</v>
      </c>
      <c r="L611" s="44"/>
      <c r="M611" s="221" t="s">
        <v>1</v>
      </c>
      <c r="N611" s="222" t="s">
        <v>38</v>
      </c>
      <c r="O611" s="91"/>
      <c r="P611" s="223">
        <f>O611*H611</f>
        <v>0</v>
      </c>
      <c r="Q611" s="223">
        <v>0</v>
      </c>
      <c r="R611" s="223">
        <f>Q611*H611</f>
        <v>0</v>
      </c>
      <c r="S611" s="223">
        <v>0</v>
      </c>
      <c r="T611" s="224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25" t="s">
        <v>289</v>
      </c>
      <c r="AT611" s="225" t="s">
        <v>119</v>
      </c>
      <c r="AU611" s="225" t="s">
        <v>83</v>
      </c>
      <c r="AY611" s="17" t="s">
        <v>117</v>
      </c>
      <c r="BE611" s="226">
        <f>IF(N611="základní",J611,0)</f>
        <v>0</v>
      </c>
      <c r="BF611" s="226">
        <f>IF(N611="snížená",J611,0)</f>
        <v>0</v>
      </c>
      <c r="BG611" s="226">
        <f>IF(N611="zákl. přenesená",J611,0)</f>
        <v>0</v>
      </c>
      <c r="BH611" s="226">
        <f>IF(N611="sníž. přenesená",J611,0)</f>
        <v>0</v>
      </c>
      <c r="BI611" s="226">
        <f>IF(N611="nulová",J611,0)</f>
        <v>0</v>
      </c>
      <c r="BJ611" s="17" t="s">
        <v>81</v>
      </c>
      <c r="BK611" s="226">
        <f>ROUND(I611*H611,2)</f>
        <v>0</v>
      </c>
      <c r="BL611" s="17" t="s">
        <v>289</v>
      </c>
      <c r="BM611" s="225" t="s">
        <v>690</v>
      </c>
    </row>
    <row r="612" s="2" customFormat="1">
      <c r="A612" s="38"/>
      <c r="B612" s="39"/>
      <c r="C612" s="40"/>
      <c r="D612" s="227" t="s">
        <v>125</v>
      </c>
      <c r="E612" s="40"/>
      <c r="F612" s="228" t="s">
        <v>689</v>
      </c>
      <c r="G612" s="40"/>
      <c r="H612" s="40"/>
      <c r="I612" s="229"/>
      <c r="J612" s="40"/>
      <c r="K612" s="40"/>
      <c r="L612" s="44"/>
      <c r="M612" s="230"/>
      <c r="N612" s="231"/>
      <c r="O612" s="91"/>
      <c r="P612" s="91"/>
      <c r="Q612" s="91"/>
      <c r="R612" s="91"/>
      <c r="S612" s="91"/>
      <c r="T612" s="92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T612" s="17" t="s">
        <v>125</v>
      </c>
      <c r="AU612" s="17" t="s">
        <v>83</v>
      </c>
    </row>
    <row r="613" s="2" customFormat="1">
      <c r="A613" s="38"/>
      <c r="B613" s="39"/>
      <c r="C613" s="40"/>
      <c r="D613" s="232" t="s">
        <v>127</v>
      </c>
      <c r="E613" s="40"/>
      <c r="F613" s="233" t="s">
        <v>691</v>
      </c>
      <c r="G613" s="40"/>
      <c r="H613" s="40"/>
      <c r="I613" s="229"/>
      <c r="J613" s="40"/>
      <c r="K613" s="40"/>
      <c r="L613" s="44"/>
      <c r="M613" s="230"/>
      <c r="N613" s="231"/>
      <c r="O613" s="91"/>
      <c r="P613" s="91"/>
      <c r="Q613" s="91"/>
      <c r="R613" s="91"/>
      <c r="S613" s="91"/>
      <c r="T613" s="92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T613" s="17" t="s">
        <v>127</v>
      </c>
      <c r="AU613" s="17" t="s">
        <v>83</v>
      </c>
    </row>
    <row r="614" s="13" customFormat="1">
      <c r="A614" s="13"/>
      <c r="B614" s="234"/>
      <c r="C614" s="235"/>
      <c r="D614" s="227" t="s">
        <v>129</v>
      </c>
      <c r="E614" s="236" t="s">
        <v>1</v>
      </c>
      <c r="F614" s="237" t="s">
        <v>81</v>
      </c>
      <c r="G614" s="235"/>
      <c r="H614" s="238">
        <v>1</v>
      </c>
      <c r="I614" s="239"/>
      <c r="J614" s="235"/>
      <c r="K614" s="235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129</v>
      </c>
      <c r="AU614" s="244" t="s">
        <v>83</v>
      </c>
      <c r="AV614" s="13" t="s">
        <v>83</v>
      </c>
      <c r="AW614" s="13" t="s">
        <v>30</v>
      </c>
      <c r="AX614" s="13" t="s">
        <v>73</v>
      </c>
      <c r="AY614" s="244" t="s">
        <v>117</v>
      </c>
    </row>
    <row r="615" s="14" customFormat="1">
      <c r="A615" s="14"/>
      <c r="B615" s="245"/>
      <c r="C615" s="246"/>
      <c r="D615" s="227" t="s">
        <v>129</v>
      </c>
      <c r="E615" s="247" t="s">
        <v>1</v>
      </c>
      <c r="F615" s="248" t="s">
        <v>131</v>
      </c>
      <c r="G615" s="246"/>
      <c r="H615" s="249">
        <v>1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129</v>
      </c>
      <c r="AU615" s="255" t="s">
        <v>83</v>
      </c>
      <c r="AV615" s="14" t="s">
        <v>124</v>
      </c>
      <c r="AW615" s="14" t="s">
        <v>30</v>
      </c>
      <c r="AX615" s="14" t="s">
        <v>81</v>
      </c>
      <c r="AY615" s="255" t="s">
        <v>117</v>
      </c>
    </row>
    <row r="616" s="2" customFormat="1" ht="33" customHeight="1">
      <c r="A616" s="38"/>
      <c r="B616" s="39"/>
      <c r="C616" s="214" t="s">
        <v>692</v>
      </c>
      <c r="D616" s="214" t="s">
        <v>119</v>
      </c>
      <c r="E616" s="215" t="s">
        <v>693</v>
      </c>
      <c r="F616" s="216" t="s">
        <v>694</v>
      </c>
      <c r="G616" s="217" t="s">
        <v>211</v>
      </c>
      <c r="H616" s="218">
        <v>3</v>
      </c>
      <c r="I616" s="219"/>
      <c r="J616" s="220">
        <f>ROUND(I616*H616,2)</f>
        <v>0</v>
      </c>
      <c r="K616" s="216" t="s">
        <v>123</v>
      </c>
      <c r="L616" s="44"/>
      <c r="M616" s="221" t="s">
        <v>1</v>
      </c>
      <c r="N616" s="222" t="s">
        <v>38</v>
      </c>
      <c r="O616" s="91"/>
      <c r="P616" s="223">
        <f>O616*H616</f>
        <v>0</v>
      </c>
      <c r="Q616" s="223">
        <v>0</v>
      </c>
      <c r="R616" s="223">
        <f>Q616*H616</f>
        <v>0</v>
      </c>
      <c r="S616" s="223">
        <v>0</v>
      </c>
      <c r="T616" s="224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25" t="s">
        <v>289</v>
      </c>
      <c r="AT616" s="225" t="s">
        <v>119</v>
      </c>
      <c r="AU616" s="225" t="s">
        <v>83</v>
      </c>
      <c r="AY616" s="17" t="s">
        <v>117</v>
      </c>
      <c r="BE616" s="226">
        <f>IF(N616="základní",J616,0)</f>
        <v>0</v>
      </c>
      <c r="BF616" s="226">
        <f>IF(N616="snížená",J616,0)</f>
        <v>0</v>
      </c>
      <c r="BG616" s="226">
        <f>IF(N616="zákl. přenesená",J616,0)</f>
        <v>0</v>
      </c>
      <c r="BH616" s="226">
        <f>IF(N616="sníž. přenesená",J616,0)</f>
        <v>0</v>
      </c>
      <c r="BI616" s="226">
        <f>IF(N616="nulová",J616,0)</f>
        <v>0</v>
      </c>
      <c r="BJ616" s="17" t="s">
        <v>81</v>
      </c>
      <c r="BK616" s="226">
        <f>ROUND(I616*H616,2)</f>
        <v>0</v>
      </c>
      <c r="BL616" s="17" t="s">
        <v>289</v>
      </c>
      <c r="BM616" s="225" t="s">
        <v>695</v>
      </c>
    </row>
    <row r="617" s="2" customFormat="1">
      <c r="A617" s="38"/>
      <c r="B617" s="39"/>
      <c r="C617" s="40"/>
      <c r="D617" s="227" t="s">
        <v>125</v>
      </c>
      <c r="E617" s="40"/>
      <c r="F617" s="228" t="s">
        <v>694</v>
      </c>
      <c r="G617" s="40"/>
      <c r="H617" s="40"/>
      <c r="I617" s="229"/>
      <c r="J617" s="40"/>
      <c r="K617" s="40"/>
      <c r="L617" s="44"/>
      <c r="M617" s="230"/>
      <c r="N617" s="231"/>
      <c r="O617" s="91"/>
      <c r="P617" s="91"/>
      <c r="Q617" s="91"/>
      <c r="R617" s="91"/>
      <c r="S617" s="91"/>
      <c r="T617" s="92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7" t="s">
        <v>125</v>
      </c>
      <c r="AU617" s="17" t="s">
        <v>83</v>
      </c>
    </row>
    <row r="618" s="2" customFormat="1">
      <c r="A618" s="38"/>
      <c r="B618" s="39"/>
      <c r="C618" s="40"/>
      <c r="D618" s="232" t="s">
        <v>127</v>
      </c>
      <c r="E618" s="40"/>
      <c r="F618" s="233" t="s">
        <v>696</v>
      </c>
      <c r="G618" s="40"/>
      <c r="H618" s="40"/>
      <c r="I618" s="229"/>
      <c r="J618" s="40"/>
      <c r="K618" s="40"/>
      <c r="L618" s="44"/>
      <c r="M618" s="230"/>
      <c r="N618" s="231"/>
      <c r="O618" s="91"/>
      <c r="P618" s="91"/>
      <c r="Q618" s="91"/>
      <c r="R618" s="91"/>
      <c r="S618" s="91"/>
      <c r="T618" s="92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T618" s="17" t="s">
        <v>127</v>
      </c>
      <c r="AU618" s="17" t="s">
        <v>83</v>
      </c>
    </row>
    <row r="619" s="13" customFormat="1">
      <c r="A619" s="13"/>
      <c r="B619" s="234"/>
      <c r="C619" s="235"/>
      <c r="D619" s="227" t="s">
        <v>129</v>
      </c>
      <c r="E619" s="236" t="s">
        <v>1</v>
      </c>
      <c r="F619" s="237" t="s">
        <v>137</v>
      </c>
      <c r="G619" s="235"/>
      <c r="H619" s="238">
        <v>3</v>
      </c>
      <c r="I619" s="239"/>
      <c r="J619" s="235"/>
      <c r="K619" s="235"/>
      <c r="L619" s="240"/>
      <c r="M619" s="241"/>
      <c r="N619" s="242"/>
      <c r="O619" s="242"/>
      <c r="P619" s="242"/>
      <c r="Q619" s="242"/>
      <c r="R619" s="242"/>
      <c r="S619" s="242"/>
      <c r="T619" s="24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4" t="s">
        <v>129</v>
      </c>
      <c r="AU619" s="244" t="s">
        <v>83</v>
      </c>
      <c r="AV619" s="13" t="s">
        <v>83</v>
      </c>
      <c r="AW619" s="13" t="s">
        <v>30</v>
      </c>
      <c r="AX619" s="13" t="s">
        <v>73</v>
      </c>
      <c r="AY619" s="244" t="s">
        <v>117</v>
      </c>
    </row>
    <row r="620" s="14" customFormat="1">
      <c r="A620" s="14"/>
      <c r="B620" s="245"/>
      <c r="C620" s="246"/>
      <c r="D620" s="227" t="s">
        <v>129</v>
      </c>
      <c r="E620" s="247" t="s">
        <v>1</v>
      </c>
      <c r="F620" s="248" t="s">
        <v>131</v>
      </c>
      <c r="G620" s="246"/>
      <c r="H620" s="249">
        <v>3</v>
      </c>
      <c r="I620" s="250"/>
      <c r="J620" s="246"/>
      <c r="K620" s="246"/>
      <c r="L620" s="251"/>
      <c r="M620" s="252"/>
      <c r="N620" s="253"/>
      <c r="O620" s="253"/>
      <c r="P620" s="253"/>
      <c r="Q620" s="253"/>
      <c r="R620" s="253"/>
      <c r="S620" s="253"/>
      <c r="T620" s="25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5" t="s">
        <v>129</v>
      </c>
      <c r="AU620" s="255" t="s">
        <v>83</v>
      </c>
      <c r="AV620" s="14" t="s">
        <v>124</v>
      </c>
      <c r="AW620" s="14" t="s">
        <v>30</v>
      </c>
      <c r="AX620" s="14" t="s">
        <v>81</v>
      </c>
      <c r="AY620" s="255" t="s">
        <v>117</v>
      </c>
    </row>
    <row r="621" s="2" customFormat="1" ht="33" customHeight="1">
      <c r="A621" s="38"/>
      <c r="B621" s="39"/>
      <c r="C621" s="214" t="s">
        <v>442</v>
      </c>
      <c r="D621" s="214" t="s">
        <v>119</v>
      </c>
      <c r="E621" s="215" t="s">
        <v>697</v>
      </c>
      <c r="F621" s="216" t="s">
        <v>698</v>
      </c>
      <c r="G621" s="217" t="s">
        <v>211</v>
      </c>
      <c r="H621" s="218">
        <v>4</v>
      </c>
      <c r="I621" s="219"/>
      <c r="J621" s="220">
        <f>ROUND(I621*H621,2)</f>
        <v>0</v>
      </c>
      <c r="K621" s="216" t="s">
        <v>123</v>
      </c>
      <c r="L621" s="44"/>
      <c r="M621" s="221" t="s">
        <v>1</v>
      </c>
      <c r="N621" s="222" t="s">
        <v>38</v>
      </c>
      <c r="O621" s="91"/>
      <c r="P621" s="223">
        <f>O621*H621</f>
        <v>0</v>
      </c>
      <c r="Q621" s="223">
        <v>0</v>
      </c>
      <c r="R621" s="223">
        <f>Q621*H621</f>
        <v>0</v>
      </c>
      <c r="S621" s="223">
        <v>0</v>
      </c>
      <c r="T621" s="224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25" t="s">
        <v>289</v>
      </c>
      <c r="AT621" s="225" t="s">
        <v>119</v>
      </c>
      <c r="AU621" s="225" t="s">
        <v>83</v>
      </c>
      <c r="AY621" s="17" t="s">
        <v>117</v>
      </c>
      <c r="BE621" s="226">
        <f>IF(N621="základní",J621,0)</f>
        <v>0</v>
      </c>
      <c r="BF621" s="226">
        <f>IF(N621="snížená",J621,0)</f>
        <v>0</v>
      </c>
      <c r="BG621" s="226">
        <f>IF(N621="zákl. přenesená",J621,0)</f>
        <v>0</v>
      </c>
      <c r="BH621" s="226">
        <f>IF(N621="sníž. přenesená",J621,0)</f>
        <v>0</v>
      </c>
      <c r="BI621" s="226">
        <f>IF(N621="nulová",J621,0)</f>
        <v>0</v>
      </c>
      <c r="BJ621" s="17" t="s">
        <v>81</v>
      </c>
      <c r="BK621" s="226">
        <f>ROUND(I621*H621,2)</f>
        <v>0</v>
      </c>
      <c r="BL621" s="17" t="s">
        <v>289</v>
      </c>
      <c r="BM621" s="225" t="s">
        <v>699</v>
      </c>
    </row>
    <row r="622" s="2" customFormat="1">
      <c r="A622" s="38"/>
      <c r="B622" s="39"/>
      <c r="C622" s="40"/>
      <c r="D622" s="227" t="s">
        <v>125</v>
      </c>
      <c r="E622" s="40"/>
      <c r="F622" s="228" t="s">
        <v>698</v>
      </c>
      <c r="G622" s="40"/>
      <c r="H622" s="40"/>
      <c r="I622" s="229"/>
      <c r="J622" s="40"/>
      <c r="K622" s="40"/>
      <c r="L622" s="44"/>
      <c r="M622" s="230"/>
      <c r="N622" s="231"/>
      <c r="O622" s="91"/>
      <c r="P622" s="91"/>
      <c r="Q622" s="91"/>
      <c r="R622" s="91"/>
      <c r="S622" s="91"/>
      <c r="T622" s="92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T622" s="17" t="s">
        <v>125</v>
      </c>
      <c r="AU622" s="17" t="s">
        <v>83</v>
      </c>
    </row>
    <row r="623" s="2" customFormat="1">
      <c r="A623" s="38"/>
      <c r="B623" s="39"/>
      <c r="C623" s="40"/>
      <c r="D623" s="232" t="s">
        <v>127</v>
      </c>
      <c r="E623" s="40"/>
      <c r="F623" s="233" t="s">
        <v>700</v>
      </c>
      <c r="G623" s="40"/>
      <c r="H623" s="40"/>
      <c r="I623" s="229"/>
      <c r="J623" s="40"/>
      <c r="K623" s="40"/>
      <c r="L623" s="44"/>
      <c r="M623" s="230"/>
      <c r="N623" s="231"/>
      <c r="O623" s="91"/>
      <c r="P623" s="91"/>
      <c r="Q623" s="91"/>
      <c r="R623" s="91"/>
      <c r="S623" s="91"/>
      <c r="T623" s="92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127</v>
      </c>
      <c r="AU623" s="17" t="s">
        <v>83</v>
      </c>
    </row>
    <row r="624" s="13" customFormat="1">
      <c r="A624" s="13"/>
      <c r="B624" s="234"/>
      <c r="C624" s="235"/>
      <c r="D624" s="227" t="s">
        <v>129</v>
      </c>
      <c r="E624" s="236" t="s">
        <v>1</v>
      </c>
      <c r="F624" s="237" t="s">
        <v>124</v>
      </c>
      <c r="G624" s="235"/>
      <c r="H624" s="238">
        <v>4</v>
      </c>
      <c r="I624" s="239"/>
      <c r="J624" s="235"/>
      <c r="K624" s="235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129</v>
      </c>
      <c r="AU624" s="244" t="s">
        <v>83</v>
      </c>
      <c r="AV624" s="13" t="s">
        <v>83</v>
      </c>
      <c r="AW624" s="13" t="s">
        <v>30</v>
      </c>
      <c r="AX624" s="13" t="s">
        <v>73</v>
      </c>
      <c r="AY624" s="244" t="s">
        <v>117</v>
      </c>
    </row>
    <row r="625" s="14" customFormat="1">
      <c r="A625" s="14"/>
      <c r="B625" s="245"/>
      <c r="C625" s="246"/>
      <c r="D625" s="227" t="s">
        <v>129</v>
      </c>
      <c r="E625" s="247" t="s">
        <v>1</v>
      </c>
      <c r="F625" s="248" t="s">
        <v>131</v>
      </c>
      <c r="G625" s="246"/>
      <c r="H625" s="249">
        <v>4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129</v>
      </c>
      <c r="AU625" s="255" t="s">
        <v>83</v>
      </c>
      <c r="AV625" s="14" t="s">
        <v>124</v>
      </c>
      <c r="AW625" s="14" t="s">
        <v>30</v>
      </c>
      <c r="AX625" s="14" t="s">
        <v>81</v>
      </c>
      <c r="AY625" s="255" t="s">
        <v>117</v>
      </c>
    </row>
    <row r="626" s="2" customFormat="1" ht="24.15" customHeight="1">
      <c r="A626" s="38"/>
      <c r="B626" s="39"/>
      <c r="C626" s="214" t="s">
        <v>701</v>
      </c>
      <c r="D626" s="214" t="s">
        <v>119</v>
      </c>
      <c r="E626" s="215" t="s">
        <v>702</v>
      </c>
      <c r="F626" s="216" t="s">
        <v>703</v>
      </c>
      <c r="G626" s="217" t="s">
        <v>211</v>
      </c>
      <c r="H626" s="218">
        <v>1</v>
      </c>
      <c r="I626" s="219"/>
      <c r="J626" s="220">
        <f>ROUND(I626*H626,2)</f>
        <v>0</v>
      </c>
      <c r="K626" s="216" t="s">
        <v>123</v>
      </c>
      <c r="L626" s="44"/>
      <c r="M626" s="221" t="s">
        <v>1</v>
      </c>
      <c r="N626" s="222" t="s">
        <v>38</v>
      </c>
      <c r="O626" s="91"/>
      <c r="P626" s="223">
        <f>O626*H626</f>
        <v>0</v>
      </c>
      <c r="Q626" s="223">
        <v>0</v>
      </c>
      <c r="R626" s="223">
        <f>Q626*H626</f>
        <v>0</v>
      </c>
      <c r="S626" s="223">
        <v>0</v>
      </c>
      <c r="T626" s="224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25" t="s">
        <v>289</v>
      </c>
      <c r="AT626" s="225" t="s">
        <v>119</v>
      </c>
      <c r="AU626" s="225" t="s">
        <v>83</v>
      </c>
      <c r="AY626" s="17" t="s">
        <v>117</v>
      </c>
      <c r="BE626" s="226">
        <f>IF(N626="základní",J626,0)</f>
        <v>0</v>
      </c>
      <c r="BF626" s="226">
        <f>IF(N626="snížená",J626,0)</f>
        <v>0</v>
      </c>
      <c r="BG626" s="226">
        <f>IF(N626="zákl. přenesená",J626,0)</f>
        <v>0</v>
      </c>
      <c r="BH626" s="226">
        <f>IF(N626="sníž. přenesená",J626,0)</f>
        <v>0</v>
      </c>
      <c r="BI626" s="226">
        <f>IF(N626="nulová",J626,0)</f>
        <v>0</v>
      </c>
      <c r="BJ626" s="17" t="s">
        <v>81</v>
      </c>
      <c r="BK626" s="226">
        <f>ROUND(I626*H626,2)</f>
        <v>0</v>
      </c>
      <c r="BL626" s="17" t="s">
        <v>289</v>
      </c>
      <c r="BM626" s="225" t="s">
        <v>704</v>
      </c>
    </row>
    <row r="627" s="2" customFormat="1">
      <c r="A627" s="38"/>
      <c r="B627" s="39"/>
      <c r="C627" s="40"/>
      <c r="D627" s="227" t="s">
        <v>125</v>
      </c>
      <c r="E627" s="40"/>
      <c r="F627" s="228" t="s">
        <v>705</v>
      </c>
      <c r="G627" s="40"/>
      <c r="H627" s="40"/>
      <c r="I627" s="229"/>
      <c r="J627" s="40"/>
      <c r="K627" s="40"/>
      <c r="L627" s="44"/>
      <c r="M627" s="230"/>
      <c r="N627" s="231"/>
      <c r="O627" s="91"/>
      <c r="P627" s="91"/>
      <c r="Q627" s="91"/>
      <c r="R627" s="91"/>
      <c r="S627" s="91"/>
      <c r="T627" s="92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7" t="s">
        <v>125</v>
      </c>
      <c r="AU627" s="17" t="s">
        <v>83</v>
      </c>
    </row>
    <row r="628" s="2" customFormat="1">
      <c r="A628" s="38"/>
      <c r="B628" s="39"/>
      <c r="C628" s="40"/>
      <c r="D628" s="232" t="s">
        <v>127</v>
      </c>
      <c r="E628" s="40"/>
      <c r="F628" s="233" t="s">
        <v>706</v>
      </c>
      <c r="G628" s="40"/>
      <c r="H628" s="40"/>
      <c r="I628" s="229"/>
      <c r="J628" s="40"/>
      <c r="K628" s="40"/>
      <c r="L628" s="44"/>
      <c r="M628" s="230"/>
      <c r="N628" s="231"/>
      <c r="O628" s="91"/>
      <c r="P628" s="91"/>
      <c r="Q628" s="91"/>
      <c r="R628" s="91"/>
      <c r="S628" s="91"/>
      <c r="T628" s="92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T628" s="17" t="s">
        <v>127</v>
      </c>
      <c r="AU628" s="17" t="s">
        <v>83</v>
      </c>
    </row>
    <row r="629" s="2" customFormat="1" ht="33" customHeight="1">
      <c r="A629" s="38"/>
      <c r="B629" s="39"/>
      <c r="C629" s="214" t="s">
        <v>447</v>
      </c>
      <c r="D629" s="214" t="s">
        <v>119</v>
      </c>
      <c r="E629" s="215" t="s">
        <v>707</v>
      </c>
      <c r="F629" s="216" t="s">
        <v>708</v>
      </c>
      <c r="G629" s="217" t="s">
        <v>211</v>
      </c>
      <c r="H629" s="218">
        <v>1</v>
      </c>
      <c r="I629" s="219"/>
      <c r="J629" s="220">
        <f>ROUND(I629*H629,2)</f>
        <v>0</v>
      </c>
      <c r="K629" s="216" t="s">
        <v>123</v>
      </c>
      <c r="L629" s="44"/>
      <c r="M629" s="221" t="s">
        <v>1</v>
      </c>
      <c r="N629" s="222" t="s">
        <v>38</v>
      </c>
      <c r="O629" s="91"/>
      <c r="P629" s="223">
        <f>O629*H629</f>
        <v>0</v>
      </c>
      <c r="Q629" s="223">
        <v>0</v>
      </c>
      <c r="R629" s="223">
        <f>Q629*H629</f>
        <v>0</v>
      </c>
      <c r="S629" s="223">
        <v>0</v>
      </c>
      <c r="T629" s="224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25" t="s">
        <v>289</v>
      </c>
      <c r="AT629" s="225" t="s">
        <v>119</v>
      </c>
      <c r="AU629" s="225" t="s">
        <v>83</v>
      </c>
      <c r="AY629" s="17" t="s">
        <v>117</v>
      </c>
      <c r="BE629" s="226">
        <f>IF(N629="základní",J629,0)</f>
        <v>0</v>
      </c>
      <c r="BF629" s="226">
        <f>IF(N629="snížená",J629,0)</f>
        <v>0</v>
      </c>
      <c r="BG629" s="226">
        <f>IF(N629="zákl. přenesená",J629,0)</f>
        <v>0</v>
      </c>
      <c r="BH629" s="226">
        <f>IF(N629="sníž. přenesená",J629,0)</f>
        <v>0</v>
      </c>
      <c r="BI629" s="226">
        <f>IF(N629="nulová",J629,0)</f>
        <v>0</v>
      </c>
      <c r="BJ629" s="17" t="s">
        <v>81</v>
      </c>
      <c r="BK629" s="226">
        <f>ROUND(I629*H629,2)</f>
        <v>0</v>
      </c>
      <c r="BL629" s="17" t="s">
        <v>289</v>
      </c>
      <c r="BM629" s="225" t="s">
        <v>709</v>
      </c>
    </row>
    <row r="630" s="2" customFormat="1">
      <c r="A630" s="38"/>
      <c r="B630" s="39"/>
      <c r="C630" s="40"/>
      <c r="D630" s="227" t="s">
        <v>125</v>
      </c>
      <c r="E630" s="40"/>
      <c r="F630" s="228" t="s">
        <v>710</v>
      </c>
      <c r="G630" s="40"/>
      <c r="H630" s="40"/>
      <c r="I630" s="229"/>
      <c r="J630" s="40"/>
      <c r="K630" s="40"/>
      <c r="L630" s="44"/>
      <c r="M630" s="230"/>
      <c r="N630" s="231"/>
      <c r="O630" s="91"/>
      <c r="P630" s="91"/>
      <c r="Q630" s="91"/>
      <c r="R630" s="91"/>
      <c r="S630" s="91"/>
      <c r="T630" s="92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125</v>
      </c>
      <c r="AU630" s="17" t="s">
        <v>83</v>
      </c>
    </row>
    <row r="631" s="2" customFormat="1">
      <c r="A631" s="38"/>
      <c r="B631" s="39"/>
      <c r="C631" s="40"/>
      <c r="D631" s="232" t="s">
        <v>127</v>
      </c>
      <c r="E631" s="40"/>
      <c r="F631" s="233" t="s">
        <v>711</v>
      </c>
      <c r="G631" s="40"/>
      <c r="H631" s="40"/>
      <c r="I631" s="229"/>
      <c r="J631" s="40"/>
      <c r="K631" s="40"/>
      <c r="L631" s="44"/>
      <c r="M631" s="230"/>
      <c r="N631" s="231"/>
      <c r="O631" s="91"/>
      <c r="P631" s="91"/>
      <c r="Q631" s="91"/>
      <c r="R631" s="91"/>
      <c r="S631" s="91"/>
      <c r="T631" s="92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T631" s="17" t="s">
        <v>127</v>
      </c>
      <c r="AU631" s="17" t="s">
        <v>83</v>
      </c>
    </row>
    <row r="632" s="2" customFormat="1" ht="21.75" customHeight="1">
      <c r="A632" s="38"/>
      <c r="B632" s="39"/>
      <c r="C632" s="214" t="s">
        <v>712</v>
      </c>
      <c r="D632" s="214" t="s">
        <v>119</v>
      </c>
      <c r="E632" s="215" t="s">
        <v>713</v>
      </c>
      <c r="F632" s="216" t="s">
        <v>714</v>
      </c>
      <c r="G632" s="217" t="s">
        <v>211</v>
      </c>
      <c r="H632" s="218">
        <v>1</v>
      </c>
      <c r="I632" s="219"/>
      <c r="J632" s="220">
        <f>ROUND(I632*H632,2)</f>
        <v>0</v>
      </c>
      <c r="K632" s="216" t="s">
        <v>123</v>
      </c>
      <c r="L632" s="44"/>
      <c r="M632" s="221" t="s">
        <v>1</v>
      </c>
      <c r="N632" s="222" t="s">
        <v>38</v>
      </c>
      <c r="O632" s="91"/>
      <c r="P632" s="223">
        <f>O632*H632</f>
        <v>0</v>
      </c>
      <c r="Q632" s="223">
        <v>0</v>
      </c>
      <c r="R632" s="223">
        <f>Q632*H632</f>
        <v>0</v>
      </c>
      <c r="S632" s="223">
        <v>0</v>
      </c>
      <c r="T632" s="224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25" t="s">
        <v>289</v>
      </c>
      <c r="AT632" s="225" t="s">
        <v>119</v>
      </c>
      <c r="AU632" s="225" t="s">
        <v>83</v>
      </c>
      <c r="AY632" s="17" t="s">
        <v>117</v>
      </c>
      <c r="BE632" s="226">
        <f>IF(N632="základní",J632,0)</f>
        <v>0</v>
      </c>
      <c r="BF632" s="226">
        <f>IF(N632="snížená",J632,0)</f>
        <v>0</v>
      </c>
      <c r="BG632" s="226">
        <f>IF(N632="zákl. přenesená",J632,0)</f>
        <v>0</v>
      </c>
      <c r="BH632" s="226">
        <f>IF(N632="sníž. přenesená",J632,0)</f>
        <v>0</v>
      </c>
      <c r="BI632" s="226">
        <f>IF(N632="nulová",J632,0)</f>
        <v>0</v>
      </c>
      <c r="BJ632" s="17" t="s">
        <v>81</v>
      </c>
      <c r="BK632" s="226">
        <f>ROUND(I632*H632,2)</f>
        <v>0</v>
      </c>
      <c r="BL632" s="17" t="s">
        <v>289</v>
      </c>
      <c r="BM632" s="225" t="s">
        <v>715</v>
      </c>
    </row>
    <row r="633" s="2" customFormat="1">
      <c r="A633" s="38"/>
      <c r="B633" s="39"/>
      <c r="C633" s="40"/>
      <c r="D633" s="227" t="s">
        <v>125</v>
      </c>
      <c r="E633" s="40"/>
      <c r="F633" s="228" t="s">
        <v>716</v>
      </c>
      <c r="G633" s="40"/>
      <c r="H633" s="40"/>
      <c r="I633" s="229"/>
      <c r="J633" s="40"/>
      <c r="K633" s="40"/>
      <c r="L633" s="44"/>
      <c r="M633" s="230"/>
      <c r="N633" s="231"/>
      <c r="O633" s="91"/>
      <c r="P633" s="91"/>
      <c r="Q633" s="91"/>
      <c r="R633" s="91"/>
      <c r="S633" s="91"/>
      <c r="T633" s="92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T633" s="17" t="s">
        <v>125</v>
      </c>
      <c r="AU633" s="17" t="s">
        <v>83</v>
      </c>
    </row>
    <row r="634" s="2" customFormat="1">
      <c r="A634" s="38"/>
      <c r="B634" s="39"/>
      <c r="C634" s="40"/>
      <c r="D634" s="232" t="s">
        <v>127</v>
      </c>
      <c r="E634" s="40"/>
      <c r="F634" s="233" t="s">
        <v>717</v>
      </c>
      <c r="G634" s="40"/>
      <c r="H634" s="40"/>
      <c r="I634" s="229"/>
      <c r="J634" s="40"/>
      <c r="K634" s="40"/>
      <c r="L634" s="44"/>
      <c r="M634" s="230"/>
      <c r="N634" s="231"/>
      <c r="O634" s="91"/>
      <c r="P634" s="91"/>
      <c r="Q634" s="91"/>
      <c r="R634" s="91"/>
      <c r="S634" s="91"/>
      <c r="T634" s="92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T634" s="17" t="s">
        <v>127</v>
      </c>
      <c r="AU634" s="17" t="s">
        <v>83</v>
      </c>
    </row>
    <row r="635" s="2" customFormat="1" ht="21.75" customHeight="1">
      <c r="A635" s="38"/>
      <c r="B635" s="39"/>
      <c r="C635" s="214" t="s">
        <v>437</v>
      </c>
      <c r="D635" s="214" t="s">
        <v>119</v>
      </c>
      <c r="E635" s="215" t="s">
        <v>718</v>
      </c>
      <c r="F635" s="216" t="s">
        <v>719</v>
      </c>
      <c r="G635" s="217" t="s">
        <v>211</v>
      </c>
      <c r="H635" s="218">
        <v>1</v>
      </c>
      <c r="I635" s="219"/>
      <c r="J635" s="220">
        <f>ROUND(I635*H635,2)</f>
        <v>0</v>
      </c>
      <c r="K635" s="216" t="s">
        <v>123</v>
      </c>
      <c r="L635" s="44"/>
      <c r="M635" s="221" t="s">
        <v>1</v>
      </c>
      <c r="N635" s="222" t="s">
        <v>38</v>
      </c>
      <c r="O635" s="91"/>
      <c r="P635" s="223">
        <f>O635*H635</f>
        <v>0</v>
      </c>
      <c r="Q635" s="223">
        <v>0</v>
      </c>
      <c r="R635" s="223">
        <f>Q635*H635</f>
        <v>0</v>
      </c>
      <c r="S635" s="223">
        <v>0</v>
      </c>
      <c r="T635" s="224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25" t="s">
        <v>289</v>
      </c>
      <c r="AT635" s="225" t="s">
        <v>119</v>
      </c>
      <c r="AU635" s="225" t="s">
        <v>83</v>
      </c>
      <c r="AY635" s="17" t="s">
        <v>117</v>
      </c>
      <c r="BE635" s="226">
        <f>IF(N635="základní",J635,0)</f>
        <v>0</v>
      </c>
      <c r="BF635" s="226">
        <f>IF(N635="snížená",J635,0)</f>
        <v>0</v>
      </c>
      <c r="BG635" s="226">
        <f>IF(N635="zákl. přenesená",J635,0)</f>
        <v>0</v>
      </c>
      <c r="BH635" s="226">
        <f>IF(N635="sníž. přenesená",J635,0)</f>
        <v>0</v>
      </c>
      <c r="BI635" s="226">
        <f>IF(N635="nulová",J635,0)</f>
        <v>0</v>
      </c>
      <c r="BJ635" s="17" t="s">
        <v>81</v>
      </c>
      <c r="BK635" s="226">
        <f>ROUND(I635*H635,2)</f>
        <v>0</v>
      </c>
      <c r="BL635" s="17" t="s">
        <v>289</v>
      </c>
      <c r="BM635" s="225" t="s">
        <v>720</v>
      </c>
    </row>
    <row r="636" s="2" customFormat="1">
      <c r="A636" s="38"/>
      <c r="B636" s="39"/>
      <c r="C636" s="40"/>
      <c r="D636" s="227" t="s">
        <v>125</v>
      </c>
      <c r="E636" s="40"/>
      <c r="F636" s="228" t="s">
        <v>721</v>
      </c>
      <c r="G636" s="40"/>
      <c r="H636" s="40"/>
      <c r="I636" s="229"/>
      <c r="J636" s="40"/>
      <c r="K636" s="40"/>
      <c r="L636" s="44"/>
      <c r="M636" s="230"/>
      <c r="N636" s="231"/>
      <c r="O636" s="91"/>
      <c r="P636" s="91"/>
      <c r="Q636" s="91"/>
      <c r="R636" s="91"/>
      <c r="S636" s="91"/>
      <c r="T636" s="92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T636" s="17" t="s">
        <v>125</v>
      </c>
      <c r="AU636" s="17" t="s">
        <v>83</v>
      </c>
    </row>
    <row r="637" s="2" customFormat="1">
      <c r="A637" s="38"/>
      <c r="B637" s="39"/>
      <c r="C637" s="40"/>
      <c r="D637" s="232" t="s">
        <v>127</v>
      </c>
      <c r="E637" s="40"/>
      <c r="F637" s="233" t="s">
        <v>722</v>
      </c>
      <c r="G637" s="40"/>
      <c r="H637" s="40"/>
      <c r="I637" s="229"/>
      <c r="J637" s="40"/>
      <c r="K637" s="40"/>
      <c r="L637" s="44"/>
      <c r="M637" s="230"/>
      <c r="N637" s="231"/>
      <c r="O637" s="91"/>
      <c r="P637" s="91"/>
      <c r="Q637" s="91"/>
      <c r="R637" s="91"/>
      <c r="S637" s="91"/>
      <c r="T637" s="92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T637" s="17" t="s">
        <v>127</v>
      </c>
      <c r="AU637" s="17" t="s">
        <v>83</v>
      </c>
    </row>
    <row r="638" s="2" customFormat="1" ht="44.25" customHeight="1">
      <c r="A638" s="38"/>
      <c r="B638" s="39"/>
      <c r="C638" s="214" t="s">
        <v>723</v>
      </c>
      <c r="D638" s="214" t="s">
        <v>119</v>
      </c>
      <c r="E638" s="215" t="s">
        <v>724</v>
      </c>
      <c r="F638" s="216" t="s">
        <v>725</v>
      </c>
      <c r="G638" s="217" t="s">
        <v>664</v>
      </c>
      <c r="H638" s="218">
        <v>1</v>
      </c>
      <c r="I638" s="219"/>
      <c r="J638" s="220">
        <f>ROUND(I638*H638,2)</f>
        <v>0</v>
      </c>
      <c r="K638" s="216" t="s">
        <v>1</v>
      </c>
      <c r="L638" s="44"/>
      <c r="M638" s="221" t="s">
        <v>1</v>
      </c>
      <c r="N638" s="222" t="s">
        <v>38</v>
      </c>
      <c r="O638" s="91"/>
      <c r="P638" s="223">
        <f>O638*H638</f>
        <v>0</v>
      </c>
      <c r="Q638" s="223">
        <v>0</v>
      </c>
      <c r="R638" s="223">
        <f>Q638*H638</f>
        <v>0</v>
      </c>
      <c r="S638" s="223">
        <v>0</v>
      </c>
      <c r="T638" s="224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25" t="s">
        <v>289</v>
      </c>
      <c r="AT638" s="225" t="s">
        <v>119</v>
      </c>
      <c r="AU638" s="225" t="s">
        <v>83</v>
      </c>
      <c r="AY638" s="17" t="s">
        <v>117</v>
      </c>
      <c r="BE638" s="226">
        <f>IF(N638="základní",J638,0)</f>
        <v>0</v>
      </c>
      <c r="BF638" s="226">
        <f>IF(N638="snížená",J638,0)</f>
        <v>0</v>
      </c>
      <c r="BG638" s="226">
        <f>IF(N638="zákl. přenesená",J638,0)</f>
        <v>0</v>
      </c>
      <c r="BH638" s="226">
        <f>IF(N638="sníž. přenesená",J638,0)</f>
        <v>0</v>
      </c>
      <c r="BI638" s="226">
        <f>IF(N638="nulová",J638,0)</f>
        <v>0</v>
      </c>
      <c r="BJ638" s="17" t="s">
        <v>81</v>
      </c>
      <c r="BK638" s="226">
        <f>ROUND(I638*H638,2)</f>
        <v>0</v>
      </c>
      <c r="BL638" s="17" t="s">
        <v>289</v>
      </c>
      <c r="BM638" s="225" t="s">
        <v>726</v>
      </c>
    </row>
    <row r="639" s="2" customFormat="1">
      <c r="A639" s="38"/>
      <c r="B639" s="39"/>
      <c r="C639" s="40"/>
      <c r="D639" s="227" t="s">
        <v>125</v>
      </c>
      <c r="E639" s="40"/>
      <c r="F639" s="228" t="s">
        <v>725</v>
      </c>
      <c r="G639" s="40"/>
      <c r="H639" s="40"/>
      <c r="I639" s="229"/>
      <c r="J639" s="40"/>
      <c r="K639" s="40"/>
      <c r="L639" s="44"/>
      <c r="M639" s="230"/>
      <c r="N639" s="231"/>
      <c r="O639" s="91"/>
      <c r="P639" s="91"/>
      <c r="Q639" s="91"/>
      <c r="R639" s="91"/>
      <c r="S639" s="91"/>
      <c r="T639" s="92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T639" s="17" t="s">
        <v>125</v>
      </c>
      <c r="AU639" s="17" t="s">
        <v>83</v>
      </c>
    </row>
    <row r="640" s="2" customFormat="1" ht="33" customHeight="1">
      <c r="A640" s="38"/>
      <c r="B640" s="39"/>
      <c r="C640" s="214" t="s">
        <v>454</v>
      </c>
      <c r="D640" s="214" t="s">
        <v>119</v>
      </c>
      <c r="E640" s="215" t="s">
        <v>727</v>
      </c>
      <c r="F640" s="216" t="s">
        <v>728</v>
      </c>
      <c r="G640" s="217" t="s">
        <v>211</v>
      </c>
      <c r="H640" s="218">
        <v>1</v>
      </c>
      <c r="I640" s="219"/>
      <c r="J640" s="220">
        <f>ROUND(I640*H640,2)</f>
        <v>0</v>
      </c>
      <c r="K640" s="216" t="s">
        <v>729</v>
      </c>
      <c r="L640" s="44"/>
      <c r="M640" s="221" t="s">
        <v>1</v>
      </c>
      <c r="N640" s="222" t="s">
        <v>38</v>
      </c>
      <c r="O640" s="91"/>
      <c r="P640" s="223">
        <f>O640*H640</f>
        <v>0</v>
      </c>
      <c r="Q640" s="223">
        <v>0</v>
      </c>
      <c r="R640" s="223">
        <f>Q640*H640</f>
        <v>0</v>
      </c>
      <c r="S640" s="223">
        <v>0</v>
      </c>
      <c r="T640" s="224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25" t="s">
        <v>289</v>
      </c>
      <c r="AT640" s="225" t="s">
        <v>119</v>
      </c>
      <c r="AU640" s="225" t="s">
        <v>83</v>
      </c>
      <c r="AY640" s="17" t="s">
        <v>117</v>
      </c>
      <c r="BE640" s="226">
        <f>IF(N640="základní",J640,0)</f>
        <v>0</v>
      </c>
      <c r="BF640" s="226">
        <f>IF(N640="snížená",J640,0)</f>
        <v>0</v>
      </c>
      <c r="BG640" s="226">
        <f>IF(N640="zákl. přenesená",J640,0)</f>
        <v>0</v>
      </c>
      <c r="BH640" s="226">
        <f>IF(N640="sníž. přenesená",J640,0)</f>
        <v>0</v>
      </c>
      <c r="BI640" s="226">
        <f>IF(N640="nulová",J640,0)</f>
        <v>0</v>
      </c>
      <c r="BJ640" s="17" t="s">
        <v>81</v>
      </c>
      <c r="BK640" s="226">
        <f>ROUND(I640*H640,2)</f>
        <v>0</v>
      </c>
      <c r="BL640" s="17" t="s">
        <v>289</v>
      </c>
      <c r="BM640" s="225" t="s">
        <v>730</v>
      </c>
    </row>
    <row r="641" s="2" customFormat="1">
      <c r="A641" s="38"/>
      <c r="B641" s="39"/>
      <c r="C641" s="40"/>
      <c r="D641" s="227" t="s">
        <v>125</v>
      </c>
      <c r="E641" s="40"/>
      <c r="F641" s="228" t="s">
        <v>728</v>
      </c>
      <c r="G641" s="40"/>
      <c r="H641" s="40"/>
      <c r="I641" s="229"/>
      <c r="J641" s="40"/>
      <c r="K641" s="40"/>
      <c r="L641" s="44"/>
      <c r="M641" s="230"/>
      <c r="N641" s="231"/>
      <c r="O641" s="91"/>
      <c r="P641" s="91"/>
      <c r="Q641" s="91"/>
      <c r="R641" s="91"/>
      <c r="S641" s="91"/>
      <c r="T641" s="92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125</v>
      </c>
      <c r="AU641" s="17" t="s">
        <v>83</v>
      </c>
    </row>
    <row r="642" s="2" customFormat="1" ht="66.75" customHeight="1">
      <c r="A642" s="38"/>
      <c r="B642" s="39"/>
      <c r="C642" s="214" t="s">
        <v>731</v>
      </c>
      <c r="D642" s="214" t="s">
        <v>119</v>
      </c>
      <c r="E642" s="215" t="s">
        <v>732</v>
      </c>
      <c r="F642" s="216" t="s">
        <v>733</v>
      </c>
      <c r="G642" s="217" t="s">
        <v>211</v>
      </c>
      <c r="H642" s="218">
        <v>8</v>
      </c>
      <c r="I642" s="219"/>
      <c r="J642" s="220">
        <f>ROUND(I642*H642,2)</f>
        <v>0</v>
      </c>
      <c r="K642" s="216" t="s">
        <v>1</v>
      </c>
      <c r="L642" s="44"/>
      <c r="M642" s="221" t="s">
        <v>1</v>
      </c>
      <c r="N642" s="222" t="s">
        <v>38</v>
      </c>
      <c r="O642" s="91"/>
      <c r="P642" s="223">
        <f>O642*H642</f>
        <v>0</v>
      </c>
      <c r="Q642" s="223">
        <v>0</v>
      </c>
      <c r="R642" s="223">
        <f>Q642*H642</f>
        <v>0</v>
      </c>
      <c r="S642" s="223">
        <v>0</v>
      </c>
      <c r="T642" s="224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25" t="s">
        <v>289</v>
      </c>
      <c r="AT642" s="225" t="s">
        <v>119</v>
      </c>
      <c r="AU642" s="225" t="s">
        <v>83</v>
      </c>
      <c r="AY642" s="17" t="s">
        <v>117</v>
      </c>
      <c r="BE642" s="226">
        <f>IF(N642="základní",J642,0)</f>
        <v>0</v>
      </c>
      <c r="BF642" s="226">
        <f>IF(N642="snížená",J642,0)</f>
        <v>0</v>
      </c>
      <c r="BG642" s="226">
        <f>IF(N642="zákl. přenesená",J642,0)</f>
        <v>0</v>
      </c>
      <c r="BH642" s="226">
        <f>IF(N642="sníž. přenesená",J642,0)</f>
        <v>0</v>
      </c>
      <c r="BI642" s="226">
        <f>IF(N642="nulová",J642,0)</f>
        <v>0</v>
      </c>
      <c r="BJ642" s="17" t="s">
        <v>81</v>
      </c>
      <c r="BK642" s="226">
        <f>ROUND(I642*H642,2)</f>
        <v>0</v>
      </c>
      <c r="BL642" s="17" t="s">
        <v>289</v>
      </c>
      <c r="BM642" s="225" t="s">
        <v>734</v>
      </c>
    </row>
    <row r="643" s="2" customFormat="1">
      <c r="A643" s="38"/>
      <c r="B643" s="39"/>
      <c r="C643" s="40"/>
      <c r="D643" s="227" t="s">
        <v>125</v>
      </c>
      <c r="E643" s="40"/>
      <c r="F643" s="228" t="s">
        <v>733</v>
      </c>
      <c r="G643" s="40"/>
      <c r="H643" s="40"/>
      <c r="I643" s="229"/>
      <c r="J643" s="40"/>
      <c r="K643" s="40"/>
      <c r="L643" s="44"/>
      <c r="M643" s="230"/>
      <c r="N643" s="231"/>
      <c r="O643" s="91"/>
      <c r="P643" s="91"/>
      <c r="Q643" s="91"/>
      <c r="R643" s="91"/>
      <c r="S643" s="91"/>
      <c r="T643" s="92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T643" s="17" t="s">
        <v>125</v>
      </c>
      <c r="AU643" s="17" t="s">
        <v>83</v>
      </c>
    </row>
    <row r="644" s="13" customFormat="1">
      <c r="A644" s="13"/>
      <c r="B644" s="234"/>
      <c r="C644" s="235"/>
      <c r="D644" s="227" t="s">
        <v>129</v>
      </c>
      <c r="E644" s="236" t="s">
        <v>1</v>
      </c>
      <c r="F644" s="237" t="s">
        <v>147</v>
      </c>
      <c r="G644" s="235"/>
      <c r="H644" s="238">
        <v>8</v>
      </c>
      <c r="I644" s="239"/>
      <c r="J644" s="235"/>
      <c r="K644" s="235"/>
      <c r="L644" s="240"/>
      <c r="M644" s="241"/>
      <c r="N644" s="242"/>
      <c r="O644" s="242"/>
      <c r="P644" s="242"/>
      <c r="Q644" s="242"/>
      <c r="R644" s="242"/>
      <c r="S644" s="242"/>
      <c r="T644" s="24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4" t="s">
        <v>129</v>
      </c>
      <c r="AU644" s="244" t="s">
        <v>83</v>
      </c>
      <c r="AV644" s="13" t="s">
        <v>83</v>
      </c>
      <c r="AW644" s="13" t="s">
        <v>30</v>
      </c>
      <c r="AX644" s="13" t="s">
        <v>73</v>
      </c>
      <c r="AY644" s="244" t="s">
        <v>117</v>
      </c>
    </row>
    <row r="645" s="14" customFormat="1">
      <c r="A645" s="14"/>
      <c r="B645" s="245"/>
      <c r="C645" s="246"/>
      <c r="D645" s="227" t="s">
        <v>129</v>
      </c>
      <c r="E645" s="247" t="s">
        <v>1</v>
      </c>
      <c r="F645" s="248" t="s">
        <v>131</v>
      </c>
      <c r="G645" s="246"/>
      <c r="H645" s="249">
        <v>8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5" t="s">
        <v>129</v>
      </c>
      <c r="AU645" s="255" t="s">
        <v>83</v>
      </c>
      <c r="AV645" s="14" t="s">
        <v>124</v>
      </c>
      <c r="AW645" s="14" t="s">
        <v>30</v>
      </c>
      <c r="AX645" s="14" t="s">
        <v>81</v>
      </c>
      <c r="AY645" s="255" t="s">
        <v>117</v>
      </c>
    </row>
    <row r="646" s="2" customFormat="1" ht="24.15" customHeight="1">
      <c r="A646" s="38"/>
      <c r="B646" s="39"/>
      <c r="C646" s="256" t="s">
        <v>457</v>
      </c>
      <c r="D646" s="256" t="s">
        <v>203</v>
      </c>
      <c r="E646" s="257" t="s">
        <v>735</v>
      </c>
      <c r="F646" s="258" t="s">
        <v>736</v>
      </c>
      <c r="G646" s="259" t="s">
        <v>211</v>
      </c>
      <c r="H646" s="260">
        <v>8</v>
      </c>
      <c r="I646" s="261"/>
      <c r="J646" s="262">
        <f>ROUND(I646*H646,2)</f>
        <v>0</v>
      </c>
      <c r="K646" s="258" t="s">
        <v>1</v>
      </c>
      <c r="L646" s="263"/>
      <c r="M646" s="264" t="s">
        <v>1</v>
      </c>
      <c r="N646" s="265" t="s">
        <v>38</v>
      </c>
      <c r="O646" s="91"/>
      <c r="P646" s="223">
        <f>O646*H646</f>
        <v>0</v>
      </c>
      <c r="Q646" s="223">
        <v>0</v>
      </c>
      <c r="R646" s="223">
        <f>Q646*H646</f>
        <v>0</v>
      </c>
      <c r="S646" s="223">
        <v>0</v>
      </c>
      <c r="T646" s="224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25" t="s">
        <v>325</v>
      </c>
      <c r="AT646" s="225" t="s">
        <v>203</v>
      </c>
      <c r="AU646" s="225" t="s">
        <v>83</v>
      </c>
      <c r="AY646" s="17" t="s">
        <v>117</v>
      </c>
      <c r="BE646" s="226">
        <f>IF(N646="základní",J646,0)</f>
        <v>0</v>
      </c>
      <c r="BF646" s="226">
        <f>IF(N646="snížená",J646,0)</f>
        <v>0</v>
      </c>
      <c r="BG646" s="226">
        <f>IF(N646="zákl. přenesená",J646,0)</f>
        <v>0</v>
      </c>
      <c r="BH646" s="226">
        <f>IF(N646="sníž. přenesená",J646,0)</f>
        <v>0</v>
      </c>
      <c r="BI646" s="226">
        <f>IF(N646="nulová",J646,0)</f>
        <v>0</v>
      </c>
      <c r="BJ646" s="17" t="s">
        <v>81</v>
      </c>
      <c r="BK646" s="226">
        <f>ROUND(I646*H646,2)</f>
        <v>0</v>
      </c>
      <c r="BL646" s="17" t="s">
        <v>289</v>
      </c>
      <c r="BM646" s="225" t="s">
        <v>737</v>
      </c>
    </row>
    <row r="647" s="2" customFormat="1">
      <c r="A647" s="38"/>
      <c r="B647" s="39"/>
      <c r="C647" s="40"/>
      <c r="D647" s="227" t="s">
        <v>125</v>
      </c>
      <c r="E647" s="40"/>
      <c r="F647" s="228" t="s">
        <v>736</v>
      </c>
      <c r="G647" s="40"/>
      <c r="H647" s="40"/>
      <c r="I647" s="229"/>
      <c r="J647" s="40"/>
      <c r="K647" s="40"/>
      <c r="L647" s="44"/>
      <c r="M647" s="230"/>
      <c r="N647" s="231"/>
      <c r="O647" s="91"/>
      <c r="P647" s="91"/>
      <c r="Q647" s="91"/>
      <c r="R647" s="91"/>
      <c r="S647" s="91"/>
      <c r="T647" s="92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17" t="s">
        <v>125</v>
      </c>
      <c r="AU647" s="17" t="s">
        <v>83</v>
      </c>
    </row>
    <row r="648" s="2" customFormat="1" ht="55.5" customHeight="1">
      <c r="A648" s="38"/>
      <c r="B648" s="39"/>
      <c r="C648" s="214" t="s">
        <v>738</v>
      </c>
      <c r="D648" s="214" t="s">
        <v>119</v>
      </c>
      <c r="E648" s="215" t="s">
        <v>739</v>
      </c>
      <c r="F648" s="216" t="s">
        <v>740</v>
      </c>
      <c r="G648" s="217" t="s">
        <v>664</v>
      </c>
      <c r="H648" s="218">
        <v>1</v>
      </c>
      <c r="I648" s="219"/>
      <c r="J648" s="220">
        <f>ROUND(I648*H648,2)</f>
        <v>0</v>
      </c>
      <c r="K648" s="216" t="s">
        <v>1</v>
      </c>
      <c r="L648" s="44"/>
      <c r="M648" s="221" t="s">
        <v>1</v>
      </c>
      <c r="N648" s="222" t="s">
        <v>38</v>
      </c>
      <c r="O648" s="91"/>
      <c r="P648" s="223">
        <f>O648*H648</f>
        <v>0</v>
      </c>
      <c r="Q648" s="223">
        <v>0</v>
      </c>
      <c r="R648" s="223">
        <f>Q648*H648</f>
        <v>0</v>
      </c>
      <c r="S648" s="223">
        <v>0</v>
      </c>
      <c r="T648" s="224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25" t="s">
        <v>289</v>
      </c>
      <c r="AT648" s="225" t="s">
        <v>119</v>
      </c>
      <c r="AU648" s="225" t="s">
        <v>83</v>
      </c>
      <c r="AY648" s="17" t="s">
        <v>117</v>
      </c>
      <c r="BE648" s="226">
        <f>IF(N648="základní",J648,0)</f>
        <v>0</v>
      </c>
      <c r="BF648" s="226">
        <f>IF(N648="snížená",J648,0)</f>
        <v>0</v>
      </c>
      <c r="BG648" s="226">
        <f>IF(N648="zákl. přenesená",J648,0)</f>
        <v>0</v>
      </c>
      <c r="BH648" s="226">
        <f>IF(N648="sníž. přenesená",J648,0)</f>
        <v>0</v>
      </c>
      <c r="BI648" s="226">
        <f>IF(N648="nulová",J648,0)</f>
        <v>0</v>
      </c>
      <c r="BJ648" s="17" t="s">
        <v>81</v>
      </c>
      <c r="BK648" s="226">
        <f>ROUND(I648*H648,2)</f>
        <v>0</v>
      </c>
      <c r="BL648" s="17" t="s">
        <v>289</v>
      </c>
      <c r="BM648" s="225" t="s">
        <v>741</v>
      </c>
    </row>
    <row r="649" s="2" customFormat="1">
      <c r="A649" s="38"/>
      <c r="B649" s="39"/>
      <c r="C649" s="40"/>
      <c r="D649" s="227" t="s">
        <v>125</v>
      </c>
      <c r="E649" s="40"/>
      <c r="F649" s="228" t="s">
        <v>740</v>
      </c>
      <c r="G649" s="40"/>
      <c r="H649" s="40"/>
      <c r="I649" s="229"/>
      <c r="J649" s="40"/>
      <c r="K649" s="40"/>
      <c r="L649" s="44"/>
      <c r="M649" s="230"/>
      <c r="N649" s="231"/>
      <c r="O649" s="91"/>
      <c r="P649" s="91"/>
      <c r="Q649" s="91"/>
      <c r="R649" s="91"/>
      <c r="S649" s="91"/>
      <c r="T649" s="92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T649" s="17" t="s">
        <v>125</v>
      </c>
      <c r="AU649" s="17" t="s">
        <v>83</v>
      </c>
    </row>
    <row r="650" s="12" customFormat="1" ht="22.8" customHeight="1">
      <c r="A650" s="12"/>
      <c r="B650" s="198"/>
      <c r="C650" s="199"/>
      <c r="D650" s="200" t="s">
        <v>72</v>
      </c>
      <c r="E650" s="212" t="s">
        <v>742</v>
      </c>
      <c r="F650" s="212" t="s">
        <v>743</v>
      </c>
      <c r="G650" s="199"/>
      <c r="H650" s="199"/>
      <c r="I650" s="202"/>
      <c r="J650" s="213">
        <f>BK650</f>
        <v>0</v>
      </c>
      <c r="K650" s="199"/>
      <c r="L650" s="204"/>
      <c r="M650" s="205"/>
      <c r="N650" s="206"/>
      <c r="O650" s="206"/>
      <c r="P650" s="207">
        <f>SUM(P651:P808)</f>
        <v>0</v>
      </c>
      <c r="Q650" s="206"/>
      <c r="R650" s="207">
        <f>SUM(R651:R808)</f>
        <v>0.41914599999999996</v>
      </c>
      <c r="S650" s="206"/>
      <c r="T650" s="208">
        <f>SUM(T651:T808)</f>
        <v>0</v>
      </c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R650" s="209" t="s">
        <v>137</v>
      </c>
      <c r="AT650" s="210" t="s">
        <v>72</v>
      </c>
      <c r="AU650" s="210" t="s">
        <v>81</v>
      </c>
      <c r="AY650" s="209" t="s">
        <v>117</v>
      </c>
      <c r="BK650" s="211">
        <f>SUM(BK651:BK808)</f>
        <v>0</v>
      </c>
    </row>
    <row r="651" s="2" customFormat="1" ht="24.15" customHeight="1">
      <c r="A651" s="38"/>
      <c r="B651" s="39"/>
      <c r="C651" s="214" t="s">
        <v>463</v>
      </c>
      <c r="D651" s="214" t="s">
        <v>119</v>
      </c>
      <c r="E651" s="215" t="s">
        <v>744</v>
      </c>
      <c r="F651" s="216" t="s">
        <v>745</v>
      </c>
      <c r="G651" s="217" t="s">
        <v>746</v>
      </c>
      <c r="H651" s="218">
        <v>0.20999999999999999</v>
      </c>
      <c r="I651" s="219"/>
      <c r="J651" s="220">
        <f>ROUND(I651*H651,2)</f>
        <v>0</v>
      </c>
      <c r="K651" s="216" t="s">
        <v>123</v>
      </c>
      <c r="L651" s="44"/>
      <c r="M651" s="221" t="s">
        <v>1</v>
      </c>
      <c r="N651" s="222" t="s">
        <v>38</v>
      </c>
      <c r="O651" s="91"/>
      <c r="P651" s="223">
        <f>O651*H651</f>
        <v>0</v>
      </c>
      <c r="Q651" s="223">
        <v>0.0088000000000000005</v>
      </c>
      <c r="R651" s="223">
        <f>Q651*H651</f>
        <v>0.001848</v>
      </c>
      <c r="S651" s="223">
        <v>0</v>
      </c>
      <c r="T651" s="224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25" t="s">
        <v>289</v>
      </c>
      <c r="AT651" s="225" t="s">
        <v>119</v>
      </c>
      <c r="AU651" s="225" t="s">
        <v>83</v>
      </c>
      <c r="AY651" s="17" t="s">
        <v>117</v>
      </c>
      <c r="BE651" s="226">
        <f>IF(N651="základní",J651,0)</f>
        <v>0</v>
      </c>
      <c r="BF651" s="226">
        <f>IF(N651="snížená",J651,0)</f>
        <v>0</v>
      </c>
      <c r="BG651" s="226">
        <f>IF(N651="zákl. přenesená",J651,0)</f>
        <v>0</v>
      </c>
      <c r="BH651" s="226">
        <f>IF(N651="sníž. přenesená",J651,0)</f>
        <v>0</v>
      </c>
      <c r="BI651" s="226">
        <f>IF(N651="nulová",J651,0)</f>
        <v>0</v>
      </c>
      <c r="BJ651" s="17" t="s">
        <v>81</v>
      </c>
      <c r="BK651" s="226">
        <f>ROUND(I651*H651,2)</f>
        <v>0</v>
      </c>
      <c r="BL651" s="17" t="s">
        <v>289</v>
      </c>
      <c r="BM651" s="225" t="s">
        <v>747</v>
      </c>
    </row>
    <row r="652" s="2" customFormat="1">
      <c r="A652" s="38"/>
      <c r="B652" s="39"/>
      <c r="C652" s="40"/>
      <c r="D652" s="227" t="s">
        <v>125</v>
      </c>
      <c r="E652" s="40"/>
      <c r="F652" s="228" t="s">
        <v>748</v>
      </c>
      <c r="G652" s="40"/>
      <c r="H652" s="40"/>
      <c r="I652" s="229"/>
      <c r="J652" s="40"/>
      <c r="K652" s="40"/>
      <c r="L652" s="44"/>
      <c r="M652" s="230"/>
      <c r="N652" s="231"/>
      <c r="O652" s="91"/>
      <c r="P652" s="91"/>
      <c r="Q652" s="91"/>
      <c r="R652" s="91"/>
      <c r="S652" s="91"/>
      <c r="T652" s="92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T652" s="17" t="s">
        <v>125</v>
      </c>
      <c r="AU652" s="17" t="s">
        <v>83</v>
      </c>
    </row>
    <row r="653" s="2" customFormat="1">
      <c r="A653" s="38"/>
      <c r="B653" s="39"/>
      <c r="C653" s="40"/>
      <c r="D653" s="232" t="s">
        <v>127</v>
      </c>
      <c r="E653" s="40"/>
      <c r="F653" s="233" t="s">
        <v>749</v>
      </c>
      <c r="G653" s="40"/>
      <c r="H653" s="40"/>
      <c r="I653" s="229"/>
      <c r="J653" s="40"/>
      <c r="K653" s="40"/>
      <c r="L653" s="44"/>
      <c r="M653" s="230"/>
      <c r="N653" s="231"/>
      <c r="O653" s="91"/>
      <c r="P653" s="91"/>
      <c r="Q653" s="91"/>
      <c r="R653" s="91"/>
      <c r="S653" s="91"/>
      <c r="T653" s="92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T653" s="17" t="s">
        <v>127</v>
      </c>
      <c r="AU653" s="17" t="s">
        <v>83</v>
      </c>
    </row>
    <row r="654" s="13" customFormat="1">
      <c r="A654" s="13"/>
      <c r="B654" s="234"/>
      <c r="C654" s="235"/>
      <c r="D654" s="227" t="s">
        <v>129</v>
      </c>
      <c r="E654" s="236" t="s">
        <v>1</v>
      </c>
      <c r="F654" s="237" t="s">
        <v>750</v>
      </c>
      <c r="G654" s="235"/>
      <c r="H654" s="238">
        <v>0.20999999999999999</v>
      </c>
      <c r="I654" s="239"/>
      <c r="J654" s="235"/>
      <c r="K654" s="235"/>
      <c r="L654" s="240"/>
      <c r="M654" s="241"/>
      <c r="N654" s="242"/>
      <c r="O654" s="242"/>
      <c r="P654" s="242"/>
      <c r="Q654" s="242"/>
      <c r="R654" s="242"/>
      <c r="S654" s="242"/>
      <c r="T654" s="24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4" t="s">
        <v>129</v>
      </c>
      <c r="AU654" s="244" t="s">
        <v>83</v>
      </c>
      <c r="AV654" s="13" t="s">
        <v>83</v>
      </c>
      <c r="AW654" s="13" t="s">
        <v>30</v>
      </c>
      <c r="AX654" s="13" t="s">
        <v>73</v>
      </c>
      <c r="AY654" s="244" t="s">
        <v>117</v>
      </c>
    </row>
    <row r="655" s="14" customFormat="1">
      <c r="A655" s="14"/>
      <c r="B655" s="245"/>
      <c r="C655" s="246"/>
      <c r="D655" s="227" t="s">
        <v>129</v>
      </c>
      <c r="E655" s="247" t="s">
        <v>1</v>
      </c>
      <c r="F655" s="248" t="s">
        <v>131</v>
      </c>
      <c r="G655" s="246"/>
      <c r="H655" s="249">
        <v>0.20999999999999999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129</v>
      </c>
      <c r="AU655" s="255" t="s">
        <v>83</v>
      </c>
      <c r="AV655" s="14" t="s">
        <v>124</v>
      </c>
      <c r="AW655" s="14" t="s">
        <v>30</v>
      </c>
      <c r="AX655" s="14" t="s">
        <v>81</v>
      </c>
      <c r="AY655" s="255" t="s">
        <v>117</v>
      </c>
    </row>
    <row r="656" s="2" customFormat="1" ht="76.35" customHeight="1">
      <c r="A656" s="38"/>
      <c r="B656" s="39"/>
      <c r="C656" s="214" t="s">
        <v>751</v>
      </c>
      <c r="D656" s="214" t="s">
        <v>119</v>
      </c>
      <c r="E656" s="215" t="s">
        <v>752</v>
      </c>
      <c r="F656" s="216" t="s">
        <v>753</v>
      </c>
      <c r="G656" s="217" t="s">
        <v>211</v>
      </c>
      <c r="H656" s="218">
        <v>4</v>
      </c>
      <c r="I656" s="219"/>
      <c r="J656" s="220">
        <f>ROUND(I656*H656,2)</f>
        <v>0</v>
      </c>
      <c r="K656" s="216" t="s">
        <v>729</v>
      </c>
      <c r="L656" s="44"/>
      <c r="M656" s="221" t="s">
        <v>1</v>
      </c>
      <c r="N656" s="222" t="s">
        <v>38</v>
      </c>
      <c r="O656" s="91"/>
      <c r="P656" s="223">
        <f>O656*H656</f>
        <v>0</v>
      </c>
      <c r="Q656" s="223">
        <v>0</v>
      </c>
      <c r="R656" s="223">
        <f>Q656*H656</f>
        <v>0</v>
      </c>
      <c r="S656" s="223">
        <v>0</v>
      </c>
      <c r="T656" s="224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25" t="s">
        <v>289</v>
      </c>
      <c r="AT656" s="225" t="s">
        <v>119</v>
      </c>
      <c r="AU656" s="225" t="s">
        <v>83</v>
      </c>
      <c r="AY656" s="17" t="s">
        <v>117</v>
      </c>
      <c r="BE656" s="226">
        <f>IF(N656="základní",J656,0)</f>
        <v>0</v>
      </c>
      <c r="BF656" s="226">
        <f>IF(N656="snížená",J656,0)</f>
        <v>0</v>
      </c>
      <c r="BG656" s="226">
        <f>IF(N656="zákl. přenesená",J656,0)</f>
        <v>0</v>
      </c>
      <c r="BH656" s="226">
        <f>IF(N656="sníž. přenesená",J656,0)</f>
        <v>0</v>
      </c>
      <c r="BI656" s="226">
        <f>IF(N656="nulová",J656,0)</f>
        <v>0</v>
      </c>
      <c r="BJ656" s="17" t="s">
        <v>81</v>
      </c>
      <c r="BK656" s="226">
        <f>ROUND(I656*H656,2)</f>
        <v>0</v>
      </c>
      <c r="BL656" s="17" t="s">
        <v>289</v>
      </c>
      <c r="BM656" s="225" t="s">
        <v>754</v>
      </c>
    </row>
    <row r="657" s="2" customFormat="1">
      <c r="A657" s="38"/>
      <c r="B657" s="39"/>
      <c r="C657" s="40"/>
      <c r="D657" s="227" t="s">
        <v>125</v>
      </c>
      <c r="E657" s="40"/>
      <c r="F657" s="228" t="s">
        <v>755</v>
      </c>
      <c r="G657" s="40"/>
      <c r="H657" s="40"/>
      <c r="I657" s="229"/>
      <c r="J657" s="40"/>
      <c r="K657" s="40"/>
      <c r="L657" s="44"/>
      <c r="M657" s="230"/>
      <c r="N657" s="231"/>
      <c r="O657" s="91"/>
      <c r="P657" s="91"/>
      <c r="Q657" s="91"/>
      <c r="R657" s="91"/>
      <c r="S657" s="91"/>
      <c r="T657" s="92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T657" s="17" t="s">
        <v>125</v>
      </c>
      <c r="AU657" s="17" t="s">
        <v>83</v>
      </c>
    </row>
    <row r="658" s="13" customFormat="1">
      <c r="A658" s="13"/>
      <c r="B658" s="234"/>
      <c r="C658" s="235"/>
      <c r="D658" s="227" t="s">
        <v>129</v>
      </c>
      <c r="E658" s="236" t="s">
        <v>1</v>
      </c>
      <c r="F658" s="237" t="s">
        <v>124</v>
      </c>
      <c r="G658" s="235"/>
      <c r="H658" s="238">
        <v>4</v>
      </c>
      <c r="I658" s="239"/>
      <c r="J658" s="235"/>
      <c r="K658" s="235"/>
      <c r="L658" s="240"/>
      <c r="M658" s="241"/>
      <c r="N658" s="242"/>
      <c r="O658" s="242"/>
      <c r="P658" s="242"/>
      <c r="Q658" s="242"/>
      <c r="R658" s="242"/>
      <c r="S658" s="242"/>
      <c r="T658" s="24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4" t="s">
        <v>129</v>
      </c>
      <c r="AU658" s="244" t="s">
        <v>83</v>
      </c>
      <c r="AV658" s="13" t="s">
        <v>83</v>
      </c>
      <c r="AW658" s="13" t="s">
        <v>30</v>
      </c>
      <c r="AX658" s="13" t="s">
        <v>73</v>
      </c>
      <c r="AY658" s="244" t="s">
        <v>117</v>
      </c>
    </row>
    <row r="659" s="14" customFormat="1">
      <c r="A659" s="14"/>
      <c r="B659" s="245"/>
      <c r="C659" s="246"/>
      <c r="D659" s="227" t="s">
        <v>129</v>
      </c>
      <c r="E659" s="247" t="s">
        <v>1</v>
      </c>
      <c r="F659" s="248" t="s">
        <v>131</v>
      </c>
      <c r="G659" s="246"/>
      <c r="H659" s="249">
        <v>4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129</v>
      </c>
      <c r="AU659" s="255" t="s">
        <v>83</v>
      </c>
      <c r="AV659" s="14" t="s">
        <v>124</v>
      </c>
      <c r="AW659" s="14" t="s">
        <v>30</v>
      </c>
      <c r="AX659" s="14" t="s">
        <v>81</v>
      </c>
      <c r="AY659" s="255" t="s">
        <v>117</v>
      </c>
    </row>
    <row r="660" s="2" customFormat="1" ht="76.35" customHeight="1">
      <c r="A660" s="38"/>
      <c r="B660" s="39"/>
      <c r="C660" s="214" t="s">
        <v>468</v>
      </c>
      <c r="D660" s="214" t="s">
        <v>119</v>
      </c>
      <c r="E660" s="215" t="s">
        <v>756</v>
      </c>
      <c r="F660" s="216" t="s">
        <v>757</v>
      </c>
      <c r="G660" s="217" t="s">
        <v>211</v>
      </c>
      <c r="H660" s="218">
        <v>4</v>
      </c>
      <c r="I660" s="219"/>
      <c r="J660" s="220">
        <f>ROUND(I660*H660,2)</f>
        <v>0</v>
      </c>
      <c r="K660" s="216" t="s">
        <v>729</v>
      </c>
      <c r="L660" s="44"/>
      <c r="M660" s="221" t="s">
        <v>1</v>
      </c>
      <c r="N660" s="222" t="s">
        <v>38</v>
      </c>
      <c r="O660" s="91"/>
      <c r="P660" s="223">
        <f>O660*H660</f>
        <v>0</v>
      </c>
      <c r="Q660" s="223">
        <v>0</v>
      </c>
      <c r="R660" s="223">
        <f>Q660*H660</f>
        <v>0</v>
      </c>
      <c r="S660" s="223">
        <v>0</v>
      </c>
      <c r="T660" s="224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25" t="s">
        <v>289</v>
      </c>
      <c r="AT660" s="225" t="s">
        <v>119</v>
      </c>
      <c r="AU660" s="225" t="s">
        <v>83</v>
      </c>
      <c r="AY660" s="17" t="s">
        <v>117</v>
      </c>
      <c r="BE660" s="226">
        <f>IF(N660="základní",J660,0)</f>
        <v>0</v>
      </c>
      <c r="BF660" s="226">
        <f>IF(N660="snížená",J660,0)</f>
        <v>0</v>
      </c>
      <c r="BG660" s="226">
        <f>IF(N660="zákl. přenesená",J660,0)</f>
        <v>0</v>
      </c>
      <c r="BH660" s="226">
        <f>IF(N660="sníž. přenesená",J660,0)</f>
        <v>0</v>
      </c>
      <c r="BI660" s="226">
        <f>IF(N660="nulová",J660,0)</f>
        <v>0</v>
      </c>
      <c r="BJ660" s="17" t="s">
        <v>81</v>
      </c>
      <c r="BK660" s="226">
        <f>ROUND(I660*H660,2)</f>
        <v>0</v>
      </c>
      <c r="BL660" s="17" t="s">
        <v>289</v>
      </c>
      <c r="BM660" s="225" t="s">
        <v>325</v>
      </c>
    </row>
    <row r="661" s="2" customFormat="1">
      <c r="A661" s="38"/>
      <c r="B661" s="39"/>
      <c r="C661" s="40"/>
      <c r="D661" s="227" t="s">
        <v>125</v>
      </c>
      <c r="E661" s="40"/>
      <c r="F661" s="228" t="s">
        <v>758</v>
      </c>
      <c r="G661" s="40"/>
      <c r="H661" s="40"/>
      <c r="I661" s="229"/>
      <c r="J661" s="40"/>
      <c r="K661" s="40"/>
      <c r="L661" s="44"/>
      <c r="M661" s="230"/>
      <c r="N661" s="231"/>
      <c r="O661" s="91"/>
      <c r="P661" s="91"/>
      <c r="Q661" s="91"/>
      <c r="R661" s="91"/>
      <c r="S661" s="91"/>
      <c r="T661" s="92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T661" s="17" t="s">
        <v>125</v>
      </c>
      <c r="AU661" s="17" t="s">
        <v>83</v>
      </c>
    </row>
    <row r="662" s="13" customFormat="1">
      <c r="A662" s="13"/>
      <c r="B662" s="234"/>
      <c r="C662" s="235"/>
      <c r="D662" s="227" t="s">
        <v>129</v>
      </c>
      <c r="E662" s="236" t="s">
        <v>1</v>
      </c>
      <c r="F662" s="237" t="s">
        <v>124</v>
      </c>
      <c r="G662" s="235"/>
      <c r="H662" s="238">
        <v>4</v>
      </c>
      <c r="I662" s="239"/>
      <c r="J662" s="235"/>
      <c r="K662" s="235"/>
      <c r="L662" s="240"/>
      <c r="M662" s="241"/>
      <c r="N662" s="242"/>
      <c r="O662" s="242"/>
      <c r="P662" s="242"/>
      <c r="Q662" s="242"/>
      <c r="R662" s="242"/>
      <c r="S662" s="242"/>
      <c r="T662" s="24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4" t="s">
        <v>129</v>
      </c>
      <c r="AU662" s="244" t="s">
        <v>83</v>
      </c>
      <c r="AV662" s="13" t="s">
        <v>83</v>
      </c>
      <c r="AW662" s="13" t="s">
        <v>30</v>
      </c>
      <c r="AX662" s="13" t="s">
        <v>73</v>
      </c>
      <c r="AY662" s="244" t="s">
        <v>117</v>
      </c>
    </row>
    <row r="663" s="14" customFormat="1">
      <c r="A663" s="14"/>
      <c r="B663" s="245"/>
      <c r="C663" s="246"/>
      <c r="D663" s="227" t="s">
        <v>129</v>
      </c>
      <c r="E663" s="247" t="s">
        <v>1</v>
      </c>
      <c r="F663" s="248" t="s">
        <v>131</v>
      </c>
      <c r="G663" s="246"/>
      <c r="H663" s="249">
        <v>4</v>
      </c>
      <c r="I663" s="250"/>
      <c r="J663" s="246"/>
      <c r="K663" s="246"/>
      <c r="L663" s="251"/>
      <c r="M663" s="252"/>
      <c r="N663" s="253"/>
      <c r="O663" s="253"/>
      <c r="P663" s="253"/>
      <c r="Q663" s="253"/>
      <c r="R663" s="253"/>
      <c r="S663" s="253"/>
      <c r="T663" s="25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5" t="s">
        <v>129</v>
      </c>
      <c r="AU663" s="255" t="s">
        <v>83</v>
      </c>
      <c r="AV663" s="14" t="s">
        <v>124</v>
      </c>
      <c r="AW663" s="14" t="s">
        <v>30</v>
      </c>
      <c r="AX663" s="14" t="s">
        <v>81</v>
      </c>
      <c r="AY663" s="255" t="s">
        <v>117</v>
      </c>
    </row>
    <row r="664" s="2" customFormat="1" ht="66.75" customHeight="1">
      <c r="A664" s="38"/>
      <c r="B664" s="39"/>
      <c r="C664" s="214" t="s">
        <v>759</v>
      </c>
      <c r="D664" s="214" t="s">
        <v>119</v>
      </c>
      <c r="E664" s="215" t="s">
        <v>760</v>
      </c>
      <c r="F664" s="216" t="s">
        <v>761</v>
      </c>
      <c r="G664" s="217" t="s">
        <v>211</v>
      </c>
      <c r="H664" s="218">
        <v>1</v>
      </c>
      <c r="I664" s="219"/>
      <c r="J664" s="220">
        <f>ROUND(I664*H664,2)</f>
        <v>0</v>
      </c>
      <c r="K664" s="216" t="s">
        <v>729</v>
      </c>
      <c r="L664" s="44"/>
      <c r="M664" s="221" t="s">
        <v>1</v>
      </c>
      <c r="N664" s="222" t="s">
        <v>38</v>
      </c>
      <c r="O664" s="91"/>
      <c r="P664" s="223">
        <f>O664*H664</f>
        <v>0</v>
      </c>
      <c r="Q664" s="223">
        <v>0</v>
      </c>
      <c r="R664" s="223">
        <f>Q664*H664</f>
        <v>0</v>
      </c>
      <c r="S664" s="223">
        <v>0</v>
      </c>
      <c r="T664" s="224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225" t="s">
        <v>289</v>
      </c>
      <c r="AT664" s="225" t="s">
        <v>119</v>
      </c>
      <c r="AU664" s="225" t="s">
        <v>83</v>
      </c>
      <c r="AY664" s="17" t="s">
        <v>117</v>
      </c>
      <c r="BE664" s="226">
        <f>IF(N664="základní",J664,0)</f>
        <v>0</v>
      </c>
      <c r="BF664" s="226">
        <f>IF(N664="snížená",J664,0)</f>
        <v>0</v>
      </c>
      <c r="BG664" s="226">
        <f>IF(N664="zákl. přenesená",J664,0)</f>
        <v>0</v>
      </c>
      <c r="BH664" s="226">
        <f>IF(N664="sníž. přenesená",J664,0)</f>
        <v>0</v>
      </c>
      <c r="BI664" s="226">
        <f>IF(N664="nulová",J664,0)</f>
        <v>0</v>
      </c>
      <c r="BJ664" s="17" t="s">
        <v>81</v>
      </c>
      <c r="BK664" s="226">
        <f>ROUND(I664*H664,2)</f>
        <v>0</v>
      </c>
      <c r="BL664" s="17" t="s">
        <v>289</v>
      </c>
      <c r="BM664" s="225" t="s">
        <v>345</v>
      </c>
    </row>
    <row r="665" s="2" customFormat="1">
      <c r="A665" s="38"/>
      <c r="B665" s="39"/>
      <c r="C665" s="40"/>
      <c r="D665" s="227" t="s">
        <v>125</v>
      </c>
      <c r="E665" s="40"/>
      <c r="F665" s="228" t="s">
        <v>761</v>
      </c>
      <c r="G665" s="40"/>
      <c r="H665" s="40"/>
      <c r="I665" s="229"/>
      <c r="J665" s="40"/>
      <c r="K665" s="40"/>
      <c r="L665" s="44"/>
      <c r="M665" s="230"/>
      <c r="N665" s="231"/>
      <c r="O665" s="91"/>
      <c r="P665" s="91"/>
      <c r="Q665" s="91"/>
      <c r="R665" s="91"/>
      <c r="S665" s="91"/>
      <c r="T665" s="92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T665" s="17" t="s">
        <v>125</v>
      </c>
      <c r="AU665" s="17" t="s">
        <v>83</v>
      </c>
    </row>
    <row r="666" s="13" customFormat="1">
      <c r="A666" s="13"/>
      <c r="B666" s="234"/>
      <c r="C666" s="235"/>
      <c r="D666" s="227" t="s">
        <v>129</v>
      </c>
      <c r="E666" s="236" t="s">
        <v>1</v>
      </c>
      <c r="F666" s="237" t="s">
        <v>81</v>
      </c>
      <c r="G666" s="235"/>
      <c r="H666" s="238">
        <v>1</v>
      </c>
      <c r="I666" s="239"/>
      <c r="J666" s="235"/>
      <c r="K666" s="235"/>
      <c r="L666" s="240"/>
      <c r="M666" s="241"/>
      <c r="N666" s="242"/>
      <c r="O666" s="242"/>
      <c r="P666" s="242"/>
      <c r="Q666" s="242"/>
      <c r="R666" s="242"/>
      <c r="S666" s="242"/>
      <c r="T666" s="24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4" t="s">
        <v>129</v>
      </c>
      <c r="AU666" s="244" t="s">
        <v>83</v>
      </c>
      <c r="AV666" s="13" t="s">
        <v>83</v>
      </c>
      <c r="AW666" s="13" t="s">
        <v>30</v>
      </c>
      <c r="AX666" s="13" t="s">
        <v>73</v>
      </c>
      <c r="AY666" s="244" t="s">
        <v>117</v>
      </c>
    </row>
    <row r="667" s="14" customFormat="1">
      <c r="A667" s="14"/>
      <c r="B667" s="245"/>
      <c r="C667" s="246"/>
      <c r="D667" s="227" t="s">
        <v>129</v>
      </c>
      <c r="E667" s="247" t="s">
        <v>1</v>
      </c>
      <c r="F667" s="248" t="s">
        <v>131</v>
      </c>
      <c r="G667" s="246"/>
      <c r="H667" s="249">
        <v>1</v>
      </c>
      <c r="I667" s="250"/>
      <c r="J667" s="246"/>
      <c r="K667" s="246"/>
      <c r="L667" s="251"/>
      <c r="M667" s="252"/>
      <c r="N667" s="253"/>
      <c r="O667" s="253"/>
      <c r="P667" s="253"/>
      <c r="Q667" s="253"/>
      <c r="R667" s="253"/>
      <c r="S667" s="253"/>
      <c r="T667" s="25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5" t="s">
        <v>129</v>
      </c>
      <c r="AU667" s="255" t="s">
        <v>83</v>
      </c>
      <c r="AV667" s="14" t="s">
        <v>124</v>
      </c>
      <c r="AW667" s="14" t="s">
        <v>30</v>
      </c>
      <c r="AX667" s="14" t="s">
        <v>81</v>
      </c>
      <c r="AY667" s="255" t="s">
        <v>117</v>
      </c>
    </row>
    <row r="668" s="2" customFormat="1" ht="24.15" customHeight="1">
      <c r="A668" s="38"/>
      <c r="B668" s="39"/>
      <c r="C668" s="214" t="s">
        <v>474</v>
      </c>
      <c r="D668" s="214" t="s">
        <v>119</v>
      </c>
      <c r="E668" s="215" t="s">
        <v>762</v>
      </c>
      <c r="F668" s="216" t="s">
        <v>763</v>
      </c>
      <c r="G668" s="217" t="s">
        <v>764</v>
      </c>
      <c r="H668" s="218">
        <v>4.0999999999999996</v>
      </c>
      <c r="I668" s="219"/>
      <c r="J668" s="220">
        <f>ROUND(I668*H668,2)</f>
        <v>0</v>
      </c>
      <c r="K668" s="216" t="s">
        <v>123</v>
      </c>
      <c r="L668" s="44"/>
      <c r="M668" s="221" t="s">
        <v>1</v>
      </c>
      <c r="N668" s="222" t="s">
        <v>38</v>
      </c>
      <c r="O668" s="91"/>
      <c r="P668" s="223">
        <f>O668*H668</f>
        <v>0</v>
      </c>
      <c r="Q668" s="223">
        <v>0</v>
      </c>
      <c r="R668" s="223">
        <f>Q668*H668</f>
        <v>0</v>
      </c>
      <c r="S668" s="223">
        <v>0</v>
      </c>
      <c r="T668" s="224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25" t="s">
        <v>289</v>
      </c>
      <c r="AT668" s="225" t="s">
        <v>119</v>
      </c>
      <c r="AU668" s="225" t="s">
        <v>83</v>
      </c>
      <c r="AY668" s="17" t="s">
        <v>117</v>
      </c>
      <c r="BE668" s="226">
        <f>IF(N668="základní",J668,0)</f>
        <v>0</v>
      </c>
      <c r="BF668" s="226">
        <f>IF(N668="snížená",J668,0)</f>
        <v>0</v>
      </c>
      <c r="BG668" s="226">
        <f>IF(N668="zákl. přenesená",J668,0)</f>
        <v>0</v>
      </c>
      <c r="BH668" s="226">
        <f>IF(N668="sníž. přenesená",J668,0)</f>
        <v>0</v>
      </c>
      <c r="BI668" s="226">
        <f>IF(N668="nulová",J668,0)</f>
        <v>0</v>
      </c>
      <c r="BJ668" s="17" t="s">
        <v>81</v>
      </c>
      <c r="BK668" s="226">
        <f>ROUND(I668*H668,2)</f>
        <v>0</v>
      </c>
      <c r="BL668" s="17" t="s">
        <v>289</v>
      </c>
      <c r="BM668" s="225" t="s">
        <v>765</v>
      </c>
    </row>
    <row r="669" s="2" customFormat="1">
      <c r="A669" s="38"/>
      <c r="B669" s="39"/>
      <c r="C669" s="40"/>
      <c r="D669" s="227" t="s">
        <v>125</v>
      </c>
      <c r="E669" s="40"/>
      <c r="F669" s="228" t="s">
        <v>766</v>
      </c>
      <c r="G669" s="40"/>
      <c r="H669" s="40"/>
      <c r="I669" s="229"/>
      <c r="J669" s="40"/>
      <c r="K669" s="40"/>
      <c r="L669" s="44"/>
      <c r="M669" s="230"/>
      <c r="N669" s="231"/>
      <c r="O669" s="91"/>
      <c r="P669" s="91"/>
      <c r="Q669" s="91"/>
      <c r="R669" s="91"/>
      <c r="S669" s="91"/>
      <c r="T669" s="92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T669" s="17" t="s">
        <v>125</v>
      </c>
      <c r="AU669" s="17" t="s">
        <v>83</v>
      </c>
    </row>
    <row r="670" s="2" customFormat="1">
      <c r="A670" s="38"/>
      <c r="B670" s="39"/>
      <c r="C670" s="40"/>
      <c r="D670" s="232" t="s">
        <v>127</v>
      </c>
      <c r="E670" s="40"/>
      <c r="F670" s="233" t="s">
        <v>767</v>
      </c>
      <c r="G670" s="40"/>
      <c r="H670" s="40"/>
      <c r="I670" s="229"/>
      <c r="J670" s="40"/>
      <c r="K670" s="40"/>
      <c r="L670" s="44"/>
      <c r="M670" s="230"/>
      <c r="N670" s="231"/>
      <c r="O670" s="91"/>
      <c r="P670" s="91"/>
      <c r="Q670" s="91"/>
      <c r="R670" s="91"/>
      <c r="S670" s="91"/>
      <c r="T670" s="92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7" t="s">
        <v>127</v>
      </c>
      <c r="AU670" s="17" t="s">
        <v>83</v>
      </c>
    </row>
    <row r="671" s="15" customFormat="1">
      <c r="A671" s="15"/>
      <c r="B671" s="267"/>
      <c r="C671" s="268"/>
      <c r="D671" s="227" t="s">
        <v>129</v>
      </c>
      <c r="E671" s="269" t="s">
        <v>1</v>
      </c>
      <c r="F671" s="270" t="s">
        <v>768</v>
      </c>
      <c r="G671" s="268"/>
      <c r="H671" s="269" t="s">
        <v>1</v>
      </c>
      <c r="I671" s="271"/>
      <c r="J671" s="268"/>
      <c r="K671" s="268"/>
      <c r="L671" s="272"/>
      <c r="M671" s="273"/>
      <c r="N671" s="274"/>
      <c r="O671" s="274"/>
      <c r="P671" s="274"/>
      <c r="Q671" s="274"/>
      <c r="R671" s="274"/>
      <c r="S671" s="274"/>
      <c r="T671" s="27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76" t="s">
        <v>129</v>
      </c>
      <c r="AU671" s="276" t="s">
        <v>83</v>
      </c>
      <c r="AV671" s="15" t="s">
        <v>81</v>
      </c>
      <c r="AW671" s="15" t="s">
        <v>30</v>
      </c>
      <c r="AX671" s="15" t="s">
        <v>73</v>
      </c>
      <c r="AY671" s="276" t="s">
        <v>117</v>
      </c>
    </row>
    <row r="672" s="13" customFormat="1">
      <c r="A672" s="13"/>
      <c r="B672" s="234"/>
      <c r="C672" s="235"/>
      <c r="D672" s="227" t="s">
        <v>129</v>
      </c>
      <c r="E672" s="236" t="s">
        <v>1</v>
      </c>
      <c r="F672" s="237" t="s">
        <v>769</v>
      </c>
      <c r="G672" s="235"/>
      <c r="H672" s="238">
        <v>1.296</v>
      </c>
      <c r="I672" s="239"/>
      <c r="J672" s="235"/>
      <c r="K672" s="235"/>
      <c r="L672" s="240"/>
      <c r="M672" s="241"/>
      <c r="N672" s="242"/>
      <c r="O672" s="242"/>
      <c r="P672" s="242"/>
      <c r="Q672" s="242"/>
      <c r="R672" s="242"/>
      <c r="S672" s="242"/>
      <c r="T672" s="24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4" t="s">
        <v>129</v>
      </c>
      <c r="AU672" s="244" t="s">
        <v>83</v>
      </c>
      <c r="AV672" s="13" t="s">
        <v>83</v>
      </c>
      <c r="AW672" s="13" t="s">
        <v>30</v>
      </c>
      <c r="AX672" s="13" t="s">
        <v>73</v>
      </c>
      <c r="AY672" s="244" t="s">
        <v>117</v>
      </c>
    </row>
    <row r="673" s="15" customFormat="1">
      <c r="A673" s="15"/>
      <c r="B673" s="267"/>
      <c r="C673" s="268"/>
      <c r="D673" s="227" t="s">
        <v>129</v>
      </c>
      <c r="E673" s="269" t="s">
        <v>1</v>
      </c>
      <c r="F673" s="270" t="s">
        <v>770</v>
      </c>
      <c r="G673" s="268"/>
      <c r="H673" s="269" t="s">
        <v>1</v>
      </c>
      <c r="I673" s="271"/>
      <c r="J673" s="268"/>
      <c r="K673" s="268"/>
      <c r="L673" s="272"/>
      <c r="M673" s="273"/>
      <c r="N673" s="274"/>
      <c r="O673" s="274"/>
      <c r="P673" s="274"/>
      <c r="Q673" s="274"/>
      <c r="R673" s="274"/>
      <c r="S673" s="274"/>
      <c r="T673" s="27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76" t="s">
        <v>129</v>
      </c>
      <c r="AU673" s="276" t="s">
        <v>83</v>
      </c>
      <c r="AV673" s="15" t="s">
        <v>81</v>
      </c>
      <c r="AW673" s="15" t="s">
        <v>30</v>
      </c>
      <c r="AX673" s="15" t="s">
        <v>73</v>
      </c>
      <c r="AY673" s="276" t="s">
        <v>117</v>
      </c>
    </row>
    <row r="674" s="13" customFormat="1">
      <c r="A674" s="13"/>
      <c r="B674" s="234"/>
      <c r="C674" s="235"/>
      <c r="D674" s="227" t="s">
        <v>129</v>
      </c>
      <c r="E674" s="236" t="s">
        <v>1</v>
      </c>
      <c r="F674" s="237" t="s">
        <v>771</v>
      </c>
      <c r="G674" s="235"/>
      <c r="H674" s="238">
        <v>2.3039999999999998</v>
      </c>
      <c r="I674" s="239"/>
      <c r="J674" s="235"/>
      <c r="K674" s="235"/>
      <c r="L674" s="240"/>
      <c r="M674" s="241"/>
      <c r="N674" s="242"/>
      <c r="O674" s="242"/>
      <c r="P674" s="242"/>
      <c r="Q674" s="242"/>
      <c r="R674" s="242"/>
      <c r="S674" s="242"/>
      <c r="T674" s="24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4" t="s">
        <v>129</v>
      </c>
      <c r="AU674" s="244" t="s">
        <v>83</v>
      </c>
      <c r="AV674" s="13" t="s">
        <v>83</v>
      </c>
      <c r="AW674" s="13" t="s">
        <v>30</v>
      </c>
      <c r="AX674" s="13" t="s">
        <v>73</v>
      </c>
      <c r="AY674" s="244" t="s">
        <v>117</v>
      </c>
    </row>
    <row r="675" s="15" customFormat="1">
      <c r="A675" s="15"/>
      <c r="B675" s="267"/>
      <c r="C675" s="268"/>
      <c r="D675" s="227" t="s">
        <v>129</v>
      </c>
      <c r="E675" s="269" t="s">
        <v>1</v>
      </c>
      <c r="F675" s="270" t="s">
        <v>772</v>
      </c>
      <c r="G675" s="268"/>
      <c r="H675" s="269" t="s">
        <v>1</v>
      </c>
      <c r="I675" s="271"/>
      <c r="J675" s="268"/>
      <c r="K675" s="268"/>
      <c r="L675" s="272"/>
      <c r="M675" s="273"/>
      <c r="N675" s="274"/>
      <c r="O675" s="274"/>
      <c r="P675" s="274"/>
      <c r="Q675" s="274"/>
      <c r="R675" s="274"/>
      <c r="S675" s="274"/>
      <c r="T675" s="27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76" t="s">
        <v>129</v>
      </c>
      <c r="AU675" s="276" t="s">
        <v>83</v>
      </c>
      <c r="AV675" s="15" t="s">
        <v>81</v>
      </c>
      <c r="AW675" s="15" t="s">
        <v>30</v>
      </c>
      <c r="AX675" s="15" t="s">
        <v>73</v>
      </c>
      <c r="AY675" s="276" t="s">
        <v>117</v>
      </c>
    </row>
    <row r="676" s="13" customFormat="1">
      <c r="A676" s="13"/>
      <c r="B676" s="234"/>
      <c r="C676" s="235"/>
      <c r="D676" s="227" t="s">
        <v>129</v>
      </c>
      <c r="E676" s="236" t="s">
        <v>1</v>
      </c>
      <c r="F676" s="237" t="s">
        <v>773</v>
      </c>
      <c r="G676" s="235"/>
      <c r="H676" s="238">
        <v>0.5</v>
      </c>
      <c r="I676" s="239"/>
      <c r="J676" s="235"/>
      <c r="K676" s="235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129</v>
      </c>
      <c r="AU676" s="244" t="s">
        <v>83</v>
      </c>
      <c r="AV676" s="13" t="s">
        <v>83</v>
      </c>
      <c r="AW676" s="13" t="s">
        <v>30</v>
      </c>
      <c r="AX676" s="13" t="s">
        <v>73</v>
      </c>
      <c r="AY676" s="244" t="s">
        <v>117</v>
      </c>
    </row>
    <row r="677" s="14" customFormat="1">
      <c r="A677" s="14"/>
      <c r="B677" s="245"/>
      <c r="C677" s="246"/>
      <c r="D677" s="227" t="s">
        <v>129</v>
      </c>
      <c r="E677" s="247" t="s">
        <v>1</v>
      </c>
      <c r="F677" s="248" t="s">
        <v>131</v>
      </c>
      <c r="G677" s="246"/>
      <c r="H677" s="249">
        <v>4.0999999999999996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129</v>
      </c>
      <c r="AU677" s="255" t="s">
        <v>83</v>
      </c>
      <c r="AV677" s="14" t="s">
        <v>124</v>
      </c>
      <c r="AW677" s="14" t="s">
        <v>30</v>
      </c>
      <c r="AX677" s="14" t="s">
        <v>81</v>
      </c>
      <c r="AY677" s="255" t="s">
        <v>117</v>
      </c>
    </row>
    <row r="678" s="2" customFormat="1" ht="24.15" customHeight="1">
      <c r="A678" s="38"/>
      <c r="B678" s="39"/>
      <c r="C678" s="214" t="s">
        <v>774</v>
      </c>
      <c r="D678" s="214" t="s">
        <v>119</v>
      </c>
      <c r="E678" s="215" t="s">
        <v>775</v>
      </c>
      <c r="F678" s="216" t="s">
        <v>776</v>
      </c>
      <c r="G678" s="217" t="s">
        <v>140</v>
      </c>
      <c r="H678" s="218">
        <v>136</v>
      </c>
      <c r="I678" s="219"/>
      <c r="J678" s="220">
        <f>ROUND(I678*H678,2)</f>
        <v>0</v>
      </c>
      <c r="K678" s="216" t="s">
        <v>123</v>
      </c>
      <c r="L678" s="44"/>
      <c r="M678" s="221" t="s">
        <v>1</v>
      </c>
      <c r="N678" s="222" t="s">
        <v>38</v>
      </c>
      <c r="O678" s="91"/>
      <c r="P678" s="223">
        <f>O678*H678</f>
        <v>0</v>
      </c>
      <c r="Q678" s="223">
        <v>0</v>
      </c>
      <c r="R678" s="223">
        <f>Q678*H678</f>
        <v>0</v>
      </c>
      <c r="S678" s="223">
        <v>0</v>
      </c>
      <c r="T678" s="224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25" t="s">
        <v>289</v>
      </c>
      <c r="AT678" s="225" t="s">
        <v>119</v>
      </c>
      <c r="AU678" s="225" t="s">
        <v>83</v>
      </c>
      <c r="AY678" s="17" t="s">
        <v>117</v>
      </c>
      <c r="BE678" s="226">
        <f>IF(N678="základní",J678,0)</f>
        <v>0</v>
      </c>
      <c r="BF678" s="226">
        <f>IF(N678="snížená",J678,0)</f>
        <v>0</v>
      </c>
      <c r="BG678" s="226">
        <f>IF(N678="zákl. přenesená",J678,0)</f>
        <v>0</v>
      </c>
      <c r="BH678" s="226">
        <f>IF(N678="sníž. přenesená",J678,0)</f>
        <v>0</v>
      </c>
      <c r="BI678" s="226">
        <f>IF(N678="nulová",J678,0)</f>
        <v>0</v>
      </c>
      <c r="BJ678" s="17" t="s">
        <v>81</v>
      </c>
      <c r="BK678" s="226">
        <f>ROUND(I678*H678,2)</f>
        <v>0</v>
      </c>
      <c r="BL678" s="17" t="s">
        <v>289</v>
      </c>
      <c r="BM678" s="225" t="s">
        <v>777</v>
      </c>
    </row>
    <row r="679" s="2" customFormat="1">
      <c r="A679" s="38"/>
      <c r="B679" s="39"/>
      <c r="C679" s="40"/>
      <c r="D679" s="227" t="s">
        <v>125</v>
      </c>
      <c r="E679" s="40"/>
      <c r="F679" s="228" t="s">
        <v>778</v>
      </c>
      <c r="G679" s="40"/>
      <c r="H679" s="40"/>
      <c r="I679" s="229"/>
      <c r="J679" s="40"/>
      <c r="K679" s="40"/>
      <c r="L679" s="44"/>
      <c r="M679" s="230"/>
      <c r="N679" s="231"/>
      <c r="O679" s="91"/>
      <c r="P679" s="91"/>
      <c r="Q679" s="91"/>
      <c r="R679" s="91"/>
      <c r="S679" s="91"/>
      <c r="T679" s="92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T679" s="17" t="s">
        <v>125</v>
      </c>
      <c r="AU679" s="17" t="s">
        <v>83</v>
      </c>
    </row>
    <row r="680" s="2" customFormat="1">
      <c r="A680" s="38"/>
      <c r="B680" s="39"/>
      <c r="C680" s="40"/>
      <c r="D680" s="232" t="s">
        <v>127</v>
      </c>
      <c r="E680" s="40"/>
      <c r="F680" s="233" t="s">
        <v>779</v>
      </c>
      <c r="G680" s="40"/>
      <c r="H680" s="40"/>
      <c r="I680" s="229"/>
      <c r="J680" s="40"/>
      <c r="K680" s="40"/>
      <c r="L680" s="44"/>
      <c r="M680" s="230"/>
      <c r="N680" s="231"/>
      <c r="O680" s="91"/>
      <c r="P680" s="91"/>
      <c r="Q680" s="91"/>
      <c r="R680" s="91"/>
      <c r="S680" s="91"/>
      <c r="T680" s="92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T680" s="17" t="s">
        <v>127</v>
      </c>
      <c r="AU680" s="17" t="s">
        <v>83</v>
      </c>
    </row>
    <row r="681" s="13" customFormat="1">
      <c r="A681" s="13"/>
      <c r="B681" s="234"/>
      <c r="C681" s="235"/>
      <c r="D681" s="227" t="s">
        <v>129</v>
      </c>
      <c r="E681" s="236" t="s">
        <v>1</v>
      </c>
      <c r="F681" s="237" t="s">
        <v>491</v>
      </c>
      <c r="G681" s="235"/>
      <c r="H681" s="238">
        <v>136</v>
      </c>
      <c r="I681" s="239"/>
      <c r="J681" s="235"/>
      <c r="K681" s="235"/>
      <c r="L681" s="240"/>
      <c r="M681" s="241"/>
      <c r="N681" s="242"/>
      <c r="O681" s="242"/>
      <c r="P681" s="242"/>
      <c r="Q681" s="242"/>
      <c r="R681" s="242"/>
      <c r="S681" s="242"/>
      <c r="T681" s="24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4" t="s">
        <v>129</v>
      </c>
      <c r="AU681" s="244" t="s">
        <v>83</v>
      </c>
      <c r="AV681" s="13" t="s">
        <v>83</v>
      </c>
      <c r="AW681" s="13" t="s">
        <v>30</v>
      </c>
      <c r="AX681" s="13" t="s">
        <v>73</v>
      </c>
      <c r="AY681" s="244" t="s">
        <v>117</v>
      </c>
    </row>
    <row r="682" s="14" customFormat="1">
      <c r="A682" s="14"/>
      <c r="B682" s="245"/>
      <c r="C682" s="246"/>
      <c r="D682" s="227" t="s">
        <v>129</v>
      </c>
      <c r="E682" s="247" t="s">
        <v>1</v>
      </c>
      <c r="F682" s="248" t="s">
        <v>131</v>
      </c>
      <c r="G682" s="246"/>
      <c r="H682" s="249">
        <v>136</v>
      </c>
      <c r="I682" s="250"/>
      <c r="J682" s="246"/>
      <c r="K682" s="246"/>
      <c r="L682" s="251"/>
      <c r="M682" s="252"/>
      <c r="N682" s="253"/>
      <c r="O682" s="253"/>
      <c r="P682" s="253"/>
      <c r="Q682" s="253"/>
      <c r="R682" s="253"/>
      <c r="S682" s="253"/>
      <c r="T682" s="25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5" t="s">
        <v>129</v>
      </c>
      <c r="AU682" s="255" t="s">
        <v>83</v>
      </c>
      <c r="AV682" s="14" t="s">
        <v>124</v>
      </c>
      <c r="AW682" s="14" t="s">
        <v>30</v>
      </c>
      <c r="AX682" s="14" t="s">
        <v>81</v>
      </c>
      <c r="AY682" s="255" t="s">
        <v>117</v>
      </c>
    </row>
    <row r="683" s="2" customFormat="1" ht="24.15" customHeight="1">
      <c r="A683" s="38"/>
      <c r="B683" s="39"/>
      <c r="C683" s="214" t="s">
        <v>479</v>
      </c>
      <c r="D683" s="214" t="s">
        <v>119</v>
      </c>
      <c r="E683" s="215" t="s">
        <v>780</v>
      </c>
      <c r="F683" s="216" t="s">
        <v>781</v>
      </c>
      <c r="G683" s="217" t="s">
        <v>140</v>
      </c>
      <c r="H683" s="218">
        <v>17</v>
      </c>
      <c r="I683" s="219"/>
      <c r="J683" s="220">
        <f>ROUND(I683*H683,2)</f>
        <v>0</v>
      </c>
      <c r="K683" s="216" t="s">
        <v>123</v>
      </c>
      <c r="L683" s="44"/>
      <c r="M683" s="221" t="s">
        <v>1</v>
      </c>
      <c r="N683" s="222" t="s">
        <v>38</v>
      </c>
      <c r="O683" s="91"/>
      <c r="P683" s="223">
        <f>O683*H683</f>
        <v>0</v>
      </c>
      <c r="Q683" s="223">
        <v>0</v>
      </c>
      <c r="R683" s="223">
        <f>Q683*H683</f>
        <v>0</v>
      </c>
      <c r="S683" s="223">
        <v>0</v>
      </c>
      <c r="T683" s="224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225" t="s">
        <v>289</v>
      </c>
      <c r="AT683" s="225" t="s">
        <v>119</v>
      </c>
      <c r="AU683" s="225" t="s">
        <v>83</v>
      </c>
      <c r="AY683" s="17" t="s">
        <v>117</v>
      </c>
      <c r="BE683" s="226">
        <f>IF(N683="základní",J683,0)</f>
        <v>0</v>
      </c>
      <c r="BF683" s="226">
        <f>IF(N683="snížená",J683,0)</f>
        <v>0</v>
      </c>
      <c r="BG683" s="226">
        <f>IF(N683="zákl. přenesená",J683,0)</f>
        <v>0</v>
      </c>
      <c r="BH683" s="226">
        <f>IF(N683="sníž. přenesená",J683,0)</f>
        <v>0</v>
      </c>
      <c r="BI683" s="226">
        <f>IF(N683="nulová",J683,0)</f>
        <v>0</v>
      </c>
      <c r="BJ683" s="17" t="s">
        <v>81</v>
      </c>
      <c r="BK683" s="226">
        <f>ROUND(I683*H683,2)</f>
        <v>0</v>
      </c>
      <c r="BL683" s="17" t="s">
        <v>289</v>
      </c>
      <c r="BM683" s="225" t="s">
        <v>782</v>
      </c>
    </row>
    <row r="684" s="2" customFormat="1">
      <c r="A684" s="38"/>
      <c r="B684" s="39"/>
      <c r="C684" s="40"/>
      <c r="D684" s="227" t="s">
        <v>125</v>
      </c>
      <c r="E684" s="40"/>
      <c r="F684" s="228" t="s">
        <v>783</v>
      </c>
      <c r="G684" s="40"/>
      <c r="H684" s="40"/>
      <c r="I684" s="229"/>
      <c r="J684" s="40"/>
      <c r="K684" s="40"/>
      <c r="L684" s="44"/>
      <c r="M684" s="230"/>
      <c r="N684" s="231"/>
      <c r="O684" s="91"/>
      <c r="P684" s="91"/>
      <c r="Q684" s="91"/>
      <c r="R684" s="91"/>
      <c r="S684" s="91"/>
      <c r="T684" s="92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T684" s="17" t="s">
        <v>125</v>
      </c>
      <c r="AU684" s="17" t="s">
        <v>83</v>
      </c>
    </row>
    <row r="685" s="2" customFormat="1">
      <c r="A685" s="38"/>
      <c r="B685" s="39"/>
      <c r="C685" s="40"/>
      <c r="D685" s="232" t="s">
        <v>127</v>
      </c>
      <c r="E685" s="40"/>
      <c r="F685" s="233" t="s">
        <v>784</v>
      </c>
      <c r="G685" s="40"/>
      <c r="H685" s="40"/>
      <c r="I685" s="229"/>
      <c r="J685" s="40"/>
      <c r="K685" s="40"/>
      <c r="L685" s="44"/>
      <c r="M685" s="230"/>
      <c r="N685" s="231"/>
      <c r="O685" s="91"/>
      <c r="P685" s="91"/>
      <c r="Q685" s="91"/>
      <c r="R685" s="91"/>
      <c r="S685" s="91"/>
      <c r="T685" s="92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T685" s="17" t="s">
        <v>127</v>
      </c>
      <c r="AU685" s="17" t="s">
        <v>83</v>
      </c>
    </row>
    <row r="686" s="13" customFormat="1">
      <c r="A686" s="13"/>
      <c r="B686" s="234"/>
      <c r="C686" s="235"/>
      <c r="D686" s="227" t="s">
        <v>129</v>
      </c>
      <c r="E686" s="236" t="s">
        <v>1</v>
      </c>
      <c r="F686" s="237" t="s">
        <v>217</v>
      </c>
      <c r="G686" s="235"/>
      <c r="H686" s="238">
        <v>17</v>
      </c>
      <c r="I686" s="239"/>
      <c r="J686" s="235"/>
      <c r="K686" s="235"/>
      <c r="L686" s="240"/>
      <c r="M686" s="241"/>
      <c r="N686" s="242"/>
      <c r="O686" s="242"/>
      <c r="P686" s="242"/>
      <c r="Q686" s="242"/>
      <c r="R686" s="242"/>
      <c r="S686" s="242"/>
      <c r="T686" s="24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4" t="s">
        <v>129</v>
      </c>
      <c r="AU686" s="244" t="s">
        <v>83</v>
      </c>
      <c r="AV686" s="13" t="s">
        <v>83</v>
      </c>
      <c r="AW686" s="13" t="s">
        <v>30</v>
      </c>
      <c r="AX686" s="13" t="s">
        <v>73</v>
      </c>
      <c r="AY686" s="244" t="s">
        <v>117</v>
      </c>
    </row>
    <row r="687" s="14" customFormat="1">
      <c r="A687" s="14"/>
      <c r="B687" s="245"/>
      <c r="C687" s="246"/>
      <c r="D687" s="227" t="s">
        <v>129</v>
      </c>
      <c r="E687" s="247" t="s">
        <v>1</v>
      </c>
      <c r="F687" s="248" t="s">
        <v>131</v>
      </c>
      <c r="G687" s="246"/>
      <c r="H687" s="249">
        <v>17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129</v>
      </c>
      <c r="AU687" s="255" t="s">
        <v>83</v>
      </c>
      <c r="AV687" s="14" t="s">
        <v>124</v>
      </c>
      <c r="AW687" s="14" t="s">
        <v>30</v>
      </c>
      <c r="AX687" s="14" t="s">
        <v>81</v>
      </c>
      <c r="AY687" s="255" t="s">
        <v>117</v>
      </c>
    </row>
    <row r="688" s="2" customFormat="1" ht="33" customHeight="1">
      <c r="A688" s="38"/>
      <c r="B688" s="39"/>
      <c r="C688" s="214" t="s">
        <v>785</v>
      </c>
      <c r="D688" s="214" t="s">
        <v>119</v>
      </c>
      <c r="E688" s="215" t="s">
        <v>786</v>
      </c>
      <c r="F688" s="216" t="s">
        <v>787</v>
      </c>
      <c r="G688" s="217" t="s">
        <v>140</v>
      </c>
      <c r="H688" s="218">
        <v>15</v>
      </c>
      <c r="I688" s="219"/>
      <c r="J688" s="220">
        <f>ROUND(I688*H688,2)</f>
        <v>0</v>
      </c>
      <c r="K688" s="216" t="s">
        <v>123</v>
      </c>
      <c r="L688" s="44"/>
      <c r="M688" s="221" t="s">
        <v>1</v>
      </c>
      <c r="N688" s="222" t="s">
        <v>38</v>
      </c>
      <c r="O688" s="91"/>
      <c r="P688" s="223">
        <f>O688*H688</f>
        <v>0</v>
      </c>
      <c r="Q688" s="223">
        <v>0</v>
      </c>
      <c r="R688" s="223">
        <f>Q688*H688</f>
        <v>0</v>
      </c>
      <c r="S688" s="223">
        <v>0</v>
      </c>
      <c r="T688" s="224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25" t="s">
        <v>289</v>
      </c>
      <c r="AT688" s="225" t="s">
        <v>119</v>
      </c>
      <c r="AU688" s="225" t="s">
        <v>83</v>
      </c>
      <c r="AY688" s="17" t="s">
        <v>117</v>
      </c>
      <c r="BE688" s="226">
        <f>IF(N688="základní",J688,0)</f>
        <v>0</v>
      </c>
      <c r="BF688" s="226">
        <f>IF(N688="snížená",J688,0)</f>
        <v>0</v>
      </c>
      <c r="BG688" s="226">
        <f>IF(N688="zákl. přenesená",J688,0)</f>
        <v>0</v>
      </c>
      <c r="BH688" s="226">
        <f>IF(N688="sníž. přenesená",J688,0)</f>
        <v>0</v>
      </c>
      <c r="BI688" s="226">
        <f>IF(N688="nulová",J688,0)</f>
        <v>0</v>
      </c>
      <c r="BJ688" s="17" t="s">
        <v>81</v>
      </c>
      <c r="BK688" s="226">
        <f>ROUND(I688*H688,2)</f>
        <v>0</v>
      </c>
      <c r="BL688" s="17" t="s">
        <v>289</v>
      </c>
      <c r="BM688" s="225" t="s">
        <v>788</v>
      </c>
    </row>
    <row r="689" s="2" customFormat="1">
      <c r="A689" s="38"/>
      <c r="B689" s="39"/>
      <c r="C689" s="40"/>
      <c r="D689" s="227" t="s">
        <v>125</v>
      </c>
      <c r="E689" s="40"/>
      <c r="F689" s="228" t="s">
        <v>789</v>
      </c>
      <c r="G689" s="40"/>
      <c r="H689" s="40"/>
      <c r="I689" s="229"/>
      <c r="J689" s="40"/>
      <c r="K689" s="40"/>
      <c r="L689" s="44"/>
      <c r="M689" s="230"/>
      <c r="N689" s="231"/>
      <c r="O689" s="91"/>
      <c r="P689" s="91"/>
      <c r="Q689" s="91"/>
      <c r="R689" s="91"/>
      <c r="S689" s="91"/>
      <c r="T689" s="92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T689" s="17" t="s">
        <v>125</v>
      </c>
      <c r="AU689" s="17" t="s">
        <v>83</v>
      </c>
    </row>
    <row r="690" s="2" customFormat="1">
      <c r="A690" s="38"/>
      <c r="B690" s="39"/>
      <c r="C690" s="40"/>
      <c r="D690" s="232" t="s">
        <v>127</v>
      </c>
      <c r="E690" s="40"/>
      <c r="F690" s="233" t="s">
        <v>790</v>
      </c>
      <c r="G690" s="40"/>
      <c r="H690" s="40"/>
      <c r="I690" s="229"/>
      <c r="J690" s="40"/>
      <c r="K690" s="40"/>
      <c r="L690" s="44"/>
      <c r="M690" s="230"/>
      <c r="N690" s="231"/>
      <c r="O690" s="91"/>
      <c r="P690" s="91"/>
      <c r="Q690" s="91"/>
      <c r="R690" s="91"/>
      <c r="S690" s="91"/>
      <c r="T690" s="92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T690" s="17" t="s">
        <v>127</v>
      </c>
      <c r="AU690" s="17" t="s">
        <v>83</v>
      </c>
    </row>
    <row r="691" s="13" customFormat="1">
      <c r="A691" s="13"/>
      <c r="B691" s="234"/>
      <c r="C691" s="235"/>
      <c r="D691" s="227" t="s">
        <v>129</v>
      </c>
      <c r="E691" s="236" t="s">
        <v>1</v>
      </c>
      <c r="F691" s="237" t="s">
        <v>8</v>
      </c>
      <c r="G691" s="235"/>
      <c r="H691" s="238">
        <v>15</v>
      </c>
      <c r="I691" s="239"/>
      <c r="J691" s="235"/>
      <c r="K691" s="235"/>
      <c r="L691" s="240"/>
      <c r="M691" s="241"/>
      <c r="N691" s="242"/>
      <c r="O691" s="242"/>
      <c r="P691" s="242"/>
      <c r="Q691" s="242"/>
      <c r="R691" s="242"/>
      <c r="S691" s="242"/>
      <c r="T691" s="24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4" t="s">
        <v>129</v>
      </c>
      <c r="AU691" s="244" t="s">
        <v>83</v>
      </c>
      <c r="AV691" s="13" t="s">
        <v>83</v>
      </c>
      <c r="AW691" s="13" t="s">
        <v>30</v>
      </c>
      <c r="AX691" s="13" t="s">
        <v>73</v>
      </c>
      <c r="AY691" s="244" t="s">
        <v>117</v>
      </c>
    </row>
    <row r="692" s="14" customFormat="1">
      <c r="A692" s="14"/>
      <c r="B692" s="245"/>
      <c r="C692" s="246"/>
      <c r="D692" s="227" t="s">
        <v>129</v>
      </c>
      <c r="E692" s="247" t="s">
        <v>1</v>
      </c>
      <c r="F692" s="248" t="s">
        <v>131</v>
      </c>
      <c r="G692" s="246"/>
      <c r="H692" s="249">
        <v>15</v>
      </c>
      <c r="I692" s="250"/>
      <c r="J692" s="246"/>
      <c r="K692" s="246"/>
      <c r="L692" s="251"/>
      <c r="M692" s="252"/>
      <c r="N692" s="253"/>
      <c r="O692" s="253"/>
      <c r="P692" s="253"/>
      <c r="Q692" s="253"/>
      <c r="R692" s="253"/>
      <c r="S692" s="253"/>
      <c r="T692" s="25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5" t="s">
        <v>129</v>
      </c>
      <c r="AU692" s="255" t="s">
        <v>83</v>
      </c>
      <c r="AV692" s="14" t="s">
        <v>124</v>
      </c>
      <c r="AW692" s="14" t="s">
        <v>30</v>
      </c>
      <c r="AX692" s="14" t="s">
        <v>81</v>
      </c>
      <c r="AY692" s="255" t="s">
        <v>117</v>
      </c>
    </row>
    <row r="693" s="2" customFormat="1" ht="21.75" customHeight="1">
      <c r="A693" s="38"/>
      <c r="B693" s="39"/>
      <c r="C693" s="256" t="s">
        <v>485</v>
      </c>
      <c r="D693" s="256" t="s">
        <v>203</v>
      </c>
      <c r="E693" s="257" t="s">
        <v>791</v>
      </c>
      <c r="F693" s="258" t="s">
        <v>792</v>
      </c>
      <c r="G693" s="259" t="s">
        <v>140</v>
      </c>
      <c r="H693" s="260">
        <v>16.5</v>
      </c>
      <c r="I693" s="261"/>
      <c r="J693" s="262">
        <f>ROUND(I693*H693,2)</f>
        <v>0</v>
      </c>
      <c r="K693" s="258" t="s">
        <v>123</v>
      </c>
      <c r="L693" s="263"/>
      <c r="M693" s="264" t="s">
        <v>1</v>
      </c>
      <c r="N693" s="265" t="s">
        <v>38</v>
      </c>
      <c r="O693" s="91"/>
      <c r="P693" s="223">
        <f>O693*H693</f>
        <v>0</v>
      </c>
      <c r="Q693" s="223">
        <v>0.0031800000000000001</v>
      </c>
      <c r="R693" s="223">
        <f>Q693*H693</f>
        <v>0.052470000000000003</v>
      </c>
      <c r="S693" s="223">
        <v>0</v>
      </c>
      <c r="T693" s="224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25" t="s">
        <v>325</v>
      </c>
      <c r="AT693" s="225" t="s">
        <v>203</v>
      </c>
      <c r="AU693" s="225" t="s">
        <v>83</v>
      </c>
      <c r="AY693" s="17" t="s">
        <v>117</v>
      </c>
      <c r="BE693" s="226">
        <f>IF(N693="základní",J693,0)</f>
        <v>0</v>
      </c>
      <c r="BF693" s="226">
        <f>IF(N693="snížená",J693,0)</f>
        <v>0</v>
      </c>
      <c r="BG693" s="226">
        <f>IF(N693="zákl. přenesená",J693,0)</f>
        <v>0</v>
      </c>
      <c r="BH693" s="226">
        <f>IF(N693="sníž. přenesená",J693,0)</f>
        <v>0</v>
      </c>
      <c r="BI693" s="226">
        <f>IF(N693="nulová",J693,0)</f>
        <v>0</v>
      </c>
      <c r="BJ693" s="17" t="s">
        <v>81</v>
      </c>
      <c r="BK693" s="226">
        <f>ROUND(I693*H693,2)</f>
        <v>0</v>
      </c>
      <c r="BL693" s="17" t="s">
        <v>289</v>
      </c>
      <c r="BM693" s="225" t="s">
        <v>793</v>
      </c>
    </row>
    <row r="694" s="2" customFormat="1">
      <c r="A694" s="38"/>
      <c r="B694" s="39"/>
      <c r="C694" s="40"/>
      <c r="D694" s="227" t="s">
        <v>125</v>
      </c>
      <c r="E694" s="40"/>
      <c r="F694" s="228" t="s">
        <v>792</v>
      </c>
      <c r="G694" s="40"/>
      <c r="H694" s="40"/>
      <c r="I694" s="229"/>
      <c r="J694" s="40"/>
      <c r="K694" s="40"/>
      <c r="L694" s="44"/>
      <c r="M694" s="230"/>
      <c r="N694" s="231"/>
      <c r="O694" s="91"/>
      <c r="P694" s="91"/>
      <c r="Q694" s="91"/>
      <c r="R694" s="91"/>
      <c r="S694" s="91"/>
      <c r="T694" s="92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T694" s="17" t="s">
        <v>125</v>
      </c>
      <c r="AU694" s="17" t="s">
        <v>83</v>
      </c>
    </row>
    <row r="695" s="13" customFormat="1">
      <c r="A695" s="13"/>
      <c r="B695" s="234"/>
      <c r="C695" s="235"/>
      <c r="D695" s="227" t="s">
        <v>129</v>
      </c>
      <c r="E695" s="236" t="s">
        <v>1</v>
      </c>
      <c r="F695" s="237" t="s">
        <v>794</v>
      </c>
      <c r="G695" s="235"/>
      <c r="H695" s="238">
        <v>16.5</v>
      </c>
      <c r="I695" s="239"/>
      <c r="J695" s="235"/>
      <c r="K695" s="235"/>
      <c r="L695" s="240"/>
      <c r="M695" s="241"/>
      <c r="N695" s="242"/>
      <c r="O695" s="242"/>
      <c r="P695" s="242"/>
      <c r="Q695" s="242"/>
      <c r="R695" s="242"/>
      <c r="S695" s="242"/>
      <c r="T695" s="24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4" t="s">
        <v>129</v>
      </c>
      <c r="AU695" s="244" t="s">
        <v>83</v>
      </c>
      <c r="AV695" s="13" t="s">
        <v>83</v>
      </c>
      <c r="AW695" s="13" t="s">
        <v>30</v>
      </c>
      <c r="AX695" s="13" t="s">
        <v>73</v>
      </c>
      <c r="AY695" s="244" t="s">
        <v>117</v>
      </c>
    </row>
    <row r="696" s="14" customFormat="1">
      <c r="A696" s="14"/>
      <c r="B696" s="245"/>
      <c r="C696" s="246"/>
      <c r="D696" s="227" t="s">
        <v>129</v>
      </c>
      <c r="E696" s="247" t="s">
        <v>1</v>
      </c>
      <c r="F696" s="248" t="s">
        <v>131</v>
      </c>
      <c r="G696" s="246"/>
      <c r="H696" s="249">
        <v>16.5</v>
      </c>
      <c r="I696" s="250"/>
      <c r="J696" s="246"/>
      <c r="K696" s="246"/>
      <c r="L696" s="251"/>
      <c r="M696" s="252"/>
      <c r="N696" s="253"/>
      <c r="O696" s="253"/>
      <c r="P696" s="253"/>
      <c r="Q696" s="253"/>
      <c r="R696" s="253"/>
      <c r="S696" s="253"/>
      <c r="T696" s="25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5" t="s">
        <v>129</v>
      </c>
      <c r="AU696" s="255" t="s">
        <v>83</v>
      </c>
      <c r="AV696" s="14" t="s">
        <v>124</v>
      </c>
      <c r="AW696" s="14" t="s">
        <v>30</v>
      </c>
      <c r="AX696" s="14" t="s">
        <v>81</v>
      </c>
      <c r="AY696" s="255" t="s">
        <v>117</v>
      </c>
    </row>
    <row r="697" s="2" customFormat="1" ht="24.15" customHeight="1">
      <c r="A697" s="38"/>
      <c r="B697" s="39"/>
      <c r="C697" s="214" t="s">
        <v>795</v>
      </c>
      <c r="D697" s="214" t="s">
        <v>119</v>
      </c>
      <c r="E697" s="215" t="s">
        <v>796</v>
      </c>
      <c r="F697" s="216" t="s">
        <v>797</v>
      </c>
      <c r="G697" s="217" t="s">
        <v>140</v>
      </c>
      <c r="H697" s="218">
        <v>15</v>
      </c>
      <c r="I697" s="219"/>
      <c r="J697" s="220">
        <f>ROUND(I697*H697,2)</f>
        <v>0</v>
      </c>
      <c r="K697" s="216" t="s">
        <v>123</v>
      </c>
      <c r="L697" s="44"/>
      <c r="M697" s="221" t="s">
        <v>1</v>
      </c>
      <c r="N697" s="222" t="s">
        <v>38</v>
      </c>
      <c r="O697" s="91"/>
      <c r="P697" s="223">
        <f>O697*H697</f>
        <v>0</v>
      </c>
      <c r="Q697" s="223">
        <v>0</v>
      </c>
      <c r="R697" s="223">
        <f>Q697*H697</f>
        <v>0</v>
      </c>
      <c r="S697" s="223">
        <v>0</v>
      </c>
      <c r="T697" s="224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25" t="s">
        <v>289</v>
      </c>
      <c r="AT697" s="225" t="s">
        <v>119</v>
      </c>
      <c r="AU697" s="225" t="s">
        <v>83</v>
      </c>
      <c r="AY697" s="17" t="s">
        <v>117</v>
      </c>
      <c r="BE697" s="226">
        <f>IF(N697="základní",J697,0)</f>
        <v>0</v>
      </c>
      <c r="BF697" s="226">
        <f>IF(N697="snížená",J697,0)</f>
        <v>0</v>
      </c>
      <c r="BG697" s="226">
        <f>IF(N697="zákl. přenesená",J697,0)</f>
        <v>0</v>
      </c>
      <c r="BH697" s="226">
        <f>IF(N697="sníž. přenesená",J697,0)</f>
        <v>0</v>
      </c>
      <c r="BI697" s="226">
        <f>IF(N697="nulová",J697,0)</f>
        <v>0</v>
      </c>
      <c r="BJ697" s="17" t="s">
        <v>81</v>
      </c>
      <c r="BK697" s="226">
        <f>ROUND(I697*H697,2)</f>
        <v>0</v>
      </c>
      <c r="BL697" s="17" t="s">
        <v>289</v>
      </c>
      <c r="BM697" s="225" t="s">
        <v>798</v>
      </c>
    </row>
    <row r="698" s="2" customFormat="1">
      <c r="A698" s="38"/>
      <c r="B698" s="39"/>
      <c r="C698" s="40"/>
      <c r="D698" s="227" t="s">
        <v>125</v>
      </c>
      <c r="E698" s="40"/>
      <c r="F698" s="228" t="s">
        <v>797</v>
      </c>
      <c r="G698" s="40"/>
      <c r="H698" s="40"/>
      <c r="I698" s="229"/>
      <c r="J698" s="40"/>
      <c r="K698" s="40"/>
      <c r="L698" s="44"/>
      <c r="M698" s="230"/>
      <c r="N698" s="231"/>
      <c r="O698" s="91"/>
      <c r="P698" s="91"/>
      <c r="Q698" s="91"/>
      <c r="R698" s="91"/>
      <c r="S698" s="91"/>
      <c r="T698" s="92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T698" s="17" t="s">
        <v>125</v>
      </c>
      <c r="AU698" s="17" t="s">
        <v>83</v>
      </c>
    </row>
    <row r="699" s="2" customFormat="1">
      <c r="A699" s="38"/>
      <c r="B699" s="39"/>
      <c r="C699" s="40"/>
      <c r="D699" s="232" t="s">
        <v>127</v>
      </c>
      <c r="E699" s="40"/>
      <c r="F699" s="233" t="s">
        <v>799</v>
      </c>
      <c r="G699" s="40"/>
      <c r="H699" s="40"/>
      <c r="I699" s="229"/>
      <c r="J699" s="40"/>
      <c r="K699" s="40"/>
      <c r="L699" s="44"/>
      <c r="M699" s="230"/>
      <c r="N699" s="231"/>
      <c r="O699" s="91"/>
      <c r="P699" s="91"/>
      <c r="Q699" s="91"/>
      <c r="R699" s="91"/>
      <c r="S699" s="91"/>
      <c r="T699" s="92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T699" s="17" t="s">
        <v>127</v>
      </c>
      <c r="AU699" s="17" t="s">
        <v>83</v>
      </c>
    </row>
    <row r="700" s="2" customFormat="1" ht="16.5" customHeight="1">
      <c r="A700" s="38"/>
      <c r="B700" s="39"/>
      <c r="C700" s="214" t="s">
        <v>491</v>
      </c>
      <c r="D700" s="214" t="s">
        <v>119</v>
      </c>
      <c r="E700" s="215" t="s">
        <v>800</v>
      </c>
      <c r="F700" s="216" t="s">
        <v>801</v>
      </c>
      <c r="G700" s="217" t="s">
        <v>140</v>
      </c>
      <c r="H700" s="218">
        <v>64</v>
      </c>
      <c r="I700" s="219"/>
      <c r="J700" s="220">
        <f>ROUND(I700*H700,2)</f>
        <v>0</v>
      </c>
      <c r="K700" s="216" t="s">
        <v>123</v>
      </c>
      <c r="L700" s="44"/>
      <c r="M700" s="221" t="s">
        <v>1</v>
      </c>
      <c r="N700" s="222" t="s">
        <v>38</v>
      </c>
      <c r="O700" s="91"/>
      <c r="P700" s="223">
        <f>O700*H700</f>
        <v>0</v>
      </c>
      <c r="Q700" s="223">
        <v>0</v>
      </c>
      <c r="R700" s="223">
        <f>Q700*H700</f>
        <v>0</v>
      </c>
      <c r="S700" s="223">
        <v>0</v>
      </c>
      <c r="T700" s="224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25" t="s">
        <v>289</v>
      </c>
      <c r="AT700" s="225" t="s">
        <v>119</v>
      </c>
      <c r="AU700" s="225" t="s">
        <v>83</v>
      </c>
      <c r="AY700" s="17" t="s">
        <v>117</v>
      </c>
      <c r="BE700" s="226">
        <f>IF(N700="základní",J700,0)</f>
        <v>0</v>
      </c>
      <c r="BF700" s="226">
        <f>IF(N700="snížená",J700,0)</f>
        <v>0</v>
      </c>
      <c r="BG700" s="226">
        <f>IF(N700="zákl. přenesená",J700,0)</f>
        <v>0</v>
      </c>
      <c r="BH700" s="226">
        <f>IF(N700="sníž. přenesená",J700,0)</f>
        <v>0</v>
      </c>
      <c r="BI700" s="226">
        <f>IF(N700="nulová",J700,0)</f>
        <v>0</v>
      </c>
      <c r="BJ700" s="17" t="s">
        <v>81</v>
      </c>
      <c r="BK700" s="226">
        <f>ROUND(I700*H700,2)</f>
        <v>0</v>
      </c>
      <c r="BL700" s="17" t="s">
        <v>289</v>
      </c>
      <c r="BM700" s="225" t="s">
        <v>802</v>
      </c>
    </row>
    <row r="701" s="2" customFormat="1">
      <c r="A701" s="38"/>
      <c r="B701" s="39"/>
      <c r="C701" s="40"/>
      <c r="D701" s="227" t="s">
        <v>125</v>
      </c>
      <c r="E701" s="40"/>
      <c r="F701" s="228" t="s">
        <v>803</v>
      </c>
      <c r="G701" s="40"/>
      <c r="H701" s="40"/>
      <c r="I701" s="229"/>
      <c r="J701" s="40"/>
      <c r="K701" s="40"/>
      <c r="L701" s="44"/>
      <c r="M701" s="230"/>
      <c r="N701" s="231"/>
      <c r="O701" s="91"/>
      <c r="P701" s="91"/>
      <c r="Q701" s="91"/>
      <c r="R701" s="91"/>
      <c r="S701" s="91"/>
      <c r="T701" s="92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T701" s="17" t="s">
        <v>125</v>
      </c>
      <c r="AU701" s="17" t="s">
        <v>83</v>
      </c>
    </row>
    <row r="702" s="2" customFormat="1">
      <c r="A702" s="38"/>
      <c r="B702" s="39"/>
      <c r="C702" s="40"/>
      <c r="D702" s="232" t="s">
        <v>127</v>
      </c>
      <c r="E702" s="40"/>
      <c r="F702" s="233" t="s">
        <v>804</v>
      </c>
      <c r="G702" s="40"/>
      <c r="H702" s="40"/>
      <c r="I702" s="229"/>
      <c r="J702" s="40"/>
      <c r="K702" s="40"/>
      <c r="L702" s="44"/>
      <c r="M702" s="230"/>
      <c r="N702" s="231"/>
      <c r="O702" s="91"/>
      <c r="P702" s="91"/>
      <c r="Q702" s="91"/>
      <c r="R702" s="91"/>
      <c r="S702" s="91"/>
      <c r="T702" s="92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T702" s="17" t="s">
        <v>127</v>
      </c>
      <c r="AU702" s="17" t="s">
        <v>83</v>
      </c>
    </row>
    <row r="703" s="13" customFormat="1">
      <c r="A703" s="13"/>
      <c r="B703" s="234"/>
      <c r="C703" s="235"/>
      <c r="D703" s="227" t="s">
        <v>129</v>
      </c>
      <c r="E703" s="236" t="s">
        <v>1</v>
      </c>
      <c r="F703" s="237" t="s">
        <v>805</v>
      </c>
      <c r="G703" s="235"/>
      <c r="H703" s="238">
        <v>64</v>
      </c>
      <c r="I703" s="239"/>
      <c r="J703" s="235"/>
      <c r="K703" s="235"/>
      <c r="L703" s="240"/>
      <c r="M703" s="241"/>
      <c r="N703" s="242"/>
      <c r="O703" s="242"/>
      <c r="P703" s="242"/>
      <c r="Q703" s="242"/>
      <c r="R703" s="242"/>
      <c r="S703" s="242"/>
      <c r="T703" s="24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4" t="s">
        <v>129</v>
      </c>
      <c r="AU703" s="244" t="s">
        <v>83</v>
      </c>
      <c r="AV703" s="13" t="s">
        <v>83</v>
      </c>
      <c r="AW703" s="13" t="s">
        <v>30</v>
      </c>
      <c r="AX703" s="13" t="s">
        <v>73</v>
      </c>
      <c r="AY703" s="244" t="s">
        <v>117</v>
      </c>
    </row>
    <row r="704" s="14" customFormat="1">
      <c r="A704" s="14"/>
      <c r="B704" s="245"/>
      <c r="C704" s="246"/>
      <c r="D704" s="227" t="s">
        <v>129</v>
      </c>
      <c r="E704" s="247" t="s">
        <v>1</v>
      </c>
      <c r="F704" s="248" t="s">
        <v>131</v>
      </c>
      <c r="G704" s="246"/>
      <c r="H704" s="249">
        <v>64</v>
      </c>
      <c r="I704" s="250"/>
      <c r="J704" s="246"/>
      <c r="K704" s="246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129</v>
      </c>
      <c r="AU704" s="255" t="s">
        <v>83</v>
      </c>
      <c r="AV704" s="14" t="s">
        <v>124</v>
      </c>
      <c r="AW704" s="14" t="s">
        <v>30</v>
      </c>
      <c r="AX704" s="14" t="s">
        <v>81</v>
      </c>
      <c r="AY704" s="255" t="s">
        <v>117</v>
      </c>
    </row>
    <row r="705" s="2" customFormat="1" ht="24.15" customHeight="1">
      <c r="A705" s="38"/>
      <c r="B705" s="39"/>
      <c r="C705" s="214" t="s">
        <v>806</v>
      </c>
      <c r="D705" s="214" t="s">
        <v>119</v>
      </c>
      <c r="E705" s="215" t="s">
        <v>807</v>
      </c>
      <c r="F705" s="216" t="s">
        <v>808</v>
      </c>
      <c r="G705" s="217" t="s">
        <v>140</v>
      </c>
      <c r="H705" s="218">
        <v>153</v>
      </c>
      <c r="I705" s="219"/>
      <c r="J705" s="220">
        <f>ROUND(I705*H705,2)</f>
        <v>0</v>
      </c>
      <c r="K705" s="216" t="s">
        <v>123</v>
      </c>
      <c r="L705" s="44"/>
      <c r="M705" s="221" t="s">
        <v>1</v>
      </c>
      <c r="N705" s="222" t="s">
        <v>38</v>
      </c>
      <c r="O705" s="91"/>
      <c r="P705" s="223">
        <f>O705*H705</f>
        <v>0</v>
      </c>
      <c r="Q705" s="223">
        <v>0</v>
      </c>
      <c r="R705" s="223">
        <f>Q705*H705</f>
        <v>0</v>
      </c>
      <c r="S705" s="223">
        <v>0</v>
      </c>
      <c r="T705" s="224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225" t="s">
        <v>289</v>
      </c>
      <c r="AT705" s="225" t="s">
        <v>119</v>
      </c>
      <c r="AU705" s="225" t="s">
        <v>83</v>
      </c>
      <c r="AY705" s="17" t="s">
        <v>117</v>
      </c>
      <c r="BE705" s="226">
        <f>IF(N705="základní",J705,0)</f>
        <v>0</v>
      </c>
      <c r="BF705" s="226">
        <f>IF(N705="snížená",J705,0)</f>
        <v>0</v>
      </c>
      <c r="BG705" s="226">
        <f>IF(N705="zákl. přenesená",J705,0)</f>
        <v>0</v>
      </c>
      <c r="BH705" s="226">
        <f>IF(N705="sníž. přenesená",J705,0)</f>
        <v>0</v>
      </c>
      <c r="BI705" s="226">
        <f>IF(N705="nulová",J705,0)</f>
        <v>0</v>
      </c>
      <c r="BJ705" s="17" t="s">
        <v>81</v>
      </c>
      <c r="BK705" s="226">
        <f>ROUND(I705*H705,2)</f>
        <v>0</v>
      </c>
      <c r="BL705" s="17" t="s">
        <v>289</v>
      </c>
      <c r="BM705" s="225" t="s">
        <v>809</v>
      </c>
    </row>
    <row r="706" s="2" customFormat="1">
      <c r="A706" s="38"/>
      <c r="B706" s="39"/>
      <c r="C706" s="40"/>
      <c r="D706" s="227" t="s">
        <v>125</v>
      </c>
      <c r="E706" s="40"/>
      <c r="F706" s="228" t="s">
        <v>810</v>
      </c>
      <c r="G706" s="40"/>
      <c r="H706" s="40"/>
      <c r="I706" s="229"/>
      <c r="J706" s="40"/>
      <c r="K706" s="40"/>
      <c r="L706" s="44"/>
      <c r="M706" s="230"/>
      <c r="N706" s="231"/>
      <c r="O706" s="91"/>
      <c r="P706" s="91"/>
      <c r="Q706" s="91"/>
      <c r="R706" s="91"/>
      <c r="S706" s="91"/>
      <c r="T706" s="92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T706" s="17" t="s">
        <v>125</v>
      </c>
      <c r="AU706" s="17" t="s">
        <v>83</v>
      </c>
    </row>
    <row r="707" s="2" customFormat="1">
      <c r="A707" s="38"/>
      <c r="B707" s="39"/>
      <c r="C707" s="40"/>
      <c r="D707" s="232" t="s">
        <v>127</v>
      </c>
      <c r="E707" s="40"/>
      <c r="F707" s="233" t="s">
        <v>811</v>
      </c>
      <c r="G707" s="40"/>
      <c r="H707" s="40"/>
      <c r="I707" s="229"/>
      <c r="J707" s="40"/>
      <c r="K707" s="40"/>
      <c r="L707" s="44"/>
      <c r="M707" s="230"/>
      <c r="N707" s="231"/>
      <c r="O707" s="91"/>
      <c r="P707" s="91"/>
      <c r="Q707" s="91"/>
      <c r="R707" s="91"/>
      <c r="S707" s="91"/>
      <c r="T707" s="92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T707" s="17" t="s">
        <v>127</v>
      </c>
      <c r="AU707" s="17" t="s">
        <v>83</v>
      </c>
    </row>
    <row r="708" s="15" customFormat="1">
      <c r="A708" s="15"/>
      <c r="B708" s="267"/>
      <c r="C708" s="268"/>
      <c r="D708" s="227" t="s">
        <v>129</v>
      </c>
      <c r="E708" s="269" t="s">
        <v>1</v>
      </c>
      <c r="F708" s="270" t="s">
        <v>812</v>
      </c>
      <c r="G708" s="268"/>
      <c r="H708" s="269" t="s">
        <v>1</v>
      </c>
      <c r="I708" s="271"/>
      <c r="J708" s="268"/>
      <c r="K708" s="268"/>
      <c r="L708" s="272"/>
      <c r="M708" s="273"/>
      <c r="N708" s="274"/>
      <c r="O708" s="274"/>
      <c r="P708" s="274"/>
      <c r="Q708" s="274"/>
      <c r="R708" s="274"/>
      <c r="S708" s="274"/>
      <c r="T708" s="27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76" t="s">
        <v>129</v>
      </c>
      <c r="AU708" s="276" t="s">
        <v>83</v>
      </c>
      <c r="AV708" s="15" t="s">
        <v>81</v>
      </c>
      <c r="AW708" s="15" t="s">
        <v>30</v>
      </c>
      <c r="AX708" s="15" t="s">
        <v>73</v>
      </c>
      <c r="AY708" s="276" t="s">
        <v>117</v>
      </c>
    </row>
    <row r="709" s="13" customFormat="1">
      <c r="A709" s="13"/>
      <c r="B709" s="234"/>
      <c r="C709" s="235"/>
      <c r="D709" s="227" t="s">
        <v>129</v>
      </c>
      <c r="E709" s="236" t="s">
        <v>1</v>
      </c>
      <c r="F709" s="237" t="s">
        <v>813</v>
      </c>
      <c r="G709" s="235"/>
      <c r="H709" s="238">
        <v>153</v>
      </c>
      <c r="I709" s="239"/>
      <c r="J709" s="235"/>
      <c r="K709" s="235"/>
      <c r="L709" s="240"/>
      <c r="M709" s="241"/>
      <c r="N709" s="242"/>
      <c r="O709" s="242"/>
      <c r="P709" s="242"/>
      <c r="Q709" s="242"/>
      <c r="R709" s="242"/>
      <c r="S709" s="242"/>
      <c r="T709" s="24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4" t="s">
        <v>129</v>
      </c>
      <c r="AU709" s="244" t="s">
        <v>83</v>
      </c>
      <c r="AV709" s="13" t="s">
        <v>83</v>
      </c>
      <c r="AW709" s="13" t="s">
        <v>30</v>
      </c>
      <c r="AX709" s="13" t="s">
        <v>73</v>
      </c>
      <c r="AY709" s="244" t="s">
        <v>117</v>
      </c>
    </row>
    <row r="710" s="14" customFormat="1">
      <c r="A710" s="14"/>
      <c r="B710" s="245"/>
      <c r="C710" s="246"/>
      <c r="D710" s="227" t="s">
        <v>129</v>
      </c>
      <c r="E710" s="247" t="s">
        <v>1</v>
      </c>
      <c r="F710" s="248" t="s">
        <v>131</v>
      </c>
      <c r="G710" s="246"/>
      <c r="H710" s="249">
        <v>153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129</v>
      </c>
      <c r="AU710" s="255" t="s">
        <v>83</v>
      </c>
      <c r="AV710" s="14" t="s">
        <v>124</v>
      </c>
      <c r="AW710" s="14" t="s">
        <v>30</v>
      </c>
      <c r="AX710" s="14" t="s">
        <v>81</v>
      </c>
      <c r="AY710" s="255" t="s">
        <v>117</v>
      </c>
    </row>
    <row r="711" s="2" customFormat="1" ht="16.5" customHeight="1">
      <c r="A711" s="38"/>
      <c r="B711" s="39"/>
      <c r="C711" s="214" t="s">
        <v>496</v>
      </c>
      <c r="D711" s="214" t="s">
        <v>119</v>
      </c>
      <c r="E711" s="215" t="s">
        <v>814</v>
      </c>
      <c r="F711" s="216" t="s">
        <v>815</v>
      </c>
      <c r="G711" s="217" t="s">
        <v>140</v>
      </c>
      <c r="H711" s="218">
        <v>153</v>
      </c>
      <c r="I711" s="219"/>
      <c r="J711" s="220">
        <f>ROUND(I711*H711,2)</f>
        <v>0</v>
      </c>
      <c r="K711" s="216" t="s">
        <v>123</v>
      </c>
      <c r="L711" s="44"/>
      <c r="M711" s="221" t="s">
        <v>1</v>
      </c>
      <c r="N711" s="222" t="s">
        <v>38</v>
      </c>
      <c r="O711" s="91"/>
      <c r="P711" s="223">
        <f>O711*H711</f>
        <v>0</v>
      </c>
      <c r="Q711" s="223">
        <v>9.0000000000000006E-05</v>
      </c>
      <c r="R711" s="223">
        <f>Q711*H711</f>
        <v>0.013770000000000001</v>
      </c>
      <c r="S711" s="223">
        <v>0</v>
      </c>
      <c r="T711" s="224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225" t="s">
        <v>289</v>
      </c>
      <c r="AT711" s="225" t="s">
        <v>119</v>
      </c>
      <c r="AU711" s="225" t="s">
        <v>83</v>
      </c>
      <c r="AY711" s="17" t="s">
        <v>117</v>
      </c>
      <c r="BE711" s="226">
        <f>IF(N711="základní",J711,0)</f>
        <v>0</v>
      </c>
      <c r="BF711" s="226">
        <f>IF(N711="snížená",J711,0)</f>
        <v>0</v>
      </c>
      <c r="BG711" s="226">
        <f>IF(N711="zákl. přenesená",J711,0)</f>
        <v>0</v>
      </c>
      <c r="BH711" s="226">
        <f>IF(N711="sníž. přenesená",J711,0)</f>
        <v>0</v>
      </c>
      <c r="BI711" s="226">
        <f>IF(N711="nulová",J711,0)</f>
        <v>0</v>
      </c>
      <c r="BJ711" s="17" t="s">
        <v>81</v>
      </c>
      <c r="BK711" s="226">
        <f>ROUND(I711*H711,2)</f>
        <v>0</v>
      </c>
      <c r="BL711" s="17" t="s">
        <v>289</v>
      </c>
      <c r="BM711" s="225" t="s">
        <v>816</v>
      </c>
    </row>
    <row r="712" s="2" customFormat="1">
      <c r="A712" s="38"/>
      <c r="B712" s="39"/>
      <c r="C712" s="40"/>
      <c r="D712" s="227" t="s">
        <v>125</v>
      </c>
      <c r="E712" s="40"/>
      <c r="F712" s="228" t="s">
        <v>817</v>
      </c>
      <c r="G712" s="40"/>
      <c r="H712" s="40"/>
      <c r="I712" s="229"/>
      <c r="J712" s="40"/>
      <c r="K712" s="40"/>
      <c r="L712" s="44"/>
      <c r="M712" s="230"/>
      <c r="N712" s="231"/>
      <c r="O712" s="91"/>
      <c r="P712" s="91"/>
      <c r="Q712" s="91"/>
      <c r="R712" s="91"/>
      <c r="S712" s="91"/>
      <c r="T712" s="92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T712" s="17" t="s">
        <v>125</v>
      </c>
      <c r="AU712" s="17" t="s">
        <v>83</v>
      </c>
    </row>
    <row r="713" s="2" customFormat="1">
      <c r="A713" s="38"/>
      <c r="B713" s="39"/>
      <c r="C713" s="40"/>
      <c r="D713" s="232" t="s">
        <v>127</v>
      </c>
      <c r="E713" s="40"/>
      <c r="F713" s="233" t="s">
        <v>818</v>
      </c>
      <c r="G713" s="40"/>
      <c r="H713" s="40"/>
      <c r="I713" s="229"/>
      <c r="J713" s="40"/>
      <c r="K713" s="40"/>
      <c r="L713" s="44"/>
      <c r="M713" s="230"/>
      <c r="N713" s="231"/>
      <c r="O713" s="91"/>
      <c r="P713" s="91"/>
      <c r="Q713" s="91"/>
      <c r="R713" s="91"/>
      <c r="S713" s="91"/>
      <c r="T713" s="92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T713" s="17" t="s">
        <v>127</v>
      </c>
      <c r="AU713" s="17" t="s">
        <v>83</v>
      </c>
    </row>
    <row r="714" s="15" customFormat="1">
      <c r="A714" s="15"/>
      <c r="B714" s="267"/>
      <c r="C714" s="268"/>
      <c r="D714" s="227" t="s">
        <v>129</v>
      </c>
      <c r="E714" s="269" t="s">
        <v>1</v>
      </c>
      <c r="F714" s="270" t="s">
        <v>819</v>
      </c>
      <c r="G714" s="268"/>
      <c r="H714" s="269" t="s">
        <v>1</v>
      </c>
      <c r="I714" s="271"/>
      <c r="J714" s="268"/>
      <c r="K714" s="268"/>
      <c r="L714" s="272"/>
      <c r="M714" s="273"/>
      <c r="N714" s="274"/>
      <c r="O714" s="274"/>
      <c r="P714" s="274"/>
      <c r="Q714" s="274"/>
      <c r="R714" s="274"/>
      <c r="S714" s="274"/>
      <c r="T714" s="27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76" t="s">
        <v>129</v>
      </c>
      <c r="AU714" s="276" t="s">
        <v>83</v>
      </c>
      <c r="AV714" s="15" t="s">
        <v>81</v>
      </c>
      <c r="AW714" s="15" t="s">
        <v>30</v>
      </c>
      <c r="AX714" s="15" t="s">
        <v>73</v>
      </c>
      <c r="AY714" s="276" t="s">
        <v>117</v>
      </c>
    </row>
    <row r="715" s="13" customFormat="1">
      <c r="A715" s="13"/>
      <c r="B715" s="234"/>
      <c r="C715" s="235"/>
      <c r="D715" s="227" t="s">
        <v>129</v>
      </c>
      <c r="E715" s="236" t="s">
        <v>1</v>
      </c>
      <c r="F715" s="237" t="s">
        <v>813</v>
      </c>
      <c r="G715" s="235"/>
      <c r="H715" s="238">
        <v>153</v>
      </c>
      <c r="I715" s="239"/>
      <c r="J715" s="235"/>
      <c r="K715" s="235"/>
      <c r="L715" s="240"/>
      <c r="M715" s="241"/>
      <c r="N715" s="242"/>
      <c r="O715" s="242"/>
      <c r="P715" s="242"/>
      <c r="Q715" s="242"/>
      <c r="R715" s="242"/>
      <c r="S715" s="242"/>
      <c r="T715" s="24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4" t="s">
        <v>129</v>
      </c>
      <c r="AU715" s="244" t="s">
        <v>83</v>
      </c>
      <c r="AV715" s="13" t="s">
        <v>83</v>
      </c>
      <c r="AW715" s="13" t="s">
        <v>30</v>
      </c>
      <c r="AX715" s="13" t="s">
        <v>73</v>
      </c>
      <c r="AY715" s="244" t="s">
        <v>117</v>
      </c>
    </row>
    <row r="716" s="14" customFormat="1">
      <c r="A716" s="14"/>
      <c r="B716" s="245"/>
      <c r="C716" s="246"/>
      <c r="D716" s="227" t="s">
        <v>129</v>
      </c>
      <c r="E716" s="247" t="s">
        <v>1</v>
      </c>
      <c r="F716" s="248" t="s">
        <v>131</v>
      </c>
      <c r="G716" s="246"/>
      <c r="H716" s="249">
        <v>153</v>
      </c>
      <c r="I716" s="250"/>
      <c r="J716" s="246"/>
      <c r="K716" s="246"/>
      <c r="L716" s="251"/>
      <c r="M716" s="252"/>
      <c r="N716" s="253"/>
      <c r="O716" s="253"/>
      <c r="P716" s="253"/>
      <c r="Q716" s="253"/>
      <c r="R716" s="253"/>
      <c r="S716" s="253"/>
      <c r="T716" s="25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5" t="s">
        <v>129</v>
      </c>
      <c r="AU716" s="255" t="s">
        <v>83</v>
      </c>
      <c r="AV716" s="14" t="s">
        <v>124</v>
      </c>
      <c r="AW716" s="14" t="s">
        <v>30</v>
      </c>
      <c r="AX716" s="14" t="s">
        <v>81</v>
      </c>
      <c r="AY716" s="255" t="s">
        <v>117</v>
      </c>
    </row>
    <row r="717" s="2" customFormat="1" ht="21.75" customHeight="1">
      <c r="A717" s="38"/>
      <c r="B717" s="39"/>
      <c r="C717" s="256" t="s">
        <v>820</v>
      </c>
      <c r="D717" s="256" t="s">
        <v>203</v>
      </c>
      <c r="E717" s="257" t="s">
        <v>821</v>
      </c>
      <c r="F717" s="258" t="s">
        <v>822</v>
      </c>
      <c r="G717" s="259" t="s">
        <v>140</v>
      </c>
      <c r="H717" s="260">
        <v>168.30000000000001</v>
      </c>
      <c r="I717" s="261"/>
      <c r="J717" s="262">
        <f>ROUND(I717*H717,2)</f>
        <v>0</v>
      </c>
      <c r="K717" s="258" t="s">
        <v>123</v>
      </c>
      <c r="L717" s="263"/>
      <c r="M717" s="264" t="s">
        <v>1</v>
      </c>
      <c r="N717" s="265" t="s">
        <v>38</v>
      </c>
      <c r="O717" s="91"/>
      <c r="P717" s="223">
        <f>O717*H717</f>
        <v>0</v>
      </c>
      <c r="Q717" s="223">
        <v>2.0000000000000002E-05</v>
      </c>
      <c r="R717" s="223">
        <f>Q717*H717</f>
        <v>0.0033660000000000005</v>
      </c>
      <c r="S717" s="223">
        <v>0</v>
      </c>
      <c r="T717" s="224">
        <f>S717*H717</f>
        <v>0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225" t="s">
        <v>325</v>
      </c>
      <c r="AT717" s="225" t="s">
        <v>203</v>
      </c>
      <c r="AU717" s="225" t="s">
        <v>83</v>
      </c>
      <c r="AY717" s="17" t="s">
        <v>117</v>
      </c>
      <c r="BE717" s="226">
        <f>IF(N717="základní",J717,0)</f>
        <v>0</v>
      </c>
      <c r="BF717" s="226">
        <f>IF(N717="snížená",J717,0)</f>
        <v>0</v>
      </c>
      <c r="BG717" s="226">
        <f>IF(N717="zákl. přenesená",J717,0)</f>
        <v>0</v>
      </c>
      <c r="BH717" s="226">
        <f>IF(N717="sníž. přenesená",J717,0)</f>
        <v>0</v>
      </c>
      <c r="BI717" s="226">
        <f>IF(N717="nulová",J717,0)</f>
        <v>0</v>
      </c>
      <c r="BJ717" s="17" t="s">
        <v>81</v>
      </c>
      <c r="BK717" s="226">
        <f>ROUND(I717*H717,2)</f>
        <v>0</v>
      </c>
      <c r="BL717" s="17" t="s">
        <v>289</v>
      </c>
      <c r="BM717" s="225" t="s">
        <v>823</v>
      </c>
    </row>
    <row r="718" s="2" customFormat="1">
      <c r="A718" s="38"/>
      <c r="B718" s="39"/>
      <c r="C718" s="40"/>
      <c r="D718" s="227" t="s">
        <v>125</v>
      </c>
      <c r="E718" s="40"/>
      <c r="F718" s="228" t="s">
        <v>822</v>
      </c>
      <c r="G718" s="40"/>
      <c r="H718" s="40"/>
      <c r="I718" s="229"/>
      <c r="J718" s="40"/>
      <c r="K718" s="40"/>
      <c r="L718" s="44"/>
      <c r="M718" s="230"/>
      <c r="N718" s="231"/>
      <c r="O718" s="91"/>
      <c r="P718" s="91"/>
      <c r="Q718" s="91"/>
      <c r="R718" s="91"/>
      <c r="S718" s="91"/>
      <c r="T718" s="92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T718" s="17" t="s">
        <v>125</v>
      </c>
      <c r="AU718" s="17" t="s">
        <v>83</v>
      </c>
    </row>
    <row r="719" s="2" customFormat="1">
      <c r="A719" s="38"/>
      <c r="B719" s="39"/>
      <c r="C719" s="40"/>
      <c r="D719" s="227" t="s">
        <v>361</v>
      </c>
      <c r="E719" s="40"/>
      <c r="F719" s="266" t="s">
        <v>824</v>
      </c>
      <c r="G719" s="40"/>
      <c r="H719" s="40"/>
      <c r="I719" s="229"/>
      <c r="J719" s="40"/>
      <c r="K719" s="40"/>
      <c r="L719" s="44"/>
      <c r="M719" s="230"/>
      <c r="N719" s="231"/>
      <c r="O719" s="91"/>
      <c r="P719" s="91"/>
      <c r="Q719" s="91"/>
      <c r="R719" s="91"/>
      <c r="S719" s="91"/>
      <c r="T719" s="92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7" t="s">
        <v>361</v>
      </c>
      <c r="AU719" s="17" t="s">
        <v>83</v>
      </c>
    </row>
    <row r="720" s="13" customFormat="1">
      <c r="A720" s="13"/>
      <c r="B720" s="234"/>
      <c r="C720" s="235"/>
      <c r="D720" s="227" t="s">
        <v>129</v>
      </c>
      <c r="E720" s="236" t="s">
        <v>1</v>
      </c>
      <c r="F720" s="237" t="s">
        <v>825</v>
      </c>
      <c r="G720" s="235"/>
      <c r="H720" s="238">
        <v>168.30000000000001</v>
      </c>
      <c r="I720" s="239"/>
      <c r="J720" s="235"/>
      <c r="K720" s="235"/>
      <c r="L720" s="240"/>
      <c r="M720" s="241"/>
      <c r="N720" s="242"/>
      <c r="O720" s="242"/>
      <c r="P720" s="242"/>
      <c r="Q720" s="242"/>
      <c r="R720" s="242"/>
      <c r="S720" s="242"/>
      <c r="T720" s="24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4" t="s">
        <v>129</v>
      </c>
      <c r="AU720" s="244" t="s">
        <v>83</v>
      </c>
      <c r="AV720" s="13" t="s">
        <v>83</v>
      </c>
      <c r="AW720" s="13" t="s">
        <v>30</v>
      </c>
      <c r="AX720" s="13" t="s">
        <v>73</v>
      </c>
      <c r="AY720" s="244" t="s">
        <v>117</v>
      </c>
    </row>
    <row r="721" s="14" customFormat="1">
      <c r="A721" s="14"/>
      <c r="B721" s="245"/>
      <c r="C721" s="246"/>
      <c r="D721" s="227" t="s">
        <v>129</v>
      </c>
      <c r="E721" s="247" t="s">
        <v>1</v>
      </c>
      <c r="F721" s="248" t="s">
        <v>131</v>
      </c>
      <c r="G721" s="246"/>
      <c r="H721" s="249">
        <v>168.30000000000001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129</v>
      </c>
      <c r="AU721" s="255" t="s">
        <v>83</v>
      </c>
      <c r="AV721" s="14" t="s">
        <v>124</v>
      </c>
      <c r="AW721" s="14" t="s">
        <v>30</v>
      </c>
      <c r="AX721" s="14" t="s">
        <v>81</v>
      </c>
      <c r="AY721" s="255" t="s">
        <v>117</v>
      </c>
    </row>
    <row r="722" s="2" customFormat="1" ht="24.15" customHeight="1">
      <c r="A722" s="38"/>
      <c r="B722" s="39"/>
      <c r="C722" s="214" t="s">
        <v>501</v>
      </c>
      <c r="D722" s="214" t="s">
        <v>119</v>
      </c>
      <c r="E722" s="215" t="s">
        <v>826</v>
      </c>
      <c r="F722" s="216" t="s">
        <v>827</v>
      </c>
      <c r="G722" s="217" t="s">
        <v>140</v>
      </c>
      <c r="H722" s="218">
        <v>380</v>
      </c>
      <c r="I722" s="219"/>
      <c r="J722" s="220">
        <f>ROUND(I722*H722,2)</f>
        <v>0</v>
      </c>
      <c r="K722" s="216" t="s">
        <v>123</v>
      </c>
      <c r="L722" s="44"/>
      <c r="M722" s="221" t="s">
        <v>1</v>
      </c>
      <c r="N722" s="222" t="s">
        <v>38</v>
      </c>
      <c r="O722" s="91"/>
      <c r="P722" s="223">
        <f>O722*H722</f>
        <v>0</v>
      </c>
      <c r="Q722" s="223">
        <v>0</v>
      </c>
      <c r="R722" s="223">
        <f>Q722*H722</f>
        <v>0</v>
      </c>
      <c r="S722" s="223">
        <v>0</v>
      </c>
      <c r="T722" s="224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25" t="s">
        <v>289</v>
      </c>
      <c r="AT722" s="225" t="s">
        <v>119</v>
      </c>
      <c r="AU722" s="225" t="s">
        <v>83</v>
      </c>
      <c r="AY722" s="17" t="s">
        <v>117</v>
      </c>
      <c r="BE722" s="226">
        <f>IF(N722="základní",J722,0)</f>
        <v>0</v>
      </c>
      <c r="BF722" s="226">
        <f>IF(N722="snížená",J722,0)</f>
        <v>0</v>
      </c>
      <c r="BG722" s="226">
        <f>IF(N722="zákl. přenesená",J722,0)</f>
        <v>0</v>
      </c>
      <c r="BH722" s="226">
        <f>IF(N722="sníž. přenesená",J722,0)</f>
        <v>0</v>
      </c>
      <c r="BI722" s="226">
        <f>IF(N722="nulová",J722,0)</f>
        <v>0</v>
      </c>
      <c r="BJ722" s="17" t="s">
        <v>81</v>
      </c>
      <c r="BK722" s="226">
        <f>ROUND(I722*H722,2)</f>
        <v>0</v>
      </c>
      <c r="BL722" s="17" t="s">
        <v>289</v>
      </c>
      <c r="BM722" s="225" t="s">
        <v>828</v>
      </c>
    </row>
    <row r="723" s="2" customFormat="1">
      <c r="A723" s="38"/>
      <c r="B723" s="39"/>
      <c r="C723" s="40"/>
      <c r="D723" s="227" t="s">
        <v>125</v>
      </c>
      <c r="E723" s="40"/>
      <c r="F723" s="228" t="s">
        <v>827</v>
      </c>
      <c r="G723" s="40"/>
      <c r="H723" s="40"/>
      <c r="I723" s="229"/>
      <c r="J723" s="40"/>
      <c r="K723" s="40"/>
      <c r="L723" s="44"/>
      <c r="M723" s="230"/>
      <c r="N723" s="231"/>
      <c r="O723" s="91"/>
      <c r="P723" s="91"/>
      <c r="Q723" s="91"/>
      <c r="R723" s="91"/>
      <c r="S723" s="91"/>
      <c r="T723" s="92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7" t="s">
        <v>125</v>
      </c>
      <c r="AU723" s="17" t="s">
        <v>83</v>
      </c>
    </row>
    <row r="724" s="2" customFormat="1">
      <c r="A724" s="38"/>
      <c r="B724" s="39"/>
      <c r="C724" s="40"/>
      <c r="D724" s="232" t="s">
        <v>127</v>
      </c>
      <c r="E724" s="40"/>
      <c r="F724" s="233" t="s">
        <v>829</v>
      </c>
      <c r="G724" s="40"/>
      <c r="H724" s="40"/>
      <c r="I724" s="229"/>
      <c r="J724" s="40"/>
      <c r="K724" s="40"/>
      <c r="L724" s="44"/>
      <c r="M724" s="230"/>
      <c r="N724" s="231"/>
      <c r="O724" s="91"/>
      <c r="P724" s="91"/>
      <c r="Q724" s="91"/>
      <c r="R724" s="91"/>
      <c r="S724" s="91"/>
      <c r="T724" s="92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T724" s="17" t="s">
        <v>127</v>
      </c>
      <c r="AU724" s="17" t="s">
        <v>83</v>
      </c>
    </row>
    <row r="725" s="13" customFormat="1">
      <c r="A725" s="13"/>
      <c r="B725" s="234"/>
      <c r="C725" s="235"/>
      <c r="D725" s="227" t="s">
        <v>129</v>
      </c>
      <c r="E725" s="236" t="s">
        <v>1</v>
      </c>
      <c r="F725" s="237" t="s">
        <v>830</v>
      </c>
      <c r="G725" s="235"/>
      <c r="H725" s="238">
        <v>380</v>
      </c>
      <c r="I725" s="239"/>
      <c r="J725" s="235"/>
      <c r="K725" s="235"/>
      <c r="L725" s="240"/>
      <c r="M725" s="241"/>
      <c r="N725" s="242"/>
      <c r="O725" s="242"/>
      <c r="P725" s="242"/>
      <c r="Q725" s="242"/>
      <c r="R725" s="242"/>
      <c r="S725" s="242"/>
      <c r="T725" s="24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4" t="s">
        <v>129</v>
      </c>
      <c r="AU725" s="244" t="s">
        <v>83</v>
      </c>
      <c r="AV725" s="13" t="s">
        <v>83</v>
      </c>
      <c r="AW725" s="13" t="s">
        <v>30</v>
      </c>
      <c r="AX725" s="13" t="s">
        <v>73</v>
      </c>
      <c r="AY725" s="244" t="s">
        <v>117</v>
      </c>
    </row>
    <row r="726" s="14" customFormat="1">
      <c r="A726" s="14"/>
      <c r="B726" s="245"/>
      <c r="C726" s="246"/>
      <c r="D726" s="227" t="s">
        <v>129</v>
      </c>
      <c r="E726" s="247" t="s">
        <v>1</v>
      </c>
      <c r="F726" s="248" t="s">
        <v>131</v>
      </c>
      <c r="G726" s="246"/>
      <c r="H726" s="249">
        <v>380</v>
      </c>
      <c r="I726" s="250"/>
      <c r="J726" s="246"/>
      <c r="K726" s="246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129</v>
      </c>
      <c r="AU726" s="255" t="s">
        <v>83</v>
      </c>
      <c r="AV726" s="14" t="s">
        <v>124</v>
      </c>
      <c r="AW726" s="14" t="s">
        <v>30</v>
      </c>
      <c r="AX726" s="14" t="s">
        <v>81</v>
      </c>
      <c r="AY726" s="255" t="s">
        <v>117</v>
      </c>
    </row>
    <row r="727" s="2" customFormat="1" ht="24.15" customHeight="1">
      <c r="A727" s="38"/>
      <c r="B727" s="39"/>
      <c r="C727" s="214" t="s">
        <v>831</v>
      </c>
      <c r="D727" s="214" t="s">
        <v>119</v>
      </c>
      <c r="E727" s="215" t="s">
        <v>832</v>
      </c>
      <c r="F727" s="216" t="s">
        <v>833</v>
      </c>
      <c r="G727" s="217" t="s">
        <v>746</v>
      </c>
      <c r="H727" s="218">
        <v>0.38</v>
      </c>
      <c r="I727" s="219"/>
      <c r="J727" s="220">
        <f>ROUND(I727*H727,2)</f>
        <v>0</v>
      </c>
      <c r="K727" s="216" t="s">
        <v>123</v>
      </c>
      <c r="L727" s="44"/>
      <c r="M727" s="221" t="s">
        <v>1</v>
      </c>
      <c r="N727" s="222" t="s">
        <v>38</v>
      </c>
      <c r="O727" s="91"/>
      <c r="P727" s="223">
        <f>O727*H727</f>
        <v>0</v>
      </c>
      <c r="Q727" s="223">
        <v>0</v>
      </c>
      <c r="R727" s="223">
        <f>Q727*H727</f>
        <v>0</v>
      </c>
      <c r="S727" s="223">
        <v>0</v>
      </c>
      <c r="T727" s="224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25" t="s">
        <v>289</v>
      </c>
      <c r="AT727" s="225" t="s">
        <v>119</v>
      </c>
      <c r="AU727" s="225" t="s">
        <v>83</v>
      </c>
      <c r="AY727" s="17" t="s">
        <v>117</v>
      </c>
      <c r="BE727" s="226">
        <f>IF(N727="základní",J727,0)</f>
        <v>0</v>
      </c>
      <c r="BF727" s="226">
        <f>IF(N727="snížená",J727,0)</f>
        <v>0</v>
      </c>
      <c r="BG727" s="226">
        <f>IF(N727="zákl. přenesená",J727,0)</f>
        <v>0</v>
      </c>
      <c r="BH727" s="226">
        <f>IF(N727="sníž. přenesená",J727,0)</f>
        <v>0</v>
      </c>
      <c r="BI727" s="226">
        <f>IF(N727="nulová",J727,0)</f>
        <v>0</v>
      </c>
      <c r="BJ727" s="17" t="s">
        <v>81</v>
      </c>
      <c r="BK727" s="226">
        <f>ROUND(I727*H727,2)</f>
        <v>0</v>
      </c>
      <c r="BL727" s="17" t="s">
        <v>289</v>
      </c>
      <c r="BM727" s="225" t="s">
        <v>834</v>
      </c>
    </row>
    <row r="728" s="2" customFormat="1">
      <c r="A728" s="38"/>
      <c r="B728" s="39"/>
      <c r="C728" s="40"/>
      <c r="D728" s="227" t="s">
        <v>125</v>
      </c>
      <c r="E728" s="40"/>
      <c r="F728" s="228" t="s">
        <v>835</v>
      </c>
      <c r="G728" s="40"/>
      <c r="H728" s="40"/>
      <c r="I728" s="229"/>
      <c r="J728" s="40"/>
      <c r="K728" s="40"/>
      <c r="L728" s="44"/>
      <c r="M728" s="230"/>
      <c r="N728" s="231"/>
      <c r="O728" s="91"/>
      <c r="P728" s="91"/>
      <c r="Q728" s="91"/>
      <c r="R728" s="91"/>
      <c r="S728" s="91"/>
      <c r="T728" s="92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T728" s="17" t="s">
        <v>125</v>
      </c>
      <c r="AU728" s="17" t="s">
        <v>83</v>
      </c>
    </row>
    <row r="729" s="2" customFormat="1">
      <c r="A729" s="38"/>
      <c r="B729" s="39"/>
      <c r="C729" s="40"/>
      <c r="D729" s="232" t="s">
        <v>127</v>
      </c>
      <c r="E729" s="40"/>
      <c r="F729" s="233" t="s">
        <v>836</v>
      </c>
      <c r="G729" s="40"/>
      <c r="H729" s="40"/>
      <c r="I729" s="229"/>
      <c r="J729" s="40"/>
      <c r="K729" s="40"/>
      <c r="L729" s="44"/>
      <c r="M729" s="230"/>
      <c r="N729" s="231"/>
      <c r="O729" s="91"/>
      <c r="P729" s="91"/>
      <c r="Q729" s="91"/>
      <c r="R729" s="91"/>
      <c r="S729" s="91"/>
      <c r="T729" s="92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T729" s="17" t="s">
        <v>127</v>
      </c>
      <c r="AU729" s="17" t="s">
        <v>83</v>
      </c>
    </row>
    <row r="730" s="13" customFormat="1">
      <c r="A730" s="13"/>
      <c r="B730" s="234"/>
      <c r="C730" s="235"/>
      <c r="D730" s="227" t="s">
        <v>129</v>
      </c>
      <c r="E730" s="236" t="s">
        <v>1</v>
      </c>
      <c r="F730" s="237" t="s">
        <v>837</v>
      </c>
      <c r="G730" s="235"/>
      <c r="H730" s="238">
        <v>0.38</v>
      </c>
      <c r="I730" s="239"/>
      <c r="J730" s="235"/>
      <c r="K730" s="235"/>
      <c r="L730" s="240"/>
      <c r="M730" s="241"/>
      <c r="N730" s="242"/>
      <c r="O730" s="242"/>
      <c r="P730" s="242"/>
      <c r="Q730" s="242"/>
      <c r="R730" s="242"/>
      <c r="S730" s="242"/>
      <c r="T730" s="24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4" t="s">
        <v>129</v>
      </c>
      <c r="AU730" s="244" t="s">
        <v>83</v>
      </c>
      <c r="AV730" s="13" t="s">
        <v>83</v>
      </c>
      <c r="AW730" s="13" t="s">
        <v>30</v>
      </c>
      <c r="AX730" s="13" t="s">
        <v>73</v>
      </c>
      <c r="AY730" s="244" t="s">
        <v>117</v>
      </c>
    </row>
    <row r="731" s="14" customFormat="1">
      <c r="A731" s="14"/>
      <c r="B731" s="245"/>
      <c r="C731" s="246"/>
      <c r="D731" s="227" t="s">
        <v>129</v>
      </c>
      <c r="E731" s="247" t="s">
        <v>1</v>
      </c>
      <c r="F731" s="248" t="s">
        <v>131</v>
      </c>
      <c r="G731" s="246"/>
      <c r="H731" s="249">
        <v>0.38</v>
      </c>
      <c r="I731" s="250"/>
      <c r="J731" s="246"/>
      <c r="K731" s="246"/>
      <c r="L731" s="251"/>
      <c r="M731" s="252"/>
      <c r="N731" s="253"/>
      <c r="O731" s="253"/>
      <c r="P731" s="253"/>
      <c r="Q731" s="253"/>
      <c r="R731" s="253"/>
      <c r="S731" s="253"/>
      <c r="T731" s="25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5" t="s">
        <v>129</v>
      </c>
      <c r="AU731" s="255" t="s">
        <v>83</v>
      </c>
      <c r="AV731" s="14" t="s">
        <v>124</v>
      </c>
      <c r="AW731" s="14" t="s">
        <v>30</v>
      </c>
      <c r="AX731" s="14" t="s">
        <v>81</v>
      </c>
      <c r="AY731" s="255" t="s">
        <v>117</v>
      </c>
    </row>
    <row r="732" s="2" customFormat="1" ht="33" customHeight="1">
      <c r="A732" s="38"/>
      <c r="B732" s="39"/>
      <c r="C732" s="256" t="s">
        <v>507</v>
      </c>
      <c r="D732" s="256" t="s">
        <v>203</v>
      </c>
      <c r="E732" s="257" t="s">
        <v>838</v>
      </c>
      <c r="F732" s="258" t="s">
        <v>839</v>
      </c>
      <c r="G732" s="259" t="s">
        <v>140</v>
      </c>
      <c r="H732" s="260">
        <v>418</v>
      </c>
      <c r="I732" s="261"/>
      <c r="J732" s="262">
        <f>ROUND(I732*H732,2)</f>
        <v>0</v>
      </c>
      <c r="K732" s="258" t="s">
        <v>123</v>
      </c>
      <c r="L732" s="263"/>
      <c r="M732" s="264" t="s">
        <v>1</v>
      </c>
      <c r="N732" s="265" t="s">
        <v>38</v>
      </c>
      <c r="O732" s="91"/>
      <c r="P732" s="223">
        <f>O732*H732</f>
        <v>0</v>
      </c>
      <c r="Q732" s="223">
        <v>0.00068999999999999997</v>
      </c>
      <c r="R732" s="223">
        <f>Q732*H732</f>
        <v>0.28842000000000001</v>
      </c>
      <c r="S732" s="223">
        <v>0</v>
      </c>
      <c r="T732" s="224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25" t="s">
        <v>325</v>
      </c>
      <c r="AT732" s="225" t="s">
        <v>203</v>
      </c>
      <c r="AU732" s="225" t="s">
        <v>83</v>
      </c>
      <c r="AY732" s="17" t="s">
        <v>117</v>
      </c>
      <c r="BE732" s="226">
        <f>IF(N732="základní",J732,0)</f>
        <v>0</v>
      </c>
      <c r="BF732" s="226">
        <f>IF(N732="snížená",J732,0)</f>
        <v>0</v>
      </c>
      <c r="BG732" s="226">
        <f>IF(N732="zákl. přenesená",J732,0)</f>
        <v>0</v>
      </c>
      <c r="BH732" s="226">
        <f>IF(N732="sníž. přenesená",J732,0)</f>
        <v>0</v>
      </c>
      <c r="BI732" s="226">
        <f>IF(N732="nulová",J732,0)</f>
        <v>0</v>
      </c>
      <c r="BJ732" s="17" t="s">
        <v>81</v>
      </c>
      <c r="BK732" s="226">
        <f>ROUND(I732*H732,2)</f>
        <v>0</v>
      </c>
      <c r="BL732" s="17" t="s">
        <v>289</v>
      </c>
      <c r="BM732" s="225" t="s">
        <v>840</v>
      </c>
    </row>
    <row r="733" s="2" customFormat="1">
      <c r="A733" s="38"/>
      <c r="B733" s="39"/>
      <c r="C733" s="40"/>
      <c r="D733" s="227" t="s">
        <v>125</v>
      </c>
      <c r="E733" s="40"/>
      <c r="F733" s="228" t="s">
        <v>839</v>
      </c>
      <c r="G733" s="40"/>
      <c r="H733" s="40"/>
      <c r="I733" s="229"/>
      <c r="J733" s="40"/>
      <c r="K733" s="40"/>
      <c r="L733" s="44"/>
      <c r="M733" s="230"/>
      <c r="N733" s="231"/>
      <c r="O733" s="91"/>
      <c r="P733" s="91"/>
      <c r="Q733" s="91"/>
      <c r="R733" s="91"/>
      <c r="S733" s="91"/>
      <c r="T733" s="92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T733" s="17" t="s">
        <v>125</v>
      </c>
      <c r="AU733" s="17" t="s">
        <v>83</v>
      </c>
    </row>
    <row r="734" s="13" customFormat="1">
      <c r="A734" s="13"/>
      <c r="B734" s="234"/>
      <c r="C734" s="235"/>
      <c r="D734" s="227" t="s">
        <v>129</v>
      </c>
      <c r="E734" s="236" t="s">
        <v>1</v>
      </c>
      <c r="F734" s="237" t="s">
        <v>841</v>
      </c>
      <c r="G734" s="235"/>
      <c r="H734" s="238">
        <v>418</v>
      </c>
      <c r="I734" s="239"/>
      <c r="J734" s="235"/>
      <c r="K734" s="235"/>
      <c r="L734" s="240"/>
      <c r="M734" s="241"/>
      <c r="N734" s="242"/>
      <c r="O734" s="242"/>
      <c r="P734" s="242"/>
      <c r="Q734" s="242"/>
      <c r="R734" s="242"/>
      <c r="S734" s="242"/>
      <c r="T734" s="24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4" t="s">
        <v>129</v>
      </c>
      <c r="AU734" s="244" t="s">
        <v>83</v>
      </c>
      <c r="AV734" s="13" t="s">
        <v>83</v>
      </c>
      <c r="AW734" s="13" t="s">
        <v>30</v>
      </c>
      <c r="AX734" s="13" t="s">
        <v>73</v>
      </c>
      <c r="AY734" s="244" t="s">
        <v>117</v>
      </c>
    </row>
    <row r="735" s="14" customFormat="1">
      <c r="A735" s="14"/>
      <c r="B735" s="245"/>
      <c r="C735" s="246"/>
      <c r="D735" s="227" t="s">
        <v>129</v>
      </c>
      <c r="E735" s="247" t="s">
        <v>1</v>
      </c>
      <c r="F735" s="248" t="s">
        <v>131</v>
      </c>
      <c r="G735" s="246"/>
      <c r="H735" s="249">
        <v>418</v>
      </c>
      <c r="I735" s="250"/>
      <c r="J735" s="246"/>
      <c r="K735" s="246"/>
      <c r="L735" s="251"/>
      <c r="M735" s="252"/>
      <c r="N735" s="253"/>
      <c r="O735" s="253"/>
      <c r="P735" s="253"/>
      <c r="Q735" s="253"/>
      <c r="R735" s="253"/>
      <c r="S735" s="253"/>
      <c r="T735" s="25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5" t="s">
        <v>129</v>
      </c>
      <c r="AU735" s="255" t="s">
        <v>83</v>
      </c>
      <c r="AV735" s="14" t="s">
        <v>124</v>
      </c>
      <c r="AW735" s="14" t="s">
        <v>30</v>
      </c>
      <c r="AX735" s="14" t="s">
        <v>81</v>
      </c>
      <c r="AY735" s="255" t="s">
        <v>117</v>
      </c>
    </row>
    <row r="736" s="2" customFormat="1" ht="24.15" customHeight="1">
      <c r="A736" s="38"/>
      <c r="B736" s="39"/>
      <c r="C736" s="214" t="s">
        <v>842</v>
      </c>
      <c r="D736" s="214" t="s">
        <v>119</v>
      </c>
      <c r="E736" s="215" t="s">
        <v>843</v>
      </c>
      <c r="F736" s="216" t="s">
        <v>844</v>
      </c>
      <c r="G736" s="217" t="s">
        <v>211</v>
      </c>
      <c r="H736" s="218">
        <v>16</v>
      </c>
      <c r="I736" s="219"/>
      <c r="J736" s="220">
        <f>ROUND(I736*H736,2)</f>
        <v>0</v>
      </c>
      <c r="K736" s="216" t="s">
        <v>123</v>
      </c>
      <c r="L736" s="44"/>
      <c r="M736" s="221" t="s">
        <v>1</v>
      </c>
      <c r="N736" s="222" t="s">
        <v>38</v>
      </c>
      <c r="O736" s="91"/>
      <c r="P736" s="223">
        <f>O736*H736</f>
        <v>0</v>
      </c>
      <c r="Q736" s="223">
        <v>0</v>
      </c>
      <c r="R736" s="223">
        <f>Q736*H736</f>
        <v>0</v>
      </c>
      <c r="S736" s="223">
        <v>0</v>
      </c>
      <c r="T736" s="224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225" t="s">
        <v>289</v>
      </c>
      <c r="AT736" s="225" t="s">
        <v>119</v>
      </c>
      <c r="AU736" s="225" t="s">
        <v>83</v>
      </c>
      <c r="AY736" s="17" t="s">
        <v>117</v>
      </c>
      <c r="BE736" s="226">
        <f>IF(N736="základní",J736,0)</f>
        <v>0</v>
      </c>
      <c r="BF736" s="226">
        <f>IF(N736="snížená",J736,0)</f>
        <v>0</v>
      </c>
      <c r="BG736" s="226">
        <f>IF(N736="zákl. přenesená",J736,0)</f>
        <v>0</v>
      </c>
      <c r="BH736" s="226">
        <f>IF(N736="sníž. přenesená",J736,0)</f>
        <v>0</v>
      </c>
      <c r="BI736" s="226">
        <f>IF(N736="nulová",J736,0)</f>
        <v>0</v>
      </c>
      <c r="BJ736" s="17" t="s">
        <v>81</v>
      </c>
      <c r="BK736" s="226">
        <f>ROUND(I736*H736,2)</f>
        <v>0</v>
      </c>
      <c r="BL736" s="17" t="s">
        <v>289</v>
      </c>
      <c r="BM736" s="225" t="s">
        <v>845</v>
      </c>
    </row>
    <row r="737" s="2" customFormat="1">
      <c r="A737" s="38"/>
      <c r="B737" s="39"/>
      <c r="C737" s="40"/>
      <c r="D737" s="227" t="s">
        <v>125</v>
      </c>
      <c r="E737" s="40"/>
      <c r="F737" s="228" t="s">
        <v>846</v>
      </c>
      <c r="G737" s="40"/>
      <c r="H737" s="40"/>
      <c r="I737" s="229"/>
      <c r="J737" s="40"/>
      <c r="K737" s="40"/>
      <c r="L737" s="44"/>
      <c r="M737" s="230"/>
      <c r="N737" s="231"/>
      <c r="O737" s="91"/>
      <c r="P737" s="91"/>
      <c r="Q737" s="91"/>
      <c r="R737" s="91"/>
      <c r="S737" s="91"/>
      <c r="T737" s="92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T737" s="17" t="s">
        <v>125</v>
      </c>
      <c r="AU737" s="17" t="s">
        <v>83</v>
      </c>
    </row>
    <row r="738" s="2" customFormat="1">
      <c r="A738" s="38"/>
      <c r="B738" s="39"/>
      <c r="C738" s="40"/>
      <c r="D738" s="232" t="s">
        <v>127</v>
      </c>
      <c r="E738" s="40"/>
      <c r="F738" s="233" t="s">
        <v>847</v>
      </c>
      <c r="G738" s="40"/>
      <c r="H738" s="40"/>
      <c r="I738" s="229"/>
      <c r="J738" s="40"/>
      <c r="K738" s="40"/>
      <c r="L738" s="44"/>
      <c r="M738" s="230"/>
      <c r="N738" s="231"/>
      <c r="O738" s="91"/>
      <c r="P738" s="91"/>
      <c r="Q738" s="91"/>
      <c r="R738" s="91"/>
      <c r="S738" s="91"/>
      <c r="T738" s="92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T738" s="17" t="s">
        <v>127</v>
      </c>
      <c r="AU738" s="17" t="s">
        <v>83</v>
      </c>
    </row>
    <row r="739" s="13" customFormat="1">
      <c r="A739" s="13"/>
      <c r="B739" s="234"/>
      <c r="C739" s="235"/>
      <c r="D739" s="227" t="s">
        <v>129</v>
      </c>
      <c r="E739" s="236" t="s">
        <v>1</v>
      </c>
      <c r="F739" s="237" t="s">
        <v>172</v>
      </c>
      <c r="G739" s="235"/>
      <c r="H739" s="238">
        <v>16</v>
      </c>
      <c r="I739" s="239"/>
      <c r="J739" s="235"/>
      <c r="K739" s="235"/>
      <c r="L739" s="240"/>
      <c r="M739" s="241"/>
      <c r="N739" s="242"/>
      <c r="O739" s="242"/>
      <c r="P739" s="242"/>
      <c r="Q739" s="242"/>
      <c r="R739" s="242"/>
      <c r="S739" s="242"/>
      <c r="T739" s="24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4" t="s">
        <v>129</v>
      </c>
      <c r="AU739" s="244" t="s">
        <v>83</v>
      </c>
      <c r="AV739" s="13" t="s">
        <v>83</v>
      </c>
      <c r="AW739" s="13" t="s">
        <v>30</v>
      </c>
      <c r="AX739" s="13" t="s">
        <v>73</v>
      </c>
      <c r="AY739" s="244" t="s">
        <v>117</v>
      </c>
    </row>
    <row r="740" s="14" customFormat="1">
      <c r="A740" s="14"/>
      <c r="B740" s="245"/>
      <c r="C740" s="246"/>
      <c r="D740" s="227" t="s">
        <v>129</v>
      </c>
      <c r="E740" s="247" t="s">
        <v>1</v>
      </c>
      <c r="F740" s="248" t="s">
        <v>131</v>
      </c>
      <c r="G740" s="246"/>
      <c r="H740" s="249">
        <v>16</v>
      </c>
      <c r="I740" s="250"/>
      <c r="J740" s="246"/>
      <c r="K740" s="246"/>
      <c r="L740" s="251"/>
      <c r="M740" s="252"/>
      <c r="N740" s="253"/>
      <c r="O740" s="253"/>
      <c r="P740" s="253"/>
      <c r="Q740" s="253"/>
      <c r="R740" s="253"/>
      <c r="S740" s="253"/>
      <c r="T740" s="25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5" t="s">
        <v>129</v>
      </c>
      <c r="AU740" s="255" t="s">
        <v>83</v>
      </c>
      <c r="AV740" s="14" t="s">
        <v>124</v>
      </c>
      <c r="AW740" s="14" t="s">
        <v>30</v>
      </c>
      <c r="AX740" s="14" t="s">
        <v>81</v>
      </c>
      <c r="AY740" s="255" t="s">
        <v>117</v>
      </c>
    </row>
    <row r="741" s="2" customFormat="1" ht="16.5" customHeight="1">
      <c r="A741" s="38"/>
      <c r="B741" s="39"/>
      <c r="C741" s="256" t="s">
        <v>510</v>
      </c>
      <c r="D741" s="256" t="s">
        <v>203</v>
      </c>
      <c r="E741" s="257" t="s">
        <v>848</v>
      </c>
      <c r="F741" s="258" t="s">
        <v>849</v>
      </c>
      <c r="G741" s="259" t="s">
        <v>211</v>
      </c>
      <c r="H741" s="260">
        <v>16</v>
      </c>
      <c r="I741" s="261"/>
      <c r="J741" s="262">
        <f>ROUND(I741*H741,2)</f>
        <v>0</v>
      </c>
      <c r="K741" s="258" t="s">
        <v>123</v>
      </c>
      <c r="L741" s="263"/>
      <c r="M741" s="264" t="s">
        <v>1</v>
      </c>
      <c r="N741" s="265" t="s">
        <v>38</v>
      </c>
      <c r="O741" s="91"/>
      <c r="P741" s="223">
        <f>O741*H741</f>
        <v>0</v>
      </c>
      <c r="Q741" s="223">
        <v>0.00072000000000000005</v>
      </c>
      <c r="R741" s="223">
        <f>Q741*H741</f>
        <v>0.011520000000000001</v>
      </c>
      <c r="S741" s="223">
        <v>0</v>
      </c>
      <c r="T741" s="224">
        <f>S741*H741</f>
        <v>0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225" t="s">
        <v>325</v>
      </c>
      <c r="AT741" s="225" t="s">
        <v>203</v>
      </c>
      <c r="AU741" s="225" t="s">
        <v>83</v>
      </c>
      <c r="AY741" s="17" t="s">
        <v>117</v>
      </c>
      <c r="BE741" s="226">
        <f>IF(N741="základní",J741,0)</f>
        <v>0</v>
      </c>
      <c r="BF741" s="226">
        <f>IF(N741="snížená",J741,0)</f>
        <v>0</v>
      </c>
      <c r="BG741" s="226">
        <f>IF(N741="zákl. přenesená",J741,0)</f>
        <v>0</v>
      </c>
      <c r="BH741" s="226">
        <f>IF(N741="sníž. přenesená",J741,0)</f>
        <v>0</v>
      </c>
      <c r="BI741" s="226">
        <f>IF(N741="nulová",J741,0)</f>
        <v>0</v>
      </c>
      <c r="BJ741" s="17" t="s">
        <v>81</v>
      </c>
      <c r="BK741" s="226">
        <f>ROUND(I741*H741,2)</f>
        <v>0</v>
      </c>
      <c r="BL741" s="17" t="s">
        <v>289</v>
      </c>
      <c r="BM741" s="225" t="s">
        <v>850</v>
      </c>
    </row>
    <row r="742" s="2" customFormat="1">
      <c r="A742" s="38"/>
      <c r="B742" s="39"/>
      <c r="C742" s="40"/>
      <c r="D742" s="227" t="s">
        <v>125</v>
      </c>
      <c r="E742" s="40"/>
      <c r="F742" s="228" t="s">
        <v>849</v>
      </c>
      <c r="G742" s="40"/>
      <c r="H742" s="40"/>
      <c r="I742" s="229"/>
      <c r="J742" s="40"/>
      <c r="K742" s="40"/>
      <c r="L742" s="44"/>
      <c r="M742" s="230"/>
      <c r="N742" s="231"/>
      <c r="O742" s="91"/>
      <c r="P742" s="91"/>
      <c r="Q742" s="91"/>
      <c r="R742" s="91"/>
      <c r="S742" s="91"/>
      <c r="T742" s="92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T742" s="17" t="s">
        <v>125</v>
      </c>
      <c r="AU742" s="17" t="s">
        <v>83</v>
      </c>
    </row>
    <row r="743" s="13" customFormat="1">
      <c r="A743" s="13"/>
      <c r="B743" s="234"/>
      <c r="C743" s="235"/>
      <c r="D743" s="227" t="s">
        <v>129</v>
      </c>
      <c r="E743" s="236" t="s">
        <v>1</v>
      </c>
      <c r="F743" s="237" t="s">
        <v>172</v>
      </c>
      <c r="G743" s="235"/>
      <c r="H743" s="238">
        <v>16</v>
      </c>
      <c r="I743" s="239"/>
      <c r="J743" s="235"/>
      <c r="K743" s="235"/>
      <c r="L743" s="240"/>
      <c r="M743" s="241"/>
      <c r="N743" s="242"/>
      <c r="O743" s="242"/>
      <c r="P743" s="242"/>
      <c r="Q743" s="242"/>
      <c r="R743" s="242"/>
      <c r="S743" s="242"/>
      <c r="T743" s="24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4" t="s">
        <v>129</v>
      </c>
      <c r="AU743" s="244" t="s">
        <v>83</v>
      </c>
      <c r="AV743" s="13" t="s">
        <v>83</v>
      </c>
      <c r="AW743" s="13" t="s">
        <v>30</v>
      </c>
      <c r="AX743" s="13" t="s">
        <v>73</v>
      </c>
      <c r="AY743" s="244" t="s">
        <v>117</v>
      </c>
    </row>
    <row r="744" s="14" customFormat="1">
      <c r="A744" s="14"/>
      <c r="B744" s="245"/>
      <c r="C744" s="246"/>
      <c r="D744" s="227" t="s">
        <v>129</v>
      </c>
      <c r="E744" s="247" t="s">
        <v>1</v>
      </c>
      <c r="F744" s="248" t="s">
        <v>131</v>
      </c>
      <c r="G744" s="246"/>
      <c r="H744" s="249">
        <v>16</v>
      </c>
      <c r="I744" s="250"/>
      <c r="J744" s="246"/>
      <c r="K744" s="246"/>
      <c r="L744" s="251"/>
      <c r="M744" s="252"/>
      <c r="N744" s="253"/>
      <c r="O744" s="253"/>
      <c r="P744" s="253"/>
      <c r="Q744" s="253"/>
      <c r="R744" s="253"/>
      <c r="S744" s="253"/>
      <c r="T744" s="25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5" t="s">
        <v>129</v>
      </c>
      <c r="AU744" s="255" t="s">
        <v>83</v>
      </c>
      <c r="AV744" s="14" t="s">
        <v>124</v>
      </c>
      <c r="AW744" s="14" t="s">
        <v>30</v>
      </c>
      <c r="AX744" s="14" t="s">
        <v>81</v>
      </c>
      <c r="AY744" s="255" t="s">
        <v>117</v>
      </c>
    </row>
    <row r="745" s="2" customFormat="1" ht="24.15" customHeight="1">
      <c r="A745" s="38"/>
      <c r="B745" s="39"/>
      <c r="C745" s="214" t="s">
        <v>851</v>
      </c>
      <c r="D745" s="214" t="s">
        <v>119</v>
      </c>
      <c r="E745" s="215" t="s">
        <v>852</v>
      </c>
      <c r="F745" s="216" t="s">
        <v>853</v>
      </c>
      <c r="G745" s="217" t="s">
        <v>211</v>
      </c>
      <c r="H745" s="218">
        <v>10</v>
      </c>
      <c r="I745" s="219"/>
      <c r="J745" s="220">
        <f>ROUND(I745*H745,2)</f>
        <v>0</v>
      </c>
      <c r="K745" s="216" t="s">
        <v>123</v>
      </c>
      <c r="L745" s="44"/>
      <c r="M745" s="221" t="s">
        <v>1</v>
      </c>
      <c r="N745" s="222" t="s">
        <v>38</v>
      </c>
      <c r="O745" s="91"/>
      <c r="P745" s="223">
        <f>O745*H745</f>
        <v>0</v>
      </c>
      <c r="Q745" s="223">
        <v>0</v>
      </c>
      <c r="R745" s="223">
        <f>Q745*H745</f>
        <v>0</v>
      </c>
      <c r="S745" s="223">
        <v>0</v>
      </c>
      <c r="T745" s="224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25" t="s">
        <v>289</v>
      </c>
      <c r="AT745" s="225" t="s">
        <v>119</v>
      </c>
      <c r="AU745" s="225" t="s">
        <v>83</v>
      </c>
      <c r="AY745" s="17" t="s">
        <v>117</v>
      </c>
      <c r="BE745" s="226">
        <f>IF(N745="základní",J745,0)</f>
        <v>0</v>
      </c>
      <c r="BF745" s="226">
        <f>IF(N745="snížená",J745,0)</f>
        <v>0</v>
      </c>
      <c r="BG745" s="226">
        <f>IF(N745="zákl. přenesená",J745,0)</f>
        <v>0</v>
      </c>
      <c r="BH745" s="226">
        <f>IF(N745="sníž. přenesená",J745,0)</f>
        <v>0</v>
      </c>
      <c r="BI745" s="226">
        <f>IF(N745="nulová",J745,0)</f>
        <v>0</v>
      </c>
      <c r="BJ745" s="17" t="s">
        <v>81</v>
      </c>
      <c r="BK745" s="226">
        <f>ROUND(I745*H745,2)</f>
        <v>0</v>
      </c>
      <c r="BL745" s="17" t="s">
        <v>289</v>
      </c>
      <c r="BM745" s="225" t="s">
        <v>854</v>
      </c>
    </row>
    <row r="746" s="2" customFormat="1">
      <c r="A746" s="38"/>
      <c r="B746" s="39"/>
      <c r="C746" s="40"/>
      <c r="D746" s="227" t="s">
        <v>125</v>
      </c>
      <c r="E746" s="40"/>
      <c r="F746" s="228" t="s">
        <v>855</v>
      </c>
      <c r="G746" s="40"/>
      <c r="H746" s="40"/>
      <c r="I746" s="229"/>
      <c r="J746" s="40"/>
      <c r="K746" s="40"/>
      <c r="L746" s="44"/>
      <c r="M746" s="230"/>
      <c r="N746" s="231"/>
      <c r="O746" s="91"/>
      <c r="P746" s="91"/>
      <c r="Q746" s="91"/>
      <c r="R746" s="91"/>
      <c r="S746" s="91"/>
      <c r="T746" s="92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T746" s="17" t="s">
        <v>125</v>
      </c>
      <c r="AU746" s="17" t="s">
        <v>83</v>
      </c>
    </row>
    <row r="747" s="2" customFormat="1">
      <c r="A747" s="38"/>
      <c r="B747" s="39"/>
      <c r="C747" s="40"/>
      <c r="D747" s="232" t="s">
        <v>127</v>
      </c>
      <c r="E747" s="40"/>
      <c r="F747" s="233" t="s">
        <v>856</v>
      </c>
      <c r="G747" s="40"/>
      <c r="H747" s="40"/>
      <c r="I747" s="229"/>
      <c r="J747" s="40"/>
      <c r="K747" s="40"/>
      <c r="L747" s="44"/>
      <c r="M747" s="230"/>
      <c r="N747" s="231"/>
      <c r="O747" s="91"/>
      <c r="P747" s="91"/>
      <c r="Q747" s="91"/>
      <c r="R747" s="91"/>
      <c r="S747" s="91"/>
      <c r="T747" s="92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T747" s="17" t="s">
        <v>127</v>
      </c>
      <c r="AU747" s="17" t="s">
        <v>83</v>
      </c>
    </row>
    <row r="748" s="13" customFormat="1">
      <c r="A748" s="13"/>
      <c r="B748" s="234"/>
      <c r="C748" s="235"/>
      <c r="D748" s="227" t="s">
        <v>129</v>
      </c>
      <c r="E748" s="236" t="s">
        <v>1</v>
      </c>
      <c r="F748" s="237" t="s">
        <v>154</v>
      </c>
      <c r="G748" s="235"/>
      <c r="H748" s="238">
        <v>10</v>
      </c>
      <c r="I748" s="239"/>
      <c r="J748" s="235"/>
      <c r="K748" s="235"/>
      <c r="L748" s="240"/>
      <c r="M748" s="241"/>
      <c r="N748" s="242"/>
      <c r="O748" s="242"/>
      <c r="P748" s="242"/>
      <c r="Q748" s="242"/>
      <c r="R748" s="242"/>
      <c r="S748" s="242"/>
      <c r="T748" s="24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4" t="s">
        <v>129</v>
      </c>
      <c r="AU748" s="244" t="s">
        <v>83</v>
      </c>
      <c r="AV748" s="13" t="s">
        <v>83</v>
      </c>
      <c r="AW748" s="13" t="s">
        <v>30</v>
      </c>
      <c r="AX748" s="13" t="s">
        <v>73</v>
      </c>
      <c r="AY748" s="244" t="s">
        <v>117</v>
      </c>
    </row>
    <row r="749" s="14" customFormat="1">
      <c r="A749" s="14"/>
      <c r="B749" s="245"/>
      <c r="C749" s="246"/>
      <c r="D749" s="227" t="s">
        <v>129</v>
      </c>
      <c r="E749" s="247" t="s">
        <v>1</v>
      </c>
      <c r="F749" s="248" t="s">
        <v>131</v>
      </c>
      <c r="G749" s="246"/>
      <c r="H749" s="249">
        <v>10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129</v>
      </c>
      <c r="AU749" s="255" t="s">
        <v>83</v>
      </c>
      <c r="AV749" s="14" t="s">
        <v>124</v>
      </c>
      <c r="AW749" s="14" t="s">
        <v>30</v>
      </c>
      <c r="AX749" s="14" t="s">
        <v>81</v>
      </c>
      <c r="AY749" s="255" t="s">
        <v>117</v>
      </c>
    </row>
    <row r="750" s="2" customFormat="1" ht="24.15" customHeight="1">
      <c r="A750" s="38"/>
      <c r="B750" s="39"/>
      <c r="C750" s="256" t="s">
        <v>514</v>
      </c>
      <c r="D750" s="256" t="s">
        <v>203</v>
      </c>
      <c r="E750" s="257" t="s">
        <v>857</v>
      </c>
      <c r="F750" s="258" t="s">
        <v>858</v>
      </c>
      <c r="G750" s="259" t="s">
        <v>211</v>
      </c>
      <c r="H750" s="260">
        <v>10</v>
      </c>
      <c r="I750" s="261"/>
      <c r="J750" s="262">
        <f>ROUND(I750*H750,2)</f>
        <v>0</v>
      </c>
      <c r="K750" s="258" t="s">
        <v>123</v>
      </c>
      <c r="L750" s="263"/>
      <c r="M750" s="264" t="s">
        <v>1</v>
      </c>
      <c r="N750" s="265" t="s">
        <v>38</v>
      </c>
      <c r="O750" s="91"/>
      <c r="P750" s="223">
        <f>O750*H750</f>
        <v>0</v>
      </c>
      <c r="Q750" s="223">
        <v>0.0022300000000000002</v>
      </c>
      <c r="R750" s="223">
        <f>Q750*H750</f>
        <v>0.0223</v>
      </c>
      <c r="S750" s="223">
        <v>0</v>
      </c>
      <c r="T750" s="224">
        <f>S750*H750</f>
        <v>0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225" t="s">
        <v>325</v>
      </c>
      <c r="AT750" s="225" t="s">
        <v>203</v>
      </c>
      <c r="AU750" s="225" t="s">
        <v>83</v>
      </c>
      <c r="AY750" s="17" t="s">
        <v>117</v>
      </c>
      <c r="BE750" s="226">
        <f>IF(N750="základní",J750,0)</f>
        <v>0</v>
      </c>
      <c r="BF750" s="226">
        <f>IF(N750="snížená",J750,0)</f>
        <v>0</v>
      </c>
      <c r="BG750" s="226">
        <f>IF(N750="zákl. přenesená",J750,0)</f>
        <v>0</v>
      </c>
      <c r="BH750" s="226">
        <f>IF(N750="sníž. přenesená",J750,0)</f>
        <v>0</v>
      </c>
      <c r="BI750" s="226">
        <f>IF(N750="nulová",J750,0)</f>
        <v>0</v>
      </c>
      <c r="BJ750" s="17" t="s">
        <v>81</v>
      </c>
      <c r="BK750" s="226">
        <f>ROUND(I750*H750,2)</f>
        <v>0</v>
      </c>
      <c r="BL750" s="17" t="s">
        <v>289</v>
      </c>
      <c r="BM750" s="225" t="s">
        <v>859</v>
      </c>
    </row>
    <row r="751" s="2" customFormat="1">
      <c r="A751" s="38"/>
      <c r="B751" s="39"/>
      <c r="C751" s="40"/>
      <c r="D751" s="227" t="s">
        <v>125</v>
      </c>
      <c r="E751" s="40"/>
      <c r="F751" s="228" t="s">
        <v>858</v>
      </c>
      <c r="G751" s="40"/>
      <c r="H751" s="40"/>
      <c r="I751" s="229"/>
      <c r="J751" s="40"/>
      <c r="K751" s="40"/>
      <c r="L751" s="44"/>
      <c r="M751" s="230"/>
      <c r="N751" s="231"/>
      <c r="O751" s="91"/>
      <c r="P751" s="91"/>
      <c r="Q751" s="91"/>
      <c r="R751" s="91"/>
      <c r="S751" s="91"/>
      <c r="T751" s="92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T751" s="17" t="s">
        <v>125</v>
      </c>
      <c r="AU751" s="17" t="s">
        <v>83</v>
      </c>
    </row>
    <row r="752" s="13" customFormat="1">
      <c r="A752" s="13"/>
      <c r="B752" s="234"/>
      <c r="C752" s="235"/>
      <c r="D752" s="227" t="s">
        <v>129</v>
      </c>
      <c r="E752" s="236" t="s">
        <v>1</v>
      </c>
      <c r="F752" s="237" t="s">
        <v>154</v>
      </c>
      <c r="G752" s="235"/>
      <c r="H752" s="238">
        <v>10</v>
      </c>
      <c r="I752" s="239"/>
      <c r="J752" s="235"/>
      <c r="K752" s="235"/>
      <c r="L752" s="240"/>
      <c r="M752" s="241"/>
      <c r="N752" s="242"/>
      <c r="O752" s="242"/>
      <c r="P752" s="242"/>
      <c r="Q752" s="242"/>
      <c r="R752" s="242"/>
      <c r="S752" s="242"/>
      <c r="T752" s="24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4" t="s">
        <v>129</v>
      </c>
      <c r="AU752" s="244" t="s">
        <v>83</v>
      </c>
      <c r="AV752" s="13" t="s">
        <v>83</v>
      </c>
      <c r="AW752" s="13" t="s">
        <v>30</v>
      </c>
      <c r="AX752" s="13" t="s">
        <v>73</v>
      </c>
      <c r="AY752" s="244" t="s">
        <v>117</v>
      </c>
    </row>
    <row r="753" s="14" customFormat="1">
      <c r="A753" s="14"/>
      <c r="B753" s="245"/>
      <c r="C753" s="246"/>
      <c r="D753" s="227" t="s">
        <v>129</v>
      </c>
      <c r="E753" s="247" t="s">
        <v>1</v>
      </c>
      <c r="F753" s="248" t="s">
        <v>131</v>
      </c>
      <c r="G753" s="246"/>
      <c r="H753" s="249">
        <v>10</v>
      </c>
      <c r="I753" s="250"/>
      <c r="J753" s="246"/>
      <c r="K753" s="246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129</v>
      </c>
      <c r="AU753" s="255" t="s">
        <v>83</v>
      </c>
      <c r="AV753" s="14" t="s">
        <v>124</v>
      </c>
      <c r="AW753" s="14" t="s">
        <v>30</v>
      </c>
      <c r="AX753" s="14" t="s">
        <v>81</v>
      </c>
      <c r="AY753" s="255" t="s">
        <v>117</v>
      </c>
    </row>
    <row r="754" s="2" customFormat="1" ht="24.15" customHeight="1">
      <c r="A754" s="38"/>
      <c r="B754" s="39"/>
      <c r="C754" s="214" t="s">
        <v>860</v>
      </c>
      <c r="D754" s="214" t="s">
        <v>119</v>
      </c>
      <c r="E754" s="215" t="s">
        <v>861</v>
      </c>
      <c r="F754" s="216" t="s">
        <v>862</v>
      </c>
      <c r="G754" s="217" t="s">
        <v>140</v>
      </c>
      <c r="H754" s="218">
        <v>136</v>
      </c>
      <c r="I754" s="219"/>
      <c r="J754" s="220">
        <f>ROUND(I754*H754,2)</f>
        <v>0</v>
      </c>
      <c r="K754" s="216" t="s">
        <v>123</v>
      </c>
      <c r="L754" s="44"/>
      <c r="M754" s="221" t="s">
        <v>1</v>
      </c>
      <c r="N754" s="222" t="s">
        <v>38</v>
      </c>
      <c r="O754" s="91"/>
      <c r="P754" s="223">
        <f>O754*H754</f>
        <v>0</v>
      </c>
      <c r="Q754" s="223">
        <v>0</v>
      </c>
      <c r="R754" s="223">
        <f>Q754*H754</f>
        <v>0</v>
      </c>
      <c r="S754" s="223">
        <v>0</v>
      </c>
      <c r="T754" s="224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225" t="s">
        <v>289</v>
      </c>
      <c r="AT754" s="225" t="s">
        <v>119</v>
      </c>
      <c r="AU754" s="225" t="s">
        <v>83</v>
      </c>
      <c r="AY754" s="17" t="s">
        <v>117</v>
      </c>
      <c r="BE754" s="226">
        <f>IF(N754="základní",J754,0)</f>
        <v>0</v>
      </c>
      <c r="BF754" s="226">
        <f>IF(N754="snížená",J754,0)</f>
        <v>0</v>
      </c>
      <c r="BG754" s="226">
        <f>IF(N754="zákl. přenesená",J754,0)</f>
        <v>0</v>
      </c>
      <c r="BH754" s="226">
        <f>IF(N754="sníž. přenesená",J754,0)</f>
        <v>0</v>
      </c>
      <c r="BI754" s="226">
        <f>IF(N754="nulová",J754,0)</f>
        <v>0</v>
      </c>
      <c r="BJ754" s="17" t="s">
        <v>81</v>
      </c>
      <c r="BK754" s="226">
        <f>ROUND(I754*H754,2)</f>
        <v>0</v>
      </c>
      <c r="BL754" s="17" t="s">
        <v>289</v>
      </c>
      <c r="BM754" s="225" t="s">
        <v>863</v>
      </c>
    </row>
    <row r="755" s="2" customFormat="1">
      <c r="A755" s="38"/>
      <c r="B755" s="39"/>
      <c r="C755" s="40"/>
      <c r="D755" s="227" t="s">
        <v>125</v>
      </c>
      <c r="E755" s="40"/>
      <c r="F755" s="228" t="s">
        <v>864</v>
      </c>
      <c r="G755" s="40"/>
      <c r="H755" s="40"/>
      <c r="I755" s="229"/>
      <c r="J755" s="40"/>
      <c r="K755" s="40"/>
      <c r="L755" s="44"/>
      <c r="M755" s="230"/>
      <c r="N755" s="231"/>
      <c r="O755" s="91"/>
      <c r="P755" s="91"/>
      <c r="Q755" s="91"/>
      <c r="R755" s="91"/>
      <c r="S755" s="91"/>
      <c r="T755" s="92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T755" s="17" t="s">
        <v>125</v>
      </c>
      <c r="AU755" s="17" t="s">
        <v>83</v>
      </c>
    </row>
    <row r="756" s="2" customFormat="1">
      <c r="A756" s="38"/>
      <c r="B756" s="39"/>
      <c r="C756" s="40"/>
      <c r="D756" s="232" t="s">
        <v>127</v>
      </c>
      <c r="E756" s="40"/>
      <c r="F756" s="233" t="s">
        <v>865</v>
      </c>
      <c r="G756" s="40"/>
      <c r="H756" s="40"/>
      <c r="I756" s="229"/>
      <c r="J756" s="40"/>
      <c r="K756" s="40"/>
      <c r="L756" s="44"/>
      <c r="M756" s="230"/>
      <c r="N756" s="231"/>
      <c r="O756" s="91"/>
      <c r="P756" s="91"/>
      <c r="Q756" s="91"/>
      <c r="R756" s="91"/>
      <c r="S756" s="91"/>
      <c r="T756" s="92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T756" s="17" t="s">
        <v>127</v>
      </c>
      <c r="AU756" s="17" t="s">
        <v>83</v>
      </c>
    </row>
    <row r="757" s="13" customFormat="1">
      <c r="A757" s="13"/>
      <c r="B757" s="234"/>
      <c r="C757" s="235"/>
      <c r="D757" s="227" t="s">
        <v>129</v>
      </c>
      <c r="E757" s="236" t="s">
        <v>1</v>
      </c>
      <c r="F757" s="237" t="s">
        <v>491</v>
      </c>
      <c r="G757" s="235"/>
      <c r="H757" s="238">
        <v>136</v>
      </c>
      <c r="I757" s="239"/>
      <c r="J757" s="235"/>
      <c r="K757" s="235"/>
      <c r="L757" s="240"/>
      <c r="M757" s="241"/>
      <c r="N757" s="242"/>
      <c r="O757" s="242"/>
      <c r="P757" s="242"/>
      <c r="Q757" s="242"/>
      <c r="R757" s="242"/>
      <c r="S757" s="242"/>
      <c r="T757" s="24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4" t="s">
        <v>129</v>
      </c>
      <c r="AU757" s="244" t="s">
        <v>83</v>
      </c>
      <c r="AV757" s="13" t="s">
        <v>83</v>
      </c>
      <c r="AW757" s="13" t="s">
        <v>30</v>
      </c>
      <c r="AX757" s="13" t="s">
        <v>73</v>
      </c>
      <c r="AY757" s="244" t="s">
        <v>117</v>
      </c>
    </row>
    <row r="758" s="14" customFormat="1">
      <c r="A758" s="14"/>
      <c r="B758" s="245"/>
      <c r="C758" s="246"/>
      <c r="D758" s="227" t="s">
        <v>129</v>
      </c>
      <c r="E758" s="247" t="s">
        <v>1</v>
      </c>
      <c r="F758" s="248" t="s">
        <v>131</v>
      </c>
      <c r="G758" s="246"/>
      <c r="H758" s="249">
        <v>136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129</v>
      </c>
      <c r="AU758" s="255" t="s">
        <v>83</v>
      </c>
      <c r="AV758" s="14" t="s">
        <v>124</v>
      </c>
      <c r="AW758" s="14" t="s">
        <v>30</v>
      </c>
      <c r="AX758" s="14" t="s">
        <v>81</v>
      </c>
      <c r="AY758" s="255" t="s">
        <v>117</v>
      </c>
    </row>
    <row r="759" s="2" customFormat="1" ht="24.15" customHeight="1">
      <c r="A759" s="38"/>
      <c r="B759" s="39"/>
      <c r="C759" s="214" t="s">
        <v>518</v>
      </c>
      <c r="D759" s="214" t="s">
        <v>119</v>
      </c>
      <c r="E759" s="215" t="s">
        <v>866</v>
      </c>
      <c r="F759" s="216" t="s">
        <v>867</v>
      </c>
      <c r="G759" s="217" t="s">
        <v>140</v>
      </c>
      <c r="H759" s="218">
        <v>17</v>
      </c>
      <c r="I759" s="219"/>
      <c r="J759" s="220">
        <f>ROUND(I759*H759,2)</f>
        <v>0</v>
      </c>
      <c r="K759" s="216" t="s">
        <v>123</v>
      </c>
      <c r="L759" s="44"/>
      <c r="M759" s="221" t="s">
        <v>1</v>
      </c>
      <c r="N759" s="222" t="s">
        <v>38</v>
      </c>
      <c r="O759" s="91"/>
      <c r="P759" s="223">
        <f>O759*H759</f>
        <v>0</v>
      </c>
      <c r="Q759" s="223">
        <v>0</v>
      </c>
      <c r="R759" s="223">
        <f>Q759*H759</f>
        <v>0</v>
      </c>
      <c r="S759" s="223">
        <v>0</v>
      </c>
      <c r="T759" s="224">
        <f>S759*H759</f>
        <v>0</v>
      </c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R759" s="225" t="s">
        <v>289</v>
      </c>
      <c r="AT759" s="225" t="s">
        <v>119</v>
      </c>
      <c r="AU759" s="225" t="s">
        <v>83</v>
      </c>
      <c r="AY759" s="17" t="s">
        <v>117</v>
      </c>
      <c r="BE759" s="226">
        <f>IF(N759="základní",J759,0)</f>
        <v>0</v>
      </c>
      <c r="BF759" s="226">
        <f>IF(N759="snížená",J759,0)</f>
        <v>0</v>
      </c>
      <c r="BG759" s="226">
        <f>IF(N759="zákl. přenesená",J759,0)</f>
        <v>0</v>
      </c>
      <c r="BH759" s="226">
        <f>IF(N759="sníž. přenesená",J759,0)</f>
        <v>0</v>
      </c>
      <c r="BI759" s="226">
        <f>IF(N759="nulová",J759,0)</f>
        <v>0</v>
      </c>
      <c r="BJ759" s="17" t="s">
        <v>81</v>
      </c>
      <c r="BK759" s="226">
        <f>ROUND(I759*H759,2)</f>
        <v>0</v>
      </c>
      <c r="BL759" s="17" t="s">
        <v>289</v>
      </c>
      <c r="BM759" s="225" t="s">
        <v>868</v>
      </c>
    </row>
    <row r="760" s="2" customFormat="1">
      <c r="A760" s="38"/>
      <c r="B760" s="39"/>
      <c r="C760" s="40"/>
      <c r="D760" s="227" t="s">
        <v>125</v>
      </c>
      <c r="E760" s="40"/>
      <c r="F760" s="228" t="s">
        <v>869</v>
      </c>
      <c r="G760" s="40"/>
      <c r="H760" s="40"/>
      <c r="I760" s="229"/>
      <c r="J760" s="40"/>
      <c r="K760" s="40"/>
      <c r="L760" s="44"/>
      <c r="M760" s="230"/>
      <c r="N760" s="231"/>
      <c r="O760" s="91"/>
      <c r="P760" s="91"/>
      <c r="Q760" s="91"/>
      <c r="R760" s="91"/>
      <c r="S760" s="91"/>
      <c r="T760" s="92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T760" s="17" t="s">
        <v>125</v>
      </c>
      <c r="AU760" s="17" t="s">
        <v>83</v>
      </c>
    </row>
    <row r="761" s="2" customFormat="1">
      <c r="A761" s="38"/>
      <c r="B761" s="39"/>
      <c r="C761" s="40"/>
      <c r="D761" s="232" t="s">
        <v>127</v>
      </c>
      <c r="E761" s="40"/>
      <c r="F761" s="233" t="s">
        <v>870</v>
      </c>
      <c r="G761" s="40"/>
      <c r="H761" s="40"/>
      <c r="I761" s="229"/>
      <c r="J761" s="40"/>
      <c r="K761" s="40"/>
      <c r="L761" s="44"/>
      <c r="M761" s="230"/>
      <c r="N761" s="231"/>
      <c r="O761" s="91"/>
      <c r="P761" s="91"/>
      <c r="Q761" s="91"/>
      <c r="R761" s="91"/>
      <c r="S761" s="91"/>
      <c r="T761" s="92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T761" s="17" t="s">
        <v>127</v>
      </c>
      <c r="AU761" s="17" t="s">
        <v>83</v>
      </c>
    </row>
    <row r="762" s="13" customFormat="1">
      <c r="A762" s="13"/>
      <c r="B762" s="234"/>
      <c r="C762" s="235"/>
      <c r="D762" s="227" t="s">
        <v>129</v>
      </c>
      <c r="E762" s="236" t="s">
        <v>1</v>
      </c>
      <c r="F762" s="237" t="s">
        <v>217</v>
      </c>
      <c r="G762" s="235"/>
      <c r="H762" s="238">
        <v>17</v>
      </c>
      <c r="I762" s="239"/>
      <c r="J762" s="235"/>
      <c r="K762" s="235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129</v>
      </c>
      <c r="AU762" s="244" t="s">
        <v>83</v>
      </c>
      <c r="AV762" s="13" t="s">
        <v>83</v>
      </c>
      <c r="AW762" s="13" t="s">
        <v>30</v>
      </c>
      <c r="AX762" s="13" t="s">
        <v>73</v>
      </c>
      <c r="AY762" s="244" t="s">
        <v>117</v>
      </c>
    </row>
    <row r="763" s="14" customFormat="1">
      <c r="A763" s="14"/>
      <c r="B763" s="245"/>
      <c r="C763" s="246"/>
      <c r="D763" s="227" t="s">
        <v>129</v>
      </c>
      <c r="E763" s="247" t="s">
        <v>1</v>
      </c>
      <c r="F763" s="248" t="s">
        <v>131</v>
      </c>
      <c r="G763" s="246"/>
      <c r="H763" s="249">
        <v>17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129</v>
      </c>
      <c r="AU763" s="255" t="s">
        <v>83</v>
      </c>
      <c r="AV763" s="14" t="s">
        <v>124</v>
      </c>
      <c r="AW763" s="14" t="s">
        <v>30</v>
      </c>
      <c r="AX763" s="14" t="s">
        <v>81</v>
      </c>
      <c r="AY763" s="255" t="s">
        <v>117</v>
      </c>
    </row>
    <row r="764" s="2" customFormat="1" ht="24.15" customHeight="1">
      <c r="A764" s="38"/>
      <c r="B764" s="39"/>
      <c r="C764" s="214" t="s">
        <v>871</v>
      </c>
      <c r="D764" s="214" t="s">
        <v>119</v>
      </c>
      <c r="E764" s="215" t="s">
        <v>872</v>
      </c>
      <c r="F764" s="216" t="s">
        <v>873</v>
      </c>
      <c r="G764" s="217" t="s">
        <v>764</v>
      </c>
      <c r="H764" s="218">
        <v>10.5</v>
      </c>
      <c r="I764" s="219"/>
      <c r="J764" s="220">
        <f>ROUND(I764*H764,2)</f>
        <v>0</v>
      </c>
      <c r="K764" s="216" t="s">
        <v>123</v>
      </c>
      <c r="L764" s="44"/>
      <c r="M764" s="221" t="s">
        <v>1</v>
      </c>
      <c r="N764" s="222" t="s">
        <v>38</v>
      </c>
      <c r="O764" s="91"/>
      <c r="P764" s="223">
        <f>O764*H764</f>
        <v>0</v>
      </c>
      <c r="Q764" s="223">
        <v>0</v>
      </c>
      <c r="R764" s="223">
        <f>Q764*H764</f>
        <v>0</v>
      </c>
      <c r="S764" s="223">
        <v>0</v>
      </c>
      <c r="T764" s="224">
        <f>S764*H764</f>
        <v>0</v>
      </c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R764" s="225" t="s">
        <v>289</v>
      </c>
      <c r="AT764" s="225" t="s">
        <v>119</v>
      </c>
      <c r="AU764" s="225" t="s">
        <v>83</v>
      </c>
      <c r="AY764" s="17" t="s">
        <v>117</v>
      </c>
      <c r="BE764" s="226">
        <f>IF(N764="základní",J764,0)</f>
        <v>0</v>
      </c>
      <c r="BF764" s="226">
        <f>IF(N764="snížená",J764,0)</f>
        <v>0</v>
      </c>
      <c r="BG764" s="226">
        <f>IF(N764="zákl. přenesená",J764,0)</f>
        <v>0</v>
      </c>
      <c r="BH764" s="226">
        <f>IF(N764="sníž. přenesená",J764,0)</f>
        <v>0</v>
      </c>
      <c r="BI764" s="226">
        <f>IF(N764="nulová",J764,0)</f>
        <v>0</v>
      </c>
      <c r="BJ764" s="17" t="s">
        <v>81</v>
      </c>
      <c r="BK764" s="226">
        <f>ROUND(I764*H764,2)</f>
        <v>0</v>
      </c>
      <c r="BL764" s="17" t="s">
        <v>289</v>
      </c>
      <c r="BM764" s="225" t="s">
        <v>874</v>
      </c>
    </row>
    <row r="765" s="2" customFormat="1">
      <c r="A765" s="38"/>
      <c r="B765" s="39"/>
      <c r="C765" s="40"/>
      <c r="D765" s="227" t="s">
        <v>125</v>
      </c>
      <c r="E765" s="40"/>
      <c r="F765" s="228" t="s">
        <v>875</v>
      </c>
      <c r="G765" s="40"/>
      <c r="H765" s="40"/>
      <c r="I765" s="229"/>
      <c r="J765" s="40"/>
      <c r="K765" s="40"/>
      <c r="L765" s="44"/>
      <c r="M765" s="230"/>
      <c r="N765" s="231"/>
      <c r="O765" s="91"/>
      <c r="P765" s="91"/>
      <c r="Q765" s="91"/>
      <c r="R765" s="91"/>
      <c r="S765" s="91"/>
      <c r="T765" s="92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T765" s="17" t="s">
        <v>125</v>
      </c>
      <c r="AU765" s="17" t="s">
        <v>83</v>
      </c>
    </row>
    <row r="766" s="2" customFormat="1">
      <c r="A766" s="38"/>
      <c r="B766" s="39"/>
      <c r="C766" s="40"/>
      <c r="D766" s="232" t="s">
        <v>127</v>
      </c>
      <c r="E766" s="40"/>
      <c r="F766" s="233" t="s">
        <v>876</v>
      </c>
      <c r="G766" s="40"/>
      <c r="H766" s="40"/>
      <c r="I766" s="229"/>
      <c r="J766" s="40"/>
      <c r="K766" s="40"/>
      <c r="L766" s="44"/>
      <c r="M766" s="230"/>
      <c r="N766" s="231"/>
      <c r="O766" s="91"/>
      <c r="P766" s="91"/>
      <c r="Q766" s="91"/>
      <c r="R766" s="91"/>
      <c r="S766" s="91"/>
      <c r="T766" s="92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T766" s="17" t="s">
        <v>127</v>
      </c>
      <c r="AU766" s="17" t="s">
        <v>83</v>
      </c>
    </row>
    <row r="767" s="15" customFormat="1">
      <c r="A767" s="15"/>
      <c r="B767" s="267"/>
      <c r="C767" s="268"/>
      <c r="D767" s="227" t="s">
        <v>129</v>
      </c>
      <c r="E767" s="269" t="s">
        <v>1</v>
      </c>
      <c r="F767" s="270" t="s">
        <v>877</v>
      </c>
      <c r="G767" s="268"/>
      <c r="H767" s="269" t="s">
        <v>1</v>
      </c>
      <c r="I767" s="271"/>
      <c r="J767" s="268"/>
      <c r="K767" s="268"/>
      <c r="L767" s="272"/>
      <c r="M767" s="273"/>
      <c r="N767" s="274"/>
      <c r="O767" s="274"/>
      <c r="P767" s="274"/>
      <c r="Q767" s="274"/>
      <c r="R767" s="274"/>
      <c r="S767" s="274"/>
      <c r="T767" s="27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76" t="s">
        <v>129</v>
      </c>
      <c r="AU767" s="276" t="s">
        <v>83</v>
      </c>
      <c r="AV767" s="15" t="s">
        <v>81</v>
      </c>
      <c r="AW767" s="15" t="s">
        <v>30</v>
      </c>
      <c r="AX767" s="15" t="s">
        <v>73</v>
      </c>
      <c r="AY767" s="276" t="s">
        <v>117</v>
      </c>
    </row>
    <row r="768" s="13" customFormat="1">
      <c r="A768" s="13"/>
      <c r="B768" s="234"/>
      <c r="C768" s="235"/>
      <c r="D768" s="227" t="s">
        <v>129</v>
      </c>
      <c r="E768" s="236" t="s">
        <v>1</v>
      </c>
      <c r="F768" s="237" t="s">
        <v>878</v>
      </c>
      <c r="G768" s="235"/>
      <c r="H768" s="238">
        <v>4.5</v>
      </c>
      <c r="I768" s="239"/>
      <c r="J768" s="235"/>
      <c r="K768" s="235"/>
      <c r="L768" s="240"/>
      <c r="M768" s="241"/>
      <c r="N768" s="242"/>
      <c r="O768" s="242"/>
      <c r="P768" s="242"/>
      <c r="Q768" s="242"/>
      <c r="R768" s="242"/>
      <c r="S768" s="242"/>
      <c r="T768" s="24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4" t="s">
        <v>129</v>
      </c>
      <c r="AU768" s="244" t="s">
        <v>83</v>
      </c>
      <c r="AV768" s="13" t="s">
        <v>83</v>
      </c>
      <c r="AW768" s="13" t="s">
        <v>30</v>
      </c>
      <c r="AX768" s="13" t="s">
        <v>73</v>
      </c>
      <c r="AY768" s="244" t="s">
        <v>117</v>
      </c>
    </row>
    <row r="769" s="15" customFormat="1">
      <c r="A769" s="15"/>
      <c r="B769" s="267"/>
      <c r="C769" s="268"/>
      <c r="D769" s="227" t="s">
        <v>129</v>
      </c>
      <c r="E769" s="269" t="s">
        <v>1</v>
      </c>
      <c r="F769" s="270" t="s">
        <v>879</v>
      </c>
      <c r="G769" s="268"/>
      <c r="H769" s="269" t="s">
        <v>1</v>
      </c>
      <c r="I769" s="271"/>
      <c r="J769" s="268"/>
      <c r="K769" s="268"/>
      <c r="L769" s="272"/>
      <c r="M769" s="273"/>
      <c r="N769" s="274"/>
      <c r="O769" s="274"/>
      <c r="P769" s="274"/>
      <c r="Q769" s="274"/>
      <c r="R769" s="274"/>
      <c r="S769" s="274"/>
      <c r="T769" s="27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76" t="s">
        <v>129</v>
      </c>
      <c r="AU769" s="276" t="s">
        <v>83</v>
      </c>
      <c r="AV769" s="15" t="s">
        <v>81</v>
      </c>
      <c r="AW769" s="15" t="s">
        <v>30</v>
      </c>
      <c r="AX769" s="15" t="s">
        <v>73</v>
      </c>
      <c r="AY769" s="276" t="s">
        <v>117</v>
      </c>
    </row>
    <row r="770" s="13" customFormat="1">
      <c r="A770" s="13"/>
      <c r="B770" s="234"/>
      <c r="C770" s="235"/>
      <c r="D770" s="227" t="s">
        <v>129</v>
      </c>
      <c r="E770" s="236" t="s">
        <v>1</v>
      </c>
      <c r="F770" s="237" t="s">
        <v>880</v>
      </c>
      <c r="G770" s="235"/>
      <c r="H770" s="238">
        <v>6</v>
      </c>
      <c r="I770" s="239"/>
      <c r="J770" s="235"/>
      <c r="K770" s="235"/>
      <c r="L770" s="240"/>
      <c r="M770" s="241"/>
      <c r="N770" s="242"/>
      <c r="O770" s="242"/>
      <c r="P770" s="242"/>
      <c r="Q770" s="242"/>
      <c r="R770" s="242"/>
      <c r="S770" s="242"/>
      <c r="T770" s="24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4" t="s">
        <v>129</v>
      </c>
      <c r="AU770" s="244" t="s">
        <v>83</v>
      </c>
      <c r="AV770" s="13" t="s">
        <v>83</v>
      </c>
      <c r="AW770" s="13" t="s">
        <v>30</v>
      </c>
      <c r="AX770" s="13" t="s">
        <v>73</v>
      </c>
      <c r="AY770" s="244" t="s">
        <v>117</v>
      </c>
    </row>
    <row r="771" s="14" customFormat="1">
      <c r="A771" s="14"/>
      <c r="B771" s="245"/>
      <c r="C771" s="246"/>
      <c r="D771" s="227" t="s">
        <v>129</v>
      </c>
      <c r="E771" s="247" t="s">
        <v>1</v>
      </c>
      <c r="F771" s="248" t="s">
        <v>131</v>
      </c>
      <c r="G771" s="246"/>
      <c r="H771" s="249">
        <v>10.5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129</v>
      </c>
      <c r="AU771" s="255" t="s">
        <v>83</v>
      </c>
      <c r="AV771" s="14" t="s">
        <v>124</v>
      </c>
      <c r="AW771" s="14" t="s">
        <v>30</v>
      </c>
      <c r="AX771" s="14" t="s">
        <v>81</v>
      </c>
      <c r="AY771" s="255" t="s">
        <v>117</v>
      </c>
    </row>
    <row r="772" s="2" customFormat="1" ht="24.15" customHeight="1">
      <c r="A772" s="38"/>
      <c r="B772" s="39"/>
      <c r="C772" s="214" t="s">
        <v>524</v>
      </c>
      <c r="D772" s="214" t="s">
        <v>119</v>
      </c>
      <c r="E772" s="215" t="s">
        <v>881</v>
      </c>
      <c r="F772" s="216" t="s">
        <v>882</v>
      </c>
      <c r="G772" s="217" t="s">
        <v>764</v>
      </c>
      <c r="H772" s="218">
        <v>10.5</v>
      </c>
      <c r="I772" s="219"/>
      <c r="J772" s="220">
        <f>ROUND(I772*H772,2)</f>
        <v>0</v>
      </c>
      <c r="K772" s="216" t="s">
        <v>123</v>
      </c>
      <c r="L772" s="44"/>
      <c r="M772" s="221" t="s">
        <v>1</v>
      </c>
      <c r="N772" s="222" t="s">
        <v>38</v>
      </c>
      <c r="O772" s="91"/>
      <c r="P772" s="223">
        <f>O772*H772</f>
        <v>0</v>
      </c>
      <c r="Q772" s="223">
        <v>0</v>
      </c>
      <c r="R772" s="223">
        <f>Q772*H772</f>
        <v>0</v>
      </c>
      <c r="S772" s="223">
        <v>0</v>
      </c>
      <c r="T772" s="224">
        <f>S772*H772</f>
        <v>0</v>
      </c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R772" s="225" t="s">
        <v>289</v>
      </c>
      <c r="AT772" s="225" t="s">
        <v>119</v>
      </c>
      <c r="AU772" s="225" t="s">
        <v>83</v>
      </c>
      <c r="AY772" s="17" t="s">
        <v>117</v>
      </c>
      <c r="BE772" s="226">
        <f>IF(N772="základní",J772,0)</f>
        <v>0</v>
      </c>
      <c r="BF772" s="226">
        <f>IF(N772="snížená",J772,0)</f>
        <v>0</v>
      </c>
      <c r="BG772" s="226">
        <f>IF(N772="zákl. přenesená",J772,0)</f>
        <v>0</v>
      </c>
      <c r="BH772" s="226">
        <f>IF(N772="sníž. přenesená",J772,0)</f>
        <v>0</v>
      </c>
      <c r="BI772" s="226">
        <f>IF(N772="nulová",J772,0)</f>
        <v>0</v>
      </c>
      <c r="BJ772" s="17" t="s">
        <v>81</v>
      </c>
      <c r="BK772" s="226">
        <f>ROUND(I772*H772,2)</f>
        <v>0</v>
      </c>
      <c r="BL772" s="17" t="s">
        <v>289</v>
      </c>
      <c r="BM772" s="225" t="s">
        <v>883</v>
      </c>
    </row>
    <row r="773" s="2" customFormat="1">
      <c r="A773" s="38"/>
      <c r="B773" s="39"/>
      <c r="C773" s="40"/>
      <c r="D773" s="227" t="s">
        <v>125</v>
      </c>
      <c r="E773" s="40"/>
      <c r="F773" s="228" t="s">
        <v>884</v>
      </c>
      <c r="G773" s="40"/>
      <c r="H773" s="40"/>
      <c r="I773" s="229"/>
      <c r="J773" s="40"/>
      <c r="K773" s="40"/>
      <c r="L773" s="44"/>
      <c r="M773" s="230"/>
      <c r="N773" s="231"/>
      <c r="O773" s="91"/>
      <c r="P773" s="91"/>
      <c r="Q773" s="91"/>
      <c r="R773" s="91"/>
      <c r="S773" s="91"/>
      <c r="T773" s="92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T773" s="17" t="s">
        <v>125</v>
      </c>
      <c r="AU773" s="17" t="s">
        <v>83</v>
      </c>
    </row>
    <row r="774" s="2" customFormat="1">
      <c r="A774" s="38"/>
      <c r="B774" s="39"/>
      <c r="C774" s="40"/>
      <c r="D774" s="232" t="s">
        <v>127</v>
      </c>
      <c r="E774" s="40"/>
      <c r="F774" s="233" t="s">
        <v>885</v>
      </c>
      <c r="G774" s="40"/>
      <c r="H774" s="40"/>
      <c r="I774" s="229"/>
      <c r="J774" s="40"/>
      <c r="K774" s="40"/>
      <c r="L774" s="44"/>
      <c r="M774" s="230"/>
      <c r="N774" s="231"/>
      <c r="O774" s="91"/>
      <c r="P774" s="91"/>
      <c r="Q774" s="91"/>
      <c r="R774" s="91"/>
      <c r="S774" s="91"/>
      <c r="T774" s="92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T774" s="17" t="s">
        <v>127</v>
      </c>
      <c r="AU774" s="17" t="s">
        <v>83</v>
      </c>
    </row>
    <row r="775" s="13" customFormat="1">
      <c r="A775" s="13"/>
      <c r="B775" s="234"/>
      <c r="C775" s="235"/>
      <c r="D775" s="227" t="s">
        <v>129</v>
      </c>
      <c r="E775" s="236" t="s">
        <v>1</v>
      </c>
      <c r="F775" s="237" t="s">
        <v>886</v>
      </c>
      <c r="G775" s="235"/>
      <c r="H775" s="238">
        <v>10.5</v>
      </c>
      <c r="I775" s="239"/>
      <c r="J775" s="235"/>
      <c r="K775" s="235"/>
      <c r="L775" s="240"/>
      <c r="M775" s="241"/>
      <c r="N775" s="242"/>
      <c r="O775" s="242"/>
      <c r="P775" s="242"/>
      <c r="Q775" s="242"/>
      <c r="R775" s="242"/>
      <c r="S775" s="242"/>
      <c r="T775" s="24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4" t="s">
        <v>129</v>
      </c>
      <c r="AU775" s="244" t="s">
        <v>83</v>
      </c>
      <c r="AV775" s="13" t="s">
        <v>83</v>
      </c>
      <c r="AW775" s="13" t="s">
        <v>30</v>
      </c>
      <c r="AX775" s="13" t="s">
        <v>73</v>
      </c>
      <c r="AY775" s="244" t="s">
        <v>117</v>
      </c>
    </row>
    <row r="776" s="14" customFormat="1">
      <c r="A776" s="14"/>
      <c r="B776" s="245"/>
      <c r="C776" s="246"/>
      <c r="D776" s="227" t="s">
        <v>129</v>
      </c>
      <c r="E776" s="247" t="s">
        <v>1</v>
      </c>
      <c r="F776" s="248" t="s">
        <v>131</v>
      </c>
      <c r="G776" s="246"/>
      <c r="H776" s="249">
        <v>10.5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129</v>
      </c>
      <c r="AU776" s="255" t="s">
        <v>83</v>
      </c>
      <c r="AV776" s="14" t="s">
        <v>124</v>
      </c>
      <c r="AW776" s="14" t="s">
        <v>30</v>
      </c>
      <c r="AX776" s="14" t="s">
        <v>81</v>
      </c>
      <c r="AY776" s="255" t="s">
        <v>117</v>
      </c>
    </row>
    <row r="777" s="2" customFormat="1" ht="16.5" customHeight="1">
      <c r="A777" s="38"/>
      <c r="B777" s="39"/>
      <c r="C777" s="214" t="s">
        <v>887</v>
      </c>
      <c r="D777" s="214" t="s">
        <v>119</v>
      </c>
      <c r="E777" s="215" t="s">
        <v>888</v>
      </c>
      <c r="F777" s="216" t="s">
        <v>889</v>
      </c>
      <c r="G777" s="217" t="s">
        <v>122</v>
      </c>
      <c r="H777" s="218">
        <v>36.359999999999999</v>
      </c>
      <c r="I777" s="219"/>
      <c r="J777" s="220">
        <f>ROUND(I777*H777,2)</f>
        <v>0</v>
      </c>
      <c r="K777" s="216" t="s">
        <v>123</v>
      </c>
      <c r="L777" s="44"/>
      <c r="M777" s="221" t="s">
        <v>1</v>
      </c>
      <c r="N777" s="222" t="s">
        <v>38</v>
      </c>
      <c r="O777" s="91"/>
      <c r="P777" s="223">
        <f>O777*H777</f>
        <v>0</v>
      </c>
      <c r="Q777" s="223">
        <v>0.00069999999999999999</v>
      </c>
      <c r="R777" s="223">
        <f>Q777*H777</f>
        <v>0.025451999999999999</v>
      </c>
      <c r="S777" s="223">
        <v>0</v>
      </c>
      <c r="T777" s="224">
        <f>S777*H777</f>
        <v>0</v>
      </c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R777" s="225" t="s">
        <v>289</v>
      </c>
      <c r="AT777" s="225" t="s">
        <v>119</v>
      </c>
      <c r="AU777" s="225" t="s">
        <v>83</v>
      </c>
      <c r="AY777" s="17" t="s">
        <v>117</v>
      </c>
      <c r="BE777" s="226">
        <f>IF(N777="základní",J777,0)</f>
        <v>0</v>
      </c>
      <c r="BF777" s="226">
        <f>IF(N777="snížená",J777,0)</f>
        <v>0</v>
      </c>
      <c r="BG777" s="226">
        <f>IF(N777="zákl. přenesená",J777,0)</f>
        <v>0</v>
      </c>
      <c r="BH777" s="226">
        <f>IF(N777="sníž. přenesená",J777,0)</f>
        <v>0</v>
      </c>
      <c r="BI777" s="226">
        <f>IF(N777="nulová",J777,0)</f>
        <v>0</v>
      </c>
      <c r="BJ777" s="17" t="s">
        <v>81</v>
      </c>
      <c r="BK777" s="226">
        <f>ROUND(I777*H777,2)</f>
        <v>0</v>
      </c>
      <c r="BL777" s="17" t="s">
        <v>289</v>
      </c>
      <c r="BM777" s="225" t="s">
        <v>890</v>
      </c>
    </row>
    <row r="778" s="2" customFormat="1">
      <c r="A778" s="38"/>
      <c r="B778" s="39"/>
      <c r="C778" s="40"/>
      <c r="D778" s="227" t="s">
        <v>125</v>
      </c>
      <c r="E778" s="40"/>
      <c r="F778" s="228" t="s">
        <v>891</v>
      </c>
      <c r="G778" s="40"/>
      <c r="H778" s="40"/>
      <c r="I778" s="229"/>
      <c r="J778" s="40"/>
      <c r="K778" s="40"/>
      <c r="L778" s="44"/>
      <c r="M778" s="230"/>
      <c r="N778" s="231"/>
      <c r="O778" s="91"/>
      <c r="P778" s="91"/>
      <c r="Q778" s="91"/>
      <c r="R778" s="91"/>
      <c r="S778" s="91"/>
      <c r="T778" s="92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T778" s="17" t="s">
        <v>125</v>
      </c>
      <c r="AU778" s="17" t="s">
        <v>83</v>
      </c>
    </row>
    <row r="779" s="2" customFormat="1">
      <c r="A779" s="38"/>
      <c r="B779" s="39"/>
      <c r="C779" s="40"/>
      <c r="D779" s="232" t="s">
        <v>127</v>
      </c>
      <c r="E779" s="40"/>
      <c r="F779" s="233" t="s">
        <v>892</v>
      </c>
      <c r="G779" s="40"/>
      <c r="H779" s="40"/>
      <c r="I779" s="229"/>
      <c r="J779" s="40"/>
      <c r="K779" s="40"/>
      <c r="L779" s="44"/>
      <c r="M779" s="230"/>
      <c r="N779" s="231"/>
      <c r="O779" s="91"/>
      <c r="P779" s="91"/>
      <c r="Q779" s="91"/>
      <c r="R779" s="91"/>
      <c r="S779" s="91"/>
      <c r="T779" s="92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T779" s="17" t="s">
        <v>127</v>
      </c>
      <c r="AU779" s="17" t="s">
        <v>83</v>
      </c>
    </row>
    <row r="780" s="15" customFormat="1">
      <c r="A780" s="15"/>
      <c r="B780" s="267"/>
      <c r="C780" s="268"/>
      <c r="D780" s="227" t="s">
        <v>129</v>
      </c>
      <c r="E780" s="269" t="s">
        <v>1</v>
      </c>
      <c r="F780" s="270" t="s">
        <v>893</v>
      </c>
      <c r="G780" s="268"/>
      <c r="H780" s="269" t="s">
        <v>1</v>
      </c>
      <c r="I780" s="271"/>
      <c r="J780" s="268"/>
      <c r="K780" s="268"/>
      <c r="L780" s="272"/>
      <c r="M780" s="273"/>
      <c r="N780" s="274"/>
      <c r="O780" s="274"/>
      <c r="P780" s="274"/>
      <c r="Q780" s="274"/>
      <c r="R780" s="274"/>
      <c r="S780" s="274"/>
      <c r="T780" s="27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76" t="s">
        <v>129</v>
      </c>
      <c r="AU780" s="276" t="s">
        <v>83</v>
      </c>
      <c r="AV780" s="15" t="s">
        <v>81</v>
      </c>
      <c r="AW780" s="15" t="s">
        <v>30</v>
      </c>
      <c r="AX780" s="15" t="s">
        <v>73</v>
      </c>
      <c r="AY780" s="276" t="s">
        <v>117</v>
      </c>
    </row>
    <row r="781" s="13" customFormat="1">
      <c r="A781" s="13"/>
      <c r="B781" s="234"/>
      <c r="C781" s="235"/>
      <c r="D781" s="227" t="s">
        <v>129</v>
      </c>
      <c r="E781" s="236" t="s">
        <v>1</v>
      </c>
      <c r="F781" s="237" t="s">
        <v>894</v>
      </c>
      <c r="G781" s="235"/>
      <c r="H781" s="238">
        <v>15.359999999999999</v>
      </c>
      <c r="I781" s="239"/>
      <c r="J781" s="235"/>
      <c r="K781" s="235"/>
      <c r="L781" s="240"/>
      <c r="M781" s="241"/>
      <c r="N781" s="242"/>
      <c r="O781" s="242"/>
      <c r="P781" s="242"/>
      <c r="Q781" s="242"/>
      <c r="R781" s="242"/>
      <c r="S781" s="242"/>
      <c r="T781" s="24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4" t="s">
        <v>129</v>
      </c>
      <c r="AU781" s="244" t="s">
        <v>83</v>
      </c>
      <c r="AV781" s="13" t="s">
        <v>83</v>
      </c>
      <c r="AW781" s="13" t="s">
        <v>30</v>
      </c>
      <c r="AX781" s="13" t="s">
        <v>73</v>
      </c>
      <c r="AY781" s="244" t="s">
        <v>117</v>
      </c>
    </row>
    <row r="782" s="15" customFormat="1">
      <c r="A782" s="15"/>
      <c r="B782" s="267"/>
      <c r="C782" s="268"/>
      <c r="D782" s="227" t="s">
        <v>129</v>
      </c>
      <c r="E782" s="269" t="s">
        <v>1</v>
      </c>
      <c r="F782" s="270" t="s">
        <v>895</v>
      </c>
      <c r="G782" s="268"/>
      <c r="H782" s="269" t="s">
        <v>1</v>
      </c>
      <c r="I782" s="271"/>
      <c r="J782" s="268"/>
      <c r="K782" s="268"/>
      <c r="L782" s="272"/>
      <c r="M782" s="273"/>
      <c r="N782" s="274"/>
      <c r="O782" s="274"/>
      <c r="P782" s="274"/>
      <c r="Q782" s="274"/>
      <c r="R782" s="274"/>
      <c r="S782" s="274"/>
      <c r="T782" s="27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76" t="s">
        <v>129</v>
      </c>
      <c r="AU782" s="276" t="s">
        <v>83</v>
      </c>
      <c r="AV782" s="15" t="s">
        <v>81</v>
      </c>
      <c r="AW782" s="15" t="s">
        <v>30</v>
      </c>
      <c r="AX782" s="15" t="s">
        <v>73</v>
      </c>
      <c r="AY782" s="276" t="s">
        <v>117</v>
      </c>
    </row>
    <row r="783" s="13" customFormat="1">
      <c r="A783" s="13"/>
      <c r="B783" s="234"/>
      <c r="C783" s="235"/>
      <c r="D783" s="227" t="s">
        <v>129</v>
      </c>
      <c r="E783" s="236" t="s">
        <v>1</v>
      </c>
      <c r="F783" s="237" t="s">
        <v>896</v>
      </c>
      <c r="G783" s="235"/>
      <c r="H783" s="238">
        <v>21</v>
      </c>
      <c r="I783" s="239"/>
      <c r="J783" s="235"/>
      <c r="K783" s="235"/>
      <c r="L783" s="240"/>
      <c r="M783" s="241"/>
      <c r="N783" s="242"/>
      <c r="O783" s="242"/>
      <c r="P783" s="242"/>
      <c r="Q783" s="242"/>
      <c r="R783" s="242"/>
      <c r="S783" s="242"/>
      <c r="T783" s="24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4" t="s">
        <v>129</v>
      </c>
      <c r="AU783" s="244" t="s">
        <v>83</v>
      </c>
      <c r="AV783" s="13" t="s">
        <v>83</v>
      </c>
      <c r="AW783" s="13" t="s">
        <v>30</v>
      </c>
      <c r="AX783" s="13" t="s">
        <v>73</v>
      </c>
      <c r="AY783" s="244" t="s">
        <v>117</v>
      </c>
    </row>
    <row r="784" s="14" customFormat="1">
      <c r="A784" s="14"/>
      <c r="B784" s="245"/>
      <c r="C784" s="246"/>
      <c r="D784" s="227" t="s">
        <v>129</v>
      </c>
      <c r="E784" s="247" t="s">
        <v>1</v>
      </c>
      <c r="F784" s="248" t="s">
        <v>131</v>
      </c>
      <c r="G784" s="246"/>
      <c r="H784" s="249">
        <v>36.359999999999999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129</v>
      </c>
      <c r="AU784" s="255" t="s">
        <v>83</v>
      </c>
      <c r="AV784" s="14" t="s">
        <v>124</v>
      </c>
      <c r="AW784" s="14" t="s">
        <v>30</v>
      </c>
      <c r="AX784" s="14" t="s">
        <v>81</v>
      </c>
      <c r="AY784" s="255" t="s">
        <v>117</v>
      </c>
    </row>
    <row r="785" s="2" customFormat="1" ht="21.75" customHeight="1">
      <c r="A785" s="38"/>
      <c r="B785" s="39"/>
      <c r="C785" s="214" t="s">
        <v>529</v>
      </c>
      <c r="D785" s="214" t="s">
        <v>119</v>
      </c>
      <c r="E785" s="215" t="s">
        <v>897</v>
      </c>
      <c r="F785" s="216" t="s">
        <v>898</v>
      </c>
      <c r="G785" s="217" t="s">
        <v>122</v>
      </c>
      <c r="H785" s="218">
        <v>36.359999999999999</v>
      </c>
      <c r="I785" s="219"/>
      <c r="J785" s="220">
        <f>ROUND(I785*H785,2)</f>
        <v>0</v>
      </c>
      <c r="K785" s="216" t="s">
        <v>123</v>
      </c>
      <c r="L785" s="44"/>
      <c r="M785" s="221" t="s">
        <v>1</v>
      </c>
      <c r="N785" s="222" t="s">
        <v>38</v>
      </c>
      <c r="O785" s="91"/>
      <c r="P785" s="223">
        <f>O785*H785</f>
        <v>0</v>
      </c>
      <c r="Q785" s="223">
        <v>0</v>
      </c>
      <c r="R785" s="223">
        <f>Q785*H785</f>
        <v>0</v>
      </c>
      <c r="S785" s="223">
        <v>0</v>
      </c>
      <c r="T785" s="224">
        <f>S785*H785</f>
        <v>0</v>
      </c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R785" s="225" t="s">
        <v>289</v>
      </c>
      <c r="AT785" s="225" t="s">
        <v>119</v>
      </c>
      <c r="AU785" s="225" t="s">
        <v>83</v>
      </c>
      <c r="AY785" s="17" t="s">
        <v>117</v>
      </c>
      <c r="BE785" s="226">
        <f>IF(N785="základní",J785,0)</f>
        <v>0</v>
      </c>
      <c r="BF785" s="226">
        <f>IF(N785="snížená",J785,0)</f>
        <v>0</v>
      </c>
      <c r="BG785" s="226">
        <f>IF(N785="zákl. přenesená",J785,0)</f>
        <v>0</v>
      </c>
      <c r="BH785" s="226">
        <f>IF(N785="sníž. přenesená",J785,0)</f>
        <v>0</v>
      </c>
      <c r="BI785" s="226">
        <f>IF(N785="nulová",J785,0)</f>
        <v>0</v>
      </c>
      <c r="BJ785" s="17" t="s">
        <v>81</v>
      </c>
      <c r="BK785" s="226">
        <f>ROUND(I785*H785,2)</f>
        <v>0</v>
      </c>
      <c r="BL785" s="17" t="s">
        <v>289</v>
      </c>
      <c r="BM785" s="225" t="s">
        <v>899</v>
      </c>
    </row>
    <row r="786" s="2" customFormat="1">
      <c r="A786" s="38"/>
      <c r="B786" s="39"/>
      <c r="C786" s="40"/>
      <c r="D786" s="227" t="s">
        <v>125</v>
      </c>
      <c r="E786" s="40"/>
      <c r="F786" s="228" t="s">
        <v>900</v>
      </c>
      <c r="G786" s="40"/>
      <c r="H786" s="40"/>
      <c r="I786" s="229"/>
      <c r="J786" s="40"/>
      <c r="K786" s="40"/>
      <c r="L786" s="44"/>
      <c r="M786" s="230"/>
      <c r="N786" s="231"/>
      <c r="O786" s="91"/>
      <c r="P786" s="91"/>
      <c r="Q786" s="91"/>
      <c r="R786" s="91"/>
      <c r="S786" s="91"/>
      <c r="T786" s="92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T786" s="17" t="s">
        <v>125</v>
      </c>
      <c r="AU786" s="17" t="s">
        <v>83</v>
      </c>
    </row>
    <row r="787" s="2" customFormat="1">
      <c r="A787" s="38"/>
      <c r="B787" s="39"/>
      <c r="C787" s="40"/>
      <c r="D787" s="232" t="s">
        <v>127</v>
      </c>
      <c r="E787" s="40"/>
      <c r="F787" s="233" t="s">
        <v>901</v>
      </c>
      <c r="G787" s="40"/>
      <c r="H787" s="40"/>
      <c r="I787" s="229"/>
      <c r="J787" s="40"/>
      <c r="K787" s="40"/>
      <c r="L787" s="44"/>
      <c r="M787" s="230"/>
      <c r="N787" s="231"/>
      <c r="O787" s="91"/>
      <c r="P787" s="91"/>
      <c r="Q787" s="91"/>
      <c r="R787" s="91"/>
      <c r="S787" s="91"/>
      <c r="T787" s="92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T787" s="17" t="s">
        <v>127</v>
      </c>
      <c r="AU787" s="17" t="s">
        <v>83</v>
      </c>
    </row>
    <row r="788" s="2" customFormat="1" ht="37.8" customHeight="1">
      <c r="A788" s="38"/>
      <c r="B788" s="39"/>
      <c r="C788" s="214" t="s">
        <v>902</v>
      </c>
      <c r="D788" s="214" t="s">
        <v>119</v>
      </c>
      <c r="E788" s="215" t="s">
        <v>903</v>
      </c>
      <c r="F788" s="216" t="s">
        <v>904</v>
      </c>
      <c r="G788" s="217" t="s">
        <v>764</v>
      </c>
      <c r="H788" s="218">
        <v>14.622</v>
      </c>
      <c r="I788" s="219"/>
      <c r="J788" s="220">
        <f>ROUND(I788*H788,2)</f>
        <v>0</v>
      </c>
      <c r="K788" s="216" t="s">
        <v>123</v>
      </c>
      <c r="L788" s="44"/>
      <c r="M788" s="221" t="s">
        <v>1</v>
      </c>
      <c r="N788" s="222" t="s">
        <v>38</v>
      </c>
      <c r="O788" s="91"/>
      <c r="P788" s="223">
        <f>O788*H788</f>
        <v>0</v>
      </c>
      <c r="Q788" s="223">
        <v>0</v>
      </c>
      <c r="R788" s="223">
        <f>Q788*H788</f>
        <v>0</v>
      </c>
      <c r="S788" s="223">
        <v>0</v>
      </c>
      <c r="T788" s="224">
        <f>S788*H788</f>
        <v>0</v>
      </c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R788" s="225" t="s">
        <v>289</v>
      </c>
      <c r="AT788" s="225" t="s">
        <v>119</v>
      </c>
      <c r="AU788" s="225" t="s">
        <v>83</v>
      </c>
      <c r="AY788" s="17" t="s">
        <v>117</v>
      </c>
      <c r="BE788" s="226">
        <f>IF(N788="základní",J788,0)</f>
        <v>0</v>
      </c>
      <c r="BF788" s="226">
        <f>IF(N788="snížená",J788,0)</f>
        <v>0</v>
      </c>
      <c r="BG788" s="226">
        <f>IF(N788="zákl. přenesená",J788,0)</f>
        <v>0</v>
      </c>
      <c r="BH788" s="226">
        <f>IF(N788="sníž. přenesená",J788,0)</f>
        <v>0</v>
      </c>
      <c r="BI788" s="226">
        <f>IF(N788="nulová",J788,0)</f>
        <v>0</v>
      </c>
      <c r="BJ788" s="17" t="s">
        <v>81</v>
      </c>
      <c r="BK788" s="226">
        <f>ROUND(I788*H788,2)</f>
        <v>0</v>
      </c>
      <c r="BL788" s="17" t="s">
        <v>289</v>
      </c>
      <c r="BM788" s="225" t="s">
        <v>905</v>
      </c>
    </row>
    <row r="789" s="2" customFormat="1">
      <c r="A789" s="38"/>
      <c r="B789" s="39"/>
      <c r="C789" s="40"/>
      <c r="D789" s="227" t="s">
        <v>125</v>
      </c>
      <c r="E789" s="40"/>
      <c r="F789" s="228" t="s">
        <v>906</v>
      </c>
      <c r="G789" s="40"/>
      <c r="H789" s="40"/>
      <c r="I789" s="229"/>
      <c r="J789" s="40"/>
      <c r="K789" s="40"/>
      <c r="L789" s="44"/>
      <c r="M789" s="230"/>
      <c r="N789" s="231"/>
      <c r="O789" s="91"/>
      <c r="P789" s="91"/>
      <c r="Q789" s="91"/>
      <c r="R789" s="91"/>
      <c r="S789" s="91"/>
      <c r="T789" s="92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T789" s="17" t="s">
        <v>125</v>
      </c>
      <c r="AU789" s="17" t="s">
        <v>83</v>
      </c>
    </row>
    <row r="790" s="2" customFormat="1">
      <c r="A790" s="38"/>
      <c r="B790" s="39"/>
      <c r="C790" s="40"/>
      <c r="D790" s="232" t="s">
        <v>127</v>
      </c>
      <c r="E790" s="40"/>
      <c r="F790" s="233" t="s">
        <v>907</v>
      </c>
      <c r="G790" s="40"/>
      <c r="H790" s="40"/>
      <c r="I790" s="229"/>
      <c r="J790" s="40"/>
      <c r="K790" s="40"/>
      <c r="L790" s="44"/>
      <c r="M790" s="230"/>
      <c r="N790" s="231"/>
      <c r="O790" s="91"/>
      <c r="P790" s="91"/>
      <c r="Q790" s="91"/>
      <c r="R790" s="91"/>
      <c r="S790" s="91"/>
      <c r="T790" s="92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T790" s="17" t="s">
        <v>127</v>
      </c>
      <c r="AU790" s="17" t="s">
        <v>83</v>
      </c>
    </row>
    <row r="791" s="15" customFormat="1">
      <c r="A791" s="15"/>
      <c r="B791" s="267"/>
      <c r="C791" s="268"/>
      <c r="D791" s="227" t="s">
        <v>129</v>
      </c>
      <c r="E791" s="269" t="s">
        <v>1</v>
      </c>
      <c r="F791" s="270" t="s">
        <v>908</v>
      </c>
      <c r="G791" s="268"/>
      <c r="H791" s="269" t="s">
        <v>1</v>
      </c>
      <c r="I791" s="271"/>
      <c r="J791" s="268"/>
      <c r="K791" s="268"/>
      <c r="L791" s="272"/>
      <c r="M791" s="273"/>
      <c r="N791" s="274"/>
      <c r="O791" s="274"/>
      <c r="P791" s="274"/>
      <c r="Q791" s="274"/>
      <c r="R791" s="274"/>
      <c r="S791" s="274"/>
      <c r="T791" s="27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76" t="s">
        <v>129</v>
      </c>
      <c r="AU791" s="276" t="s">
        <v>83</v>
      </c>
      <c r="AV791" s="15" t="s">
        <v>81</v>
      </c>
      <c r="AW791" s="15" t="s">
        <v>30</v>
      </c>
      <c r="AX791" s="15" t="s">
        <v>73</v>
      </c>
      <c r="AY791" s="276" t="s">
        <v>117</v>
      </c>
    </row>
    <row r="792" s="13" customFormat="1">
      <c r="A792" s="13"/>
      <c r="B792" s="234"/>
      <c r="C792" s="235"/>
      <c r="D792" s="227" t="s">
        <v>129</v>
      </c>
      <c r="E792" s="236" t="s">
        <v>1</v>
      </c>
      <c r="F792" s="237" t="s">
        <v>909</v>
      </c>
      <c r="G792" s="235"/>
      <c r="H792" s="238">
        <v>10.710000000000001</v>
      </c>
      <c r="I792" s="239"/>
      <c r="J792" s="235"/>
      <c r="K792" s="235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129</v>
      </c>
      <c r="AU792" s="244" t="s">
        <v>83</v>
      </c>
      <c r="AV792" s="13" t="s">
        <v>83</v>
      </c>
      <c r="AW792" s="13" t="s">
        <v>30</v>
      </c>
      <c r="AX792" s="13" t="s">
        <v>73</v>
      </c>
      <c r="AY792" s="244" t="s">
        <v>117</v>
      </c>
    </row>
    <row r="793" s="15" customFormat="1">
      <c r="A793" s="15"/>
      <c r="B793" s="267"/>
      <c r="C793" s="268"/>
      <c r="D793" s="227" t="s">
        <v>129</v>
      </c>
      <c r="E793" s="269" t="s">
        <v>1</v>
      </c>
      <c r="F793" s="270" t="s">
        <v>910</v>
      </c>
      <c r="G793" s="268"/>
      <c r="H793" s="269" t="s">
        <v>1</v>
      </c>
      <c r="I793" s="271"/>
      <c r="J793" s="268"/>
      <c r="K793" s="268"/>
      <c r="L793" s="272"/>
      <c r="M793" s="273"/>
      <c r="N793" s="274"/>
      <c r="O793" s="274"/>
      <c r="P793" s="274"/>
      <c r="Q793" s="274"/>
      <c r="R793" s="274"/>
      <c r="S793" s="274"/>
      <c r="T793" s="27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76" t="s">
        <v>129</v>
      </c>
      <c r="AU793" s="276" t="s">
        <v>83</v>
      </c>
      <c r="AV793" s="15" t="s">
        <v>81</v>
      </c>
      <c r="AW793" s="15" t="s">
        <v>30</v>
      </c>
      <c r="AX793" s="15" t="s">
        <v>73</v>
      </c>
      <c r="AY793" s="276" t="s">
        <v>117</v>
      </c>
    </row>
    <row r="794" s="13" customFormat="1">
      <c r="A794" s="13"/>
      <c r="B794" s="234"/>
      <c r="C794" s="235"/>
      <c r="D794" s="227" t="s">
        <v>129</v>
      </c>
      <c r="E794" s="236" t="s">
        <v>1</v>
      </c>
      <c r="F794" s="237" t="s">
        <v>911</v>
      </c>
      <c r="G794" s="235"/>
      <c r="H794" s="238">
        <v>3.6000000000000001</v>
      </c>
      <c r="I794" s="239"/>
      <c r="J794" s="235"/>
      <c r="K794" s="235"/>
      <c r="L794" s="240"/>
      <c r="M794" s="241"/>
      <c r="N794" s="242"/>
      <c r="O794" s="242"/>
      <c r="P794" s="242"/>
      <c r="Q794" s="242"/>
      <c r="R794" s="242"/>
      <c r="S794" s="242"/>
      <c r="T794" s="24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4" t="s">
        <v>129</v>
      </c>
      <c r="AU794" s="244" t="s">
        <v>83</v>
      </c>
      <c r="AV794" s="13" t="s">
        <v>83</v>
      </c>
      <c r="AW794" s="13" t="s">
        <v>30</v>
      </c>
      <c r="AX794" s="13" t="s">
        <v>73</v>
      </c>
      <c r="AY794" s="244" t="s">
        <v>117</v>
      </c>
    </row>
    <row r="795" s="15" customFormat="1">
      <c r="A795" s="15"/>
      <c r="B795" s="267"/>
      <c r="C795" s="268"/>
      <c r="D795" s="227" t="s">
        <v>129</v>
      </c>
      <c r="E795" s="269" t="s">
        <v>1</v>
      </c>
      <c r="F795" s="270" t="s">
        <v>912</v>
      </c>
      <c r="G795" s="268"/>
      <c r="H795" s="269" t="s">
        <v>1</v>
      </c>
      <c r="I795" s="271"/>
      <c r="J795" s="268"/>
      <c r="K795" s="268"/>
      <c r="L795" s="272"/>
      <c r="M795" s="273"/>
      <c r="N795" s="274"/>
      <c r="O795" s="274"/>
      <c r="P795" s="274"/>
      <c r="Q795" s="274"/>
      <c r="R795" s="274"/>
      <c r="S795" s="274"/>
      <c r="T795" s="27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76" t="s">
        <v>129</v>
      </c>
      <c r="AU795" s="276" t="s">
        <v>83</v>
      </c>
      <c r="AV795" s="15" t="s">
        <v>81</v>
      </c>
      <c r="AW795" s="15" t="s">
        <v>30</v>
      </c>
      <c r="AX795" s="15" t="s">
        <v>73</v>
      </c>
      <c r="AY795" s="276" t="s">
        <v>117</v>
      </c>
    </row>
    <row r="796" s="13" customFormat="1">
      <c r="A796" s="13"/>
      <c r="B796" s="234"/>
      <c r="C796" s="235"/>
      <c r="D796" s="227" t="s">
        <v>129</v>
      </c>
      <c r="E796" s="236" t="s">
        <v>1</v>
      </c>
      <c r="F796" s="237" t="s">
        <v>913</v>
      </c>
      <c r="G796" s="235"/>
      <c r="H796" s="238">
        <v>0.312</v>
      </c>
      <c r="I796" s="239"/>
      <c r="J796" s="235"/>
      <c r="K796" s="235"/>
      <c r="L796" s="240"/>
      <c r="M796" s="241"/>
      <c r="N796" s="242"/>
      <c r="O796" s="242"/>
      <c r="P796" s="242"/>
      <c r="Q796" s="242"/>
      <c r="R796" s="242"/>
      <c r="S796" s="242"/>
      <c r="T796" s="24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4" t="s">
        <v>129</v>
      </c>
      <c r="AU796" s="244" t="s">
        <v>83</v>
      </c>
      <c r="AV796" s="13" t="s">
        <v>83</v>
      </c>
      <c r="AW796" s="13" t="s">
        <v>30</v>
      </c>
      <c r="AX796" s="13" t="s">
        <v>73</v>
      </c>
      <c r="AY796" s="244" t="s">
        <v>117</v>
      </c>
    </row>
    <row r="797" s="14" customFormat="1">
      <c r="A797" s="14"/>
      <c r="B797" s="245"/>
      <c r="C797" s="246"/>
      <c r="D797" s="227" t="s">
        <v>129</v>
      </c>
      <c r="E797" s="247" t="s">
        <v>1</v>
      </c>
      <c r="F797" s="248" t="s">
        <v>131</v>
      </c>
      <c r="G797" s="246"/>
      <c r="H797" s="249">
        <v>14.622</v>
      </c>
      <c r="I797" s="250"/>
      <c r="J797" s="246"/>
      <c r="K797" s="246"/>
      <c r="L797" s="251"/>
      <c r="M797" s="252"/>
      <c r="N797" s="253"/>
      <c r="O797" s="253"/>
      <c r="P797" s="253"/>
      <c r="Q797" s="253"/>
      <c r="R797" s="253"/>
      <c r="S797" s="253"/>
      <c r="T797" s="25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5" t="s">
        <v>129</v>
      </c>
      <c r="AU797" s="255" t="s">
        <v>83</v>
      </c>
      <c r="AV797" s="14" t="s">
        <v>124</v>
      </c>
      <c r="AW797" s="14" t="s">
        <v>30</v>
      </c>
      <c r="AX797" s="14" t="s">
        <v>81</v>
      </c>
      <c r="AY797" s="255" t="s">
        <v>117</v>
      </c>
    </row>
    <row r="798" s="2" customFormat="1" ht="44.25" customHeight="1">
      <c r="A798" s="38"/>
      <c r="B798" s="39"/>
      <c r="C798" s="214" t="s">
        <v>533</v>
      </c>
      <c r="D798" s="214" t="s">
        <v>119</v>
      </c>
      <c r="E798" s="215" t="s">
        <v>914</v>
      </c>
      <c r="F798" s="216" t="s">
        <v>915</v>
      </c>
      <c r="G798" s="217" t="s">
        <v>764</v>
      </c>
      <c r="H798" s="218">
        <v>22.306999999999999</v>
      </c>
      <c r="I798" s="219"/>
      <c r="J798" s="220">
        <f>ROUND(I798*H798,2)</f>
        <v>0</v>
      </c>
      <c r="K798" s="216" t="s">
        <v>123</v>
      </c>
      <c r="L798" s="44"/>
      <c r="M798" s="221" t="s">
        <v>1</v>
      </c>
      <c r="N798" s="222" t="s">
        <v>38</v>
      </c>
      <c r="O798" s="91"/>
      <c r="P798" s="223">
        <f>O798*H798</f>
        <v>0</v>
      </c>
      <c r="Q798" s="223">
        <v>0</v>
      </c>
      <c r="R798" s="223">
        <f>Q798*H798</f>
        <v>0</v>
      </c>
      <c r="S798" s="223">
        <v>0</v>
      </c>
      <c r="T798" s="224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225" t="s">
        <v>289</v>
      </c>
      <c r="AT798" s="225" t="s">
        <v>119</v>
      </c>
      <c r="AU798" s="225" t="s">
        <v>83</v>
      </c>
      <c r="AY798" s="17" t="s">
        <v>117</v>
      </c>
      <c r="BE798" s="226">
        <f>IF(N798="základní",J798,0)</f>
        <v>0</v>
      </c>
      <c r="BF798" s="226">
        <f>IF(N798="snížená",J798,0)</f>
        <v>0</v>
      </c>
      <c r="BG798" s="226">
        <f>IF(N798="zákl. přenesená",J798,0)</f>
        <v>0</v>
      </c>
      <c r="BH798" s="226">
        <f>IF(N798="sníž. přenesená",J798,0)</f>
        <v>0</v>
      </c>
      <c r="BI798" s="226">
        <f>IF(N798="nulová",J798,0)</f>
        <v>0</v>
      </c>
      <c r="BJ798" s="17" t="s">
        <v>81</v>
      </c>
      <c r="BK798" s="226">
        <f>ROUND(I798*H798,2)</f>
        <v>0</v>
      </c>
      <c r="BL798" s="17" t="s">
        <v>289</v>
      </c>
      <c r="BM798" s="225" t="s">
        <v>916</v>
      </c>
    </row>
    <row r="799" s="2" customFormat="1">
      <c r="A799" s="38"/>
      <c r="B799" s="39"/>
      <c r="C799" s="40"/>
      <c r="D799" s="227" t="s">
        <v>125</v>
      </c>
      <c r="E799" s="40"/>
      <c r="F799" s="228" t="s">
        <v>915</v>
      </c>
      <c r="G799" s="40"/>
      <c r="H799" s="40"/>
      <c r="I799" s="229"/>
      <c r="J799" s="40"/>
      <c r="K799" s="40"/>
      <c r="L799" s="44"/>
      <c r="M799" s="230"/>
      <c r="N799" s="231"/>
      <c r="O799" s="91"/>
      <c r="P799" s="91"/>
      <c r="Q799" s="91"/>
      <c r="R799" s="91"/>
      <c r="S799" s="91"/>
      <c r="T799" s="92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T799" s="17" t="s">
        <v>125</v>
      </c>
      <c r="AU799" s="17" t="s">
        <v>83</v>
      </c>
    </row>
    <row r="800" s="2" customFormat="1">
      <c r="A800" s="38"/>
      <c r="B800" s="39"/>
      <c r="C800" s="40"/>
      <c r="D800" s="232" t="s">
        <v>127</v>
      </c>
      <c r="E800" s="40"/>
      <c r="F800" s="233" t="s">
        <v>917</v>
      </c>
      <c r="G800" s="40"/>
      <c r="H800" s="40"/>
      <c r="I800" s="229"/>
      <c r="J800" s="40"/>
      <c r="K800" s="40"/>
      <c r="L800" s="44"/>
      <c r="M800" s="230"/>
      <c r="N800" s="231"/>
      <c r="O800" s="91"/>
      <c r="P800" s="91"/>
      <c r="Q800" s="91"/>
      <c r="R800" s="91"/>
      <c r="S800" s="91"/>
      <c r="T800" s="92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T800" s="17" t="s">
        <v>127</v>
      </c>
      <c r="AU800" s="17" t="s">
        <v>83</v>
      </c>
    </row>
    <row r="801" s="2" customFormat="1" ht="55.5" customHeight="1">
      <c r="A801" s="38"/>
      <c r="B801" s="39"/>
      <c r="C801" s="214" t="s">
        <v>918</v>
      </c>
      <c r="D801" s="214" t="s">
        <v>119</v>
      </c>
      <c r="E801" s="215" t="s">
        <v>919</v>
      </c>
      <c r="F801" s="216" t="s">
        <v>920</v>
      </c>
      <c r="G801" s="217" t="s">
        <v>764</v>
      </c>
      <c r="H801" s="218">
        <v>314.935</v>
      </c>
      <c r="I801" s="219"/>
      <c r="J801" s="220">
        <f>ROUND(I801*H801,2)</f>
        <v>0</v>
      </c>
      <c r="K801" s="216" t="s">
        <v>123</v>
      </c>
      <c r="L801" s="44"/>
      <c r="M801" s="221" t="s">
        <v>1</v>
      </c>
      <c r="N801" s="222" t="s">
        <v>38</v>
      </c>
      <c r="O801" s="91"/>
      <c r="P801" s="223">
        <f>O801*H801</f>
        <v>0</v>
      </c>
      <c r="Q801" s="223">
        <v>0</v>
      </c>
      <c r="R801" s="223">
        <f>Q801*H801</f>
        <v>0</v>
      </c>
      <c r="S801" s="223">
        <v>0</v>
      </c>
      <c r="T801" s="224">
        <f>S801*H801</f>
        <v>0</v>
      </c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R801" s="225" t="s">
        <v>289</v>
      </c>
      <c r="AT801" s="225" t="s">
        <v>119</v>
      </c>
      <c r="AU801" s="225" t="s">
        <v>83</v>
      </c>
      <c r="AY801" s="17" t="s">
        <v>117</v>
      </c>
      <c r="BE801" s="226">
        <f>IF(N801="základní",J801,0)</f>
        <v>0</v>
      </c>
      <c r="BF801" s="226">
        <f>IF(N801="snížená",J801,0)</f>
        <v>0</v>
      </c>
      <c r="BG801" s="226">
        <f>IF(N801="zákl. přenesená",J801,0)</f>
        <v>0</v>
      </c>
      <c r="BH801" s="226">
        <f>IF(N801="sníž. přenesená",J801,0)</f>
        <v>0</v>
      </c>
      <c r="BI801" s="226">
        <f>IF(N801="nulová",J801,0)</f>
        <v>0</v>
      </c>
      <c r="BJ801" s="17" t="s">
        <v>81</v>
      </c>
      <c r="BK801" s="226">
        <f>ROUND(I801*H801,2)</f>
        <v>0</v>
      </c>
      <c r="BL801" s="17" t="s">
        <v>289</v>
      </c>
      <c r="BM801" s="225" t="s">
        <v>921</v>
      </c>
    </row>
    <row r="802" s="2" customFormat="1">
      <c r="A802" s="38"/>
      <c r="B802" s="39"/>
      <c r="C802" s="40"/>
      <c r="D802" s="227" t="s">
        <v>125</v>
      </c>
      <c r="E802" s="40"/>
      <c r="F802" s="228" t="s">
        <v>920</v>
      </c>
      <c r="G802" s="40"/>
      <c r="H802" s="40"/>
      <c r="I802" s="229"/>
      <c r="J802" s="40"/>
      <c r="K802" s="40"/>
      <c r="L802" s="44"/>
      <c r="M802" s="230"/>
      <c r="N802" s="231"/>
      <c r="O802" s="91"/>
      <c r="P802" s="91"/>
      <c r="Q802" s="91"/>
      <c r="R802" s="91"/>
      <c r="S802" s="91"/>
      <c r="T802" s="92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T802" s="17" t="s">
        <v>125</v>
      </c>
      <c r="AU802" s="17" t="s">
        <v>83</v>
      </c>
    </row>
    <row r="803" s="2" customFormat="1">
      <c r="A803" s="38"/>
      <c r="B803" s="39"/>
      <c r="C803" s="40"/>
      <c r="D803" s="232" t="s">
        <v>127</v>
      </c>
      <c r="E803" s="40"/>
      <c r="F803" s="233" t="s">
        <v>922</v>
      </c>
      <c r="G803" s="40"/>
      <c r="H803" s="40"/>
      <c r="I803" s="229"/>
      <c r="J803" s="40"/>
      <c r="K803" s="40"/>
      <c r="L803" s="44"/>
      <c r="M803" s="230"/>
      <c r="N803" s="231"/>
      <c r="O803" s="91"/>
      <c r="P803" s="91"/>
      <c r="Q803" s="91"/>
      <c r="R803" s="91"/>
      <c r="S803" s="91"/>
      <c r="T803" s="92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T803" s="17" t="s">
        <v>127</v>
      </c>
      <c r="AU803" s="17" t="s">
        <v>83</v>
      </c>
    </row>
    <row r="804" s="2" customFormat="1" ht="24.15" customHeight="1">
      <c r="A804" s="38"/>
      <c r="B804" s="39"/>
      <c r="C804" s="214" t="s">
        <v>536</v>
      </c>
      <c r="D804" s="214" t="s">
        <v>119</v>
      </c>
      <c r="E804" s="215" t="s">
        <v>923</v>
      </c>
      <c r="F804" s="216" t="s">
        <v>295</v>
      </c>
      <c r="G804" s="217" t="s">
        <v>271</v>
      </c>
      <c r="H804" s="218">
        <v>29.244</v>
      </c>
      <c r="I804" s="219"/>
      <c r="J804" s="220">
        <f>ROUND(I804*H804,2)</f>
        <v>0</v>
      </c>
      <c r="K804" s="216" t="s">
        <v>123</v>
      </c>
      <c r="L804" s="44"/>
      <c r="M804" s="221" t="s">
        <v>1</v>
      </c>
      <c r="N804" s="222" t="s">
        <v>38</v>
      </c>
      <c r="O804" s="91"/>
      <c r="P804" s="223">
        <f>O804*H804</f>
        <v>0</v>
      </c>
      <c r="Q804" s="223">
        <v>0</v>
      </c>
      <c r="R804" s="223">
        <f>Q804*H804</f>
        <v>0</v>
      </c>
      <c r="S804" s="223">
        <v>0</v>
      </c>
      <c r="T804" s="224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225" t="s">
        <v>289</v>
      </c>
      <c r="AT804" s="225" t="s">
        <v>119</v>
      </c>
      <c r="AU804" s="225" t="s">
        <v>83</v>
      </c>
      <c r="AY804" s="17" t="s">
        <v>117</v>
      </c>
      <c r="BE804" s="226">
        <f>IF(N804="základní",J804,0)</f>
        <v>0</v>
      </c>
      <c r="BF804" s="226">
        <f>IF(N804="snížená",J804,0)</f>
        <v>0</v>
      </c>
      <c r="BG804" s="226">
        <f>IF(N804="zákl. přenesená",J804,0)</f>
        <v>0</v>
      </c>
      <c r="BH804" s="226">
        <f>IF(N804="sníž. přenesená",J804,0)</f>
        <v>0</v>
      </c>
      <c r="BI804" s="226">
        <f>IF(N804="nulová",J804,0)</f>
        <v>0</v>
      </c>
      <c r="BJ804" s="17" t="s">
        <v>81</v>
      </c>
      <c r="BK804" s="226">
        <f>ROUND(I804*H804,2)</f>
        <v>0</v>
      </c>
      <c r="BL804" s="17" t="s">
        <v>289</v>
      </c>
      <c r="BM804" s="225" t="s">
        <v>924</v>
      </c>
    </row>
    <row r="805" s="2" customFormat="1">
      <c r="A805" s="38"/>
      <c r="B805" s="39"/>
      <c r="C805" s="40"/>
      <c r="D805" s="227" t="s">
        <v>125</v>
      </c>
      <c r="E805" s="40"/>
      <c r="F805" s="228" t="s">
        <v>297</v>
      </c>
      <c r="G805" s="40"/>
      <c r="H805" s="40"/>
      <c r="I805" s="229"/>
      <c r="J805" s="40"/>
      <c r="K805" s="40"/>
      <c r="L805" s="44"/>
      <c r="M805" s="230"/>
      <c r="N805" s="231"/>
      <c r="O805" s="91"/>
      <c r="P805" s="91"/>
      <c r="Q805" s="91"/>
      <c r="R805" s="91"/>
      <c r="S805" s="91"/>
      <c r="T805" s="92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T805" s="17" t="s">
        <v>125</v>
      </c>
      <c r="AU805" s="17" t="s">
        <v>83</v>
      </c>
    </row>
    <row r="806" s="2" customFormat="1">
      <c r="A806" s="38"/>
      <c r="B806" s="39"/>
      <c r="C806" s="40"/>
      <c r="D806" s="232" t="s">
        <v>127</v>
      </c>
      <c r="E806" s="40"/>
      <c r="F806" s="233" t="s">
        <v>925</v>
      </c>
      <c r="G806" s="40"/>
      <c r="H806" s="40"/>
      <c r="I806" s="229"/>
      <c r="J806" s="40"/>
      <c r="K806" s="40"/>
      <c r="L806" s="44"/>
      <c r="M806" s="230"/>
      <c r="N806" s="231"/>
      <c r="O806" s="91"/>
      <c r="P806" s="91"/>
      <c r="Q806" s="91"/>
      <c r="R806" s="91"/>
      <c r="S806" s="91"/>
      <c r="T806" s="92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T806" s="17" t="s">
        <v>127</v>
      </c>
      <c r="AU806" s="17" t="s">
        <v>83</v>
      </c>
    </row>
    <row r="807" s="13" customFormat="1">
      <c r="A807" s="13"/>
      <c r="B807" s="234"/>
      <c r="C807" s="235"/>
      <c r="D807" s="227" t="s">
        <v>129</v>
      </c>
      <c r="E807" s="236" t="s">
        <v>1</v>
      </c>
      <c r="F807" s="237" t="s">
        <v>926</v>
      </c>
      <c r="G807" s="235"/>
      <c r="H807" s="238">
        <v>29.244</v>
      </c>
      <c r="I807" s="239"/>
      <c r="J807" s="235"/>
      <c r="K807" s="235"/>
      <c r="L807" s="240"/>
      <c r="M807" s="241"/>
      <c r="N807" s="242"/>
      <c r="O807" s="242"/>
      <c r="P807" s="242"/>
      <c r="Q807" s="242"/>
      <c r="R807" s="242"/>
      <c r="S807" s="242"/>
      <c r="T807" s="24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4" t="s">
        <v>129</v>
      </c>
      <c r="AU807" s="244" t="s">
        <v>83</v>
      </c>
      <c r="AV807" s="13" t="s">
        <v>83</v>
      </c>
      <c r="AW807" s="13" t="s">
        <v>30</v>
      </c>
      <c r="AX807" s="13" t="s">
        <v>73</v>
      </c>
      <c r="AY807" s="244" t="s">
        <v>117</v>
      </c>
    </row>
    <row r="808" s="14" customFormat="1">
      <c r="A808" s="14"/>
      <c r="B808" s="245"/>
      <c r="C808" s="246"/>
      <c r="D808" s="227" t="s">
        <v>129</v>
      </c>
      <c r="E808" s="247" t="s">
        <v>1</v>
      </c>
      <c r="F808" s="248" t="s">
        <v>131</v>
      </c>
      <c r="G808" s="246"/>
      <c r="H808" s="249">
        <v>29.244</v>
      </c>
      <c r="I808" s="250"/>
      <c r="J808" s="246"/>
      <c r="K808" s="246"/>
      <c r="L808" s="251"/>
      <c r="M808" s="277"/>
      <c r="N808" s="278"/>
      <c r="O808" s="278"/>
      <c r="P808" s="278"/>
      <c r="Q808" s="278"/>
      <c r="R808" s="278"/>
      <c r="S808" s="278"/>
      <c r="T808" s="279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129</v>
      </c>
      <c r="AU808" s="255" t="s">
        <v>83</v>
      </c>
      <c r="AV808" s="14" t="s">
        <v>124</v>
      </c>
      <c r="AW808" s="14" t="s">
        <v>30</v>
      </c>
      <c r="AX808" s="14" t="s">
        <v>81</v>
      </c>
      <c r="AY808" s="255" t="s">
        <v>117</v>
      </c>
    </row>
    <row r="809" s="2" customFormat="1" ht="6.96" customHeight="1">
      <c r="A809" s="38"/>
      <c r="B809" s="66"/>
      <c r="C809" s="67"/>
      <c r="D809" s="67"/>
      <c r="E809" s="67"/>
      <c r="F809" s="67"/>
      <c r="G809" s="67"/>
      <c r="H809" s="67"/>
      <c r="I809" s="67"/>
      <c r="J809" s="67"/>
      <c r="K809" s="67"/>
      <c r="L809" s="44"/>
      <c r="M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</row>
  </sheetData>
  <sheetProtection sheet="1" autoFilter="0" formatColumns="0" formatRows="0" objects="1" scenarios="1" spinCount="100000" saltValue="2Ke9XddqfBihGDNfI0LAgZOAP1dgKjJ7s7Ulr93Iqji8/d3mTXjl+QaQKa/JL6tSPHVaD0OMFEZjVuO+9A7FqA==" hashValue="lgvyhWK+Lf3bb7CXq+PdhweXZcAJ5YCjI19or8dDJKv4aOCwI1T/9szfQ9fo8U2eUzEQayFow7Gq5DNVsl4imw==" algorithmName="SHA-512" password="CC35"/>
  <autoFilter ref="C125:K808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31" r:id="rId1" display="https://podminky.urs.cz/item/CS_URS_2023_01/113106123"/>
    <hyperlink ref="F136" r:id="rId2" display="https://podminky.urs.cz/item/CS_URS_2023_01/113107132"/>
    <hyperlink ref="F141" r:id="rId3" display="https://podminky.urs.cz/item/CS_URS_2023_01/113202111"/>
    <hyperlink ref="F146" r:id="rId4" display="https://podminky.urs.cz/item/CS_URS_2023_01/113107022"/>
    <hyperlink ref="F151" r:id="rId5" display="https://podminky.urs.cz/item/CS_URS_2023_01/113107144"/>
    <hyperlink ref="F157" r:id="rId6" display="https://podminky.urs.cz/item/CS_URS_2023_01/564801112"/>
    <hyperlink ref="F162" r:id="rId7" display="https://podminky.urs.cz/item/CS_URS_2023_01/564861111"/>
    <hyperlink ref="F167" r:id="rId8" display="https://podminky.urs.cz/item/CS_URS_2023_01/567114111"/>
    <hyperlink ref="F172" r:id="rId9" display="https://podminky.urs.cz/item/CS_URS_2023_01/573191111"/>
    <hyperlink ref="F177" r:id="rId10" display="https://podminky.urs.cz/item/CS_URS_2023_01/573231106"/>
    <hyperlink ref="F182" r:id="rId11" display="https://podminky.urs.cz/item/CS_URS_2023_01/577144111"/>
    <hyperlink ref="F187" r:id="rId12" display="https://podminky.urs.cz/item/CS_URS_2023_01/577145112"/>
    <hyperlink ref="F190" r:id="rId13" display="https://podminky.urs.cz/item/CS_URS_2023_01/596211110"/>
    <hyperlink ref="F200" r:id="rId14" display="https://podminky.urs.cz/item/CS_URS_2023_01/220960156"/>
    <hyperlink ref="F209" r:id="rId15" display="https://podminky.urs.cz/item/CS_URS_2023_01/914111111"/>
    <hyperlink ref="F226" r:id="rId16" display="https://podminky.urs.cz/item/CS_URS_2023_01/914511111"/>
    <hyperlink ref="F235" r:id="rId17" display="https://podminky.urs.cz/item/CS_URS_2023_01/966007123"/>
    <hyperlink ref="F242" r:id="rId18" display="https://podminky.urs.cz/item/CS_URS_2023_01/916231212"/>
    <hyperlink ref="F250" r:id="rId19" display="https://podminky.urs.cz/item/CS_URS_2023_01/997221551"/>
    <hyperlink ref="F253" r:id="rId20" display="https://podminky.urs.cz/item/CS_URS_2023_01/997221559"/>
    <hyperlink ref="F258" r:id="rId21" display="https://podminky.urs.cz/item/CS_URS_2023_01/997221875"/>
    <hyperlink ref="F263" r:id="rId22" display="https://podminky.urs.cz/item/CS_URS_2023_01/997221861"/>
    <hyperlink ref="F268" r:id="rId23" display="https://podminky.urs.cz/item/CS_URS_2023_01/997221655"/>
    <hyperlink ref="F274" r:id="rId24" display="https://podminky.urs.cz/item/CS_URS_2023_01/998225111"/>
    <hyperlink ref="F279" r:id="rId25" display="https://podminky.urs.cz/item/CS_URS_2023_01/210021012"/>
    <hyperlink ref="F284" r:id="rId26" display="https://podminky.urs.cz/item/CS_URS_2023_01/210100151"/>
    <hyperlink ref="F293" r:id="rId27" display="https://podminky.urs.cz/item/CS_URS_2023_01/741122624"/>
    <hyperlink ref="F303" r:id="rId28" display="https://podminky.urs.cz/item/CS_URS_2023_01/220060771"/>
    <hyperlink ref="F312" r:id="rId29" display="https://podminky.urs.cz/item/CS_URS_2023_01/220061551"/>
    <hyperlink ref="F322" r:id="rId30" display="https://podminky.urs.cz/item/CS_URS_2023_01/220061553"/>
    <hyperlink ref="F332" r:id="rId31" display="https://podminky.urs.cz/item/CS_URS_2023_01/220061554"/>
    <hyperlink ref="F342" r:id="rId32" display="https://podminky.urs.cz/item/CS_URS_2023_01/220061555"/>
    <hyperlink ref="F351" r:id="rId33" display="https://podminky.urs.cz/item/CS_URS_2023_01/220110341"/>
    <hyperlink ref="F360" r:id="rId34" display="https://podminky.urs.cz/item/CS_URS_2023_01/220111436"/>
    <hyperlink ref="F365" r:id="rId35" display="https://podminky.urs.cz/item/CS_URS_2023_01/220111741"/>
    <hyperlink ref="F374" r:id="rId36" display="https://podminky.urs.cz/item/CS_URS_2023_01/220111761"/>
    <hyperlink ref="F383" r:id="rId37" display="https://podminky.urs.cz/item/CS_URS_2023_01/220111776"/>
    <hyperlink ref="F397" r:id="rId38" display="https://podminky.urs.cz/item/CS_URS_2023_01/741420911"/>
    <hyperlink ref="F406" r:id="rId39" display="https://podminky.urs.cz/item/CS_URS_2023_01/220111756"/>
    <hyperlink ref="F411" r:id="rId40" display="https://podminky.urs.cz/item/CS_URS_2023_01/220300152R"/>
    <hyperlink ref="F416" r:id="rId41" display="https://podminky.urs.cz/item/CS_URS_2023_01/220300153R"/>
    <hyperlink ref="F421" r:id="rId42" display="https://podminky.urs.cz/item/CS_URS_2023_01/220300154R"/>
    <hyperlink ref="F426" r:id="rId43" display="https://podminky.urs.cz/item/CS_URS_2023_01/220300155R"/>
    <hyperlink ref="F431" r:id="rId44" display="https://podminky.urs.cz/item/CS_URS_2023_01/220300604"/>
    <hyperlink ref="F436" r:id="rId45" display="https://podminky.urs.cz/item/CS_URS_2023_01/220300605"/>
    <hyperlink ref="F441" r:id="rId46" display="https://podminky.urs.cz/item/CS_URS_2023_01/220300606"/>
    <hyperlink ref="F446" r:id="rId47" display="https://podminky.urs.cz/item/CS_URS_2023_01/220960002"/>
    <hyperlink ref="F463" r:id="rId48" display="https://podminky.urs.cz/item/CS_URS_2023_01/220960003"/>
    <hyperlink ref="F468" r:id="rId49" display="https://podminky.urs.cz/item/CS_URS_2023_01/220960005"/>
    <hyperlink ref="F501" r:id="rId50" display="https://podminky.urs.cz/item/CS_URS_2023_01/220960021"/>
    <hyperlink ref="F510" r:id="rId51" display="https://podminky.urs.cz/item/CS_URS_2023_01/220960031"/>
    <hyperlink ref="F517" r:id="rId52" display="https://podminky.urs.cz/item/CS_URS_2023_01/220960036"/>
    <hyperlink ref="F524" r:id="rId53" display="https://podminky.urs.cz/item/CS_URS_2023_01/220960041"/>
    <hyperlink ref="F531" r:id="rId54" display="https://podminky.urs.cz/item/CS_URS_2023_01/220960042"/>
    <hyperlink ref="F536" r:id="rId55" display="https://podminky.urs.cz/item/CS_URS_2023_01/220960091"/>
    <hyperlink ref="F541" r:id="rId56" display="https://podminky.urs.cz/item/CS_URS_2023_01/220960096"/>
    <hyperlink ref="F546" r:id="rId57" display="https://podminky.urs.cz/item/CS_URS_2023_01/220960101"/>
    <hyperlink ref="F551" r:id="rId58" display="https://podminky.urs.cz/item/CS_URS_2023_01/220960102"/>
    <hyperlink ref="F556" r:id="rId59" display="https://podminky.urs.cz/item/CS_URS_2023_01/220960113"/>
    <hyperlink ref="F563" r:id="rId60" display="https://podminky.urs.cz/item/CS_URS_2023_01/220960120"/>
    <hyperlink ref="F566" r:id="rId61" display="https://podminky.urs.cz/item/CS_URS_2023_01/220960125"/>
    <hyperlink ref="F573" r:id="rId62" display="https://podminky.urs.cz/item/CS_URS_2023_01/220960126"/>
    <hyperlink ref="F600" r:id="rId63" display="https://podminky.urs.cz/item/CS_URS_2023_01/220960182"/>
    <hyperlink ref="F613" r:id="rId64" display="https://podminky.urs.cz/item/CS_URS_2023_01/220960191"/>
    <hyperlink ref="F618" r:id="rId65" display="https://podminky.urs.cz/item/CS_URS_2023_01/220960198"/>
    <hyperlink ref="F623" r:id="rId66" display="https://podminky.urs.cz/item/CS_URS_2023_01/220960199"/>
    <hyperlink ref="F628" r:id="rId67" display="https://podminky.urs.cz/item/CS_URS_2023_01/220960301"/>
    <hyperlink ref="F631" r:id="rId68" display="https://podminky.urs.cz/item/CS_URS_2023_01/220960311"/>
    <hyperlink ref="F634" r:id="rId69" display="https://podminky.urs.cz/item/CS_URS_2023_01/220960421"/>
    <hyperlink ref="F637" r:id="rId70" display="https://podminky.urs.cz/item/CS_URS_2023_01/220960422"/>
    <hyperlink ref="F653" r:id="rId71" display="https://podminky.urs.cz/item/CS_URS_2023_01/460010024"/>
    <hyperlink ref="F670" r:id="rId72" display="https://podminky.urs.cz/item/CS_URS_2023_01/460641125"/>
    <hyperlink ref="F680" r:id="rId73" display="https://podminky.urs.cz/item/CS_URS_2023_01/460161133"/>
    <hyperlink ref="F685" r:id="rId74" display="https://podminky.urs.cz/item/CS_URS_2023_01/460161153"/>
    <hyperlink ref="F690" r:id="rId75" display="https://podminky.urs.cz/item/CS_URS_2023_01/141720016"/>
    <hyperlink ref="F699" r:id="rId76" display="https://podminky.urs.cz/item/CS_URS_2023_01/230120046"/>
    <hyperlink ref="F702" r:id="rId77" display="https://podminky.urs.cz/item/CS_URS_2023_01/210950121"/>
    <hyperlink ref="F707" r:id="rId78" display="https://podminky.urs.cz/item/CS_URS_2023_01/460661113"/>
    <hyperlink ref="F713" r:id="rId79" display="https://podminky.urs.cz/item/CS_URS_2023_01/460671113"/>
    <hyperlink ref="F724" r:id="rId80" display="https://podminky.urs.cz/item/CS_URS_2023_01/220060423"/>
    <hyperlink ref="F729" r:id="rId81" display="https://podminky.urs.cz/item/CS_URS_2023_01/220182025"/>
    <hyperlink ref="F738" r:id="rId82" display="https://podminky.urs.cz/item/CS_URS_2023_01/877261101"/>
    <hyperlink ref="F747" r:id="rId83" display="https://podminky.urs.cz/item/CS_URS_2023_01/877261113"/>
    <hyperlink ref="F756" r:id="rId84" display="https://podminky.urs.cz/item/CS_URS_2023_01/460431142"/>
    <hyperlink ref="F761" r:id="rId85" display="https://podminky.urs.cz/item/CS_URS_2023_01/460431162"/>
    <hyperlink ref="F766" r:id="rId86" display="https://podminky.urs.cz/item/CS_URS_2023_01/460162112"/>
    <hyperlink ref="F774" r:id="rId87" display="https://podminky.urs.cz/item/CS_URS_2023_01/460432112"/>
    <hyperlink ref="F779" r:id="rId88" display="https://podminky.urs.cz/item/CS_URS_2023_01/460281113"/>
    <hyperlink ref="F787" r:id="rId89" display="https://podminky.urs.cz/item/CS_URS_2023_01/460281123"/>
    <hyperlink ref="F790" r:id="rId90" display="https://podminky.urs.cz/item/CS_URS_2023_01/460341112"/>
    <hyperlink ref="F800" r:id="rId91" display="https://podminky.urs.cz/item/CS_URS_2023_01/460341113"/>
    <hyperlink ref="F803" r:id="rId92" display="https://podminky.urs.cz/item/CS_URS_2023_01/460341121"/>
    <hyperlink ref="F806" r:id="rId93" display="https://podminky.urs.cz/item/CS_URS_2023_01/1712012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4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Krčál Miloslav, Bc.</dc:creator>
  <cp:lastModifiedBy>Krčál Miloslav, Bc.</cp:lastModifiedBy>
  <dcterms:created xsi:type="dcterms:W3CDTF">2023-05-11T06:59:26Z</dcterms:created>
  <dcterms:modified xsi:type="dcterms:W3CDTF">2023-05-11T06:59:29Z</dcterms:modified>
</cp:coreProperties>
</file>