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František Doubravský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82" sheetId="3" r:id="rId3"/>
    <sheet name="SO 201" sheetId="4" r:id="rId4"/>
  </sheets>
  <definedNames/>
  <calcPr/>
  <webPublishing/>
</workbook>
</file>

<file path=xl/sharedStrings.xml><?xml version="1.0" encoding="utf-8"?>
<sst xmlns="http://schemas.openxmlformats.org/spreadsheetml/2006/main" count="2825" uniqueCount="936">
  <si>
    <t>Firma: Firma</t>
  </si>
  <si>
    <t>Rekapitulace ceny</t>
  </si>
  <si>
    <t>Stavba: 3033-24-3 - MOST EV. Č. 358-004 PODLAŽICE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</si>
  <si>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</si>
  <si>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</si>
  <si>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</si>
  <si>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</si>
  <si>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</si>
  <si>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</si>
  <si>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</si>
  <si>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</si>
  <si>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</si>
  <si>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</si>
  <si>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</si>
  <si>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</si>
  <si>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3033-24-3</t>
  </si>
  <si>
    <t>MOST EV. Č. 358-004 PODLAŽICE</t>
  </si>
  <si>
    <t>O</t>
  </si>
  <si>
    <t>Rozpočet:</t>
  </si>
  <si>
    <t>0,00</t>
  </si>
  <si>
    <t>15,00</t>
  </si>
  <si>
    <t>21,00</t>
  </si>
  <si>
    <t>3</t>
  </si>
  <si>
    <t>2</t>
  </si>
  <si>
    <t>SO 000</t>
  </si>
  <si>
    <t>Všeobecné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</si>
  <si>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</si>
  <si>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</si>
  <si>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</si>
  <si>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</si>
  <si>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</si>
  <si>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</si>
  <si>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</si>
  <si>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</si>
  <si>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</si>
  <si>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</si>
  <si>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</si>
  <si>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</si>
  <si>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</si>
  <si>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</si>
  <si>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</si>
  <si>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</si>
  <si>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</si>
  <si>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</si>
  <si>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</si>
  <si>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</si>
  <si>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</si>
  <si>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</si>
  <si>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</si>
  <si>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</si>
  <si>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</si>
  <si>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VV</t>
  </si>
  <si>
    <t>Společná položka pro celou stavbu. 
Laboratorní zkouška sedimentu z koryta toku jako podklad k rozhodnutí o způsobu likvidace kalů a usazenin. 
Komplet - odběr vzorků, vyhodnocení, závěrečná zpráva 1=1,000 [A]</t>
  </si>
  <si>
    <t>TS</t>
  </si>
  <si>
    <t>Položka zahrnuje:  
- veškeré náklady spojené s objednatelem požadovanými zkouškami  
Položka nezahrnuje:  
- x</t>
  </si>
  <si>
    <t>02811</t>
  </si>
  <si>
    <t>PRŮZKUMNÉ PRÁCE GEOTECHNICKÉ NA POVRCHU</t>
  </si>
  <si>
    <t>Práce geotechnika na stavbě při realizaci zajištění výkopu v blízkosti osy komunikace na rozhraní etap výstavby. 
Geotechnický průzkum na stavbě při zajištění výkopových prací objektu dle TKP, ČSN a PD - kompletní práce dodavatele včetně vyhodnocení, zápisů, zpráv atp. 
Komplet 1=1,000 [A]</t>
  </si>
  <si>
    <t>Položka zahrnuje:  
- veškeré náklady spojené s objednatelem požadovanými pracemi  
Položka nezahrnuje:  
- x</t>
  </si>
  <si>
    <t>02821</t>
  </si>
  <si>
    <t>PRŮZKUMNÉ PRÁCE ARCHEOLOGICKÉ NA POVRCHU</t>
  </si>
  <si>
    <t>Položka společná pro celou stavbu. Čerpání položky pouze v případě oprávněného a podloženého čerpání po odsouhlasení TDI. 
Komplet 1=1,000 [A]</t>
  </si>
  <si>
    <t>02910</t>
  </si>
  <si>
    <t>OSTATNÍ POŽADAVKY - ZEMĚMĚŘIČSKÁ MĚŘENÍ</t>
  </si>
  <si>
    <t>Položka společná pro celou stavbu 
Soubor geodetických prácí zhotovitele nutných pro vypracování DSPS stavby. Komplet 1=1,000 [A]</t>
  </si>
  <si>
    <t>Položka zahrnuje:  
- veškeré náklady spojené s objednatelem požadovanými pracemi  
Položka nezahrnuje:  
- x  
Způsob stanovení:  
- pro stanovení orientační investorské ceny určete jednotkovou cenu jako 1% odhadované ceny stavby</t>
  </si>
  <si>
    <t>02944</t>
  </si>
  <si>
    <t>OSTAT POŽADAVKY - DOKUMENTACE SKUTEČ PROVEDENÍ V DIGIT FORMĚ</t>
  </si>
  <si>
    <t>Položka společná pro celou stavbu 
Cena za zpracování DSPS (dokumentace skutečného provedení stavby). 
Předání investorovi 4x tisk + 1x v otevřené elektronické podobě. Komplet 1=1,000 [A]</t>
  </si>
  <si>
    <t>02945</t>
  </si>
  <si>
    <t>OSTAT POŽADAVKY - GEOMETRICKÝ PLÁN</t>
  </si>
  <si>
    <t>HM</t>
  </si>
  <si>
    <t>Položka společná pro celou stavbu 
Zpracování geometrického plánu potvrzeného katastrálním úřadem - komplet 1=1,000 [A]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</si>
  <si>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</si>
  <si>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7</t>
  </si>
  <si>
    <t>02946</t>
  </si>
  <si>
    <t>OSTAT POŽADAVKY - FOTODOKUMENTACE</t>
  </si>
  <si>
    <t>Položka společná pro celou stavbu 
Zpracování podrobné fotodokumentace s časovým určením vč.popisu - 4x tisk + 1x CD 
1=1,000 [A]</t>
  </si>
  <si>
    <t>Položka zahrnuje:  
- fotodokumentaci zadavatelem požadovaného děje a konstrukcí v požadovaných časových intervalech  
- zadavatelem specifikované výstupy (fotografie v papírovém a digitálním formátu) v požadovaném počtu  
Položka nezahrnuje:  
- x</t>
  </si>
  <si>
    <t>8</t>
  </si>
  <si>
    <t>02947</t>
  </si>
  <si>
    <t>r</t>
  </si>
  <si>
    <t>OSTAT POŽADAVKY - HAVARIJNÍ A POVODŇOVÝ PLÁN - AKTUALIZACE</t>
  </si>
  <si>
    <t>komplet 1=1,000 [A]</t>
  </si>
  <si>
    <t>02950</t>
  </si>
  <si>
    <t>OSTATNÍ POŽADAVKY - POSUDKY, KONTROLY, REVIZNÍ ZPRÁVY</t>
  </si>
  <si>
    <t>Položka společná pro celou akci. 
Zdokumentování (pasportizace) stávajícího stavu konstrukcí, objektů, pozemků, sítí apod., které budou stavbou dotčeny vč. fotodokumentace, projednání a odsouhlasení dotčenými osobami, správci, vlastníky. 
Provedení souboru prací PŘED započetím stavebních prací vč. vypracování zprávy vč. projednání a odsouhlasení 
Provedení souboru prací v PRŮBĚHU výstavby akce - 1x/měsíc vč. vypracování zprávy vč. projednání a odsouhlasení 
Provedení souboru prací PO dokončení stavebních prací vč. vypracování zprávy vč. projednání a odsouhlasení. 
Závěrečné vyhodnocení stavu ploch, objektů apod., návrh nápravných opatření, závěrečná zpráva jako podklad pro nápravná opatření řešení mimo tuto akci (v rámci samostatné akce mimo tuto PD). 
1=1,000 [A]</t>
  </si>
  <si>
    <t>02960</t>
  </si>
  <si>
    <t>OSTATNÍ POŽADAVKY - ODBORNÝ DOZOR</t>
  </si>
  <si>
    <t>Položka společná pro celou akci. 
Autorský dozor projektanta - komplet 1=1,000 [A]</t>
  </si>
  <si>
    <t>11</t>
  </si>
  <si>
    <t>02990</t>
  </si>
  <si>
    <t>OSTATNÍ POŽADAVKY - INFORMAČNÍ TABULE</t>
  </si>
  <si>
    <t>Položka společná pro celou stavbu. 
Soubor informačních tabulí v daném počtu s údaji o stavbě, zhotoviteli, objednateli, termínech apod. dle platného grafického manuálu ŘSD ČR. 
Komplet 1=1,000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</si>
  <si>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  
Položka nezahrnuje:  
- x</t>
  </si>
  <si>
    <t>12</t>
  </si>
  <si>
    <t>03100</t>
  </si>
  <si>
    <t>ZAŘÍZENÍ STAVENIŠTĚ - ZŘÍZENÍ, PROVOZ, DEMONTÁŽ</t>
  </si>
  <si>
    <t>Položka společná pro celou akci. 
Komplet 1=1,000 [A]</t>
  </si>
  <si>
    <t>Položka zahrnuje:  
 objednatelem povolené náklady na pořízení (event. pronájem), provozování, udržování a likvidaci zhotovitelova zařízení  
Položka nezahrnuje:  
- x</t>
  </si>
  <si>
    <t>SO 182</t>
  </si>
  <si>
    <t>Dočasná dopravní opatření</t>
  </si>
  <si>
    <t>02710</t>
  </si>
  <si>
    <t>POMOC PRÁCE ZŘÍZ NEBO ZAJIŠŤ OBJÍŽĎKY A PŘÍSTUP CESTY</t>
  </si>
  <si>
    <t>Soubor opatření nutných ke spolehlivému převedení pěšího provozu přes prostor staveniště (po dobu výstavby, ve všech fázích výstavby). 
Opětovné projednání návrhu DIO s dotčenými orgány, vlastníky, PČR DI, Odborem dopravy apod. Získání stanovení o DIO. 
Komplet 1=1,000 [A]</t>
  </si>
  <si>
    <t>Položka zahrnuje:  
- veškeré náklady spojené se zřízením nebo zajištěním objížďky a přístupové cesty  
Položka nezahrnuje:  
- x</t>
  </si>
  <si>
    <t>02720</t>
  </si>
  <si>
    <t>POMOC PRÁCE ZŘÍZ NEBO ZAJIŠŤ REGULACI A OCHRANU DOPRAVY</t>
  </si>
  <si>
    <t>Soubor opatření nutných ke spolehlivému převedení automobilového provozu na objízdnou trasu. 
Opětovné projednání DIO s dotčenými orgány, vlastníky, PČR DI, Odborem dopravy apod. Získání stanovení o DIO. 
1=1,000 [A]</t>
  </si>
  <si>
    <t>Položka zahrnuje:  
- veškeré náklady spojené s objednatelem požadovanými zařízeními  
Položka nezahrnuje:  
- x</t>
  </si>
  <si>
    <t>Soubor nutných opatření pro zajištění úpravy systému veřejné hromadné autobusové dopravy. 
Zajištění úpravy jízdních řádů a soubor dalších nutných činností a opatření. 
Komplet 1=1,000 [A]</t>
  </si>
  <si>
    <t>02948</t>
  </si>
  <si>
    <t>R</t>
  </si>
  <si>
    <t>PASPORTIZACE STAVU OBJÍZDNÝCH TRAS</t>
  </si>
  <si>
    <t>Provedení PŘED převedením dopravy na objízdnou trasu, v PRŮBĚHU stavby, po DOKONČENÍ stavby (konečný pasport). Vyhodnocení a návrh oprav objízdných tras včetně projednání se správcem. 
Pasport objízdné trasy pro NA i pro OA. 
Zpráva+dokumentace (4x tisk + 1xCD) - Komplet 1=1,000 [A]</t>
  </si>
  <si>
    <t>Ostatní konstrukce a práce</t>
  </si>
  <si>
    <t>911EC2</t>
  </si>
  <si>
    <t>SVODIDLO BETON, ÚROVEŇ ZADRŽ H2 VÝŠ 1,1M - MONTÁŽ S PŘESUNEM (BEZ DODÁVKY)</t>
  </si>
  <si>
    <t>M</t>
  </si>
  <si>
    <t>Prostor staveniště (fáze 1) - celkem 84+8=92,000 [A] 
Prostor staveniště (z fáze 1 do fáze 2) - celkem 84+8=92,000 [B] 
Objízdná trasa - Celkem 0=0,000 [C] 
Celkem: A+B+C=184,000 [D]</t>
  </si>
  <si>
    <t>Položka zahrnuje:  
- dopravu zařízení   
- jeho montáž a osazení na určeném místě včetně všech nutných konstrukcí a prací  
- nutnou opravu poškozených částí, opravu nátěrů  
- případnou náhradu zničených částí  
Položka nezahrnuje:  
- podkladní vrstvu  
Způsob měření:  
- vykazuje se délka svodidla v základní výšce, délka náběhů se nezapočítává</t>
  </si>
  <si>
    <t>911EC3</t>
  </si>
  <si>
    <t>SVODIDLO BETON, ÚROVEŇ ZADRŽ H2 VÝŠ 1,1M - DEMONTÁŽ S PŘESUNEM</t>
  </si>
  <si>
    <t>Prostor staveniště (na konci fáze 2) - celkem 84+8=92,000 [A] 
Objízdná trasa - Celkem 0=0,000 [B] 
Celkem: A+B=92,000 [C]</t>
  </si>
  <si>
    <t>Položka zahrnuje:  
- demontáž a odstranění zařízení  
- jeho odvoz na předepsané místo  
Položka nezahrnuje:  
- x  
Způsob měření:  
- vykazuje se délka svodidla v základní výšce, délka náběhů se nezapočítává</t>
  </si>
  <si>
    <t>911EC9</t>
  </si>
  <si>
    <t>SVODIDLO BETON, ÚROVEŇ ZADRŽ H2 VÝŠ 1,1M - NÁJEM</t>
  </si>
  <si>
    <t>MDEN</t>
  </si>
  <si>
    <t>Nájem - prostor staveniště - celkem (30*4)*(84+8)=11 040,000 [A] 
Nájem - Objízdná trasa - Celkem (30*4)*0=0,000 [B] 
Celkem: A+B=11 040,000 [C]</t>
  </si>
  <si>
    <t>Položka zahrnuje:  
- denní sazbu za pronájem zařízení  
Položka nezahrnuje:  
- x  
Způsob měření:  
- počet měrných jednotek se určí jako součin délky zařízení v předepsané výšce a počtu dnů použití</t>
  </si>
  <si>
    <t>914122</t>
  </si>
  <si>
    <t>DOPRAVNÍ ZNAČKY ZÁKLADNÍ VELIKOSTI OCELOVÉ FÓLIE TŘ 1 - MONTÁŽ S PŘEMÍSTĚNÍM</t>
  </si>
  <si>
    <t>KUS</t>
  </si>
  <si>
    <t>Prostor staveniště (fáze 1) - celkem 21=21,000 [A] 
Prostor staveniště (z fáze 1 do fáze 2) - celkem 2=2,000 [B] 
Objízdná trasa - Celkem 20=20,000 [C] 
Celkem: A+B+C=43,000 [D]</t>
  </si>
  <si>
    <t>Položka zahrnuje:  
- dopravu demontované značky z dočasné skládky  
- osazení a montáž značky na místě určeném projektem  
- nutnou opravu poškozených částí  
Položka nezahrnuje:  
- dodávku značky</t>
  </si>
  <si>
    <t>914123</t>
  </si>
  <si>
    <t>DOPRAVNÍ ZNAČKY ZÁKLADNÍ VELIKOSTI OCELOVÉ FÓLIE TŘ 1 - DEMONTÁŽ</t>
  </si>
  <si>
    <t>Prostor staveniště - celkem 21=21,000 [B] 
Objízdná trasa - Celkem 20=20,000 [A] 
Celkem: B+A=41,000 [C]</t>
  </si>
  <si>
    <t>Položka zahrnuje:  
- odstranění, demontáž a odklizení materiálu s odvozem na předepsané místo  
Položka nezahrnuje:  
- x</t>
  </si>
  <si>
    <t>914129</t>
  </si>
  <si>
    <t>DOPRAV ZNAČKY ZÁKLAD VEL OCEL FÓLIE TŘ 1 - NÁJEMNÉ</t>
  </si>
  <si>
    <t>KSDEN</t>
  </si>
  <si>
    <t>Nájem - prostor staveniště - celkem (30*4)*21=2 520,000 [A] 
Nájem - Objízdná trasa - Celkem (30*4)*20=2 400,000 [B] 
Celkem: A+B=4 920,000 [C]</t>
  </si>
  <si>
    <t>Položka zahrnuje:  
- sazbu za pronájem dopravních značek a zařízení  
Položka nezahrnuje:  
- x  
Způsob měření:  
- počet jednotek je určen jako součin počtu značek a počtu dní použití</t>
  </si>
  <si>
    <t>914412</t>
  </si>
  <si>
    <t>DOPRAVNÍ ZNAČKY 100X150CM OCELOVÉ - MONTÁŽ S PŘEMÍSTĚNÍM</t>
  </si>
  <si>
    <t>Celkem 4=4,000 [A]</t>
  </si>
  <si>
    <t>914413</t>
  </si>
  <si>
    <t>DOPRAVNÍ ZNAČKY 100X150CM OCELOVÉ - DEMONTÁŽ</t>
  </si>
  <si>
    <t>13</t>
  </si>
  <si>
    <t>914419</t>
  </si>
  <si>
    <t>DOPRAV ZNAČKY 100X150CM OCEL - NÁJEMNÉ</t>
  </si>
  <si>
    <t>Nájem - Celkem (30*4)*4=480,000 [A]</t>
  </si>
  <si>
    <t>14</t>
  </si>
  <si>
    <t>916112</t>
  </si>
  <si>
    <t>DOPRAV SVĚTLO VÝSTRAŽ SAMOSTATNÉ - MONTÁŽ S PŘESUNEM</t>
  </si>
  <si>
    <t>Fáze 1 - Celkem 7=7,000 [A] 
Přesun z fáze 1 do fáze 2 - Celkem  5=5,000 [B] 
Celkem: A+B=12,000 [C]</t>
  </si>
  <si>
    <t>Položka zahrnuje:  
- přemístění zařízení z dočasné skládky a jeho osazení a montáž na místě určeném projektem  
- údržbu po celou dobu trvání funkce  
- náhradu zničených nebo ztracených kusů  
- nutnou opravu poškozených částí  
- napájení z baterie včetně záložní baterie  
Položka nezahrnuje:  
- x</t>
  </si>
  <si>
    <t>15</t>
  </si>
  <si>
    <t>916113</t>
  </si>
  <si>
    <t>DOPRAV SVĚTLO VÝSTRAŽ SAMOSTATNÉ - DEMONTÁŽ</t>
  </si>
  <si>
    <t>Odstranění na konci fáze 2 - Celkem 7=7,000 [A]</t>
  </si>
  <si>
    <t>16</t>
  </si>
  <si>
    <t>916119</t>
  </si>
  <si>
    <t>DOPRAV SVĚTLO VÝSTRAŽ SAMOSTATNÉ - NÁJEMNÉ</t>
  </si>
  <si>
    <t>Nájem - Fáze 1+2 - Celkem (30*4)*7=840,000 [A]</t>
  </si>
  <si>
    <t>Položka zahrnuje:  
- sazbu za pronájem zařízení  
Položka nezahrnuje:  
- x  
Způsob měření:  
- součin počtu zařízení a počtu dní použití.</t>
  </si>
  <si>
    <t>17</t>
  </si>
  <si>
    <t>916312</t>
  </si>
  <si>
    <t>DOPRAVNÍ ZÁBRANY Z2 S FÓLIÍ TŘ 1 - MONTÁŽ S PŘESUNEM</t>
  </si>
  <si>
    <t>Fáze 1 - Celkem 2=2,000 [A] 
Z fáze 1 do fáze 2 - Celkem 2=2,000 [B] 
Celkem: A+B=4,000 [C]</t>
  </si>
  <si>
    <t>Položka zahrnuje:  
- přemístění zařízení z dočasné skládky a jeho osazení a montáž na místě určeném projektem  
- údržbu po celou dobu trvání funkce  
- náhradu zničených nebo ztracených kusů  
- nutnou opravu poškozených částí  
Položka nezahrnuje:  
- x</t>
  </si>
  <si>
    <t>18</t>
  </si>
  <si>
    <t>916313</t>
  </si>
  <si>
    <t>DOPRAVNÍ ZÁBRANY Z2 S FÓLIÍ TŘ 1 - DEMONTÁŽ</t>
  </si>
  <si>
    <t>Prostor staveniště - celkem 2=2,000 [A]</t>
  </si>
  <si>
    <t>19</t>
  </si>
  <si>
    <t>916319</t>
  </si>
  <si>
    <t>DOPRAVNÍ ZÁBRANY Z2 - NÁJEMNÉ</t>
  </si>
  <si>
    <t>Nájem - Prostor staveniště - celkem (30*4)*2=240,000 [A]</t>
  </si>
  <si>
    <t>20</t>
  </si>
  <si>
    <t>916362</t>
  </si>
  <si>
    <t>SMĚROVACÍ DESKY Z4 OBOUSTR S FÓLIÍ TŘ 2 - MONTÁŽ S PŘESUNEM</t>
  </si>
  <si>
    <t>Fáze 1 - Celkem 20=20,000 [A] 
Z fáze 1 do fáze 2 - Celkem 20=20,000 [B] 
Celkem: A+B=40,000 [C]</t>
  </si>
  <si>
    <t>21</t>
  </si>
  <si>
    <t>916363</t>
  </si>
  <si>
    <t>SMĚROVACÍ DESKY Z4 OBOUSTR S FÓLIÍ TŘ 2 - DEMONTÁŽ</t>
  </si>
  <si>
    <t>Na konci fáze 2 - Celkem 20=20,000 [A]</t>
  </si>
  <si>
    <t>22</t>
  </si>
  <si>
    <t>916369</t>
  </si>
  <si>
    <t>SMĚROVACÍ DESKY Z4 OBOUSTR S FÓLIÍ TŘ 2 - NÁJEMNÉ</t>
  </si>
  <si>
    <t>Nájemné - Fáze 1 - celkem (30*4)*20=2 400,000 [A] 
Nájemné - Fáze 2 - celkem (30*4)*20=2 400,000 [B] 
Celkem: A+B=4 800,000 [C]</t>
  </si>
  <si>
    <t>23</t>
  </si>
  <si>
    <t>916712</t>
  </si>
  <si>
    <t>UPEVŇOVACÍ KONSTR - PODKLADNÍ DESKA POD 28KG - MONTÁŽ S PŘESUNEM</t>
  </si>
  <si>
    <t>Pro dočasné SDZ (mimo 100x150cm). 
Prostor staveniště - celkem 12=12,000 [A] 
Objízdná trasa (silnice II.+III. tř.) - Celkem 14=14,000 [B] 
Celkem: A+B=26,000 [C]</t>
  </si>
  <si>
    <t>24</t>
  </si>
  <si>
    <t>916713</t>
  </si>
  <si>
    <t>UPEVŇOVACÍ KONSTR - PODKLADNÍ DESKA POD 28KG - DEMONTÁŽ</t>
  </si>
  <si>
    <t>Pro dočasné SDZ (mimo 100x150cm). 
Prostor staveniště (do fáze 1 + přesun do fáze 2) - celkem 12+12=24,000 [A] 
Objízdná trasa (silnice II.+III. tř.) - Celkem 14=14,000 [B] 
Celkem: A+B=38,000 [C]</t>
  </si>
  <si>
    <t>25</t>
  </si>
  <si>
    <t>916719</t>
  </si>
  <si>
    <t>UPEVŇOVACÍ KONSTR - PODKLAD DESKA POD 28KG - NÁJEMNÉ</t>
  </si>
  <si>
    <t>Pro dočasné SDZ (mimo 100x150cm). 
Prostor staveniště - celkem (30*4)*12=1 440,000 [A] 
Objízdná trasa (silnice II.+III. tř.) - Celkem (30*4)*14=1 680,000 [B] 
Celkem: A+B=3 120,000 [C]</t>
  </si>
  <si>
    <t>Položka zahrnuje:  
- sazbu za pronájem zařízení  
Položka nezahrnuje:  
- x  
Způsob měření:  
- počet měrných jednotek se určí jako součin počtu zařízení a počtu dní použití.</t>
  </si>
  <si>
    <t>26</t>
  </si>
  <si>
    <t>916722</t>
  </si>
  <si>
    <t>UPEVŇOVACÍ KONSTR - PODKLADNÍ DESKA OD 28KG - MONTÁŽ S PŘESUNEM</t>
  </si>
  <si>
    <t>Pro dočasné SDZ 100x150cm + Z2. 
Prostor staveniště - celkem 2=2,000 [A] 
Objízdná trasa - celkem 4=4,000 [B] 
Celkem: A+B=6,000 [C]</t>
  </si>
  <si>
    <t>27</t>
  </si>
  <si>
    <t>916723</t>
  </si>
  <si>
    <t>UPEVŇOVACÍ KONSTR - PODKLADNÍ DESKA OD 28KG - DEMONTÁŽ</t>
  </si>
  <si>
    <t>28</t>
  </si>
  <si>
    <t>916729</t>
  </si>
  <si>
    <t>UPEVŇOVACÍ KONSTR - PODKL DESKA OD 28KG - NÁJEMNÉ</t>
  </si>
  <si>
    <t>Pro dočasné SDZ 100x150cm + Z2. 
Prostor staveniště - celkem (30*4)*2=240,000 [A] 
Objízdná trasa - celkem (30*4)*4=480,000 [B] 
Celkem: A+B=720,000 [C]</t>
  </si>
  <si>
    <t>29</t>
  </si>
  <si>
    <t>916732</t>
  </si>
  <si>
    <t>UPEVŇOVACÍ KONSTR - OCEL STOJAN - MONTÁŽ S PŘESUNEM</t>
  </si>
  <si>
    <t>Sloupky k dočasnému SDZ. 
Prostor staveniště vč. přesunu mezi fázemi - celkem 2*(12+2)=28,000 [A] 
Objízdná trasa - celkem 14+4=18,000 [B] 
Celkem: A+B=46,000 [C]</t>
  </si>
  <si>
    <t>30</t>
  </si>
  <si>
    <t>916733</t>
  </si>
  <si>
    <t>UPEVŇOVACÍ KONSTR - OCEL STOJAN - DEMONTÁŽ</t>
  </si>
  <si>
    <t>Sloupky k dočasnému SDZ. 
Prostor staveniště - celkem 12+2=14,000 [A] 
Objízdná trasa - celkem 14+4=18,000 [B] 
Celkem: A+B=32,000 [C]</t>
  </si>
  <si>
    <t>31</t>
  </si>
  <si>
    <t>916739</t>
  </si>
  <si>
    <t>UPEVŇOVACÍ KONSTR - OCEL STOJAN - NÁJEMNÉ</t>
  </si>
  <si>
    <t>Sloupky k dočasnému SDZ. 
Nájem - prostor staveniště - celkem (30*4)*(12+2)=1 680,000 [A] 
Nájem - objízdná trasa - celkem (30*4)*(14+4)=2 160,000 [B] 
Celkem: A+B=3 840,000 [C]</t>
  </si>
  <si>
    <t>32</t>
  </si>
  <si>
    <t>916812</t>
  </si>
  <si>
    <t>ODDĚL OPLOCENÍ S PODSTAVCI DRÁTĚNNÉ - MONTÁŽ S PŘESUNEM</t>
  </si>
  <si>
    <t>Oddělení provizorní stezky pro pěší od prostoru staveniště oplocením v.1,80m. 
Fáze 1 - Celkem 100=100,000 [A] 
Přesun z fáze 1 do fáze 2 - Celkem 100=100,000 [B] 
Celkem: A+B=200,000 [C]</t>
  </si>
  <si>
    <t>33</t>
  </si>
  <si>
    <t>916813</t>
  </si>
  <si>
    <t>ODDĚL OPLOCENÍ S PODSTAVCI DRÁTĚNNÉ - DEMONTÁŽ</t>
  </si>
  <si>
    <t>Oddělení provizorní stezky pro pěší od prostoru staveniště oplocením v.1,80m. 
Demontáž na konci fáze 2 - Celkem 100=100,000 [A]</t>
  </si>
  <si>
    <t>34</t>
  </si>
  <si>
    <t>916819</t>
  </si>
  <si>
    <t>ODDĚL OPLOCENÍ S PODSTAVCI DRÁTĚNNÉ - NÁJEMNÉ</t>
  </si>
  <si>
    <t>Oddělení provizorní stezky pro pěší od prostoru staveniště oplocením v.1,80m. 
Nájem - Prostor stqaveniště - Celkem (30*4)*100=12 000,000 [A]</t>
  </si>
  <si>
    <t>SO 201</t>
  </si>
  <si>
    <t>Most ev.č. 358-004</t>
  </si>
  <si>
    <t>014101</t>
  </si>
  <si>
    <t>POPLATKY ZA SKLÁDKU</t>
  </si>
  <si>
    <t>M3</t>
  </si>
  <si>
    <t>Poplatky za uložení zemin a přebytků výkopku. 
celkem položka 11332 - +74,90=74,900 [A] 
celkem položka 12273 - +188,63=188,630 [B] 
celkem položka 12373 - +22,06=22,060 [C] 
celkem položka 12920 - +8,00=8,000 [D] 
celkem položka 12960 - +20,0=20,000 [E] 
celkem položka 13173 - +147,78=147,780 [F] 
celkem položka 13273 - +63,68=63,680 [N] 
celkem položka 23668 - +48,0=48,000 [H] 
celkem položka 26145 - +(0,3*0,3/4*3,14)*30,0=2,120 [I] 
celkem položka 17110 - -32,0=-32,000 [J] 
celkem položka 17310 - -6,53=-6,530 [K] 
celkem položka 17411 - -72,50=-72,500 [L] 
Celkem: A+B+C+D+E+F+N+H+I+J+K+L=464,140 [O]</t>
  </si>
  <si>
    <t>Položka zahrnuje:  
- veškeré poplatky provozovateli skládky související s uložením odpadu na skládce.  
Položka nezahrnuje:  
- x</t>
  </si>
  <si>
    <t>014112</t>
  </si>
  <si>
    <t>POPLATKY ZA SKLÁDKU TYP S-IO (INERTNÍ ODPAD)</t>
  </si>
  <si>
    <t>T</t>
  </si>
  <si>
    <t>Poplatky za uložení stavebních sutí a kamene na trvalou skládku. 
položka 11318 - +2,0*6,85=13,700 [A] 
položka 11352.a - +2,0*(0,15*0,25*1,00)*56,55=4,241 [B] 
položka 11352.b - +2,0*(0,06*0,25*1,00)*56,80=1,704 [C] 
položka 96613 - +2,6*3,0=7,800 [D] 
položka 96614 - +1,8*2,64=4,752 [E] 
položka 96615 - +2,3*44,0=101,200 [F] 
položka 96616 - +2,5*90,71=226,775 [G] 
položka 97816 - +2,5*55,08=137,700 [H] 
Celkem: A+B+C+D+E+F+G+H=497,872 [I]</t>
  </si>
  <si>
    <t>014132</t>
  </si>
  <si>
    <t>POPLATKY ZA SKLÁDKU TYP S-NO (NEBEZPEČNÝ ODPAD)</t>
  </si>
  <si>
    <t>poplatky za uložení materiálů s obsahem asfaltů 
celkem - položka 11313 - 2,4*5,73=13,752 [A] 
celkem - položka 11333 - 2,4*32,38=77,712 [B] 
celkem - položka 97817 - 0,01*2,5*435,20=10,880 [C] 
Celkem: A+B+C=102,344 [D]</t>
  </si>
  <si>
    <t>02730</t>
  </si>
  <si>
    <t>POMOC PRÁCE ZŘÍZ NEBO ZAJIŠŤ OCHRANU INŽENÝRSKÝCH SÍTÍ</t>
  </si>
  <si>
    <t>Komplet - Soubor pomocných prací nutných k zajištění spolehlivé (i mechanické) ochrany stávajících tras inženýrských sítí na mostě a předmostích v zájmovém území (vodovod, VO, kanalizace, sdělovací vedení, STL-plyn).  
Komplet 1=1,000 [A]</t>
  </si>
  <si>
    <t>Položka zahrnuje:  
- veškeré náklady spojené s ochranou inženýrských sítí  
Položka nezahrnuje:  
- x</t>
  </si>
  <si>
    <t>02851</t>
  </si>
  <si>
    <t>PRŮZKUMNÉ PRÁCE DIAGNOSTIKY KONSTRUKCÍ NA POVRCHU</t>
  </si>
  <si>
    <t>Kompletní doplňkový diagnostický průzkum mostní konstrukce (spodní stavby + nosné konstrukce po jejím obnažení a omytí tlakovou vodou).  
Průzkum bude zaměřen na celkové zhodnocení stavu konstrukcí a především na zhodnocení stavu všech kanálků podélného předpjetí nosné konstrukce (v čelech i v povrchu n.k.). Závěrem průzkumu bude závěr s doporučením pro provedení/neprovedení reinjentáží kabelů v rozsahu dle této PD. 
Komplet 1=1,000 [A]</t>
  </si>
  <si>
    <t>029412</t>
  </si>
  <si>
    <t>OSTATNÍ POŽADAVKY - VYPRACOVÁNÍ MOSTNÍHO LISTU</t>
  </si>
  <si>
    <t>Mostní list na objekt mostu ev.č. 358-004 včetně vložení do systému (vše dle ČSN 73 6220, 736221 a 736222). 
Komplet 1=1,000 [A]</t>
  </si>
  <si>
    <t>02943</t>
  </si>
  <si>
    <t>OSTATNÍ POŽADAVKY - VYPRACOVÁNÍ RDS</t>
  </si>
  <si>
    <t>Vypracování RDS SO 201 (4x tisk; 1x CD) - komplet 1=1,000 [A]</t>
  </si>
  <si>
    <t>02953</t>
  </si>
  <si>
    <t>OSTATNÍ POŽADAVKY - HLAVNÍ MOSTNÍ PROHLÍDKA</t>
  </si>
  <si>
    <t>Vypracování hlavní mostní prohlídka v souladu s  ČSN 73 6220, 73 6221, 73 6222.                                           
Předání investorovi 4x tisk + 1x CD vč. vložení do systému Mostar.cz - Komplet 1=1,000 [A]</t>
  </si>
  <si>
    <t>Položka zahrnuje :  
- úkony dle ČSN 73 6221  
- provedení hlavní mostní prohlídky oprávněnou fyzickou nebo právnickou osobou  
- vyhotovení záznamu (protokolu), který jednoznačně definuje stav mostu  
Položka nezahrnuje:  
- x</t>
  </si>
  <si>
    <t>92</t>
  </si>
  <si>
    <t>572212</t>
  </si>
  <si>
    <t>SPOJOVACÍ POSTŘIK Z MODIFIK ASFALTU DO 0,5KG/M2</t>
  </si>
  <si>
    <t>M2</t>
  </si>
  <si>
    <t>Pod ACO - celkem (743,6+16,9)=760,500 [A] 
Pod ACL - celkem (743,6+16,9)=760,500 [B] 
Pod ACP - celkem 74,5+86,9=161,400 [C] 
Celkem: A+B+C=1 682,400 [D]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</si>
  <si>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</si>
  <si>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Zemní práce</t>
  </si>
  <si>
    <t>11010</t>
  </si>
  <si>
    <t>VŠEOBECNÉ VYKLIZENÍ ZASTAVĚNÉHO ÚZEMÍ</t>
  </si>
  <si>
    <t>Všeobecné úklid prostoru staveniště (dočasného záboru stavby). Odstranění černých skládek, odpadků apod. 
Položka zahrnuje veškerou manipulace i poplatek za uložení na trvalou skládku. Celkem 3215=3 215,000 [A]</t>
  </si>
  <si>
    <t>Položka zahrnuje:  
 odstranění všech překážek pro uskutečnění stavby  
Položka nezahrhuje:  
- x</t>
  </si>
  <si>
    <t>11120</t>
  </si>
  <si>
    <t>ODSTRANĚNÍ KŘOVIN</t>
  </si>
  <si>
    <t>Zahrnuje veškerou manipulaci vč. uložení na skládka a poplatku za uložení. 
Odstranění keřových porostů náletového charakteru z prostoru staveniště. Celkem 39,9=39,900 [A]</t>
  </si>
  <si>
    <t>Položka zahrnuje:  
- odstranění křovin a stromů do průměru 100 mm  
- dopravu dřevin bez ohledu na vzdálenost  
- spálení na hromadách nebo štěpkování  
Položka nezahrnuje:  
- x</t>
  </si>
  <si>
    <t>11201</t>
  </si>
  <si>
    <t>KÁCENÍ STROMŮ D KMENE DO 0,5M S ODSTRANĚNÍM PAŘEZŮ</t>
  </si>
  <si>
    <t>Komplet manipulace včetně případných poplátků a uložení na skládku. 
Odstranění stromů z prostoru staveniště - celkem 3=3,000 [A]</t>
  </si>
  <si>
    <t>Položka  zahrnuje:  
- poražení stromu a osekání větví  
- spálení větví na hromadách nebo štěpkování  
- dopravu a uložení kmenů, případné další práce s nimi dle pokynů zadávací dokumentace  
- vytrhání nebo vykopání pařezů  
- veškeré zemní práce spojené s odstraněním pařezů  
- dopravu a uložení pařezů, případně další práce s nimi dle pokynů zadávací dokumentace  
- zásyp jam po pařezech  
Položka nezahrnuje:  
- x  
Způsob měření:  
- kácení stromů se měří v [ks] poražených stromů (průměr stromů se měří ve výšce 1,3m nad terénem)</t>
  </si>
  <si>
    <t>11313</t>
  </si>
  <si>
    <t>ODSTRANĚNÍ KRYTU ZPEVNĚNÝCH PLOCH S ASFALTOVÝM POJIVEM</t>
  </si>
  <si>
    <t>Asfaltové zpevněné plochy navazující na stávající rampová napojení říms. 
AB povrch chodníků L+P na mostě - celkem 0,05*(2,0*30,5+1,75*30,6)=5,728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</si>
  <si>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</si>
  <si>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11318</t>
  </si>
  <si>
    <t>ODSTRANĚNÍ KRYTU ZPEVNĚNÝCH PLOCH Z DLAŽDIC</t>
  </si>
  <si>
    <t>Rozebrání krytu stávajících chodníků na předmostích (zámková dlažba) ve stanoveném rozsahu. 
Celkem 0,06*(14,6+24,6+26,0+(5,2+1,5+12,1+1,5+28,6))=6,846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</si>
  <si>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</si>
  <si>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</t>
  </si>
  <si>
    <t>ODSTRANĚNÍ PODKLADŮ ZPEVNĚNÝCH PLOCH Z KAMENIVA NESTMELENÉHO</t>
  </si>
  <si>
    <t>Plocha odečtena z grafického systému AutoCAD. 
Celkem (0,2+0,04)*(14,6+24,6+26,0+(5,2+1,5+12,1+1,5+28,6))=27,384 [A] 
Podklad kompletní obnovy vozovky na předmostí OP1 - celkem (0,55-(0,12+0,15))*79,0=22,120 [B] 
Podklad kompletní obnovy vozovky na předmostí OP1 - celkem (0,55-(0,12+0,15))*90,7=25,396 [C] 
Celkem: A+B+C=74,900 [D]</t>
  </si>
  <si>
    <t>11333</t>
  </si>
  <si>
    <t>ODSTRANĚNÍ PODKLADU ZPEVNĚNÝCH PLOCH S ASFALT POJIVEM</t>
  </si>
  <si>
    <t>Plocha odečtena z grafického systému AutoCAD. 
Odstranění/dobourání podkladu AB-vozovky na předmostí OP1 - Celkem 0,15*79,0=11,850 [A] 
Odstranění podkladu AB-vozovky na mostě (dočištění/dobourání) - Celkem 0,03*230,8=6,924 [B] 
Odstranění/dobourání podkladu AB-vozovky na předmostí OP2 - Celkem 0,15*90,7=13,605 [C] 
Celkem: A+B+C=32,379 [D]</t>
  </si>
  <si>
    <t>113765</t>
  </si>
  <si>
    <t>FRÉZOVÁNÍ DRÁŽKY PRŮŘEZU DO 600MM2 V ASFALTOVÉ VOZOVCE</t>
  </si>
  <si>
    <t>Drážky pro těsnící asfaltové zálivky ve vozovce a podél říms. 
Objekty ve vozovce (MDZ-OP1 + MO) - celkem 2*(9,065+9,015)=36,160 [A] 
Proříznutí vozovky na začátku a konci úseku, rozhraní etap výstavby - celkem 9,2+8,6+75,0+6,5+3,75+3,5=106,550 [B] 
Proříznutí vozovky podél chodníků L+P - Celkem (17,3+28,1+1,75+6,2+1,7+10,0+10,0)+(14,8+30,6+4,8+6,6+16,5)=148,350 [C] 
Celkem: A+B+C=291,060 [D]</t>
  </si>
  <si>
    <t>Položka zahrnuje:  
- veškerou manipulaci s vybouranou sutí a s vybouranými hmotami vč. uložení na skládku.  
Položka nezahrnuje:  
- x</t>
  </si>
  <si>
    <t>11372</t>
  </si>
  <si>
    <t>FRÉZOVÁNÍ ZPEVNĚNÝCH PLOCH ASFALTOVÝCH</t>
  </si>
  <si>
    <t>Odkoupení zhotovitelem dle podmínek ZD.  Plochy odečteny z grafického systému AutoCAD. 
Frézování vozovky v celém řešeném úseku (tl. 0,120m) - celkem 0,12*(744+17)=91,320 [A]</t>
  </si>
  <si>
    <t>11352</t>
  </si>
  <si>
    <t>a</t>
  </si>
  <si>
    <t>ODSTRANĚNÍ CHODNÍKOVÝCH A SILNIČNÍCH OBRUBNÍKŮ BETONOVÝCH</t>
  </si>
  <si>
    <t>Komplet včetně manipulace, dopravy a uložení na skládce. 
Rozebrání stávajících silničních betonových obrub (P) - celkem 6,5+6,2+1,7=14,400 [A] 
Rozebrání stávajících silničních betonových obrub (L) - celkem 14,8+4,85+6,5+16,0=42,150 [B] 
Celkem: A+B=56,550 [C]</t>
  </si>
  <si>
    <t>b</t>
  </si>
  <si>
    <t>Komplet včetně manipulace, dopravy a uložení na skládce. 
Rozebrání stávajících záhonových betonových obrub (P) - celkem 6,6+4,6=11,200 [A] 
Rozebrání stávajících záhonových betonových obrub (L) - celkem 14,6+2,0+7,0+2,0+20,0=45,600 [B] 
Celkem: A+B=56,800 [C]</t>
  </si>
  <si>
    <t>11353</t>
  </si>
  <si>
    <t>ODSTRANĚNÍ CHODNÍKOVÝCH KAMENNÝCH OBRUBNÍKŮ</t>
  </si>
  <si>
    <t>Položka včetně veškeré manipulace i dopravy na trvalou skládku. 
Vybourání odrazné hrany chodníků na mostě.  
Silniční kamenné obrubníky na mostě L+P - celkem 30,5+30,5=61,000 [A]</t>
  </si>
  <si>
    <t>11527</t>
  </si>
  <si>
    <t>PŘEV VOD NA POVRCHU POTR DN DO 1000MM NEBO ŽLAB R.O. DO 3,6M</t>
  </si>
  <si>
    <t>Provizorní převedení průtoku z koryta v.t. přes prostor staveniště po dobu provádění prací v korytě v.t. pod mostem. 
Celkem 32=32,000 [A]</t>
  </si>
  <si>
    <t>Položka zahrnuje:  
- převedení vody na povrchu  
- zřízení, udržování a odstranění příslušného zařízení  
Položka nezahrnuje:  
- x  
Způsob měření:  
- převedení vody se uvádí buď průměrem potrubí (DN) nebo délkou rozvinutého obvodu žlabu (r.o.)</t>
  </si>
  <si>
    <t>12110</t>
  </si>
  <si>
    <t>SEJMUTÍ ORNICE NEBO LESNÍ PŮDY</t>
  </si>
  <si>
    <t>Sejmutí humózní vrsrty a její uložení na provizorní skládku zhotovitele pro zpětné použítí v plném rozsahu. 
Svahové kužele mostu, násypové svahy tělesa komunikace -  Celkem 0,2*(0,0+79+10,0+(80,3+14,5))=36,760 [A]</t>
  </si>
  <si>
    <t>Položka zahrnuje:  
- sejmutí ornice bez ohledu na tloušťku vrstvy  
-  její vodorovnou dopravu  
Položka nezahrnuje:  
- uložení na trvalou skládku</t>
  </si>
  <si>
    <t>12273</t>
  </si>
  <si>
    <t>ODKOPÁVKY A PROKOPÁVKY OBECNÉ TŘ. I</t>
  </si>
  <si>
    <t>Plocha odečtena z grafického systému AutoCAD. 
Odkop pro rozšíření kamenné dlažby do betonového lože - dnová část pod mostem + povodní strana mostu - celkem 0,40*(8,8*20,75+1,2*3,0*8,0+1,2*3,0*8,0)=96,080 [A] 
Odkop pro provedení kamenných rovnanin na návodní i povodní straně mostu (přechod z nových dlažeb na stávající stav) - celkem 0,4*(32+35)=26,800 [B] 
Odkop pro obnovu chodníku (vlevo před mostem) - celkem 0,5*14,5=7,250 [C] 
Odkop pro obnovu chodníku a zpevněné plochy pro kontejnery (vlevo za mostem) - celkem 0,5*(8+15+30)=26,500 [D] 
Odkop pro modelaci terénu a koryta v.t. v líci a na bocích OP1 - celkem 5+10=15,000 [E] 
Odkop pro modelaci terénu a koryta v.t. v líci a na bocích OP2 - celkem 10+7=17,000 [F] 
Celkem: A+B+C+D+E+F=188,630 [G]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</si>
  <si>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</si>
  <si>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12920</t>
  </si>
  <si>
    <t>ČIŠTĚNÍ KRAJNIC OD NÁNOSU</t>
  </si>
  <si>
    <t>Celkem 0,10*(20+20+20+20)=8,000 [A]</t>
  </si>
  <si>
    <t>Položka zahrnuje:  
- vodorovnou a svislou dopravu, přemístění, přeložení, manipulace s materiálem a uložení na skládku.  
Položka nezahrnuje:  
-  poplatek za skládku, který se vykazuje v položce 0141** (s výjimkou malého množství  materiálu, kde je možné poplatek zahrnout do jednotkové ceny položky – tento fakt musí být uveden v doplňujícím textu k položce)</t>
  </si>
  <si>
    <t>12373</t>
  </si>
  <si>
    <t>ODKOP PRO SPOD STAVBU SILNIC A ŽELEZNIC TŘ. I</t>
  </si>
  <si>
    <t>Odstranění podkladu vozovky na předmostí OP1 - Celkem (0,68-0,55)*79,0=10,270 [B] 
Odstranění podkladu na vozovky předmostí OP2 - Celkem (0,68-0,55)*90,7=11,791 [A] 
Celkem: B+A=22,061 [C]</t>
  </si>
  <si>
    <t>12960</t>
  </si>
  <si>
    <t>ČIŠTĚNÍ VODOTEČÍ A MELIORAČ KANÁLŮ OD NÁNOSŮ</t>
  </si>
  <si>
    <t>Odstranění nánosu, sedimentů a splaví z koryta v.t. pod mostem a z bezprostředně navazujících úsecích úseku koryta v.t.. Čistění koryta v.t. v profilu mostního objektu od nánosů - Celkem 2*10=20,000 [A]</t>
  </si>
  <si>
    <t>12573</t>
  </si>
  <si>
    <t>VYKOPÁVKY ZE ZEMNÍKŮ A SKLÁDEK TŘ. I</t>
  </si>
  <si>
    <t>Vytěžení zeminy ze zemníku dočasné skládky zhotovitele. 
celkem pro položku 17110 - 32,0=32,000 [A] 
celkem pro položku 17310 - 6,53=6,530 [B] 
celkem pro položku 17411 - 72,50=72,500 [C] 
celkem pro položku 18223 - 0,20*183,8=36,760 [D] 
Celkem: A+B+C+D=147,790 [E]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</si>
  <si>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pažení záporového 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</si>
  <si>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13173</t>
  </si>
  <si>
    <t>HLOUBENÍ JAM ZAPAŽ I NEPAŽ TŘ. I</t>
  </si>
  <si>
    <t>Plocha odečtena z grafického systému AutoCAD. 
Výkop na rubu OP1 - celkem 4,75*11,7=55,575 [A] 
Výkop pro gabionová svahová křídla na předmostí OP1 (L+P) - celkem 10,0+15,0=25,000 [B] 
Výkop na rubu OP2 - celkem 4,5*11,6=52,200 [C] 
Výkop pro gabionová svahová křídla na předmostí OP2 (L+P) - celkem 0,0+15,0=15,000 [D] 
Celkem: A+B+C+D=147,775 [E]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</si>
  <si>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uložení zeminy (na skládku, do násypu) ani poplatky za skládku, vykazují se v položce č.0141**</t>
  </si>
  <si>
    <t>13273</t>
  </si>
  <si>
    <t>HLOUBENÍ RÝH ŠÍŘ DO 2M PAŽ I NEPAŽ TŘ. I</t>
  </si>
  <si>
    <t>Rýha pro drenážní potrubí OP1 (od mostu k výústním objektům) - celkem (1,0*1,5)*(6,0+1,0)=10,500 [C] 
Rýha pro odpadní potrubí od UV na předmostí OP1 (vlevo) - celkem (1,0*1,5)*(3,5)=5,250 [B] 
Rýha pro drenážní potrubí OP2 (od mostu k výústním objektům) - celkem (1,0*1,5)*(4,0+1,0)=7,500 [A] 
Rýha pro odpadní potrubí od UV + liniové vpusti na předmostí OP2 (vlevo) - celkem (1,0*1,5)*(3,5+3,2)=10,050 [D] 
Příčné stabilizační prahy koryta (okraj kamenné dlažby) - povodní strana - celkem (0,8*0,4)*(7,5+9,0+7,5)=7,680 [E] 
Příčný stabilizační prah koryta (okraj kamenné rovnaniny) - povodní strana - celkem (0,8*0,5)*(2,0+9,0+2,0)=5,200 [F] 
Stabilizační patka v korytě v.t. (pravobřežní+levobřežní), provedené pod ochranou hrázek - celkem (1,0*0,5)*(17,5+17,5)=17,500 [G] 
Celkem: C+B+A+D+E+F+G=63,680 [H]</t>
  </si>
  <si>
    <t>17110</t>
  </si>
  <si>
    <t>ULOŽENÍ SYPANINY DO NÁSYPŮ SE ZHUTNĚNÍM</t>
  </si>
  <si>
    <t>Terénní úpravy na svahových kuželích (napojení na stávající stav, modelace terénu) - celkem   
Výkop pro modelaci terénu a koryta v.t. v líci a na bocích OP1 - celkem 5+10=15,000 [A] 
Výkop pro modelaci terénu a koryta v.t. v líci a na bocích OP2 - celkem 10+7=17,000 [B] 
Celkem: A+B=32,000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</si>
  <si>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</si>
  <si>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17120</t>
  </si>
  <si>
    <t>ULOŽENÍ SYPANINY DO NÁSYPŮ A NA SKLÁDKY BEZ ZHUTNĚNÍ</t>
  </si>
  <si>
    <t>položka 12273 - celkem 188,63=188,630 [A] 
položka 12373 - celkem 22,06=22,060 [B] 
položka 12920 - celkem 8,00=8,000 [C] 
položka 12960 - celkem 20,0=20,000 [D] 
položka 13173 - celkem 147,78=147,780 [E] 
položka 13273 - celkem 53,18=53,180 [F] 
položka 23668 - celkem 48,0=48,000 [G] 
položka 26145 - celkem +(0,3*0,3*3,14/4)*36,0=2,543 [H] 
Celkem: A+B+C+D+E+F+G+H=490,193 [I]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</si>
  <si>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</si>
  <si>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17180</t>
  </si>
  <si>
    <t>ULOŽENÍ SYPANINY DO NÁSYPŮ Z NAKUPOVANÝCH MATERIÁLŮ</t>
  </si>
  <si>
    <t>Úprava zemního tělesa komunikace na předmostích se zazubením nových vrstev do stávajícího tělesa. Ukládání po vrstvách max. tl. 0,30m. 
Doplnění figury pro obnovu L-chodníku na předmostí OP1 - celkem 0,25*14,5=3,625 [A] 
Doplnění figury L-chodníku na předmostí OP2 vč. zpevněné plochy pro kontejnery - celkem 0,25*(8+15+30)=13,250 [B] 
Celkem: A+B=16,875 [C]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</si>
  <si>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</si>
  <si>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17310</t>
  </si>
  <si>
    <t>ZEMNÍ KRAJNICE A DOSYPÁVKY SE ZHUTNĚNÍM</t>
  </si>
  <si>
    <t>Doplnění krajnic za chodníkovými obrubami - plynulé napojení na stávající stav. 
Celkem 0,5*0,25*(7,5+14,6+4,6+2,1+6,5+2,0+14,9)=6,525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</si>
  <si>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</si>
  <si>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17411</t>
  </si>
  <si>
    <t>ZÁSYP JAM A RÝH ZEMINOU SE ZHUTNĚNÍM</t>
  </si>
  <si>
    <t>Plocha odečtena z grafického systému AutoCAD. 
Obsyp gabionových křídel - celkem 3*7,5=22,500 [A] 
Obsyp objektu, dopojení svahových kuželů předmostí OP1 na stávající stav - celkem 25=25,000 [B] 
Obsyp objektu, dopojení svahových kuželů předmostí OP2 na stávající stav - celkem 25=25,000 [C] 
Celkem: A+B+C=72,500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</si>
  <si>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</si>
  <si>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35</t>
  </si>
  <si>
    <t>17481</t>
  </si>
  <si>
    <t>ZÁSYP JAM A RÝH Z NAKUPOVANÝCH MATERIÁLŮ</t>
  </si>
  <si>
    <t>Plocha odečtena z grafického systému AutoCAD. 
Zásyp za opěrou OP1 - celkem 2,5*11,7=29,250 [A] 
Zásyp za opěrou OP2 - celkem 2,2*11,58=25,476 [B] 
Celkem: A+B=54,726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</si>
  <si>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</si>
  <si>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36</t>
  </si>
  <si>
    <t>17581</t>
  </si>
  <si>
    <t>OBSYP POTRUBÍ A OBJEKTŮ Z NAKUPOVANÝCH MATERIÁLŮ</t>
  </si>
  <si>
    <t>Zásyp rýha pro drenážní potrubí OP1 (od mostu k výústním objektům) - celkem (1,0*1,3)*(6,0+1,0)=9,100 [A] 
Rýha pro odpadní potrubí od UV na předmostí OP1 (vlevo) - celkem (1,0*1,3)*(3,5)=4,550 [B] 
Rýha pro drenážní potrubí OP2 (od mostu k výústním objektům) - celkem (1,0*1,3)*(4,0+1,0)=6,500 [C] 
Rýha pro odpadní potrubí od UV + liniové vpusti na předmostí OP2 (vlevo) - celkem (1,0*1,3)*(3,5+3,2)=8,710 [D] 
Celkem: A+B+C+D=28,860 [E]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</si>
  <si>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   
Způsob měření:  
- zemina vytlačená potrubím o DN 180mm se od kubatury obsypů neodečítá</t>
  </si>
  <si>
    <t>37</t>
  </si>
  <si>
    <t>18110</t>
  </si>
  <si>
    <t>ÚPRAVA PLÁNĚ SE ZHUTNĚNÍM V HORNINĚ TŘ. I</t>
  </si>
  <si>
    <t>Podklad obnovovaných chodníků - celkem 1,25*(14,5+25,0+26,0+5,2+1,5+1,5+12,5+28,6)=143,500 [A] 
Podklad vozovky na předmostí OP1 - celkem 1,25*79,0=98,750 [B] 
Podklad vozovky na předmostí OP2 - celkem 1,25*90,7=113,375 [C] 
Celkem: A+B+C=355,625 [D]</t>
  </si>
  <si>
    <t>Položka zahrnuje:  
- úpravu pláně včetně vyrovnání výškových rozdílů. Míru zhutnění určuje projekt.  
Položka nezahrnuje:  
- x</t>
  </si>
  <si>
    <t>38</t>
  </si>
  <si>
    <t>18223</t>
  </si>
  <si>
    <t>ROZPROSTŘENÍ ORNICE VE SVAHU V TL DO 0,20M</t>
  </si>
  <si>
    <t>Rozprostření humózní vrstvy a osetí - celkem 36,76/0,2=183,800 [A]</t>
  </si>
  <si>
    <t>Položka zahrnuje:  
- nutné přemístění ornice z dočasných skládek vzdálených do 50m  
- rozprostření ornice v předepsané tloušťce ve svahu přes 1:5  
Položka nezahrnuje:  
- x</t>
  </si>
  <si>
    <t>39</t>
  </si>
  <si>
    <t>18241</t>
  </si>
  <si>
    <t>ZALOŽENÍ TRÁVNÍKU RUČNÍM VÝSEVEM</t>
  </si>
  <si>
    <t>Celkem 183,8=183,800 [A]</t>
  </si>
  <si>
    <t>Položka zahrnuje:  
- dodání předepsané travní směsi, její výsev na ornici, zalévání, první pokosení, to vše bez ohledu na sklon terénu  
Položka nezahrnuje:  
- x</t>
  </si>
  <si>
    <t>40</t>
  </si>
  <si>
    <t>18247</t>
  </si>
  <si>
    <t>OŠETŘOVÁNÍ TRÁVNÍKU</t>
  </si>
  <si>
    <t>Položka zahrnuje:  
- pokosení se shrabáním, naložení shrabků na dopravní prostředek, s odvozem a se složením, to vše bez ohledu na sklon terénu  
- nutné zalití a hnojení  
Položka nezahrnuje:  
- x</t>
  </si>
  <si>
    <t>41</t>
  </si>
  <si>
    <t>18481</t>
  </si>
  <si>
    <t>OCHRANA STROMŮ BEDNĚNÍM</t>
  </si>
  <si>
    <t>Ochrana stávajících stromů proti poškození dřevěným bedněním v.2,00m (dle ČSN 83 9061). 
V prostoru staveniště - celkem (2,0*4*1,5)*5=60,000 [A]</t>
  </si>
  <si>
    <t>Položka zahrnuje:  
- veškerý materiál, výrobky a polotovary, včetně mimostaveništní a vnitrostaveništní dopravy (rovněž přesuny), včetně naložení a složení, případně s uložením  
Položka nezahrnuje:  
- x</t>
  </si>
  <si>
    <t>Základy</t>
  </si>
  <si>
    <t>42</t>
  </si>
  <si>
    <t>21197</t>
  </si>
  <si>
    <t>OPLÁŠTĚNÍ ODVODŇOVACÍCH ŽEBER Z GEOTEXTILIE</t>
  </si>
  <si>
    <t>Separační geotextilie na povrchu ochranného zásypu na rub OP1+OP2, nad rubovou drenáží. 
Rub OP1 + křídla - celkem (1,0+1,25+1,0)*(2,5+11,7+2,5)=54,275 [A] 
Rub OP2 + křídla - celkem (0,5+1,25+0,5)*(2,5+11,5+2,6)=37,350 [B] 
Rub gabionových křídel - celkem (1,7*2,0)+(1,5*2,0)+0,0+(2,0*2,0)=10,400 [C] 
Příčná drenáž za konci přechodových desek (OP1+OP2) - celkem 4,0*(13,5+13,5)=108,000 [D] 
Celkem: A+B+C+D=210,025 [E]</t>
  </si>
  <si>
    <t>Položka zahrnuje:  
- dodávku a uložení předepsané fólie včetně potřebných přesahů  
- mimostaveništní a vnitrostaveništní dopravu   
Položka nezahrnuje:  
- x  
Způsob měření:  
- přesahy se nezapočítávají do výměry</t>
  </si>
  <si>
    <t>43</t>
  </si>
  <si>
    <t>21341</t>
  </si>
  <si>
    <t>DRENÁŽNÍ VRSTVY Z PLASTBETONU (PLASTMALTY)</t>
  </si>
  <si>
    <t>Drenážní pero napříč vozovkou u MDZ OP2 - celkem 0,15*0,035*9,0=0,047 [A] 
Drenážní proužek podél levostranného chodníku - celkem 0,50*0,035*(24,16+2*0,35-5*0,5)=0,391 [B] 
Drenážní proužek podél pravostranného chodníku - celkem 0,30*0,035*(24,16+2*0,35-5*0,5)=0,235 [C] 
Odvodňovače celoplošné izolace P - celkem (0,035+0,2)*0,50*5=0,588 [D] 
Odvodňovače celoplošné izolace L - celkem (0,035+0,2)*0,50*5=0,588 [E] 
Celkem: A+B+C+D+E=1,849 [F]</t>
  </si>
  <si>
    <t>Položka zahrnuje:  
- dodávku předepsaného materiálu pro drenážní vrstvu, včetně mimostaveništní a vnitrostaveništní dopravy  
- provedení drenážní vrstvy předepsaných rozměrů a předepsaného tvaru  
Položka nezahrnuje:  
- x</t>
  </si>
  <si>
    <t>44</t>
  </si>
  <si>
    <t>22694</t>
  </si>
  <si>
    <t>ZÁPOROVÉ PAŽENÍ Z KOVU DOČASNÉ</t>
  </si>
  <si>
    <t>Kompletní konstrukce svislých zápor - opotřebení, osazení vč. betonu, betonáže kořene, odstranění. Ocelové zápory HEB 140 (33,7kg/bm). 
Záporové pažení na předmostí OP1 - celkem HEB140; dl. 3,0/4,0m - celkem (33,7/1000)*(3,0*2+4,0*3)=0,607 [A] 
Záporové pažení na předmostí OP2 - celkem HEB140; dl. 3,0/4,0m - celkem (33,7/1000)*(3,0*2+4,0*3)=0,607 [B] 
Celkem: A+B=1,214 [C]</t>
  </si>
  <si>
    <t>Položka zahrnuje:  
- opotřebení ocelových zápor  
- jejich osazení do připravených vrtů včetně zabetonování konců a obsypu, případně jejich zaberanění ,  
- odstranění.  
Položka nezahrnuje:  
- vrty  
Způsob měření:  
- ocelová převázka se započítává do výsledné hmotnosti</t>
  </si>
  <si>
    <t>45</t>
  </si>
  <si>
    <t>Kompletní konstrukce ocelových převázek pro ššikmé tahové kotvy - opotřebení, osazení, provozování, odstranění. Ocelové převázky dl.1,80m z 2xU240 (2*33,2kg/bm) + 1xroznáššecí desky (0,04/0,4/0,4m~50,0kg/ks) + 1x spojovací materiál (10kg/ks) 
Převázky ššikmých tahovových kotev v přechodových oblastech - celkem (1,2*(2*33,2+50+10)/1000)*(1+1)=0,303 [A]</t>
  </si>
  <si>
    <t>46</t>
  </si>
  <si>
    <t>22695A</t>
  </si>
  <si>
    <t>VÝDŘEVA ZÁPOROVÉHO PAŽENÍ DOČASNÁ (PLOCHA)</t>
  </si>
  <si>
    <t>Plocha odečtena z grafického systému AutoCAD. 
Výdřeva pažení na předmostí OP1 - Celkem 3,0+7,5=10,500 [A] 
Výdřeva pažení na předmostí OP2 - Celkem 7,5+3,0=10,500 [B] 
Celkem: A+B=21,000 [C]</t>
  </si>
  <si>
    <t>Položka zahrnuje:  
- osazení pažin bez ohledu na druh  
- jejich opotřebení   
-  odstranění  
Položka nezahrnuje:  
- x</t>
  </si>
  <si>
    <t>47</t>
  </si>
  <si>
    <t>23668</t>
  </si>
  <si>
    <t>TĚSNĚNÍ HRADÍCÍCH STĚN ZE ZEMIN DOČASNÉ VČETNĚ ODSTRANĚNÍ</t>
  </si>
  <si>
    <t>Příčné provizorní těsnící hrázky v korytě v.t. za účelem zajištění staveniště po dobu realizace úprav pod mostem (kamenné dlažby a kamenné rovnaniny). 
Položka vč. veškeré manipulace bez poplatku za uložení na skládku. 
Celkem 2*(12,0*1,0*2,0)=48,000 [A]</t>
  </si>
  <si>
    <t>Položka zahrnuje:  
- zřízení těsnění ze zemin, jeho údržbu během trvání jeho funkce  
- odstranění a odvoz dle zadávací dokumentace  
Položka nezahrnuje:  
- x</t>
  </si>
  <si>
    <t>48</t>
  </si>
  <si>
    <t>261512</t>
  </si>
  <si>
    <t>VRTY PRO KOTVENÍ A INJEKTÁŽ TŘ V NA POVRCHU D DO 16MM</t>
  </si>
  <si>
    <t>Položka bude čerpána po souhlasu objednatele. Vrty pro realizaci injektážních prací cementovým či chemickým pojivem (dle TeP zhotovitele) s odsouhlasením objednatelem, TDI a AD. 
Vrty pro injektážní práce na trhlinách spodní stavby OP1 (z přístupných stran; předpoklad 4 příčné trhliny) - Celkem 4*(1,1+1,1)/0,20*0,75=33,000 [A] 
Vrty pro injektážní práce na trhlinách spodní stavby OP2 (z přístupných stran; předpoklad 4 příčné trhliny) - Celkem 4*(1,1+1,1)/0,20*0,75=33,000 [B] 
Injektáž příčných trhlinách n.k. (4x příčná spára/nosník) - celkem (0,5*10*4*(2*1,75))/0,20*0,07=24,500 [C] 
Celkem: A+B+C=90,500 [D]</t>
  </si>
  <si>
    <t>Položka zahrnuje:  
- přemístění, montáž a demontáž vrtných souprav  
- svislou dopravu zeminy z vrtu  
- vodorovnou dopravu zeminy bez uložení na skládku  
- případně nutné pažení dočasné (včetně odpažení) i trvalé  
Položka nezahrnuje:  
- x</t>
  </si>
  <si>
    <t>49</t>
  </si>
  <si>
    <t>261516</t>
  </si>
  <si>
    <t>VRTY PRO KOTV, INJEKT, MIKROPIL NA POVRCHU TŘ V D DO 80MM</t>
  </si>
  <si>
    <t>Odvětrání/odvodnění dutin nosníků (vrty v petlicích) - celkem 8*2*0,12=1,920 [B] 
Odvodňovače C.I. (prostupy v požadované poloze skrz n.k. v prostoru petlic) - celkem (0,15+0,12)*(5+5+1)=2,970 [A] 
Celkem: B+A=4,890 [C]</t>
  </si>
  <si>
    <t>50</t>
  </si>
  <si>
    <t>26143</t>
  </si>
  <si>
    <t>VRTY PRO KOTVENÍ, INJEKTÁŽ A MIKROPILOTY NA POVRCHU TŘ. IV D DO 150MM</t>
  </si>
  <si>
    <t>Vrty pro tahové kotvy záporového pažení přechodových oblastí mostu. 
Kotvení záporového pažení stavební jámy - celkem 9,0*(1+1)=18,000 [A]</t>
  </si>
  <si>
    <t>51</t>
  </si>
  <si>
    <t>26145</t>
  </si>
  <si>
    <t>VRTY PRO KOTVENÍ, INJEKTÁŽ A MIKROPILOTY NA POVRCHU TŘ. IV D DO 300MM</t>
  </si>
  <si>
    <t>Vrty pro provedení svislého záporového pažení za účel zajištění stavební jámy (přechodových oblastí) v blízkosti osy komunikace na obou předmostích. 
Svislé vrty dl. 3,0m - celkem 3,0*(2+2)=12,000 [A] 
Svislé vrty dl. 4,0m - celkem 4,0*(3+3)=24,000 [B] 
Celkem: A+B=36,000 [C]</t>
  </si>
  <si>
    <t>52</t>
  </si>
  <si>
    <t>26154</t>
  </si>
  <si>
    <t>VRTY PRO KOTVENÍ, INJEKTÁŽ A MIKROPILOTY NA POVRCHU TŘ. V D DO 200MM</t>
  </si>
  <si>
    <t>Prostup n.k. pro umístění mostního odvodňovače - celkem 0,15+0,15=0,300 [A] 
Prostup rubové drenáže spodní stavbou OP1+OP2 - celkem 1,25+1,25=2,500 [B] 
Celkem: A+B=2,800 [C]</t>
  </si>
  <si>
    <t>53</t>
  </si>
  <si>
    <t>281451</t>
  </si>
  <si>
    <t>INJEKTOVÁNÍ NÍZKOTLAKÉ Z CEMENTOVÉ MALTY NA POVRCHU</t>
  </si>
  <si>
    <t>Položka bude čerpána po souhlasu objednatele. Injektáž bude provedena dle TeP zhotovitele po odsouhlasení objednatelem, TDI a AD. 
Předpoklad - 50% nizkotlaké injektování cementem + 50% nízkotlaké injektování chemickými pojivy. 
Injektáž v trhlinách spodní stavby OP1 (hltnost 3,5%) - celkem 0,5*(4*0,035*(1,3*1,1)*(0,5+0,5))=0,100 [A] 
Injektáž v trhlinách spodní stavby OP2 (hltnost 3,5%) - celkem 0,5*(4*0,035*(1,3*1,1)*(0,5+0,5))=0,100 [B] 
Injektáž trhlin nosné konstrukce (hltnost 3,5%) - celkem 0,5*(9*4*1,75*0,035*(0,15+0,15))=0,331 [C] 
Celkem: A+B+C=0,531 [D]</t>
  </si>
  <si>
    <t>Položka zahrnuje:  
- kompletní práce, které jsou nutné pro předepsanou funkci injektáže (statickou, těsnící a pod.).   
- vodní tlakové zkoušky před a po injektáži.  
- veškerý materiál, výrobky a polotovary, včetně mimostaveništní a vnitrostaveništní dopravy (rovněž přesuny), včetně naložení a složení, případně s uložením.  
Položka nezahrnuje:  
- zřízení vrtů (vykazují se položkami 261, 262)</t>
  </si>
  <si>
    <t>54</t>
  </si>
  <si>
    <t>281661</t>
  </si>
  <si>
    <t>INJEKTOVÁNÍ NÍZKOTLAKÉ Z CHEMICKÝCH POJIV NA POVRCHU</t>
  </si>
  <si>
    <t>Položka bude čerpána po souhlasu objednatele. Injektáž bude provedena dle TeP zhotovitele po odsouhlasení objednatelem, TDI a AD. 
Předpoklad - 50% nizkotlaké injektování cementem + 50% nízkotlaké injektování chemickými pojivy. 
Injektáž v trhlinách spodní stavby OP1 (hltnost 3,5%) - celkem 0,5*(4*0,035*(1,3*1,1)*(0,5+0,5))=0,100 [C] 
Injektáž v trhlinách spodní stavby OP2 (hltnost 3,5%) - celkem 0,5*(4*0,035*(1,3*1,1)*(0,5+0,5))=0,100 [B] 
Injektáž trhlin nosné konstrukce (hltnost 3,5%) - celkem 0,5*(9*4*1,75*0,035*(0,15+0,15))=0,331 [A] 
Celkem: C+B+A=0,531 [D]</t>
  </si>
  <si>
    <t>55</t>
  </si>
  <si>
    <t>285367</t>
  </si>
  <si>
    <t>KOTVENÍ NA POVRCHU Z BETONÁŘSKÉ VÝZTUŽE DL. DO 9M</t>
  </si>
  <si>
    <t>Tahové kotvy záporového pažení v přechodováých oblastech. 
Kotvení záporového pažení stavbení jámy - celkem 1+1=2,000 [A]</t>
  </si>
  <si>
    <t>Položka zahrnuje:  
- dodávku předepsané kotvy, případně její protikorozní úpravu, její osazení do vrtu, zainjektování a napnutí, případně opěrné desky  
Položka nezahrnuje:  
- vrty</t>
  </si>
  <si>
    <t>56</t>
  </si>
  <si>
    <t>285392</t>
  </si>
  <si>
    <t>DODATEČNÉ KOTVENÍ VLEPENÍM BETONÁŘSKÉ VÝZTUŽE D DO 16MM DO VRTŮ</t>
  </si>
  <si>
    <t>Komplet provedení vrtů + betonářská výztuž + vlepení pevnostním tmelem. 
Kotvení spádové a vyrovnávací vrstvy do povrchu n.k. 
N.K. (fáze 1) - Celkem 10*23,26/0,333 ~ 700=700,000 [A] 
N.K. (fáze 2) - Celkem 10*23,26/0,333 ~ 700=700,000 [B] 
Celkem: A+B=1 400,000 [C]</t>
  </si>
  <si>
    <t>Položka zahrnuje:  
- dodání výztuže předepsaného profilu a předepsané délky (do 600mm)  
- provedení vrtu předepsaného profilu a předepsané délky (do 300mm)  
- vsunutí výztuže do vyvrtaného profilu a její zalepení předepsaným pojivem  
- případně nutné lešení  
Položka nezahrnuje:  
- x</t>
  </si>
  <si>
    <t>57</t>
  </si>
  <si>
    <t>285393</t>
  </si>
  <si>
    <t>DODATEČNÉ KOTVENÍ VLEPENÍM BETONÁŘSKÉ VÝZTUŽE D DO 20MM DO VRTŮ</t>
  </si>
  <si>
    <t>Komplet vrtání, dodání bet. výztuže a vlepení do předvrtaného otvoru včetně úpravy otvoru dle RDS. 
Přibetonávka křídla I. - Celkem  dl.2,70m á0,3m 4řady + v. 1,1m á0,3m 4řady ~  56=56,000 [A] 
Přibetonávka křídla II. - Celkem dl.2,70m á0,3m 4řady + v. 1,1m á0,3m 4řady ~ 56=56,000 [B] 
Přibetonávka křídla III. - Celkem dl.2,70m á0,3m 4řady + v. 1,1m á0,3m 4řady ~ 56=56,000 [C] 
Přibetonávka křídla IV. - Celkem dl.2,70m á0,3m 4řady + v. 1,1m á0,3m 4řady ~ 56=56,000 [D] 
Kotvení nadpodporových příčníků (nad OP1+OP2) do čel prefa nosníků - Celkem 9*2*12 ~ 216 ks=216,000 [E] 
Kotvení závěrné zdi do úložného prahu OP1 - Celkem 4*13,95/0,15 ~ 376=376,000 [F] 
Kotvení závěrné zdi do úložného prahu OP2 - Celkem 4*13,55/0,15 ~ 364=364,000 [G] 
Celkem: A+B+C+D+E+F+G=1 180,000 [H]</t>
  </si>
  <si>
    <t>58</t>
  </si>
  <si>
    <t>28997F</t>
  </si>
  <si>
    <t>OPLÁŠTĚNÍ (ZPEVNĚNÍ) Z GEOTEXTILIE DO 600G/M2</t>
  </si>
  <si>
    <t>Podkladní a ochranná vrstva z geotextilie pro těsnící fólii dle požadavků ČSN 73 6244 v přechodových oblastech (podkladní geotextilie min.600g/m2; ochranná krycí geotextilie min.600g/m2). 
Předmostí OP1 - celkem r.š. 2*2,5*11,7=58,500 [A] 
Předmostí OP2 - celkem r.š. 2*2,5*11,5=57,500 [B] 
Celkem: A+B=116,000 [C]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</si>
  <si>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Položka nezahrnuje:  
- x   
Způsob měření:  
- přesahy se nezapočítávají do výměry</t>
  </si>
  <si>
    <t>59</t>
  </si>
  <si>
    <t>28999</t>
  </si>
  <si>
    <t>OPLÁŠTĚNÍ (ZPEVNĚNÍ) Z FÓLIE</t>
  </si>
  <si>
    <t>Souvrství těsnící fólie dle požadavků ČSN 73 6244 v přechodových oblastech. Podkladní a ochranná geotextilie vykázána samostatnou položkou 28997F. 
Předmostí OP1 - celkem r.š. 2,5*11,7=29,250 [A] 
Předmostí OP2 - celkem r.š. 2,5*11,5=28,750 [B] 
Celkem: A+B=58,000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</si>
  <si>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  
Položka nezahrnuje:  
- x   
Způsob měření:  
- přesahy se nezapočítávají do výměry</t>
  </si>
  <si>
    <t>Svislé konstrukce</t>
  </si>
  <si>
    <t>60</t>
  </si>
  <si>
    <t>31717</t>
  </si>
  <si>
    <t>KOVOVÉ KONSTRUKCE PRO KOTVENÍ ŘÍMSY</t>
  </si>
  <si>
    <t>KG</t>
  </si>
  <si>
    <t>Kompletní konstrukce kotvení chodníků vč. dodávky, PKO, vrtů, vlepení 
Kotvení L-chodníku na mostě - celkem 6,0kg/ks; 2řada; á1,00m; celkem 2*6,0*(24,24/1,50) ~ 204=204,000 [A] 
Kotvení L-chodníku na křídlech - celkem 6,0kg/ks; 1řada; á0,75m; celkem 1*6,0*(2,8+2,86)/0,75) ~ 48=48,000 [B] 
Kotvení P-chodníku na mostě - celkem 6,0kg/ks; 2řady; á1,50m; celkem 2*6,0*(24,22/1,50) ~ 204=204,000 [C] 
Kotvení P-chodníku na křídlech - celkem 6,0kg/ks; 1řada; á0,75m; celkem 1*6,0*(2,83+2,85)/0,75  ~ 48=48,000 [D] 
Celkem: A+B+C+D=504,000 [E]</t>
  </si>
  <si>
    <t>Položka zahrnuje:  
- dodávku (výrobu) kotevního prvku předepsaného tvaru  
- jeho osazení do předepsané polohy včetně nezbytných prací (vrty, zálivky apod.)  
Položka nezahrnuje:  
- x</t>
  </si>
  <si>
    <t>61</t>
  </si>
  <si>
    <t>317325</t>
  </si>
  <si>
    <t>ŘÍMSY ZE ŽELEZOBETONU DO C30/37 (B37)</t>
  </si>
  <si>
    <t>Beton říms C30/37-XF4,XD3 
L- římsa - celkem 0,705*30,1=21,221 [A] 
P - římsa - celkem 0,710*30,08=21,357 [B] 
Celkem: A+B=42,578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</si>
  <si>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dodání a osazení výztuže</t>
  </si>
  <si>
    <t>62</t>
  </si>
  <si>
    <t>317365</t>
  </si>
  <si>
    <t>VÝZTUŽ ŘÍMS Z OCELI 10505, B500B</t>
  </si>
  <si>
    <t>celkem 0,165*42,58=7,026 [A]</t>
  </si>
  <si>
    <t>Položka zahrnuje:  
-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  
Položka nezahrnuje:  
- x</t>
  </si>
  <si>
    <t>63</t>
  </si>
  <si>
    <t>3272A3</t>
  </si>
  <si>
    <t>ZDI OPĚR, ZÁRUB, NÁBŘEŽ Z GABIONŮ RUČNĚ ROVNANÝCH, DRÁT O2,2MM, POVRCHOVÁ ÚPRAVA Zn + Al + PA6</t>
  </si>
  <si>
    <t>Svahová gabionová křídla. 
Celkem (1,0*1,7*2,5)+(1,0*1,5*2,5)+0,0+(1,0*2,0*2,5)=13,000 [A]</t>
  </si>
  <si>
    <t>Položka zahrnuje:  
- dodávku a osazení drátěných košů s výplní lomovým kamenem.  
Položka nezahrnuje:  
- gabionové matrace se vykazují v pol.č.2722**.</t>
  </si>
  <si>
    <t>64</t>
  </si>
  <si>
    <t>333325</t>
  </si>
  <si>
    <t>MOSTNÍ OPĚRY A KŘÍDLA ZE ŽELEZOVÉHO BETONU DO C30/37</t>
  </si>
  <si>
    <t>Závěrná zeď OP1 + OP2 - Celkem 19,83 (dle PD)=19,830 [A] 
Mostní křídla I+II+III+IV - Celkem 7,67 (dle PD)=7,670 [B] 
Celkem: A+B=27,500 [C]</t>
  </si>
  <si>
    <t>65</t>
  </si>
  <si>
    <t>333365</t>
  </si>
  <si>
    <t>VÝZTUŽ MOSTNÍCH OPĚR A KŘÍDEL Z OCELI 10505, B500B</t>
  </si>
  <si>
    <t>celkem výztuž opěr a křídel 0,150*27,50=4,125 [A]</t>
  </si>
  <si>
    <t>66</t>
  </si>
  <si>
    <t>34223</t>
  </si>
  <si>
    <t>STĚNY A PŘÍČKY VÝPLŇ A ODDĚL Z CIHEL PÁLENÝCH</t>
  </si>
  <si>
    <t>Zazdění dutin mezi nosníky (ztracené bednění). 
celkem 8*2*1,1*0,15=2,640 [A]</t>
  </si>
  <si>
    <t>Položka zahrnuje:  
- dodávku  předepsaného materiálu dle zadávací dokumentace  
- spojovacího materiálu  
- vyzdění do předepsaného tvaru  
- mimostaveništní a vnitrostaveništní dopravu (rovněž přesuny), včetně naložení a složení,  
Položka nezahrnuje:  
- x</t>
  </si>
  <si>
    <t>Vodorovné konstrukce</t>
  </si>
  <si>
    <t>67</t>
  </si>
  <si>
    <t>420324</t>
  </si>
  <si>
    <t>PŘECHODOVÉ DESKY MOSTNÍCH OPĚR ZE ŽELEZOBETONU C25/30</t>
  </si>
  <si>
    <t>Beton C25/30-XF1 
Celkem 20,78=20,780 [A]</t>
  </si>
  <si>
    <t>68</t>
  </si>
  <si>
    <t>420365</t>
  </si>
  <si>
    <t>VÝZTUŽ PŘECHODOVÝCH DESEK MOSTNÍCH OPĚR Z OCELI 10505, B500B</t>
  </si>
  <si>
    <t>celkem 0,170*20,78=3,533 [A]</t>
  </si>
  <si>
    <t>69</t>
  </si>
  <si>
    <t>421325</t>
  </si>
  <si>
    <t>MOSTNÍ NOSNÉ DESKOVÉ KONSTRUKCE ZE ŽELEZOBETONU C30/37</t>
  </si>
  <si>
    <t>Beton C30/37-XD1,XF2. Plocha odečtena z grafického systému AutoCAD. 
Žb. monolitický nadpodporový příčník nad OP1+OP2 - celkem 17,16=17,160 [A]</t>
  </si>
  <si>
    <t>70</t>
  </si>
  <si>
    <t>421365</t>
  </si>
  <si>
    <t>VÝZTUŽ MOSTNÍ DESKOVÉ KONSTRUKCE Z OCELI 10505</t>
  </si>
  <si>
    <t>Výztuž nadpodporových příčníků n.k. nad OP1+OP2 - celkem  0,165*38,51=6,354 [A]</t>
  </si>
  <si>
    <t>71</t>
  </si>
  <si>
    <t>428600</t>
  </si>
  <si>
    <t>MOSTNÍ LOŽISKA ELASTOMEROVÁ - ÚDRŽBA</t>
  </si>
  <si>
    <t>Komplet - Očištění elastomerů, očištění úložných prahů, konzervace. 
Celkem 2*9=18,000 [A]</t>
  </si>
  <si>
    <t>Položka zahrnuje:   
- úpravu stávajících ložisek předepsanou v zadávací dokumentaci  
- lešení a podpěrné konstrukce  
- nastavení ložisek a odborná prohlídka  
- dočasné zpevnění nebo naopak dočasné uvolnění ložisek  
Položka nezahrnuje:  
- x</t>
  </si>
  <si>
    <t>72</t>
  </si>
  <si>
    <t>431212</t>
  </si>
  <si>
    <t>SCHODIŠŤ KONSTR Z LOM KAMENE NA MC</t>
  </si>
  <si>
    <t>Obnova schodiště z kamenné dlažby do betonového lože. Položka včetně podkladního betonu C20/25-nXF3. 
Celkem 1,2*5,5*0,75=4,950 [A]</t>
  </si>
  <si>
    <t>Položka zahrnuje:  
- veškerý materiál, výrobky a polotovary  
- včetně mimostaveništní a vnitrostaveništní dopravy (rovněž přesuny)  
- včetně naložení a složení, případně s uložením.  
Položka nezahrnuje:  
- x</t>
  </si>
  <si>
    <t>73</t>
  </si>
  <si>
    <t>42838</t>
  </si>
  <si>
    <t>KLOUB ZE ŽELEZOBETONU VČET VÝZTUŽE</t>
  </si>
  <si>
    <t>Vrubový kloub v místě uložení přechodové desky na konzolu spodní stavby (OP1+OP2). 
Celkem 11,555+11,440=22,995 [A]</t>
  </si>
  <si>
    <t>Položka zahrnuje:  
- pouze zhotovení kloubu (zřízení a odstranění vložky pro pérové a vrubové klouby a pod.)  
Položka nezahrnuje:  
- beton a výztuž,  musí být zahrnuto v příslušných konstrukčních částech  
- beton a výztuž samostatného kloubu (např. kyvné sloupečky) se zařazují jako vodorovná konstrukce.</t>
  </si>
  <si>
    <t>74</t>
  </si>
  <si>
    <t>451311</t>
  </si>
  <si>
    <t>PODKL A VÝPLŇ VRSTVY Z PROST BET DO C8/10</t>
  </si>
  <si>
    <t>Beton C8/10-X0 mimo dosah CHRL. 
Rubová drenáž OP1+OP2 - celkem 0,20*1,00*((2,5+11,35+2,5)+(2,5+11,4+2,5))=6,550 [A] 
Přechodové desky OP1+OP2 - celkem 0,10*3,0*(11,555+11,440)=6,899 [B] 
Celkem: A+B=13,449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</si>
  <si>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x</t>
  </si>
  <si>
    <t>75</t>
  </si>
  <si>
    <t>451314</t>
  </si>
  <si>
    <t>PODKLADNÍ A VÝPLŇOVÉ VRSTVY Z PROSTÉHO BETONU C25/30</t>
  </si>
  <si>
    <t>Beton C20/25-nXF3. 
Pod mostem L-břeh v líci OP1 s přesahem na vtokovou stranu vč. schodiště - předláždění stávajících kamenných dlažeb - celkem 0,15*(7,5*17,5)=19,688 [A] 
Pod mostem P-břeh v líci OP2 s přesahem na vtokovou stranu - předláždění stávajících kamenných dlažeb - celkem 0,15*(7,5*17,5)=19,688 [B] 
Pod nové kamenné dlažby - dnová část pod mostem + povodní strana mostu - celkem 0,15*(8,8*20,75+1,2*3,0*8,0+1,2*3,0*8,0)=36,030 [C] 
Celkem: A+B+C=75,406 [D]</t>
  </si>
  <si>
    <t>76</t>
  </si>
  <si>
    <t>45152</t>
  </si>
  <si>
    <t>PODKLADNÍ A VÝPLŇOVÉ VRSTVY Z KAMENIVA DRCENÉHO</t>
  </si>
  <si>
    <t>Podkladní vrstva pod gabionová křídla z drceného kameniva fr. 0-63mm, tl. 0,25m). 
Celkem 1,5*((1,0*1,7)+(1,0*1,5)+0,0+(1,0*2,0))=7,800 [A]</t>
  </si>
  <si>
    <t>Položka zahrnuje:  
- dodávku předepsaného kameniva  
- mimostaveništní a vnitrostaveništní dopravu a jeho uložení  
- není-li v zadávací dokumentaci uvedeno jinak, jedná se o nakupovaný materiál  
Položka nezahrnuje:  
- x</t>
  </si>
  <si>
    <t>77</t>
  </si>
  <si>
    <t>45157</t>
  </si>
  <si>
    <t>PODKLADNÍ A VÝPLŇOVÉ VRSTVY Z KAMENIVA TĚŽENÉHO</t>
  </si>
  <si>
    <t>Podkladní a ochranná vrstva pod a nad těsnící fólii v přechodových oblastech OP1+OP2. 
Předmostí OP1 - celkem 2*0,15*2,5*11,7=8,775 [A] 
Předmostí OP2 - celkem 2*0,15*2,5*11,5=8,625 [B] 
Celkem: A+B=17,400 [C]</t>
  </si>
  <si>
    <t>78</t>
  </si>
  <si>
    <t>45160</t>
  </si>
  <si>
    <t>PODKL A VÝPLŇ VRSTVY Z MEZEROVITÉHO BETONU</t>
  </si>
  <si>
    <t>Mezerovitý betonu (MCB-8) dle TKP kap. 18. 
Obetonování drenáže na rubu OP1+OP2 - celkem (0,3*0,45)*((2,5+11,7+2,5)+(2,5+11,5*2,5))=6,473 [A] 
Obetonování drenáže na koncích přechodových desek OP1+OP2 - celkem 1,0*13,5+1,0*13,5=27,000 [B] 
Celkem: A+B=33,473 [C]</t>
  </si>
  <si>
    <t>Položka zahrnuje:  
 - dodávku mezerovitého betonu a jeho uložení se zhutněním  
- včetně mimostaveništní a vnitrostaveništní dopravy (rovněž přesuny)  
Položka nezahrnuje:  
- x</t>
  </si>
  <si>
    <t>79</t>
  </si>
  <si>
    <t>457325</t>
  </si>
  <si>
    <t>VYROVNÁVACÍ A SPÁDOVÝ ŽELEZOBETON C30/37</t>
  </si>
  <si>
    <t>Beton C30/37-XF2,XD1. 
Doplnění kotevních sklípků kotev podélného předpjetí (v povrchu nosníků) - celkem 9*6*0,025=1,350 [A] 
Vyrovnávací a spádová vrstva na n.k. - celkem 36,24 (dle PD)=36,240 [B] 
Celkem: A+B=37,590 [C]</t>
  </si>
  <si>
    <t>80</t>
  </si>
  <si>
    <t>457365</t>
  </si>
  <si>
    <t>VÝZTUŽ VYROV A SPÁD BETONU Z OCELI 10505, B500B</t>
  </si>
  <si>
    <t>celkem 0,085t/m3*36,24=3,080 [A]</t>
  </si>
  <si>
    <t>81</t>
  </si>
  <si>
    <t>457366</t>
  </si>
  <si>
    <t>VÝZTUŽ VYROVNÁVACÍHO A SPÁDOVÉHO BETONU Z KARI SÍTÍ</t>
  </si>
  <si>
    <t>Kari sítě - 100/100/8/8 (7,9kg/m2) - celkem 1*(7,9/1000)*327,5*1,15=2,975 [A]</t>
  </si>
  <si>
    <t>82</t>
  </si>
  <si>
    <t>45734</t>
  </si>
  <si>
    <t>VYROVNÁVACÍ A SPÁD BETON ZVLÁŠTNÍ (PLASTBETON)</t>
  </si>
  <si>
    <t>Položka bude čerpána po souhlasu objednatele či TDI. 
Detail okraje n.k. a spodní stavby - celkem 0,125*0,05*(30+30)=0,375 [B] 
Vyrovnávací a spádová vrstva na mostě s tloušťkou vrstvy &lt;60mm - Celkem (předpoklad 10%plochy) 0,10*(0,06*327,45)=1,965 [A] 
Celkem: B+A=2,340 [C]</t>
  </si>
  <si>
    <t>Položka zahrnuje:  
- dodání zvláštního betonu (plastbetonu) předepsané kvality  
- jeho rozprostření v předepsané tloušťce a v předepsaném tvaru  
Položka nezahrnuje:  
- x</t>
  </si>
  <si>
    <t>83</t>
  </si>
  <si>
    <t>45852</t>
  </si>
  <si>
    <t>VÝPLŇ ZA OPĚRAMI A ZDMI Z KAMENIVA DRCENÉHO</t>
  </si>
  <si>
    <t>Ochranný obsyp na rubu spodní stavby (dle ČSN 73 6244). 
Ochranný obsyp gabionových křídel - celkem 1,5*0,6*(1,7+1,5+0,0+2,0)=4,680 [A] 
Ochranný obsyp OP1 a křídel - celkem 1,25*(1,1*11,7+0,6*(2,5+2,6))=19,913 [B] 
Ochranný obsyp OP2  a křídel - celkem 1,25*(1,1*11,5+0,6*(2,5+2,6))=19,638 [C] 
Celkem: A+B+C=44,231 [D]</t>
  </si>
  <si>
    <t>84</t>
  </si>
  <si>
    <t>46321</t>
  </si>
  <si>
    <t>ROVNANINA Z LOMOVÉHO KAMENE</t>
  </si>
  <si>
    <t>Z kamenů hmotnosti 200-500kg s vyklínováním spár a s urovnáním líce. 
Kamenné rovnaniny na návodní i povodní straně mostu (přechod z nových dlažeb na stávající stav) - celkem 0,4*(32+35)=26,800 [A]</t>
  </si>
  <si>
    <t>Položka zahrnuje:  
- dodávku a vyrovnání lomového kamene předepsané frakce do předepsaného tvaru  
-  včetně mimostaveništní a vnitrostaveništní dopravy  
- není-li v zadávací dokumentaci uvedeno jinak, jedná se o nakupovaný materiál  
Položka nezahrnuje:  
- x</t>
  </si>
  <si>
    <t>85</t>
  </si>
  <si>
    <t>465512</t>
  </si>
  <si>
    <t>DLAŽBY Z LOMOVÉHO KAMENE NA MC</t>
  </si>
  <si>
    <t>Kamenná dlažba tl.0,25m do betonového lože tl.0,15m (viz položka 451314.1) z betonu C20/25-nXF3. 
Pod nové kamenné dlažby - dnová část pod mostem + povodní strana mostu - celkem 0,25*(8,8*20,75+1,2*3,0*8,0+1,2*3,0*8,0)=60,050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</si>
  <si>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Položka nezahrnuje:  
- podklad pod dlažbu, vykazuje se samostatně položkami SD 45</t>
  </si>
  <si>
    <t>86</t>
  </si>
  <si>
    <t>465513</t>
  </si>
  <si>
    <t>PŘEDLÁŽDĚNÍ DLAŽBY Z LOMOVÉHO KAMENE</t>
  </si>
  <si>
    <t>Kamenná dlažba tl.0,25m do betonového lože tl.0,15m (viz položka 451314.1) z betonu C20/25-nXF3. 
Prostor pod mostem: P-břeh v líci OP1 - celkem 0,25*(7,5*17,5)=32,813 [B] 
Prostor pod mostem: L-břeh v líci OP2 - celkem 0,25*(7,5*17,5)=32,813 [A] 
Celkem: B+A=65,626 [C]</t>
  </si>
  <si>
    <t>Položka zahrnuje:  
- 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Položka nezahrnuje:  
- podklad pod dlažbu, vykazuje se samostatně položkami SD 45  
- dodávku nového materiálu</t>
  </si>
  <si>
    <t>87</t>
  </si>
  <si>
    <t>467211</t>
  </si>
  <si>
    <t>STUPNĚ A PRAHY VOD KORYT ZDĚNÉ Z LOM KAM NA SUCHO</t>
  </si>
  <si>
    <t>Stabilizační patky z těžké kamenné rovnaniny prvků hmotnosti 200-500kg s vyklínováním spár a s urovnáním líce. 
Příčný stabilizační prah koryta (okraj kamenné rovnaniny) - povodní strana - celkem (0,8*0,5)*(2,0+9,0+2,0)=5,200 [A]</t>
  </si>
  <si>
    <t>Položka zahrnuje:  
- nutné zemní práce (hloubení rýh apod.)  
- dodávku a zdění lomového kamene předepsané frakce na sucho do předepsaného tvaru  
- včetně mimostaveništní a vnitrostaveništní dopravy  
Položka nezahrnuje:  
- x</t>
  </si>
  <si>
    <t>88</t>
  </si>
  <si>
    <t>46731</t>
  </si>
  <si>
    <t>STUPNĚ A PRAHY VODNÍCH KORYT Z PROSTÉHO BETONU</t>
  </si>
  <si>
    <t>Betonu C25/30-nXF3. 
Příčné stabilizační prahy koryta (okraj kamenné dlažby) - povodní strana - celkem (0,8*0,4)*(7,5+9,0+7,5)=7,680 [A] 
Stabilizační patka v korytě v.t. (pravobřežní+levobřežní), v patě svahů pod mostem - celkem (1,0*0,5)*(17,5+17,5)=17,500 [B] 
Celkem: A+B=25,180 [C]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</si>
  <si>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  
Položka nezahrnuje:  
- x</t>
  </si>
  <si>
    <t>Komunikace</t>
  </si>
  <si>
    <t>89</t>
  </si>
  <si>
    <t>56314</t>
  </si>
  <si>
    <t>VOZOVKOVÉ VRSTVY Z MECHANICKY ZPEVNĚNÉHO KAMENIVA TL. DO 200MM</t>
  </si>
  <si>
    <t>Plocha odečtena z grafického systému AutoCAD. 
Kompletní obnova vozovky - předmostí OP1+OP2 - Celkem 0,20*(84,13+94,17)=35,660 [A]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</si>
  <si>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</si>
  <si>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90</t>
  </si>
  <si>
    <t>56330</t>
  </si>
  <si>
    <t>VOZOVKOVÉ VRSTVY ZE ŠTĚRKODRTI</t>
  </si>
  <si>
    <t>Kompletní obnova vozovky - předmostí OP1+OP2 - Celkem 0,25*(84,13+94,17)=44,575 [A] 
Obnova chodníků na předmostí OP1 - celkem 1,15*0,25*(14,65+24,65)=11,299 [B] 
Obnova chodníků a zpevněné plochy na předmostí OP2 - celkem 1,15*0,25*(26,0+5,15+1,5+12,5+28,6+1,3)=21,577 [C] 
Celkem: A+B+C=77,451 [D]</t>
  </si>
  <si>
    <t>91</t>
  </si>
  <si>
    <t>56933</t>
  </si>
  <si>
    <t>ZPEVNĚNÍ KRAJNIC ZE ŠTĚRKODRTI TL. DO 150MM</t>
  </si>
  <si>
    <t>Doplnění krajnic za chodníkovými obrubami - plynulé napojení na stávající stav. 
Celkem 0,5*(7,5+14,6+4,6+2,1+6,5+2,0+14,9)=26,100 [A]</t>
  </si>
  <si>
    <t>Položka zahrnuje:  
- dodání kameniva předepsané kvality a zrnitosti  
- očištění podkladu  
- uložení kameniva dle předepsaného technologického předpisu, zhutnění vrstvy v předepsané tloušťce  
- zřízení vrstvy bez rozlišení šířky, pokládání vrstvy po etapách,  
Položka nezahrnuje:  
- x</t>
  </si>
  <si>
    <t>93</t>
  </si>
  <si>
    <t>572121</t>
  </si>
  <si>
    <t>INFILTRAČNÍ POSTŘIK ASFALTOVÝ DO 1,0KG/M2</t>
  </si>
  <si>
    <t>Na povrch vrstvy MZK - Celkem 74,5+86,9=161,400 [A]</t>
  </si>
  <si>
    <t>94</t>
  </si>
  <si>
    <t>574B34</t>
  </si>
  <si>
    <t>ASFALTOVÝ BETON PRO OBRUSNÉ VRSTVY MODIFIK ACO 11+ TL. 40MM</t>
  </si>
  <si>
    <t>Modif. ACO11S - celkem 743,6+16,9=760,500 [A]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</si>
  <si>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</si>
  <si>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95</t>
  </si>
  <si>
    <t>574B46</t>
  </si>
  <si>
    <t>ASFALTOVÝ BETON PRO OBRUSNÉ VRSTVY MODIFIK ACO 16+ TL. 50MM</t>
  </si>
  <si>
    <t>Modif. ACL16S (na mostě) - celkem 225,2=225,200 [A]</t>
  </si>
  <si>
    <t>96</t>
  </si>
  <si>
    <t>574D78</t>
  </si>
  <si>
    <t>ASFALTOVÝ BETON PRO LOŽNÍ VRSTVY MODIFIK ACL 22+, 22S TL. 80MM</t>
  </si>
  <si>
    <t>Modif. ACL22S (na předmostích) - celkem 160,6+357,8+16,9=535,300 [A]</t>
  </si>
  <si>
    <t>97</t>
  </si>
  <si>
    <t>574F07</t>
  </si>
  <si>
    <t>ASFALTOVÝ BETON PRO PODKLADNÍ VRSTVY MODIFIK ACP 22+, 22S</t>
  </si>
  <si>
    <t>ACP22S (na předmostích OP1+OP2, mimo OŽK) - celkem 0,11*(74,5+86,9)=17,754 [A]</t>
  </si>
  <si>
    <t>98</t>
  </si>
  <si>
    <t>575C43</t>
  </si>
  <si>
    <t>LITÝ ASFALT MA IV (OCHRANA MOSTNÍ IZOLACE) 11 TL. 35MM</t>
  </si>
  <si>
    <t>Plocha odečtena z grafického systému AutoCAD. 
Ochrana izolace z MA 11 IV TL. 35mm na mostě včetně přesahu na přechodové desky. 
Celkem 225,2-0,5*25,0-(0,3*25,0+5*0,2*0,5)-0,15*9,0+1,4*(11,555+11,440)=235,543 [A]</t>
  </si>
  <si>
    <t>Úpravy povrchů, podlahy, výplně otvorů</t>
  </si>
  <si>
    <t>99</t>
  </si>
  <si>
    <t>626111</t>
  </si>
  <si>
    <t>REPROFILACE PODHLEDŮ, SVISLÝCH PLOCH SANAČNÍ MALTOU JEDNOVRST TL 10MM</t>
  </si>
  <si>
    <t>Sanace - povrchová. 
Líc OP1 + křídel I+II - celkem 0,55*(1,1*13,6+2,0+2,0)=10,428 [D] 
Líc OP2 + křídla III+IV - celkem 0,55*(1,1*13,5+2,0+2,0)=10,368 [C] 
Boky n.k. - celkem 0,70*2*1,75*23,96=58,702 [B] 
Podhled n.k. - celkem 0,70*300,1=210,070 [A] 
Celkem: D+C+B+A=289,568 [E]</t>
  </si>
  <si>
    <t>Položka zahrnuje:  
- dodávku veškerého materiálu potřebného pro předepsanou úpravu v předepsané kvalitě  
- nutné vyspravení podkladu, případně zatření spar zdiva  
- položení vrstvy v předepsané tloušťce  
- potřebná lešení a podpěrné konstrukce  
Položka nezahrnuje:  
- x</t>
  </si>
  <si>
    <t>100</t>
  </si>
  <si>
    <t>626113</t>
  </si>
  <si>
    <t>REPROFILACE PODHLEDŮ, SVISLÝCH PLOCH SANAČNÍ MALTOU JEDNOVRST TL 30MM</t>
  </si>
  <si>
    <t>Sanace - hloubková. 
Líc OP1 + křídel I+II - celkem 0,30*(1,1*13,6+2,0+2,0)=5,688 [D] 
Líc OP2 + křídla III+IV - celkem 0,30*(1,1*13,5+2,0+2,0)=5,655 [C] 
Boky n.k. - celkem 0,25*2*1,75*23,96=20,965 [B] 
Podhled n.k. - celkem 0,25*300,1=75,025 [A] 
Celkem: D+C+B+A=107,333 [E]</t>
  </si>
  <si>
    <t>101</t>
  </si>
  <si>
    <t>626122</t>
  </si>
  <si>
    <t>REPROFILACE PODHLEDŮ, SVISLÝCH PLOCH SANAČNÍ MALTOU DVOUVRST TL 50MM</t>
  </si>
  <si>
    <t>Sanace - povrchová. 
Líc OP1 + křídel I+II - celkem 0,15*(1,1*13,6+2,0+2,0)=2,844 [D] 
Líc OP2 + křídla III+IV - celkem 0,15*(1,1*13,5+2,0+2,0)=2,828 [C] 
Boky n.k. - celkem 0,05*2*1,75*23,96=4,193 [B] 
Podhled n.k. - celkem 0,05*300,1=15,005 [A] 
Celkem: D+C+B+A=24,870 [E]</t>
  </si>
  <si>
    <t>102</t>
  </si>
  <si>
    <t>62631</t>
  </si>
  <si>
    <t>SPOJOVACÍ MŮSTEK MEZI STARÝM A NOVÝM BETONEM</t>
  </si>
  <si>
    <t>Sanace - povrchová. 
Líc OP1 + křídel I+II - celkem 1,00*(1,1*13,6+2,0+2,0)=18,960 [D] 
Líc OP2 + křídla III+IV - celkem 1,00*(1,1*13,5+2,0+2,0)=18,850 [C] 
Boky n.k. - celkem 1,00*2*1,75*23,96=83,860 [B] 
Podhled n.k. - celkem 1,00*300,1=300,100 [A] 
Celkem: D+C+B+A=421,770 [E]</t>
  </si>
  <si>
    <t>103</t>
  </si>
  <si>
    <t>62641</t>
  </si>
  <si>
    <t>SJEDNOCUJÍCÍ STĚRKA JEMNOU MALTOU TL CCA 2MM</t>
  </si>
  <si>
    <t>104</t>
  </si>
  <si>
    <t>62651</t>
  </si>
  <si>
    <t>OCHRANA VÝZTUŽE PŘI DOSTATEČNÉM KRYTÍ</t>
  </si>
  <si>
    <t>Plošné ošetření povrchů žb. konstrukcí inhibitorem koroze. 
Kubatura a výkaz výměr bude vykázán dle skutečně realizovaných prací s odsouhlasením TDI a AD. 
Líc OP1 + křídel I+II - celkem 1,00*(1,1*13,6+2,0+2,0)=18,960 [D] 
Líc OP2 + křídla III+IV - celkem 1,00*(1,1*13,5+2,0+2,0)=18,850 [C] 
Boky n.k. - celkem 1,00*2*1,75*23,96=83,860 [B] 
Podhled n.k. - celkem 1,00*300,1=300,100 [A] 
Celkem: D+C+B+A=421,770 [E]</t>
  </si>
  <si>
    <t>Položka zahrnuje:  
- dodávku veškerého materiálu potřebného pro předepsanou úpravu v předepsané kvalitě  
- položení vrstvy v předepsané tloušťce  
- potřebná lešení a podpěrné konstrukce  
Položka nezahrnuje:  
- x</t>
  </si>
  <si>
    <t>105</t>
  </si>
  <si>
    <t>62663</t>
  </si>
  <si>
    <t>INJEKTÁŽ TRHLIN SILOVĚ SPOJUJÍCÍ</t>
  </si>
  <si>
    <t>Kubatura a výkaz výměr bude vykázán dle skutečně realizovaných prací s odsouhlasením TDI a AD. 
Silově spojující injektáž trhlin spodní stavby (mostní opěry) a vodorovné nosné konstrukce. 
Injektážní práce na trhlinách spodní stavby OP1 (z lícové i rubové strany); předpoklad 4 příčné trhliny na opěru) - Celkem 4*(1,1+1,1)=8,800 [A] 
Injektážní práce na trhlinách spodní stavby OP2 (z lícové i rubové strany); předpoklad 4 příčné trhliny na opěru) - Celkem 4*(1,1+1,1)=8,800 [B] 
Injektáž příčných trhlin n.k. (4x příčná spára/nosník) - celkem (0,5*9*4*(2*1,75))=63,000 [C] 
Celkem: A+B+C=80,600 [D]</t>
  </si>
  <si>
    <t>Položka zahrnuje:  
- dodávku veškerého materiálu potřebného pro předepsanou úpravu v předepsané kvalitě  
- vyčištění trhliny  
- provedení vlastní injektáže  
- potřebná lešení a podpěrné konstrukce  
Položka nezahrnuje:  
- x</t>
  </si>
  <si>
    <t>106</t>
  </si>
  <si>
    <t>62665</t>
  </si>
  <si>
    <t>REINJEKTÁŽ KANÁLKŮ PODÉLNÉHO A PŘÍČNÉHO PŘEDPJETÍ</t>
  </si>
  <si>
    <t>Kubatura a výkaz výměr bude vykázán dle skutečně realizovaných prací s odsouhlasením TDI a AD. 
Reinjektáž 100% kabelových kanálků podélného předpjetí k obou čel n.k. Komplet. 
Reinjektáž 9nosníků*1pole*14kabelů/nosník*2kotvy na kabel - celkem 9*1*14*2=252,000 [A]</t>
  </si>
  <si>
    <t>Položka zahrnuje:  
- obnažení a očištění kotevní desky  
- vyvrtání otvoru pro injektáž v betonu nosníku  
- zavedení kanyl pro injektáž a pro odvzdušnění  
- namíchání injektážní směsi a vyplnění trubek tlakovým zařízením  
Položka nezahrnuje:  
- bourání obetonovaných čel nosníků a zpětné zabetonování</t>
  </si>
  <si>
    <t>Přidružená stavební výroba</t>
  </si>
  <si>
    <t>107</t>
  </si>
  <si>
    <t>711112</t>
  </si>
  <si>
    <t>IZOLACE BĚŽNÝCH KONSTRUKCÍ PROTI ZEMNÍ VLHKOSTI ASFALTOVÝMI PÁSY</t>
  </si>
  <si>
    <t>Rub OP1 a křídel - celkem (1,5+0,6)*(2,5+11,65+2,55)=35,070 [A] 
Rub OP2 a křídel - celkem (1,5+0,6)*(2,5+11,55+2,55)=34,860 [B] 
Celkem: A+B=69,930 [C]</t>
  </si>
  <si>
    <t>Položka zahrnuje:  
- dodání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Položka nezahrnuje:  
- ochranné vrstvy, např. geotextilii</t>
  </si>
  <si>
    <t>108</t>
  </si>
  <si>
    <t>711442</t>
  </si>
  <si>
    <t>IZOLACE MOSTOVEK CELOPLOŠNÁ ASFALTOVÝMI PÁSY S PEČETÍCÍ VRSTVOU</t>
  </si>
  <si>
    <t>Plocha odečtena z grafického systému AutoCAD. 
N.K. - celkem 327,44=327,440 [A] 
Z.Z. + přechodové desky - celkem 1,5*(11,65)+1,5*(11,55)=34,800 [B] 
Povrch křídel - celkem 1,1*2,5+1,3*2,5+1,0*2,5+1,0*2,5=11,000 [C] 
Celkem: A+B+C=373,240 [D]</t>
  </si>
  <si>
    <t>Položka zahrnuje:  
- izolace rámových konstrukcí (mosty, propusty, kolektory)  
- dodání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Položka nezahrnuje:  
- ochranné vrstvy, např. litý asfalt, asfaltový beton</t>
  </si>
  <si>
    <t>109</t>
  </si>
  <si>
    <t>711502</t>
  </si>
  <si>
    <t>OCHRANA IZOLACE NA POVRCHU ASFALTOVÝMI PÁSY</t>
  </si>
  <si>
    <t>Pod P-chodníkem na n.k. + sp.st. - celkem 2,6*24,16+(1,3+0,30)*2,5+(1,0+0,3)*2,55=70,131 [A] 
Pod L-chodníkem na n.k. a sp.st. - celkem 2,5*24,15+(1,1+0,3)*2,5+(1,0+0,3)*2,55=67,190 [B] 
Celkem: A+B=137,321 [C]</t>
  </si>
  <si>
    <t>Položka zahrnuje:  
- dodání předepsaného ochranného materiálu  
- zřízení ochrany izolace  
Položka nezahrnuje:  
- x</t>
  </si>
  <si>
    <t>110</t>
  </si>
  <si>
    <t>711509</t>
  </si>
  <si>
    <t>OCHRANA IZOLACE NA POVRCHU TEXTILIÍ</t>
  </si>
  <si>
    <t>Rub OP1 a křídel - celkem (1,5+0,6)*(2,5+11,65+2,55)=35,070 [A] 
Rub OP2 a křídel - celkem (1,5+0,6)*(2,5+11,55+2,55)=34,860 [B] 
Líc OP1 a křídel - celkem 0,5*13,5+2,0*(4,5+4,5)=24,750 [C] 
Líc OP2 a křídel - celkem 0,5*13,6+2,0*(4,5+4,5)=24,800 [D] 
Přechodové desky - celkem r.š. 4,0*(11,55+11,44)=91,960 [E] 
Celkem: A+B+C+D+E=211,440 [F]</t>
  </si>
  <si>
    <t>111</t>
  </si>
  <si>
    <t>721174</t>
  </si>
  <si>
    <t>VNITŘNÍ KANALIZACE Z PLAST TRUB DN 200</t>
  </si>
  <si>
    <t>Chránička prostupu spodní stavbu mostu OP1+OP2 - vyústění rubové drenáže - Celkem (1+1)*(1,5+1,5)=6,000 [A] 
Chránička prostupů gabionovými křídly - celkem 2*1,5=3,000 [B] 
Celkem: A+B=9,000 [C]</t>
  </si>
  <si>
    <t>Položka zahrnuje:  
- výrobní dokumentaci (včetně technologického předpisu)  
- dodání veškerého instalačního a pomocného materiálu (trouby, trubky, armatury, tvarové kusy,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zkoušek vodotěsnosti  
Položka nezahrnuje:  
- x</t>
  </si>
  <si>
    <t>112</t>
  </si>
  <si>
    <t>783121</t>
  </si>
  <si>
    <t>PROTIKOROZ OCHR OK NÁTĚREM VÍCEVRST SE ZÁKL S VYS OBSAHEM ZN</t>
  </si>
  <si>
    <t>Kotvy podélného předpjetí n.k. - Celkem 9*2*(2*14)*0,05=25,200 [A] 
Ocelové konzoly na pohledu n.k. vpravo - celkem 15*((0,2*0,08)+0,65*0,45)=4,628 [B] 
Celkem: A+B=29,828 [C]</t>
  </si>
  <si>
    <t>Položka zahrnuje:  
- kompletní povlaky (i různobarevné)  
- úpravy podkladu (odmaštění, odrezivění, odstranění starých nátěrů a nečistot) a jeho vyspravení  
- provedení nátěru předepsaným postupem a splnění všech požadavků daných technologickým předpisem  
Položka nezahrnuje:  
- x</t>
  </si>
  <si>
    <t>113</t>
  </si>
  <si>
    <t>78381</t>
  </si>
  <si>
    <t>NÁTĚRY BETON KONSTR TYP S1 (OS-A)</t>
  </si>
  <si>
    <t>Hydrofobní impregnace říms (pohledová plocha + podhled).  
P - chodník - Celkem 80,6+(0,5+0,4)*30,1=107,690 [A] 
L - chodník - Celkem 75,7+(0,7+0,3)*30,1=105,800 [B] 
Celkem: A+B=213,490 [C]</t>
  </si>
  <si>
    <t>Položka zahrnuje:  
- kompletní povlaky (i různobarevné)  
- úprava podkladu (odmaštění, odstranění starých nátěrů a nečistot) a jeho vyspravení  
- provedení nátěru předepsaným postupem a splnění všech požadavků daných technologickým předpisem  
Položka nezahrnuje:  
- x</t>
  </si>
  <si>
    <t>114</t>
  </si>
  <si>
    <t>78382</t>
  </si>
  <si>
    <t>NÁTĚRY BETON KONSTR TYP S2 (OS-B)</t>
  </si>
  <si>
    <t>Čela n.k. - Celkem (1,25+0,2)*(13,93+13,51)=39,788 [A] 
Okraj n.k. a sp. st. pod římsami - celkem 0,45*30,1+0,1*30,1=16,555 [B] 
Celkem: A+B=56,343 [C]</t>
  </si>
  <si>
    <t>115</t>
  </si>
  <si>
    <t>78383</t>
  </si>
  <si>
    <t>NÁTĚRY BETON KONSTR TYP S4 (OS-C)</t>
  </si>
  <si>
    <t>Odrazná hrana chodníků na mostě - Celkem (0,15+0,15)*(30,1+30,1)=18,060 [A]</t>
  </si>
  <si>
    <t>Potrubí</t>
  </si>
  <si>
    <t>116</t>
  </si>
  <si>
    <t>87434</t>
  </si>
  <si>
    <t>POTRUBÍ Z TRUB PLASTOVÝCH ODPADNÍCH DN DO 200MM</t>
  </si>
  <si>
    <t>Odpadní plastové odpadní potrubí DN200 (min. SN12). 
Od UV na předmostí OP1 vlevo - celkem 3,5=3,500 [A] 
Od UV na předmostí OP2 vlevo - celkem 3,5+3,5=7,000 [B] 
Celkem: A+B=10,500 [C]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</si>
  <si>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Položka nezahrnuje:  
- tlakové zkoušky ani proplach a dezinfekci</t>
  </si>
  <si>
    <t>117</t>
  </si>
  <si>
    <t>87627</t>
  </si>
  <si>
    <t>CHRÁNIČKY Z TRUB PLASTOVÝCH DN DO 100MM</t>
  </si>
  <si>
    <t>celkem chráničky v levostranné římse chodníku - 3*(2,5+30,1+2,5)=105,300 [B] 
celkem chráničky v pravostranné římse - 3*(2,5+30,1+2,5)=105,300 [A] 
Celkem: B+A=210,600 [C]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</si>
  <si>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včetně případně předepsaného utěsnění konců chrániček  
- položky platí pro práce prováděné v prostoru zapaženém i nezapaženém a i v kolektorech, chráničkách  
Položka nezahrnuje:  
- x</t>
  </si>
  <si>
    <t>118</t>
  </si>
  <si>
    <t>89536</t>
  </si>
  <si>
    <t>DRENÁŽNÍ VÝUSŤ Z PROST BETONU</t>
  </si>
  <si>
    <t>Výústní objekt rubové drenáže dle VL-4. 
Svah vlevo od OP1 - celkem 1=1,000 [A] 
Svah vlevo od OP2 - celkem 1=1,000 [B] 
Celkem: A+B=2,000 [C]</t>
  </si>
  <si>
    <t>Položka zahrnuje:  
- dodání čerstvého betonu (betonové směsi) požadované kvality, jeho uložení do požadovaného tvaru, ošetření a ochranu betonu,  
- bednění požadovaných konstr. (i ztracené) s úpravou dle požadované kvality povrchu betonu, včetně odbedňovacích a odskružovacích prostředků,  
- zřízení všech požadovaných otvorů, kapes, výklenků, prostupů, dutin, drážek a pod., vč. ztížení práce a úprav kolem nich,  
- úpravy povrchu pro položení požadované izolace, povlaků a nátěrů, případně vyspravení,  
- nátěry zabraňující soudržnost betonu a bednění,  
- opatření povrchů betonu izolací proti zemní vlhkosti v částech, kde přijdou do styku se zeminou nebo kamenivem  
Položka nezahrnuje:  
- x</t>
  </si>
  <si>
    <t>119</t>
  </si>
  <si>
    <t>87533</t>
  </si>
  <si>
    <t>POTRUBÍ DREN Z TRUB PLAST DN DO 150MM</t>
  </si>
  <si>
    <t>Plastové potrubí rubové drenáže, perforace 2/3, DN150, minimálně SN12. 
Součástí položky řešení prostoru rubové drenáže spodní stavbou. Obetonování drenáže součástí položky 45160. 
Drenáže na rubu OP1+OP2 - celkem (2,5+11,5+2,5+3,0)+(2,5+11,4+2,5+3,5)=39,400 [A] 
Drenáže na koncích přechodových desek OP1+OP2 - celkem 20,0+15,1=35,100 [B] 
Celkem: A+B=74,500 [C]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</si>
  <si>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Položka nezahrnuje:  
- x</t>
  </si>
  <si>
    <t>120</t>
  </si>
  <si>
    <t>894846</t>
  </si>
  <si>
    <t>ŠACHTY KANALIZAČNÍ PLASTOVÉ D 400MM</t>
  </si>
  <si>
    <t>Lomová revizní teleskopická plastová šachta DN400. Šachta pro zatížení dopravou D400. 
Celkem - vlevo za mostem 1=1,000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</si>
  <si>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  
Položka nezahrnuje:  
- x</t>
  </si>
  <si>
    <t>121</t>
  </si>
  <si>
    <t>89712</t>
  </si>
  <si>
    <t>VPUSŤ KANALIZAČNÍ ULIČNÍ KOMPLETNÍ Z BETONOVÝCH DÍLCŮ</t>
  </si>
  <si>
    <t>Nová betonová uliční vpusť (pro zatížení od dopravy D400). 
celkem 1+1=2,000 [A]</t>
  </si>
  <si>
    <t>Položka zahrnuje:  
- dodávku a osazení předepsaných dílů včetně mříže  
- výplň, těsnění a tmelení spar a spojů,  
- opatření povrchů betonu izolací proti zemní vlhkosti v částech, kde přijdou do styku se zeminou nebo kamenivem,  
- předepsané podkladní konstrukce  
Položka nezahrnuje:  
- x</t>
  </si>
  <si>
    <t>122</t>
  </si>
  <si>
    <t>89921</t>
  </si>
  <si>
    <t>VÝŠKOVÁ ÚPRAVA POKLOPŮ</t>
  </si>
  <si>
    <t>Celkem - před a za mostem 2+2=4,000 [A]</t>
  </si>
  <si>
    <t>Položka zahrnuje:  
- všechny nutné práce a materiály pro zvýšení nebo snížení zařízení (včetně nutné úpravy stávajícího povrchu vozovky nebo chodníku)  
Položka nezahrnuje:  
- x</t>
  </si>
  <si>
    <t>123</t>
  </si>
  <si>
    <t>89923</t>
  </si>
  <si>
    <t>VÝŠKOVÁ ÚPRAVA KRYCÍCH HRNCŮ</t>
  </si>
  <si>
    <t>124</t>
  </si>
  <si>
    <t>9112B3</t>
  </si>
  <si>
    <t>ZÁBRADLÍ MOSTNÍ SE SVISLOU VÝPLNÍ - DEMONTÁŽ S PŘESUNEM</t>
  </si>
  <si>
    <t>Odkup zhotovitelem za cenu šrotu. 
Demontáž stávajícího mostního zábradlí - Celkem 30,5+30,5=61,000 [A]</t>
  </si>
  <si>
    <t>Položka zahrnuje:  
- demontáž a odstranění zařízení  
- jeho odvoz na předepsané místo  
Položka nezahrnuje:  
- x</t>
  </si>
  <si>
    <t>125</t>
  </si>
  <si>
    <t>9112B1</t>
  </si>
  <si>
    <t>ZÁBRADLÍ MOSTNÍ SE SVISLOU VÝPLNÍ - DODÁVKA A MONTÁŽ</t>
  </si>
  <si>
    <t>Nové mostní zábralí - celkem 30,1+30,1=60,200 [A]</t>
  </si>
  <si>
    <t>Položka zahrnuje:  
- kompletní dodávku všech dílů zábradlí včetně předepsané povrchové úpravy  
- montáž a osazení zábradlí včetně kotvení dle zadávací dokumentace, t.j. kotevní desky, případné nivelační hmoty pod kotevní desky, kotvy a spojovací materiál, vrty a zálivku  
Položka nezahrnuje:  
- x</t>
  </si>
  <si>
    <t>126</t>
  </si>
  <si>
    <t>914113</t>
  </si>
  <si>
    <t>DOPRAVNÍ ZNAČKY ZÁKLADNÍ VELIKOSTI OCELOVÉ NEREFLEXNÍ - DEMONTÁŽ</t>
  </si>
  <si>
    <t>Odkup zhotovitelem za cenu šrotu. 
Evidenční čísla mostu + SDZ - celkem 2+2=4,000 [A]</t>
  </si>
  <si>
    <t>127</t>
  </si>
  <si>
    <t>914161</t>
  </si>
  <si>
    <t>DOPRAVNÍ ZNAČKY ZÁKLADNÍ VELIKOSTI HLINÍKOVÉ FÓLIE TŘ 1 - DODÁVKA A MONTÁŽ</t>
  </si>
  <si>
    <t>2=2,000 [A]</t>
  </si>
  <si>
    <t>Položka zahrnuje:  
- dodávku a montáž značek v požadovaném provedení  
Položka nezahrnuje:  
- x</t>
  </si>
  <si>
    <t>128</t>
  </si>
  <si>
    <t>91355</t>
  </si>
  <si>
    <t>EVIDENČNÍ ČÍSLO MOSTU</t>
  </si>
  <si>
    <t>Položka zahrnuje:  
- štítek s evidenčním číslem mostu  
- sloupek dopravní značky včetně osazení a nutných zemních prací a zabetonování  
Položka nezahrnuje:  
- x</t>
  </si>
  <si>
    <t>129</t>
  </si>
  <si>
    <t>914921</t>
  </si>
  <si>
    <t>SLOUPKY A STOJKY DOPRAVNÍCH ZNAČEK Z OCEL TRUBEK DO PATKY - DODÁVKA A MONTÁŽ</t>
  </si>
  <si>
    <t>Komplet - Ocelové sloupky + betonové patky pro zpětné osazení a doplnění nového SDZ. 
Celkem 2=2,000 [A]</t>
  </si>
  <si>
    <t>Položka zahrnuje:  
- sloupky  
- upevňovací zařízení  
- osazení (betonová patka, zemní práce)  
Položka nezahrnuje:  
- x</t>
  </si>
  <si>
    <t>130</t>
  </si>
  <si>
    <t>915111</t>
  </si>
  <si>
    <t>VODOROVNÉ DOPRAVNÍ ZNAČENÍ BARVOU HLADKÉ - DODÁVKA A POKLÁDKA</t>
  </si>
  <si>
    <t>V1a/0,125m) - celkem 0,125*75,0=9,375 [A] 
V4 (š.0,25m) - celkem 0,25*(10,1+17,2)=6,825 [B] 
Celkem: A+B=16,200 [C]</t>
  </si>
  <si>
    <t>Položka zahrnuje:  
- dodání a pokládku nátěrového materiálu  
- předznačení a reflexní úpravu  
Položka nezahrnuje:  
- x  
Způsob měření:  
- měří se pouze natíraná plocha</t>
  </si>
  <si>
    <t>131</t>
  </si>
  <si>
    <t>915221</t>
  </si>
  <si>
    <t>VODOR DOPRAV ZNAČ PLASTEM STRUKTURÁLNÍ NEHLUČNÉ - DOD A POKLÁDKA</t>
  </si>
  <si>
    <t>132</t>
  </si>
  <si>
    <t>915401</t>
  </si>
  <si>
    <t>VODOROVNÉ DOPRAVNÍ ZNAČENÍ BETON PREFABRIK - DODÁVKA A POKLÁDKA</t>
  </si>
  <si>
    <t>Obnova betonové silniční přídlažby do betonového lože  (min. C20/25-nXF3) na předmostích. 
Celkem 0,25*(17,3+14,8)+0,25*(7,8+6,4+16,0+0,5)=15,700 [A]</t>
  </si>
  <si>
    <t>Položka zahrnuje:  
- dodávku betonových prefabrikátů  
- jejich osazení do předepsaného lože  
Položka nezahrnuje:  
- x</t>
  </si>
  <si>
    <t>133</t>
  </si>
  <si>
    <t>915402</t>
  </si>
  <si>
    <t>VODOR DOPRAV ZNAČ BETON PREFABRIK - ODSTRANĚNÍ</t>
  </si>
  <si>
    <t>Odstranění stávající betonové silniční přídlažby v daném rozsahu. 
Celkem 0,25*(17,3+14,8)+0,25*(7,8+6,4+16,0+0,5)=15,700 [A]</t>
  </si>
  <si>
    <t>Položka zahrnuje:  
- odstranění a odklizení vybouraného materiálu s odvozem na skládku  
Položka nezahrnuje:  
- x</t>
  </si>
  <si>
    <t>134</t>
  </si>
  <si>
    <t>917212</t>
  </si>
  <si>
    <t>ZÁHONOVÉ OBRUBY Z BETONOVÝCH OBRUBNÍKŮ ŠÍŘ 80MM</t>
  </si>
  <si>
    <t>Chodníky na předmostí OP1 - celkem 6,6+14,6=21,200 [A] 
Chodníky na předmostí OP2 + zpevněná plocha - celkem (5,0+2,1+6,9+2,2+19,6)=35,800 [B] 
Celkem: A+B=57,000 [C]</t>
  </si>
  <si>
    <t>Položka zahrnuje:  
- dodání a pokládku betonových obrubníků o rozměrech předepsaných zadávací dokumentací  
- betonové lože i boční betonovou opěrku  
Položka nezahrnuje:  
- x</t>
  </si>
  <si>
    <t>135</t>
  </si>
  <si>
    <t>917224</t>
  </si>
  <si>
    <t>SILNIČNÍ A CHODNÍKOVÉ OBRUBY Z BETONOVÝCH OBRUBNÍKŮ ŠÍŘ 150MM</t>
  </si>
  <si>
    <t>Okraj kamenné dlažby do betonového lože na povodní straně, mimo betonové prahy - celkem 7+9=16,000 [A] 
Chodníky na předmostí OP1 - celkem 17,3+14,8=32,100 [B] 
Chodníky na předmostí OP2 + zpevněná plocha - celkem (6,2+1,7)+(5,0+6,5+16,1)=35,500 [C] 
Celkem: A+B+C=83,600 [D]</t>
  </si>
  <si>
    <t>136</t>
  </si>
  <si>
    <t>93118</t>
  </si>
  <si>
    <t>VÝPLŇ DILATAČNÍCH SPAR Z POLYSTYRENU</t>
  </si>
  <si>
    <t>separace přechodové desky od křídel - celkem 0,05*0,35*2*2*3,0=0,210 [A] 
separace přechodové desky od opěr - celkem 0,02*0,35*(11,65+11,54)=0,162 [B] 
Celkem: A+B=0,372 [C]</t>
  </si>
  <si>
    <t>Položka zahrnuje:  
- dodávku a osazení předepsaného materiálu  
- očištění ploch spáry před úpravou  
- očištění okolí spáry po úpravě  
Položka nezahrnuje:  
- x</t>
  </si>
  <si>
    <t>137</t>
  </si>
  <si>
    <t>93152</t>
  </si>
  <si>
    <t>MOSTNÍ ZÁVĚRY POVRCHOVÉ POSUN DO 100MM</t>
  </si>
  <si>
    <t>Komplet - povrchový mostní dilatační závěr. 
Celkem 14,504+14,278=28,782 [A]</t>
  </si>
  <si>
    <t>Položka zahrnuje:  
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most. závěru ve styku s ostatními konstrukcemi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úpravy most. závěru jako povrchové  povlaky, zálivky, které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  
Položka nezahrnuje:  
- x</t>
  </si>
  <si>
    <t>138</t>
  </si>
  <si>
    <t>931325</t>
  </si>
  <si>
    <t>TĚSNĚNÍ DILATAČ SPAR ASF ZÁLIVKOU MODIFIK PRŮŘ DO 600MM2</t>
  </si>
  <si>
    <t>Položka zahrnuje:  
- dodávku a osazení předepsaného materiálu  
- očištění ploch spáry před úpravou  
- očištění okolí spáry po úpravě  
Položka nezahrnuje:  
- těsnící profil</t>
  </si>
  <si>
    <t>139</t>
  </si>
  <si>
    <t>93543</t>
  </si>
  <si>
    <t>ŽLABY Z DÍLCŮ Z POLYMERBETONU SVĚTLÉ ŠÍŘKY DO 200MM VČETNĚ MŘÍŽÍ</t>
  </si>
  <si>
    <t>Komplet - Liniová vpusť uložená do betonové lože (min. C20/25-nXF3). Vpusť a vtoková mříž určená pro zatížení dopravou min. D400. Součástí položky žlaby, odtoková část (vpusť), mříž. 
Celkem 4=4,000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</si>
  <si>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  
Položka nezahrnuje:  
- x</t>
  </si>
  <si>
    <t>140</t>
  </si>
  <si>
    <t>936532</t>
  </si>
  <si>
    <t>MOSTNÍ ODVODŇOVACÍ SOUPRAVA 300/500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</si>
  <si>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  
Položka nezahrnuje:  
- x</t>
  </si>
  <si>
    <t>141</t>
  </si>
  <si>
    <t>936541</t>
  </si>
  <si>
    <t>MOSTNÍ ODVODŇOVACÍ TRUBKA (POVRCHŮ IZOLACE) Z NEREZ OCELI</t>
  </si>
  <si>
    <t>Odvodňovače celoplošné izolace na mostě. 
Celkem 5+5+1=11,000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</si>
  <si>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  
Položka nezahrnuje:  
- x</t>
  </si>
  <si>
    <t>142</t>
  </si>
  <si>
    <t>93639</t>
  </si>
  <si>
    <t>ZAÚSTĚNÍ SKLUZŮ (VČET DLAŽBY Z LOM KAMENE)</t>
  </si>
  <si>
    <t>Komplet - Provedení vyústění rubové drenáže na povodní straně mostu. 
Celkem 2=2,000 [A]</t>
  </si>
  <si>
    <t>Položka zahrnuje:  
- veškerý materiál, výrobky a polotovary  
- mimostaveništní a vnitrostaveništní doprava (rovněž přesuny)  
- naložení a složení,případně s uložením  
Položka nezahrnuje:  
- x</t>
  </si>
  <si>
    <t>143</t>
  </si>
  <si>
    <t>93753</t>
  </si>
  <si>
    <t>MOBILIÁŘ - KOVOVÉ KOŠE NA ODPADKY</t>
  </si>
  <si>
    <t>Komplet - soubor všech čiiností nutných pro dočasné zrušení místa pro sběr tříděného odpadů vlevo za mostem. Veškerá manipulace s kontejnery na místo stanovené Městem Chrast. Po dokončení stavby zpětná instalace do původní polohy vlevo za mostem. 
Komplet 1=1,000 [A]</t>
  </si>
  <si>
    <t>Položka zahrnuje:  
- montáž, osazení a dodávku kompletního zařízení, předepsaného zadávací dokumentací (materiál uvedený v textu představuje rozhodující podíl ve výrobku)  
- mimostavništní a vnitrostaveništní dopravu  
- nezbytné zemní práce a základové konstrukce  
- předepsanou povrchovou úpravu (nátěry a pod.)  
Položka nezahrnuje:  
- x</t>
  </si>
  <si>
    <t>144</t>
  </si>
  <si>
    <t>93851</t>
  </si>
  <si>
    <t>OČIŠTĚNÍ BETON KONSTR UMYTÍM VODOU</t>
  </si>
  <si>
    <t>Přípravné práce před provedením doplňkového diagnostického průzkumu konstrukcí. Kompletní omytí nosné konstrukce a spodní stavby tlakovou vodou. 
Líc OP1 + křídel I+II - celkem 1,0*(1,1*13,6+2,0+2,0)=18,960 [A] 
Líc OP2 + křídla III+IV - celkem 1,0*(1,1*13,5+2,0+2,0)=18,850 [B] 
Boky n.k. - celkem 1,0*2*1,75*23,96=83,860 [C] 
Podhled n.k. - celkem 1,0*300,1=300,100 [D] 
Celkem: A+B+C+D=421,770 [E]</t>
  </si>
  <si>
    <t>Položka zahrnuje:  
- očištění předepsaným způsobem  
- odklizení vzniklého odpadu  
Položka nezahrnuje:  
- x</t>
  </si>
  <si>
    <t>145</t>
  </si>
  <si>
    <t>938543</t>
  </si>
  <si>
    <t>OČIŠTĚNÍ BETON KONSTR OTRYSKÁNÍM TLAK VODOU DO 1000 BARŮ</t>
  </si>
  <si>
    <t>Líc OP1 + křídel I+II - celkem 0,70*(1,1*13,6+2,0+2,0)=13,272 [A] 
Líc OP2 + křídla III+IV - celkem 0,70*(1,1*13,5+2,0+2,0)=13,195 [B] 
Boky n.k. - celkem 0,70*2*1,75*23,96=58,702 [C] 
Podhled n.k. - celkem 0,70*300,1=210,070 [D] 
Celkem: A+B+C+D=295,239 [E]</t>
  </si>
  <si>
    <t>146</t>
  </si>
  <si>
    <t>938544</t>
  </si>
  <si>
    <t>OČIŠTĚNÍ BETON KONSTR OTRYSKÁNÍM TLAK VODOU PŘES 1000 BARŮ</t>
  </si>
  <si>
    <t>Líc OP1 + křídel I+II - celkem 0,15*(1,1*13,6+2,0+2,0)=2,844 [A] 
Líc OP2 + křídla III+IV - celkem 0,15*(1,1*13,5+2,0+2,0)=2,828 [B] 
Boky n.k. - celkem 0,15*2*1,75*23,96=12,579 [C] 
Podhled n.k. - celkem 0,15*300,1=45,015 [D] 
Celkem: A+B+C+D=63,266 [E]</t>
  </si>
  <si>
    <t>147</t>
  </si>
  <si>
    <t>938552</t>
  </si>
  <si>
    <t>OČIŠTĚNÍ BETON KONSTR OTRYSKÁNÍM NA SUCHO KŘEMIČ PÍSKEM</t>
  </si>
  <si>
    <t>148</t>
  </si>
  <si>
    <t>938652</t>
  </si>
  <si>
    <t>OČIŠTĚNÍ OCEL KONSTR OTRYSKÁNÍM NA SUCHO KŘEMIČ PÍSKEM</t>
  </si>
  <si>
    <t>Očištění stávajících ocelových konzol kotvených do pravostranného nosníku až na požadovanou úroveň. Na konzolách uloženy stávající I.S. (vodovod, VO). 
Na mostě 15ks kotevních plechů 0,20m/0,08m + 14ks konzol U200 dl.0,45m. 
Celkem - 15*((0,2*0,08)+0,65*0,45)=4,628 [A]</t>
  </si>
  <si>
    <t>149</t>
  </si>
  <si>
    <t>Očištění obnažených kotev podélného předpjetí n.k. na požadovaný stupeň. 
Celkem 9*2*(2*14)*0,05=25,200 [A]</t>
  </si>
  <si>
    <t>150</t>
  </si>
  <si>
    <t>94490</t>
  </si>
  <si>
    <t>OCHRANNÁ KONSTRUKCE</t>
  </si>
  <si>
    <t>Soubor nutných opatření a činností pro zajištění spolehlivé ochrany stávajícího rozvaděče vpravo za mostem proti poškození dřevěným bedněním v.2,00m (dle ČSN 83 9061). 
V prostoru staveniště - celkem (2,0*4*1,5)=12,000 [A]</t>
  </si>
  <si>
    <t>Položka zahrnuje:  
- dovoz, montáž, údržbu, opotřebení (nájemné), demontáž, konzervaci, odvoz  
Položka nezahrnuje:  
- x</t>
  </si>
  <si>
    <t>151</t>
  </si>
  <si>
    <t>Soubor nutných opatření a činností pro zajištění spolehlivé ochrany stávajícího vodovodního potrubí a vedení VO umístěného vpravo na ocelových konzolách kotvených do n.k. 
Vpravo - celkem 4*0,5*40,0=80,000 [A]</t>
  </si>
  <si>
    <t>152</t>
  </si>
  <si>
    <t>96613</t>
  </si>
  <si>
    <t>BOURÁNÍ KONSTRUKCÍ Z KAMENE NA MC</t>
  </si>
  <si>
    <t>Odstranění kamenného zdiva zakrytých konstrukcí. Kubatura bude čerpána až na základě odsouhlasení TDI a AD. 
celkem (odhad) - 3=3,000 [A]</t>
  </si>
  <si>
    <t>Položka zahrnuje:  
- rozbourání konstrukce bez ohledu na použitou technologii  
- veškeré pomocné konstrukce (lešení a pod.)  
- veškerou manipulaci s vybouranou sutí a hmotami včetně uložení na skládku  
- veškeré další práce plynoucí z technologického předpisu a z platných předpisů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</si>
  <si>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153</t>
  </si>
  <si>
    <t>96614</t>
  </si>
  <si>
    <t>BOURÁNÍ KONSTRUKCÍ Z CIHEL A TVÁRNIC</t>
  </si>
  <si>
    <t>Zpřístupnění dutin nosníků (vybourání vyzdívek v dutinách nosníků) - Celkem 2*8*0,15*1,1=2,640 [A]</t>
  </si>
  <si>
    <t>154</t>
  </si>
  <si>
    <t>96615</t>
  </si>
  <si>
    <t>BOURÁNÍ KONSTRUKCÍ Z PROSTÉHO BETONU</t>
  </si>
  <si>
    <t>Podkladní beton pod římsové prefabrikáty na mostě - celkem 0,15*1,0*(30,5+30,5)=9,150 [A] 
Podkladní betony pod přechodové desky - celkem 0,15*3,50*(11,55+11,65)=12,180 [B] 
výplňový beton v chodnících - celkem 1,25*0,30*(30,12+30,33)=22,669 [C] 
Celkem: A+B+C=43,999 [D]</t>
  </si>
  <si>
    <t>155</t>
  </si>
  <si>
    <t>96616</t>
  </si>
  <si>
    <t>BOURÁNÍ KONSTRUKCÍ ZE ŽELEZOBETONU</t>
  </si>
  <si>
    <t>Prefa-římsy L+P na mostě - celkem 0,35*(30,5+30,5)=21,350 [A] 
Přechodové desky - celkem 0,20*3,00*(11,55+11,65)=13,920 [B] 
Ubourání křídel (I+II+III+IV) - celkem 0,5*1,0*(2,0+2,0+2,0+2,0)+1,0*1,3*(1,0+1,0+1,0+1,0)=9,200 [C] 
Vybourání nadpodporových příčníků a dutin n.k. - celkem 2*(8*1,1*0,5)+2*0,5*(13,51+13,49)=35,800 [D] 
Vybourání závěrných zídek OP1+OP2 - celkem 0,45*(11,65+11,55)=10,440 [E] 
Celkem: A+B+C+D+E=90,710 [F]</t>
  </si>
  <si>
    <t>156</t>
  </si>
  <si>
    <t>96785</t>
  </si>
  <si>
    <t>VYBOURÁNÍ MOSTNÍCH DILATAČNÍCH ZÁVĚRŮ</t>
  </si>
  <si>
    <t>MDZ OP1 - celkem 13,98=13,980 [A] 
MDZ OP2 - celkem 13,92=13,920 [B] 
Celkem: A+B=27,900 [C]</t>
  </si>
  <si>
    <t>Položka zahrnuje:  
- veškerou manipulaci s vybouranou sutí a hmotami včetně uložení na skládku  
- veškeré další práce plynoucí z technologického předpisu a z platných předpisů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</si>
  <si>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157</t>
  </si>
  <si>
    <t>97816</t>
  </si>
  <si>
    <t>ODSEKÁNÍ VRSTVY VYROVNÁVACÍHO BETONU NA MOSTECH</t>
  </si>
  <si>
    <t>Odsekání ochranné vrstvy izoalce na mostě (předpoklad) - celkem 0,05*13,5*24,0=16,200 [A] 
Odsekání spádové vrstvy na mostě - celkem 0,12*13,5*24,0=38,880 [B] 
Celkem: A+B=55,080 [C]</t>
  </si>
  <si>
    <t>Položka zahrnuje:  
- veškeré práce plynoucí z technologického předpisu a z platných předpisů  
- veškerou manipulaci s vybouranou sutí a hmotami včetně uložení na skládku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</si>
  <si>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158</t>
  </si>
  <si>
    <t>97817</t>
  </si>
  <si>
    <t>ODSTRANĚNÍ MOSTNÍ IZOLACE</t>
  </si>
  <si>
    <t>Izolace povrchu a rubu spodní stavby - celkem (1,0+0,5)*(2,5+2,5+2,5+2,5)+1,5*((2,5+11,55+2,5)+(2,5+11,65+2,5))=64,800 [A] 
Přechodové desky - celkem 2,0*(11,65+11,55)=46,400 [B] 
N.K. - celkem 13,5*24,0=324,000 [C] 
Celkem: A+B+C=435,200 [D]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</si>
</sst>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0+C10+C11+C12</f>
      </c>
      <c s="1"/>
      <c s="1"/>
    </row>
    <row r="7" spans="1:5" ht="12.75" customHeight="1">
      <c r="A7" s="1"/>
      <c s="4" t="s">
        <v>5</v>
      </c>
      <c s="7">
        <f>0+E10+E11+E12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100</v>
      </c>
      <c s="20" t="s">
        <v>101</v>
      </c>
      <c s="21">
        <f>'SO 182'!I3</f>
      </c>
      <c s="21">
        <f>'SO 182'!O2</f>
      </c>
      <c s="21">
        <f>C11+D11</f>
      </c>
    </row>
    <row r="12" spans="1:5" ht="12.75" customHeight="1">
      <c r="A12" s="20" t="s">
        <v>240</v>
      </c>
      <c s="20" t="s">
        <v>241</v>
      </c>
      <c s="21">
        <f>'SO 201'!I3</f>
      </c>
      <c s="21">
        <f>'SO 201'!O2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0+I9+I13+I17+I21+I25+I29+I33+I37+I41+I45+I49+I53</f>
      </c>
      <c>
        <f>0+O9+O13+O17+O21+O25+O29+O33+O37+O41+O45+O49+O53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51">
      <c r="A11" s="36" t="s">
        <v>51</v>
      </c>
      <c r="E11" s="37" t="s">
        <v>52</v>
      </c>
    </row>
    <row r="12" spans="1:5" ht="51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63.75">
      <c r="A15" s="36" t="s">
        <v>51</v>
      </c>
      <c r="E15" s="37" t="s">
        <v>57</v>
      </c>
    </row>
    <row r="16" spans="1:5" ht="51">
      <c r="A16" t="s">
        <v>53</v>
      </c>
      <c r="E16" s="35" t="s">
        <v>58</v>
      </c>
    </row>
    <row r="17" spans="1:16" ht="12.75">
      <c r="A17" s="25" t="s">
        <v>45</v>
      </c>
      <c s="29" t="s">
        <v>22</v>
      </c>
      <c s="29" t="s">
        <v>59</v>
      </c>
      <c s="25" t="s">
        <v>47</v>
      </c>
      <c s="30" t="s">
        <v>60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38.25">
      <c r="A19" s="36" t="s">
        <v>51</v>
      </c>
      <c r="E19" s="37" t="s">
        <v>61</v>
      </c>
    </row>
    <row r="20" spans="1:5" ht="51">
      <c r="A20" t="s">
        <v>53</v>
      </c>
      <c r="E20" s="35" t="s">
        <v>58</v>
      </c>
    </row>
    <row r="21" spans="1:16" ht="12.75">
      <c r="A21" s="25" t="s">
        <v>45</v>
      </c>
      <c s="29" t="s">
        <v>33</v>
      </c>
      <c s="29" t="s">
        <v>62</v>
      </c>
      <c s="25" t="s">
        <v>47</v>
      </c>
      <c s="30" t="s">
        <v>63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38.25">
      <c r="A23" s="36" t="s">
        <v>51</v>
      </c>
      <c r="E23" s="37" t="s">
        <v>64</v>
      </c>
    </row>
    <row r="24" spans="1:5" ht="89.25">
      <c r="A24" t="s">
        <v>53</v>
      </c>
      <c r="E24" s="35" t="s">
        <v>65</v>
      </c>
    </row>
    <row r="25" spans="1:16" ht="12.75">
      <c r="A25" s="25" t="s">
        <v>45</v>
      </c>
      <c s="29" t="s">
        <v>35</v>
      </c>
      <c s="29" t="s">
        <v>66</v>
      </c>
      <c s="25" t="s">
        <v>47</v>
      </c>
      <c s="30" t="s">
        <v>67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51">
      <c r="A27" s="36" t="s">
        <v>51</v>
      </c>
      <c r="E27" s="37" t="s">
        <v>68</v>
      </c>
    </row>
    <row r="28" spans="1:5" ht="51">
      <c r="A28" t="s">
        <v>53</v>
      </c>
      <c r="E28" s="35" t="s">
        <v>58</v>
      </c>
    </row>
    <row r="29" spans="1:16" ht="12.75">
      <c r="A29" s="25" t="s">
        <v>45</v>
      </c>
      <c s="29" t="s">
        <v>37</v>
      </c>
      <c s="29" t="s">
        <v>69</v>
      </c>
      <c s="25" t="s">
        <v>47</v>
      </c>
      <c s="30" t="s">
        <v>70</v>
      </c>
      <c s="31" t="s">
        <v>71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47</v>
      </c>
    </row>
    <row r="31" spans="1:5" ht="38.25">
      <c r="A31" s="36" t="s">
        <v>51</v>
      </c>
      <c r="E31" s="37" t="s">
        <v>72</v>
      </c>
    </row>
    <row r="32" spans="1:5" ht="102">
      <c r="A32" t="s">
        <v>53</v>
      </c>
      <c r="E32" s="35" t="s">
        <v>73</v>
      </c>
    </row>
    <row r="33" spans="1:16" ht="12.75">
      <c r="A33" s="25" t="s">
        <v>45</v>
      </c>
      <c s="29" t="s">
        <v>74</v>
      </c>
      <c s="29" t="s">
        <v>75</v>
      </c>
      <c s="25" t="s">
        <v>47</v>
      </c>
      <c s="30" t="s">
        <v>76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47</v>
      </c>
    </row>
    <row r="35" spans="1:5" ht="51">
      <c r="A35" s="36" t="s">
        <v>51</v>
      </c>
      <c r="E35" s="37" t="s">
        <v>77</v>
      </c>
    </row>
    <row r="36" spans="1:5" ht="89.25">
      <c r="A36" t="s">
        <v>53</v>
      </c>
      <c r="E36" s="35" t="s">
        <v>78</v>
      </c>
    </row>
    <row r="37" spans="1:16" ht="12.75">
      <c r="A37" s="25" t="s">
        <v>45</v>
      </c>
      <c s="29" t="s">
        <v>79</v>
      </c>
      <c s="29" t="s">
        <v>80</v>
      </c>
      <c s="25" t="s">
        <v>81</v>
      </c>
      <c s="30" t="s">
        <v>82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12.75">
      <c r="A39" s="36" t="s">
        <v>51</v>
      </c>
      <c r="E39" s="37" t="s">
        <v>83</v>
      </c>
    </row>
    <row r="40" spans="1:5" ht="12.75">
      <c r="A40" t="s">
        <v>53</v>
      </c>
      <c r="E40" s="35" t="s">
        <v>47</v>
      </c>
    </row>
    <row r="41" spans="1:16" ht="12.75">
      <c r="A41" s="25" t="s">
        <v>45</v>
      </c>
      <c s="29" t="s">
        <v>40</v>
      </c>
      <c s="29" t="s">
        <v>84</v>
      </c>
      <c s="25" t="s">
        <v>47</v>
      </c>
      <c s="30" t="s">
        <v>85</v>
      </c>
      <c s="31" t="s">
        <v>49</v>
      </c>
      <c s="32">
        <v>1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47</v>
      </c>
    </row>
    <row r="43" spans="1:5" ht="178.5">
      <c r="A43" s="36" t="s">
        <v>51</v>
      </c>
      <c r="E43" s="37" t="s">
        <v>86</v>
      </c>
    </row>
    <row r="44" spans="1:5" ht="51">
      <c r="A44" t="s">
        <v>53</v>
      </c>
      <c r="E44" s="35" t="s">
        <v>58</v>
      </c>
    </row>
    <row r="45" spans="1:16" ht="12.75">
      <c r="A45" s="25" t="s">
        <v>45</v>
      </c>
      <c s="29" t="s">
        <v>42</v>
      </c>
      <c s="29" t="s">
        <v>87</v>
      </c>
      <c s="25" t="s">
        <v>47</v>
      </c>
      <c s="30" t="s">
        <v>88</v>
      </c>
      <c s="31" t="s">
        <v>49</v>
      </c>
      <c s="32">
        <v>1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47</v>
      </c>
    </row>
    <row r="47" spans="1:5" ht="25.5">
      <c r="A47" s="36" t="s">
        <v>51</v>
      </c>
      <c r="E47" s="37" t="s">
        <v>89</v>
      </c>
    </row>
    <row r="48" spans="1:5" ht="51">
      <c r="A48" t="s">
        <v>53</v>
      </c>
      <c r="E48" s="35" t="s">
        <v>58</v>
      </c>
    </row>
    <row r="49" spans="1:16" ht="12.75">
      <c r="A49" s="25" t="s">
        <v>45</v>
      </c>
      <c s="29" t="s">
        <v>90</v>
      </c>
      <c s="29" t="s">
        <v>91</v>
      </c>
      <c s="25" t="s">
        <v>47</v>
      </c>
      <c s="30" t="s">
        <v>92</v>
      </c>
      <c s="31" t="s">
        <v>49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47</v>
      </c>
    </row>
    <row r="51" spans="1:5" ht="51">
      <c r="A51" s="36" t="s">
        <v>51</v>
      </c>
      <c r="E51" s="37" t="s">
        <v>93</v>
      </c>
    </row>
    <row r="52" spans="1:5" ht="114.75">
      <c r="A52" t="s">
        <v>53</v>
      </c>
      <c r="E52" s="35" t="s">
        <v>94</v>
      </c>
    </row>
    <row r="53" spans="1:16" ht="12.75">
      <c r="A53" s="25" t="s">
        <v>45</v>
      </c>
      <c s="29" t="s">
        <v>95</v>
      </c>
      <c s="29" t="s">
        <v>96</v>
      </c>
      <c s="25" t="s">
        <v>47</v>
      </c>
      <c s="30" t="s">
        <v>97</v>
      </c>
      <c s="31" t="s">
        <v>49</v>
      </c>
      <c s="32">
        <v>1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47</v>
      </c>
    </row>
    <row r="55" spans="1:5" ht="25.5">
      <c r="A55" s="36" t="s">
        <v>51</v>
      </c>
      <c r="E55" s="37" t="s">
        <v>98</v>
      </c>
    </row>
    <row r="56" spans="1:5" ht="63.75">
      <c r="A56" t="s">
        <v>53</v>
      </c>
      <c r="E56" s="35" t="s">
        <v>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0+O8+O25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100</v>
      </c>
      <c s="38">
        <f>0+I8+I25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100</v>
      </c>
      <c s="6"/>
      <c s="18" t="s">
        <v>101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102</v>
      </c>
      <c s="25" t="s">
        <v>47</v>
      </c>
      <c s="30" t="s">
        <v>103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63.75">
      <c r="A11" s="36" t="s">
        <v>51</v>
      </c>
      <c r="E11" s="37" t="s">
        <v>104</v>
      </c>
    </row>
    <row r="12" spans="1:5" ht="51">
      <c r="A12" t="s">
        <v>53</v>
      </c>
      <c r="E12" s="35" t="s">
        <v>105</v>
      </c>
    </row>
    <row r="13" spans="1:16" ht="12.75">
      <c r="A13" s="25" t="s">
        <v>45</v>
      </c>
      <c s="29" t="s">
        <v>23</v>
      </c>
      <c s="29" t="s">
        <v>106</v>
      </c>
      <c s="25" t="s">
        <v>29</v>
      </c>
      <c s="30" t="s">
        <v>107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63.75">
      <c r="A15" s="36" t="s">
        <v>51</v>
      </c>
      <c r="E15" s="37" t="s">
        <v>108</v>
      </c>
    </row>
    <row r="16" spans="1:5" ht="51">
      <c r="A16" t="s">
        <v>53</v>
      </c>
      <c r="E16" s="35" t="s">
        <v>109</v>
      </c>
    </row>
    <row r="17" spans="1:16" ht="12.75">
      <c r="A17" s="25" t="s">
        <v>45</v>
      </c>
      <c s="29" t="s">
        <v>22</v>
      </c>
      <c s="29" t="s">
        <v>106</v>
      </c>
      <c s="25" t="s">
        <v>23</v>
      </c>
      <c s="30" t="s">
        <v>107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51">
      <c r="A19" s="36" t="s">
        <v>51</v>
      </c>
      <c r="E19" s="37" t="s">
        <v>110</v>
      </c>
    </row>
    <row r="20" spans="1:5" ht="51">
      <c r="A20" t="s">
        <v>53</v>
      </c>
      <c r="E20" s="35" t="s">
        <v>109</v>
      </c>
    </row>
    <row r="21" spans="1:16" ht="12.75">
      <c r="A21" s="25" t="s">
        <v>45</v>
      </c>
      <c s="29" t="s">
        <v>33</v>
      </c>
      <c s="29" t="s">
        <v>111</v>
      </c>
      <c s="25" t="s">
        <v>112</v>
      </c>
      <c s="30" t="s">
        <v>113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63.75">
      <c r="A23" s="36" t="s">
        <v>51</v>
      </c>
      <c r="E23" s="37" t="s">
        <v>114</v>
      </c>
    </row>
    <row r="24" spans="1:5" ht="12.75">
      <c r="A24" t="s">
        <v>53</v>
      </c>
      <c r="E24" s="35" t="s">
        <v>47</v>
      </c>
    </row>
    <row r="25" spans="1:18" ht="12.75" customHeight="1">
      <c r="A25" s="6" t="s">
        <v>43</v>
      </c>
      <c s="6"/>
      <c s="40" t="s">
        <v>40</v>
      </c>
      <c s="6"/>
      <c s="27" t="s">
        <v>115</v>
      </c>
      <c s="6"/>
      <c s="6"/>
      <c s="6"/>
      <c s="41">
        <f>0+Q25</f>
      </c>
      <c r="O25">
        <f>0+R25</f>
      </c>
      <c r="Q25">
        <f>0+I26+I30+I34+I38+I42+I46+I50+I54+I58+I62+I66+I70+I74+I78+I82+I86+I90+I94+I98+I102+I106+I110+I114+I118+I122+I126+I130+I134+I138+I142</f>
      </c>
      <c>
        <f>0+O26+O30+O34+O38+O42+O46+O50+O54+O58+O62+O66+O70+O74+O78+O82+O86+O90+O94+O98+O102+O106+O110+O114+O118+O122+O126+O130+O134+O138+O142</f>
      </c>
    </row>
    <row r="26" spans="1:16" ht="25.5">
      <c r="A26" s="25" t="s">
        <v>45</v>
      </c>
      <c s="29" t="s">
        <v>35</v>
      </c>
      <c s="29" t="s">
        <v>116</v>
      </c>
      <c s="25" t="s">
        <v>47</v>
      </c>
      <c s="30" t="s">
        <v>117</v>
      </c>
      <c s="31" t="s">
        <v>118</v>
      </c>
      <c s="32">
        <v>184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51">
      <c r="A28" s="36" t="s">
        <v>51</v>
      </c>
      <c r="E28" s="37" t="s">
        <v>119</v>
      </c>
    </row>
    <row r="29" spans="1:5" ht="114.75">
      <c r="A29" t="s">
        <v>53</v>
      </c>
      <c r="E29" s="35" t="s">
        <v>120</v>
      </c>
    </row>
    <row r="30" spans="1:16" ht="12.75">
      <c r="A30" s="25" t="s">
        <v>45</v>
      </c>
      <c s="29" t="s">
        <v>37</v>
      </c>
      <c s="29" t="s">
        <v>121</v>
      </c>
      <c s="25" t="s">
        <v>47</v>
      </c>
      <c s="30" t="s">
        <v>122</v>
      </c>
      <c s="31" t="s">
        <v>118</v>
      </c>
      <c s="32">
        <v>92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38.25">
      <c r="A32" s="36" t="s">
        <v>51</v>
      </c>
      <c r="E32" s="37" t="s">
        <v>123</v>
      </c>
    </row>
    <row r="33" spans="1:5" ht="89.25">
      <c r="A33" t="s">
        <v>53</v>
      </c>
      <c r="E33" s="35" t="s">
        <v>124</v>
      </c>
    </row>
    <row r="34" spans="1:16" ht="12.75">
      <c r="A34" s="25" t="s">
        <v>45</v>
      </c>
      <c s="29" t="s">
        <v>74</v>
      </c>
      <c s="29" t="s">
        <v>125</v>
      </c>
      <c s="25" t="s">
        <v>47</v>
      </c>
      <c s="30" t="s">
        <v>126</v>
      </c>
      <c s="31" t="s">
        <v>127</v>
      </c>
      <c s="32">
        <v>11040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38.25">
      <c r="A36" s="36" t="s">
        <v>51</v>
      </c>
      <c r="E36" s="37" t="s">
        <v>128</v>
      </c>
    </row>
    <row r="37" spans="1:5" ht="89.25">
      <c r="A37" t="s">
        <v>53</v>
      </c>
      <c r="E37" s="35" t="s">
        <v>129</v>
      </c>
    </row>
    <row r="38" spans="1:16" ht="25.5">
      <c r="A38" s="25" t="s">
        <v>45</v>
      </c>
      <c s="29" t="s">
        <v>79</v>
      </c>
      <c s="29" t="s">
        <v>130</v>
      </c>
      <c s="25" t="s">
        <v>47</v>
      </c>
      <c s="30" t="s">
        <v>131</v>
      </c>
      <c s="31" t="s">
        <v>132</v>
      </c>
      <c s="32">
        <v>43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51">
      <c r="A40" s="36" t="s">
        <v>51</v>
      </c>
      <c r="E40" s="37" t="s">
        <v>133</v>
      </c>
    </row>
    <row r="41" spans="1:5" ht="76.5">
      <c r="A41" t="s">
        <v>53</v>
      </c>
      <c r="E41" s="35" t="s">
        <v>134</v>
      </c>
    </row>
    <row r="42" spans="1:16" ht="12.75">
      <c r="A42" s="25" t="s">
        <v>45</v>
      </c>
      <c s="29" t="s">
        <v>40</v>
      </c>
      <c s="29" t="s">
        <v>135</v>
      </c>
      <c s="25" t="s">
        <v>47</v>
      </c>
      <c s="30" t="s">
        <v>136</v>
      </c>
      <c s="31" t="s">
        <v>132</v>
      </c>
      <c s="32">
        <v>41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38.25">
      <c r="A44" s="36" t="s">
        <v>51</v>
      </c>
      <c r="E44" s="37" t="s">
        <v>137</v>
      </c>
    </row>
    <row r="45" spans="1:5" ht="51">
      <c r="A45" t="s">
        <v>53</v>
      </c>
      <c r="E45" s="35" t="s">
        <v>138</v>
      </c>
    </row>
    <row r="46" spans="1:16" ht="12.75">
      <c r="A46" s="25" t="s">
        <v>45</v>
      </c>
      <c s="29" t="s">
        <v>42</v>
      </c>
      <c s="29" t="s">
        <v>139</v>
      </c>
      <c s="25" t="s">
        <v>47</v>
      </c>
      <c s="30" t="s">
        <v>140</v>
      </c>
      <c s="31" t="s">
        <v>141</v>
      </c>
      <c s="32">
        <v>4920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38.25">
      <c r="A48" s="36" t="s">
        <v>51</v>
      </c>
      <c r="E48" s="37" t="s">
        <v>142</v>
      </c>
    </row>
    <row r="49" spans="1:5" ht="76.5">
      <c r="A49" t="s">
        <v>53</v>
      </c>
      <c r="E49" s="35" t="s">
        <v>143</v>
      </c>
    </row>
    <row r="50" spans="1:16" ht="12.75">
      <c r="A50" s="25" t="s">
        <v>45</v>
      </c>
      <c s="29" t="s">
        <v>90</v>
      </c>
      <c s="29" t="s">
        <v>144</v>
      </c>
      <c s="25" t="s">
        <v>47</v>
      </c>
      <c s="30" t="s">
        <v>145</v>
      </c>
      <c s="31" t="s">
        <v>132</v>
      </c>
      <c s="32">
        <v>4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</v>
      </c>
    </row>
    <row r="52" spans="1:5" ht="12.75">
      <c r="A52" s="36" t="s">
        <v>51</v>
      </c>
      <c r="E52" s="37" t="s">
        <v>146</v>
      </c>
    </row>
    <row r="53" spans="1:5" ht="76.5">
      <c r="A53" t="s">
        <v>53</v>
      </c>
      <c r="E53" s="35" t="s">
        <v>134</v>
      </c>
    </row>
    <row r="54" spans="1:16" ht="12.75">
      <c r="A54" s="25" t="s">
        <v>45</v>
      </c>
      <c s="29" t="s">
        <v>95</v>
      </c>
      <c s="29" t="s">
        <v>147</v>
      </c>
      <c s="25" t="s">
        <v>47</v>
      </c>
      <c s="30" t="s">
        <v>148</v>
      </c>
      <c s="31" t="s">
        <v>132</v>
      </c>
      <c s="32">
        <v>4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12.75">
      <c r="A56" s="36" t="s">
        <v>51</v>
      </c>
      <c r="E56" s="37" t="s">
        <v>146</v>
      </c>
    </row>
    <row r="57" spans="1:5" ht="51">
      <c r="A57" t="s">
        <v>53</v>
      </c>
      <c r="E57" s="35" t="s">
        <v>138</v>
      </c>
    </row>
    <row r="58" spans="1:16" ht="12.75">
      <c r="A58" s="25" t="s">
        <v>45</v>
      </c>
      <c s="29" t="s">
        <v>149</v>
      </c>
      <c s="29" t="s">
        <v>150</v>
      </c>
      <c s="25" t="s">
        <v>47</v>
      </c>
      <c s="30" t="s">
        <v>151</v>
      </c>
      <c s="31" t="s">
        <v>141</v>
      </c>
      <c s="32">
        <v>480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12.75">
      <c r="A60" s="36" t="s">
        <v>51</v>
      </c>
      <c r="E60" s="37" t="s">
        <v>152</v>
      </c>
    </row>
    <row r="61" spans="1:5" ht="76.5">
      <c r="A61" t="s">
        <v>53</v>
      </c>
      <c r="E61" s="35" t="s">
        <v>143</v>
      </c>
    </row>
    <row r="62" spans="1:16" ht="12.75">
      <c r="A62" s="25" t="s">
        <v>45</v>
      </c>
      <c s="29" t="s">
        <v>153</v>
      </c>
      <c s="29" t="s">
        <v>154</v>
      </c>
      <c s="25" t="s">
        <v>47</v>
      </c>
      <c s="30" t="s">
        <v>155</v>
      </c>
      <c s="31" t="s">
        <v>132</v>
      </c>
      <c s="32">
        <v>12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38.25">
      <c r="A64" s="36" t="s">
        <v>51</v>
      </c>
      <c r="E64" s="37" t="s">
        <v>156</v>
      </c>
    </row>
    <row r="65" spans="1:5" ht="114.75">
      <c r="A65" t="s">
        <v>53</v>
      </c>
      <c r="E65" s="35" t="s">
        <v>157</v>
      </c>
    </row>
    <row r="66" spans="1:16" ht="12.75">
      <c r="A66" s="25" t="s">
        <v>45</v>
      </c>
      <c s="29" t="s">
        <v>158</v>
      </c>
      <c s="29" t="s">
        <v>159</v>
      </c>
      <c s="25" t="s">
        <v>47</v>
      </c>
      <c s="30" t="s">
        <v>160</v>
      </c>
      <c s="31" t="s">
        <v>132</v>
      </c>
      <c s="32">
        <v>7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47</v>
      </c>
    </row>
    <row r="68" spans="1:5" ht="12.75">
      <c r="A68" s="36" t="s">
        <v>51</v>
      </c>
      <c r="E68" s="37" t="s">
        <v>161</v>
      </c>
    </row>
    <row r="69" spans="1:5" ht="51">
      <c r="A69" t="s">
        <v>53</v>
      </c>
      <c r="E69" s="35" t="s">
        <v>138</v>
      </c>
    </row>
    <row r="70" spans="1:16" ht="12.75">
      <c r="A70" s="25" t="s">
        <v>45</v>
      </c>
      <c s="29" t="s">
        <v>162</v>
      </c>
      <c s="29" t="s">
        <v>163</v>
      </c>
      <c s="25" t="s">
        <v>47</v>
      </c>
      <c s="30" t="s">
        <v>164</v>
      </c>
      <c s="31" t="s">
        <v>141</v>
      </c>
      <c s="32">
        <v>840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47</v>
      </c>
    </row>
    <row r="72" spans="1:5" ht="12.75">
      <c r="A72" s="36" t="s">
        <v>51</v>
      </c>
      <c r="E72" s="37" t="s">
        <v>165</v>
      </c>
    </row>
    <row r="73" spans="1:5" ht="76.5">
      <c r="A73" t="s">
        <v>53</v>
      </c>
      <c r="E73" s="35" t="s">
        <v>166</v>
      </c>
    </row>
    <row r="74" spans="1:16" ht="12.75">
      <c r="A74" s="25" t="s">
        <v>45</v>
      </c>
      <c s="29" t="s">
        <v>167</v>
      </c>
      <c s="29" t="s">
        <v>168</v>
      </c>
      <c s="25" t="s">
        <v>47</v>
      </c>
      <c s="30" t="s">
        <v>169</v>
      </c>
      <c s="31" t="s">
        <v>132</v>
      </c>
      <c s="32">
        <v>4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47</v>
      </c>
    </row>
    <row r="76" spans="1:5" ht="38.25">
      <c r="A76" s="36" t="s">
        <v>51</v>
      </c>
      <c r="E76" s="37" t="s">
        <v>170</v>
      </c>
    </row>
    <row r="77" spans="1:5" ht="102">
      <c r="A77" t="s">
        <v>53</v>
      </c>
      <c r="E77" s="35" t="s">
        <v>171</v>
      </c>
    </row>
    <row r="78" spans="1:16" ht="12.75">
      <c r="A78" s="25" t="s">
        <v>45</v>
      </c>
      <c s="29" t="s">
        <v>172</v>
      </c>
      <c s="29" t="s">
        <v>173</v>
      </c>
      <c s="25" t="s">
        <v>47</v>
      </c>
      <c s="30" t="s">
        <v>174</v>
      </c>
      <c s="31" t="s">
        <v>132</v>
      </c>
      <c s="32">
        <v>2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12.75">
      <c r="A80" s="36" t="s">
        <v>51</v>
      </c>
      <c r="E80" s="37" t="s">
        <v>175</v>
      </c>
    </row>
    <row r="81" spans="1:5" ht="51">
      <c r="A81" t="s">
        <v>53</v>
      </c>
      <c r="E81" s="35" t="s">
        <v>138</v>
      </c>
    </row>
    <row r="82" spans="1:16" ht="12.75">
      <c r="A82" s="25" t="s">
        <v>45</v>
      </c>
      <c s="29" t="s">
        <v>176</v>
      </c>
      <c s="29" t="s">
        <v>177</v>
      </c>
      <c s="25" t="s">
        <v>47</v>
      </c>
      <c s="30" t="s">
        <v>178</v>
      </c>
      <c s="31" t="s">
        <v>141</v>
      </c>
      <c s="32">
        <v>240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12.75">
      <c r="A84" s="36" t="s">
        <v>51</v>
      </c>
      <c r="E84" s="37" t="s">
        <v>179</v>
      </c>
    </row>
    <row r="85" spans="1:5" ht="76.5">
      <c r="A85" t="s">
        <v>53</v>
      </c>
      <c r="E85" s="35" t="s">
        <v>166</v>
      </c>
    </row>
    <row r="86" spans="1:16" ht="12.75">
      <c r="A86" s="25" t="s">
        <v>45</v>
      </c>
      <c s="29" t="s">
        <v>180</v>
      </c>
      <c s="29" t="s">
        <v>181</v>
      </c>
      <c s="25" t="s">
        <v>47</v>
      </c>
      <c s="30" t="s">
        <v>182</v>
      </c>
      <c s="31" t="s">
        <v>132</v>
      </c>
      <c s="32">
        <v>40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47</v>
      </c>
    </row>
    <row r="88" spans="1:5" ht="38.25">
      <c r="A88" s="36" t="s">
        <v>51</v>
      </c>
      <c r="E88" s="37" t="s">
        <v>183</v>
      </c>
    </row>
    <row r="89" spans="1:5" ht="102">
      <c r="A89" t="s">
        <v>53</v>
      </c>
      <c r="E89" s="35" t="s">
        <v>171</v>
      </c>
    </row>
    <row r="90" spans="1:16" ht="12.75">
      <c r="A90" s="25" t="s">
        <v>45</v>
      </c>
      <c s="29" t="s">
        <v>184</v>
      </c>
      <c s="29" t="s">
        <v>185</v>
      </c>
      <c s="25" t="s">
        <v>47</v>
      </c>
      <c s="30" t="s">
        <v>186</v>
      </c>
      <c s="31" t="s">
        <v>132</v>
      </c>
      <c s="32">
        <v>20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12.75">
      <c r="A92" s="36" t="s">
        <v>51</v>
      </c>
      <c r="E92" s="37" t="s">
        <v>187</v>
      </c>
    </row>
    <row r="93" spans="1:5" ht="51">
      <c r="A93" t="s">
        <v>53</v>
      </c>
      <c r="E93" s="35" t="s">
        <v>138</v>
      </c>
    </row>
    <row r="94" spans="1:16" ht="12.75">
      <c r="A94" s="25" t="s">
        <v>45</v>
      </c>
      <c s="29" t="s">
        <v>188</v>
      </c>
      <c s="29" t="s">
        <v>189</v>
      </c>
      <c s="25" t="s">
        <v>47</v>
      </c>
      <c s="30" t="s">
        <v>190</v>
      </c>
      <c s="31" t="s">
        <v>141</v>
      </c>
      <c s="32">
        <v>4800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38.25">
      <c r="A96" s="36" t="s">
        <v>51</v>
      </c>
      <c r="E96" s="37" t="s">
        <v>191</v>
      </c>
    </row>
    <row r="97" spans="1:5" ht="76.5">
      <c r="A97" t="s">
        <v>53</v>
      </c>
      <c r="E97" s="35" t="s">
        <v>166</v>
      </c>
    </row>
    <row r="98" spans="1:16" ht="25.5">
      <c r="A98" s="25" t="s">
        <v>45</v>
      </c>
      <c s="29" t="s">
        <v>192</v>
      </c>
      <c s="29" t="s">
        <v>193</v>
      </c>
      <c s="25" t="s">
        <v>47</v>
      </c>
      <c s="30" t="s">
        <v>194</v>
      </c>
      <c s="31" t="s">
        <v>132</v>
      </c>
      <c s="32">
        <v>26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47</v>
      </c>
    </row>
    <row r="100" spans="1:5" ht="51">
      <c r="A100" s="36" t="s">
        <v>51</v>
      </c>
      <c r="E100" s="37" t="s">
        <v>195</v>
      </c>
    </row>
    <row r="101" spans="1:5" ht="102">
      <c r="A101" t="s">
        <v>53</v>
      </c>
      <c r="E101" s="35" t="s">
        <v>171</v>
      </c>
    </row>
    <row r="102" spans="1:16" ht="12.75">
      <c r="A102" s="25" t="s">
        <v>45</v>
      </c>
      <c s="29" t="s">
        <v>196</v>
      </c>
      <c s="29" t="s">
        <v>197</v>
      </c>
      <c s="25" t="s">
        <v>47</v>
      </c>
      <c s="30" t="s">
        <v>198</v>
      </c>
      <c s="31" t="s">
        <v>132</v>
      </c>
      <c s="32">
        <v>38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47</v>
      </c>
    </row>
    <row r="104" spans="1:5" ht="51">
      <c r="A104" s="36" t="s">
        <v>51</v>
      </c>
      <c r="E104" s="37" t="s">
        <v>199</v>
      </c>
    </row>
    <row r="105" spans="1:5" ht="51">
      <c r="A105" t="s">
        <v>53</v>
      </c>
      <c r="E105" s="35" t="s">
        <v>138</v>
      </c>
    </row>
    <row r="106" spans="1:16" ht="12.75">
      <c r="A106" s="25" t="s">
        <v>45</v>
      </c>
      <c s="29" t="s">
        <v>200</v>
      </c>
      <c s="29" t="s">
        <v>201</v>
      </c>
      <c s="25" t="s">
        <v>47</v>
      </c>
      <c s="30" t="s">
        <v>202</v>
      </c>
      <c s="31" t="s">
        <v>141</v>
      </c>
      <c s="32">
        <v>3120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47</v>
      </c>
    </row>
    <row r="108" spans="1:5" ht="51">
      <c r="A108" s="36" t="s">
        <v>51</v>
      </c>
      <c r="E108" s="37" t="s">
        <v>203</v>
      </c>
    </row>
    <row r="109" spans="1:5" ht="76.5">
      <c r="A109" t="s">
        <v>53</v>
      </c>
      <c r="E109" s="35" t="s">
        <v>204</v>
      </c>
    </row>
    <row r="110" spans="1:16" ht="25.5">
      <c r="A110" s="25" t="s">
        <v>45</v>
      </c>
      <c s="29" t="s">
        <v>205</v>
      </c>
      <c s="29" t="s">
        <v>206</v>
      </c>
      <c s="25" t="s">
        <v>47</v>
      </c>
      <c s="30" t="s">
        <v>207</v>
      </c>
      <c s="31" t="s">
        <v>132</v>
      </c>
      <c s="32">
        <v>6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47</v>
      </c>
    </row>
    <row r="112" spans="1:5" ht="51">
      <c r="A112" s="36" t="s">
        <v>51</v>
      </c>
      <c r="E112" s="37" t="s">
        <v>208</v>
      </c>
    </row>
    <row r="113" spans="1:5" ht="102">
      <c r="A113" t="s">
        <v>53</v>
      </c>
      <c r="E113" s="35" t="s">
        <v>171</v>
      </c>
    </row>
    <row r="114" spans="1:16" ht="12.75">
      <c r="A114" s="25" t="s">
        <v>45</v>
      </c>
      <c s="29" t="s">
        <v>209</v>
      </c>
      <c s="29" t="s">
        <v>210</v>
      </c>
      <c s="25" t="s">
        <v>47</v>
      </c>
      <c s="30" t="s">
        <v>211</v>
      </c>
      <c s="31" t="s">
        <v>132</v>
      </c>
      <c s="32">
        <v>6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47</v>
      </c>
    </row>
    <row r="116" spans="1:5" ht="51">
      <c r="A116" s="36" t="s">
        <v>51</v>
      </c>
      <c r="E116" s="37" t="s">
        <v>208</v>
      </c>
    </row>
    <row r="117" spans="1:5" ht="51">
      <c r="A117" t="s">
        <v>53</v>
      </c>
      <c r="E117" s="35" t="s">
        <v>138</v>
      </c>
    </row>
    <row r="118" spans="1:16" ht="12.75">
      <c r="A118" s="25" t="s">
        <v>45</v>
      </c>
      <c s="29" t="s">
        <v>212</v>
      </c>
      <c s="29" t="s">
        <v>213</v>
      </c>
      <c s="25" t="s">
        <v>47</v>
      </c>
      <c s="30" t="s">
        <v>214</v>
      </c>
      <c s="31" t="s">
        <v>141</v>
      </c>
      <c s="32">
        <v>720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47</v>
      </c>
    </row>
    <row r="120" spans="1:5" ht="51">
      <c r="A120" s="36" t="s">
        <v>51</v>
      </c>
      <c r="E120" s="37" t="s">
        <v>215</v>
      </c>
    </row>
    <row r="121" spans="1:5" ht="76.5">
      <c r="A121" t="s">
        <v>53</v>
      </c>
      <c r="E121" s="35" t="s">
        <v>166</v>
      </c>
    </row>
    <row r="122" spans="1:16" ht="12.75">
      <c r="A122" s="25" t="s">
        <v>45</v>
      </c>
      <c s="29" t="s">
        <v>216</v>
      </c>
      <c s="29" t="s">
        <v>217</v>
      </c>
      <c s="25" t="s">
        <v>47</v>
      </c>
      <c s="30" t="s">
        <v>218</v>
      </c>
      <c s="31" t="s">
        <v>132</v>
      </c>
      <c s="32">
        <v>46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51">
      <c r="A124" s="36" t="s">
        <v>51</v>
      </c>
      <c r="E124" s="37" t="s">
        <v>219</v>
      </c>
    </row>
    <row r="125" spans="1:5" ht="102">
      <c r="A125" t="s">
        <v>53</v>
      </c>
      <c r="E125" s="35" t="s">
        <v>171</v>
      </c>
    </row>
    <row r="126" spans="1:16" ht="12.75">
      <c r="A126" s="25" t="s">
        <v>45</v>
      </c>
      <c s="29" t="s">
        <v>220</v>
      </c>
      <c s="29" t="s">
        <v>221</v>
      </c>
      <c s="25" t="s">
        <v>47</v>
      </c>
      <c s="30" t="s">
        <v>222</v>
      </c>
      <c s="31" t="s">
        <v>132</v>
      </c>
      <c s="32">
        <v>32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47</v>
      </c>
    </row>
    <row r="128" spans="1:5" ht="51">
      <c r="A128" s="36" t="s">
        <v>51</v>
      </c>
      <c r="E128" s="37" t="s">
        <v>223</v>
      </c>
    </row>
    <row r="129" spans="1:5" ht="51">
      <c r="A129" t="s">
        <v>53</v>
      </c>
      <c r="E129" s="35" t="s">
        <v>138</v>
      </c>
    </row>
    <row r="130" spans="1:16" ht="12.75">
      <c r="A130" s="25" t="s">
        <v>45</v>
      </c>
      <c s="29" t="s">
        <v>224</v>
      </c>
      <c s="29" t="s">
        <v>225</v>
      </c>
      <c s="25" t="s">
        <v>47</v>
      </c>
      <c s="30" t="s">
        <v>226</v>
      </c>
      <c s="31" t="s">
        <v>141</v>
      </c>
      <c s="32">
        <v>3840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47</v>
      </c>
    </row>
    <row r="132" spans="1:5" ht="51">
      <c r="A132" s="36" t="s">
        <v>51</v>
      </c>
      <c r="E132" s="37" t="s">
        <v>227</v>
      </c>
    </row>
    <row r="133" spans="1:5" ht="76.5">
      <c r="A133" t="s">
        <v>53</v>
      </c>
      <c r="E133" s="35" t="s">
        <v>166</v>
      </c>
    </row>
    <row r="134" spans="1:16" ht="12.75">
      <c r="A134" s="25" t="s">
        <v>45</v>
      </c>
      <c s="29" t="s">
        <v>228</v>
      </c>
      <c s="29" t="s">
        <v>229</v>
      </c>
      <c s="25" t="s">
        <v>47</v>
      </c>
      <c s="30" t="s">
        <v>230</v>
      </c>
      <c s="31" t="s">
        <v>118</v>
      </c>
      <c s="32">
        <v>200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47</v>
      </c>
    </row>
    <row r="136" spans="1:5" ht="51">
      <c r="A136" s="36" t="s">
        <v>51</v>
      </c>
      <c r="E136" s="37" t="s">
        <v>231</v>
      </c>
    </row>
    <row r="137" spans="1:5" ht="102">
      <c r="A137" t="s">
        <v>53</v>
      </c>
      <c r="E137" s="35" t="s">
        <v>171</v>
      </c>
    </row>
    <row r="138" spans="1:16" ht="12.75">
      <c r="A138" s="25" t="s">
        <v>45</v>
      </c>
      <c s="29" t="s">
        <v>232</v>
      </c>
      <c s="29" t="s">
        <v>233</v>
      </c>
      <c s="25" t="s">
        <v>47</v>
      </c>
      <c s="30" t="s">
        <v>234</v>
      </c>
      <c s="31" t="s">
        <v>118</v>
      </c>
      <c s="32">
        <v>100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47</v>
      </c>
    </row>
    <row r="140" spans="1:5" ht="25.5">
      <c r="A140" s="36" t="s">
        <v>51</v>
      </c>
      <c r="E140" s="37" t="s">
        <v>235</v>
      </c>
    </row>
    <row r="141" spans="1:5" ht="51">
      <c r="A141" t="s">
        <v>53</v>
      </c>
      <c r="E141" s="35" t="s">
        <v>138</v>
      </c>
    </row>
    <row r="142" spans="1:16" ht="12.75">
      <c r="A142" s="25" t="s">
        <v>45</v>
      </c>
      <c s="29" t="s">
        <v>236</v>
      </c>
      <c s="29" t="s">
        <v>237</v>
      </c>
      <c s="25" t="s">
        <v>47</v>
      </c>
      <c s="30" t="s">
        <v>238</v>
      </c>
      <c s="31" t="s">
        <v>127</v>
      </c>
      <c s="32">
        <v>12000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47</v>
      </c>
    </row>
    <row r="144" spans="1:5" ht="25.5">
      <c r="A144" s="36" t="s">
        <v>51</v>
      </c>
      <c r="E144" s="37" t="s">
        <v>239</v>
      </c>
    </row>
    <row r="145" spans="1:5" ht="76.5">
      <c r="A145" t="s">
        <v>53</v>
      </c>
      <c r="E145" s="35" t="s">
        <v>166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0+O8+O45+O178+O251+O280+O369+O406+O439+O476+O509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240</v>
      </c>
      <c s="38">
        <f>0+I8+I45+I178+I251+I280+I369+I406+I439+I476+I509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240</v>
      </c>
      <c s="6"/>
      <c s="18" t="s">
        <v>241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25" t="s">
        <v>45</v>
      </c>
      <c s="29" t="s">
        <v>29</v>
      </c>
      <c s="29" t="s">
        <v>242</v>
      </c>
      <c s="25" t="s">
        <v>47</v>
      </c>
      <c s="30" t="s">
        <v>243</v>
      </c>
      <c s="31" t="s">
        <v>244</v>
      </c>
      <c s="32">
        <v>464.14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78.5">
      <c r="A11" s="36" t="s">
        <v>51</v>
      </c>
      <c r="E11" s="37" t="s">
        <v>245</v>
      </c>
    </row>
    <row r="12" spans="1:5" ht="51">
      <c r="A12" t="s">
        <v>53</v>
      </c>
      <c r="E12" s="35" t="s">
        <v>246</v>
      </c>
    </row>
    <row r="13" spans="1:16" ht="12.75">
      <c r="A13" s="25" t="s">
        <v>45</v>
      </c>
      <c s="29" t="s">
        <v>23</v>
      </c>
      <c s="29" t="s">
        <v>247</v>
      </c>
      <c s="25" t="s">
        <v>47</v>
      </c>
      <c s="30" t="s">
        <v>248</v>
      </c>
      <c s="31" t="s">
        <v>249</v>
      </c>
      <c s="32">
        <v>497.872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7.5">
      <c r="A15" s="36" t="s">
        <v>51</v>
      </c>
      <c r="E15" s="37" t="s">
        <v>250</v>
      </c>
    </row>
    <row r="16" spans="1:5" ht="51">
      <c r="A16" t="s">
        <v>53</v>
      </c>
      <c r="E16" s="35" t="s">
        <v>246</v>
      </c>
    </row>
    <row r="17" spans="1:16" ht="12.75">
      <c r="A17" s="25" t="s">
        <v>45</v>
      </c>
      <c s="29" t="s">
        <v>22</v>
      </c>
      <c s="29" t="s">
        <v>251</v>
      </c>
      <c s="25" t="s">
        <v>47</v>
      </c>
      <c s="30" t="s">
        <v>252</v>
      </c>
      <c s="31" t="s">
        <v>249</v>
      </c>
      <c s="32">
        <v>102.344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63.75">
      <c r="A19" s="36" t="s">
        <v>51</v>
      </c>
      <c r="E19" s="37" t="s">
        <v>253</v>
      </c>
    </row>
    <row r="20" spans="1:5" ht="51">
      <c r="A20" t="s">
        <v>53</v>
      </c>
      <c r="E20" s="35" t="s">
        <v>246</v>
      </c>
    </row>
    <row r="21" spans="1:16" ht="12.75">
      <c r="A21" s="25" t="s">
        <v>45</v>
      </c>
      <c s="29" t="s">
        <v>33</v>
      </c>
      <c s="29" t="s">
        <v>254</v>
      </c>
      <c s="25" t="s">
        <v>47</v>
      </c>
      <c s="30" t="s">
        <v>255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51">
      <c r="A23" s="36" t="s">
        <v>51</v>
      </c>
      <c r="E23" s="37" t="s">
        <v>256</v>
      </c>
    </row>
    <row r="24" spans="1:5" ht="51">
      <c r="A24" t="s">
        <v>53</v>
      </c>
      <c r="E24" s="35" t="s">
        <v>257</v>
      </c>
    </row>
    <row r="25" spans="1:16" ht="12.75">
      <c r="A25" s="25" t="s">
        <v>45</v>
      </c>
      <c s="29" t="s">
        <v>35</v>
      </c>
      <c s="29" t="s">
        <v>258</v>
      </c>
      <c s="25" t="s">
        <v>47</v>
      </c>
      <c s="30" t="s">
        <v>259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47</v>
      </c>
    </row>
    <row r="27" spans="1:5" ht="89.25">
      <c r="A27" s="36" t="s">
        <v>51</v>
      </c>
      <c r="E27" s="37" t="s">
        <v>260</v>
      </c>
    </row>
    <row r="28" spans="1:5" ht="51">
      <c r="A28" t="s">
        <v>53</v>
      </c>
      <c r="E28" s="35" t="s">
        <v>58</v>
      </c>
    </row>
    <row r="29" spans="1:16" ht="12.75">
      <c r="A29" s="25" t="s">
        <v>45</v>
      </c>
      <c s="29" t="s">
        <v>37</v>
      </c>
      <c s="29" t="s">
        <v>261</v>
      </c>
      <c s="25" t="s">
        <v>47</v>
      </c>
      <c s="30" t="s">
        <v>262</v>
      </c>
      <c s="31" t="s">
        <v>132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47</v>
      </c>
    </row>
    <row r="31" spans="1:5" ht="38.25">
      <c r="A31" s="36" t="s">
        <v>51</v>
      </c>
      <c r="E31" s="37" t="s">
        <v>263</v>
      </c>
    </row>
    <row r="32" spans="1:5" ht="51">
      <c r="A32" t="s">
        <v>53</v>
      </c>
      <c r="E32" s="35" t="s">
        <v>58</v>
      </c>
    </row>
    <row r="33" spans="1:16" ht="12.75">
      <c r="A33" s="25" t="s">
        <v>45</v>
      </c>
      <c s="29" t="s">
        <v>74</v>
      </c>
      <c s="29" t="s">
        <v>264</v>
      </c>
      <c s="25" t="s">
        <v>47</v>
      </c>
      <c s="30" t="s">
        <v>265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47</v>
      </c>
    </row>
    <row r="35" spans="1:5" ht="12.75">
      <c r="A35" s="36" t="s">
        <v>51</v>
      </c>
      <c r="E35" s="37" t="s">
        <v>266</v>
      </c>
    </row>
    <row r="36" spans="1:5" ht="51">
      <c r="A36" t="s">
        <v>53</v>
      </c>
      <c r="E36" s="35" t="s">
        <v>58</v>
      </c>
    </row>
    <row r="37" spans="1:16" ht="12.75">
      <c r="A37" s="25" t="s">
        <v>45</v>
      </c>
      <c s="29" t="s">
        <v>79</v>
      </c>
      <c s="29" t="s">
        <v>267</v>
      </c>
      <c s="25" t="s">
        <v>47</v>
      </c>
      <c s="30" t="s">
        <v>268</v>
      </c>
      <c s="31" t="s">
        <v>132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47</v>
      </c>
    </row>
    <row r="39" spans="1:5" ht="51">
      <c r="A39" s="36" t="s">
        <v>51</v>
      </c>
      <c r="E39" s="37" t="s">
        <v>269</v>
      </c>
    </row>
    <row r="40" spans="1:5" ht="76.5">
      <c r="A40" t="s">
        <v>53</v>
      </c>
      <c r="E40" s="35" t="s">
        <v>270</v>
      </c>
    </row>
    <row r="41" spans="1:16" ht="12.75">
      <c r="A41" s="25" t="s">
        <v>45</v>
      </c>
      <c s="29" t="s">
        <v>271</v>
      </c>
      <c s="29" t="s">
        <v>272</v>
      </c>
      <c s="25" t="s">
        <v>47</v>
      </c>
      <c s="30" t="s">
        <v>273</v>
      </c>
      <c s="31" t="s">
        <v>274</v>
      </c>
      <c s="32">
        <v>1682.4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47</v>
      </c>
    </row>
    <row r="43" spans="1:5" ht="51">
      <c r="A43" s="36" t="s">
        <v>51</v>
      </c>
      <c r="E43" s="37" t="s">
        <v>275</v>
      </c>
    </row>
    <row r="44" spans="1:5" ht="89.25">
      <c r="A44" t="s">
        <v>53</v>
      </c>
      <c r="E44" s="35" t="s">
        <v>276</v>
      </c>
    </row>
    <row r="45" spans="1:18" ht="12.75" customHeight="1">
      <c r="A45" s="6" t="s">
        <v>43</v>
      </c>
      <c s="6"/>
      <c s="40" t="s">
        <v>29</v>
      </c>
      <c s="6"/>
      <c s="27" t="s">
        <v>277</v>
      </c>
      <c s="6"/>
      <c s="6"/>
      <c s="6"/>
      <c s="41">
        <f>0+Q45</f>
      </c>
      <c r="O45">
        <f>0+R45</f>
      </c>
      <c r="Q45">
        <f>0+I46+I50+I54+I58+I62+I66+I70+I74+I78+I82+I86+I90+I94+I98+I102+I106+I110+I114+I118+I122+I126+I130+I134+I138+I142+I146+I150+I154+I158+I162+I166+I170+I174</f>
      </c>
      <c>
        <f>0+O46+O50+O54+O58+O62+O66+O70+O74+O78+O82+O86+O90+O94+O98+O102+O106+O110+O114+O118+O122+O126+O130+O134+O138+O142+O146+O150+O154+O158+O162+O166+O170+O174</f>
      </c>
    </row>
    <row r="46" spans="1:16" ht="12.75">
      <c r="A46" s="25" t="s">
        <v>45</v>
      </c>
      <c s="29" t="s">
        <v>40</v>
      </c>
      <c s="29" t="s">
        <v>278</v>
      </c>
      <c s="25" t="s">
        <v>29</v>
      </c>
      <c s="30" t="s">
        <v>279</v>
      </c>
      <c s="31" t="s">
        <v>274</v>
      </c>
      <c s="32">
        <v>3215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51">
      <c r="A48" s="36" t="s">
        <v>51</v>
      </c>
      <c r="E48" s="37" t="s">
        <v>280</v>
      </c>
    </row>
    <row r="49" spans="1:5" ht="51">
      <c r="A49" t="s">
        <v>53</v>
      </c>
      <c r="E49" s="35" t="s">
        <v>281</v>
      </c>
    </row>
    <row r="50" spans="1:16" ht="12.75">
      <c r="A50" s="25" t="s">
        <v>45</v>
      </c>
      <c s="29" t="s">
        <v>42</v>
      </c>
      <c s="29" t="s">
        <v>282</v>
      </c>
      <c s="25" t="s">
        <v>47</v>
      </c>
      <c s="30" t="s">
        <v>283</v>
      </c>
      <c s="31" t="s">
        <v>274</v>
      </c>
      <c s="32">
        <v>39.9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47</v>
      </c>
    </row>
    <row r="52" spans="1:5" ht="38.25">
      <c r="A52" s="36" t="s">
        <v>51</v>
      </c>
      <c r="E52" s="37" t="s">
        <v>284</v>
      </c>
    </row>
    <row r="53" spans="1:5" ht="76.5">
      <c r="A53" t="s">
        <v>53</v>
      </c>
      <c r="E53" s="35" t="s">
        <v>285</v>
      </c>
    </row>
    <row r="54" spans="1:16" ht="12.75">
      <c r="A54" s="25" t="s">
        <v>45</v>
      </c>
      <c s="29" t="s">
        <v>90</v>
      </c>
      <c s="29" t="s">
        <v>286</v>
      </c>
      <c s="25" t="s">
        <v>47</v>
      </c>
      <c s="30" t="s">
        <v>287</v>
      </c>
      <c s="31" t="s">
        <v>132</v>
      </c>
      <c s="32">
        <v>3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12.75">
      <c r="A55" s="34" t="s">
        <v>50</v>
      </c>
      <c r="E55" s="35" t="s">
        <v>47</v>
      </c>
    </row>
    <row r="56" spans="1:5" ht="25.5">
      <c r="A56" s="36" t="s">
        <v>51</v>
      </c>
      <c r="E56" s="37" t="s">
        <v>288</v>
      </c>
    </row>
    <row r="57" spans="1:5" ht="191.25">
      <c r="A57" t="s">
        <v>53</v>
      </c>
      <c r="E57" s="35" t="s">
        <v>289</v>
      </c>
    </row>
    <row r="58" spans="1:16" ht="12.75">
      <c r="A58" s="25" t="s">
        <v>45</v>
      </c>
      <c s="29" t="s">
        <v>95</v>
      </c>
      <c s="29" t="s">
        <v>290</v>
      </c>
      <c s="25" t="s">
        <v>47</v>
      </c>
      <c s="30" t="s">
        <v>291</v>
      </c>
      <c s="31" t="s">
        <v>244</v>
      </c>
      <c s="32">
        <v>5.728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47</v>
      </c>
    </row>
    <row r="60" spans="1:5" ht="25.5">
      <c r="A60" s="36" t="s">
        <v>51</v>
      </c>
      <c r="E60" s="37" t="s">
        <v>292</v>
      </c>
    </row>
    <row r="61" spans="1:5" ht="89.25">
      <c r="A61" t="s">
        <v>53</v>
      </c>
      <c r="E61" s="35" t="s">
        <v>293</v>
      </c>
    </row>
    <row r="62" spans="1:16" ht="12.75">
      <c r="A62" s="25" t="s">
        <v>45</v>
      </c>
      <c s="29" t="s">
        <v>149</v>
      </c>
      <c s="29" t="s">
        <v>294</v>
      </c>
      <c s="25" t="s">
        <v>47</v>
      </c>
      <c s="30" t="s">
        <v>295</v>
      </c>
      <c s="31" t="s">
        <v>244</v>
      </c>
      <c s="32">
        <v>6.846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47</v>
      </c>
    </row>
    <row r="64" spans="1:5" ht="38.25">
      <c r="A64" s="36" t="s">
        <v>51</v>
      </c>
      <c r="E64" s="37" t="s">
        <v>296</v>
      </c>
    </row>
    <row r="65" spans="1:5" ht="102">
      <c r="A65" t="s">
        <v>53</v>
      </c>
      <c r="E65" s="35" t="s">
        <v>297</v>
      </c>
    </row>
    <row r="66" spans="1:16" ht="25.5">
      <c r="A66" s="25" t="s">
        <v>45</v>
      </c>
      <c s="29" t="s">
        <v>153</v>
      </c>
      <c s="29" t="s">
        <v>298</v>
      </c>
      <c s="25" t="s">
        <v>47</v>
      </c>
      <c s="30" t="s">
        <v>299</v>
      </c>
      <c s="31" t="s">
        <v>244</v>
      </c>
      <c s="32">
        <v>74.9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47</v>
      </c>
    </row>
    <row r="68" spans="1:5" ht="89.25">
      <c r="A68" s="36" t="s">
        <v>51</v>
      </c>
      <c r="E68" s="37" t="s">
        <v>300</v>
      </c>
    </row>
    <row r="69" spans="1:5" ht="89.25">
      <c r="A69" t="s">
        <v>53</v>
      </c>
      <c r="E69" s="35" t="s">
        <v>293</v>
      </c>
    </row>
    <row r="70" spans="1:16" ht="12.75">
      <c r="A70" s="25" t="s">
        <v>45</v>
      </c>
      <c s="29" t="s">
        <v>158</v>
      </c>
      <c s="29" t="s">
        <v>301</v>
      </c>
      <c s="25" t="s">
        <v>47</v>
      </c>
      <c s="30" t="s">
        <v>302</v>
      </c>
      <c s="31" t="s">
        <v>244</v>
      </c>
      <c s="32">
        <v>32.379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47</v>
      </c>
    </row>
    <row r="72" spans="1:5" ht="102">
      <c r="A72" s="36" t="s">
        <v>51</v>
      </c>
      <c r="E72" s="37" t="s">
        <v>303</v>
      </c>
    </row>
    <row r="73" spans="1:5" ht="89.25">
      <c r="A73" t="s">
        <v>53</v>
      </c>
      <c r="E73" s="35" t="s">
        <v>293</v>
      </c>
    </row>
    <row r="74" spans="1:16" ht="12.75">
      <c r="A74" s="25" t="s">
        <v>45</v>
      </c>
      <c s="29" t="s">
        <v>162</v>
      </c>
      <c s="29" t="s">
        <v>304</v>
      </c>
      <c s="25" t="s">
        <v>47</v>
      </c>
      <c s="30" t="s">
        <v>305</v>
      </c>
      <c s="31" t="s">
        <v>118</v>
      </c>
      <c s="32">
        <v>291.06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47</v>
      </c>
    </row>
    <row r="76" spans="1:5" ht="89.25">
      <c r="A76" s="36" t="s">
        <v>51</v>
      </c>
      <c r="E76" s="37" t="s">
        <v>306</v>
      </c>
    </row>
    <row r="77" spans="1:5" ht="63.75">
      <c r="A77" t="s">
        <v>53</v>
      </c>
      <c r="E77" s="35" t="s">
        <v>307</v>
      </c>
    </row>
    <row r="78" spans="1:16" ht="12.75">
      <c r="A78" s="25" t="s">
        <v>45</v>
      </c>
      <c s="29" t="s">
        <v>167</v>
      </c>
      <c s="29" t="s">
        <v>308</v>
      </c>
      <c s="25" t="s">
        <v>47</v>
      </c>
      <c s="30" t="s">
        <v>309</v>
      </c>
      <c s="31" t="s">
        <v>244</v>
      </c>
      <c s="32">
        <v>91.32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12.75">
      <c r="A79" s="34" t="s">
        <v>50</v>
      </c>
      <c r="E79" s="35" t="s">
        <v>47</v>
      </c>
    </row>
    <row r="80" spans="1:5" ht="51">
      <c r="A80" s="36" t="s">
        <v>51</v>
      </c>
      <c r="E80" s="37" t="s">
        <v>310</v>
      </c>
    </row>
    <row r="81" spans="1:5" ht="89.25">
      <c r="A81" t="s">
        <v>53</v>
      </c>
      <c r="E81" s="35" t="s">
        <v>293</v>
      </c>
    </row>
    <row r="82" spans="1:16" ht="12.75">
      <c r="A82" s="25" t="s">
        <v>45</v>
      </c>
      <c s="29" t="s">
        <v>172</v>
      </c>
      <c s="29" t="s">
        <v>311</v>
      </c>
      <c s="25" t="s">
        <v>312</v>
      </c>
      <c s="30" t="s">
        <v>313</v>
      </c>
      <c s="31" t="s">
        <v>118</v>
      </c>
      <c s="32">
        <v>56.55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76.5">
      <c r="A84" s="36" t="s">
        <v>51</v>
      </c>
      <c r="E84" s="37" t="s">
        <v>314</v>
      </c>
    </row>
    <row r="85" spans="1:5" ht="89.25">
      <c r="A85" t="s">
        <v>53</v>
      </c>
      <c r="E85" s="35" t="s">
        <v>293</v>
      </c>
    </row>
    <row r="86" spans="1:16" ht="12.75">
      <c r="A86" s="25" t="s">
        <v>45</v>
      </c>
      <c s="29" t="s">
        <v>176</v>
      </c>
      <c s="29" t="s">
        <v>311</v>
      </c>
      <c s="25" t="s">
        <v>315</v>
      </c>
      <c s="30" t="s">
        <v>313</v>
      </c>
      <c s="31" t="s">
        <v>118</v>
      </c>
      <c s="32">
        <v>56.8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47</v>
      </c>
    </row>
    <row r="88" spans="1:5" ht="76.5">
      <c r="A88" s="36" t="s">
        <v>51</v>
      </c>
      <c r="E88" s="37" t="s">
        <v>316</v>
      </c>
    </row>
    <row r="89" spans="1:5" ht="89.25">
      <c r="A89" t="s">
        <v>53</v>
      </c>
      <c r="E89" s="35" t="s">
        <v>293</v>
      </c>
    </row>
    <row r="90" spans="1:16" ht="12.75">
      <c r="A90" s="25" t="s">
        <v>45</v>
      </c>
      <c s="29" t="s">
        <v>180</v>
      </c>
      <c s="29" t="s">
        <v>317</v>
      </c>
      <c s="25" t="s">
        <v>47</v>
      </c>
      <c s="30" t="s">
        <v>318</v>
      </c>
      <c s="31" t="s">
        <v>118</v>
      </c>
      <c s="32">
        <v>61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12.75">
      <c r="A91" s="34" t="s">
        <v>50</v>
      </c>
      <c r="E91" s="35" t="s">
        <v>47</v>
      </c>
    </row>
    <row r="92" spans="1:5" ht="38.25">
      <c r="A92" s="36" t="s">
        <v>51</v>
      </c>
      <c r="E92" s="37" t="s">
        <v>319</v>
      </c>
    </row>
    <row r="93" spans="1:5" ht="89.25">
      <c r="A93" t="s">
        <v>53</v>
      </c>
      <c r="E93" s="35" t="s">
        <v>293</v>
      </c>
    </row>
    <row r="94" spans="1:16" ht="12.75">
      <c r="A94" s="25" t="s">
        <v>45</v>
      </c>
      <c s="29" t="s">
        <v>184</v>
      </c>
      <c s="29" t="s">
        <v>320</v>
      </c>
      <c s="25" t="s">
        <v>47</v>
      </c>
      <c s="30" t="s">
        <v>321</v>
      </c>
      <c s="31" t="s">
        <v>118</v>
      </c>
      <c s="32">
        <v>32</v>
      </c>
      <c s="33">
        <v>0</v>
      </c>
      <c s="33">
        <f>ROUND(ROUND(H94,2)*ROUND(G94,3),2)</f>
      </c>
      <c r="O94">
        <f>(I94*21)/100</f>
      </c>
      <c t="s">
        <v>23</v>
      </c>
    </row>
    <row r="95" spans="1:5" ht="12.75">
      <c r="A95" s="34" t="s">
        <v>50</v>
      </c>
      <c r="E95" s="35" t="s">
        <v>47</v>
      </c>
    </row>
    <row r="96" spans="1:5" ht="38.25">
      <c r="A96" s="36" t="s">
        <v>51</v>
      </c>
      <c r="E96" s="37" t="s">
        <v>322</v>
      </c>
    </row>
    <row r="97" spans="1:5" ht="102">
      <c r="A97" t="s">
        <v>53</v>
      </c>
      <c r="E97" s="35" t="s">
        <v>323</v>
      </c>
    </row>
    <row r="98" spans="1:16" ht="12.75">
      <c r="A98" s="25" t="s">
        <v>45</v>
      </c>
      <c s="29" t="s">
        <v>188</v>
      </c>
      <c s="29" t="s">
        <v>324</v>
      </c>
      <c s="25" t="s">
        <v>47</v>
      </c>
      <c s="30" t="s">
        <v>325</v>
      </c>
      <c s="31" t="s">
        <v>244</v>
      </c>
      <c s="32">
        <v>36.76</v>
      </c>
      <c s="33">
        <v>0</v>
      </c>
      <c s="33">
        <f>ROUND(ROUND(H98,2)*ROUND(G98,3),2)</f>
      </c>
      <c r="O98">
        <f>(I98*21)/100</f>
      </c>
      <c t="s">
        <v>23</v>
      </c>
    </row>
    <row r="99" spans="1:5" ht="12.75">
      <c r="A99" s="34" t="s">
        <v>50</v>
      </c>
      <c r="E99" s="35" t="s">
        <v>47</v>
      </c>
    </row>
    <row r="100" spans="1:5" ht="51">
      <c r="A100" s="36" t="s">
        <v>51</v>
      </c>
      <c r="E100" s="37" t="s">
        <v>326</v>
      </c>
    </row>
    <row r="101" spans="1:5" ht="63.75">
      <c r="A101" t="s">
        <v>53</v>
      </c>
      <c r="E101" s="35" t="s">
        <v>327</v>
      </c>
    </row>
    <row r="102" spans="1:16" ht="12.75">
      <c r="A102" s="25" t="s">
        <v>45</v>
      </c>
      <c s="29" t="s">
        <v>192</v>
      </c>
      <c s="29" t="s">
        <v>328</v>
      </c>
      <c s="25" t="s">
        <v>47</v>
      </c>
      <c s="30" t="s">
        <v>329</v>
      </c>
      <c s="31" t="s">
        <v>244</v>
      </c>
      <c s="32">
        <v>188.63</v>
      </c>
      <c s="33">
        <v>0</v>
      </c>
      <c s="33">
        <f>ROUND(ROUND(H102,2)*ROUND(G102,3),2)</f>
      </c>
      <c r="O102">
        <f>(I102*21)/100</f>
      </c>
      <c t="s">
        <v>23</v>
      </c>
    </row>
    <row r="103" spans="1:5" ht="12.75">
      <c r="A103" s="34" t="s">
        <v>50</v>
      </c>
      <c r="E103" s="35" t="s">
        <v>47</v>
      </c>
    </row>
    <row r="104" spans="1:5" ht="178.5">
      <c r="A104" s="36" t="s">
        <v>51</v>
      </c>
      <c r="E104" s="37" t="s">
        <v>330</v>
      </c>
    </row>
    <row r="105" spans="1:5" ht="395.25">
      <c r="A105" t="s">
        <v>53</v>
      </c>
      <c r="E105" s="35" t="s">
        <v>331</v>
      </c>
    </row>
    <row r="106" spans="1:16" ht="12.75">
      <c r="A106" s="25" t="s">
        <v>45</v>
      </c>
      <c s="29" t="s">
        <v>196</v>
      </c>
      <c s="29" t="s">
        <v>332</v>
      </c>
      <c s="25" t="s">
        <v>47</v>
      </c>
      <c s="30" t="s">
        <v>333</v>
      </c>
      <c s="31" t="s">
        <v>244</v>
      </c>
      <c s="32">
        <v>8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12.75">
      <c r="A107" s="34" t="s">
        <v>50</v>
      </c>
      <c r="E107" s="35" t="s">
        <v>47</v>
      </c>
    </row>
    <row r="108" spans="1:5" ht="12.75">
      <c r="A108" s="36" t="s">
        <v>51</v>
      </c>
      <c r="E108" s="37" t="s">
        <v>334</v>
      </c>
    </row>
    <row r="109" spans="1:5" ht="89.25">
      <c r="A109" t="s">
        <v>53</v>
      </c>
      <c r="E109" s="35" t="s">
        <v>335</v>
      </c>
    </row>
    <row r="110" spans="1:16" ht="12.75">
      <c r="A110" s="25" t="s">
        <v>45</v>
      </c>
      <c s="29" t="s">
        <v>200</v>
      </c>
      <c s="29" t="s">
        <v>336</v>
      </c>
      <c s="25" t="s">
        <v>47</v>
      </c>
      <c s="30" t="s">
        <v>337</v>
      </c>
      <c s="31" t="s">
        <v>244</v>
      </c>
      <c s="32">
        <v>22.061</v>
      </c>
      <c s="33">
        <v>0</v>
      </c>
      <c s="33">
        <f>ROUND(ROUND(H110,2)*ROUND(G110,3),2)</f>
      </c>
      <c r="O110">
        <f>(I110*21)/100</f>
      </c>
      <c t="s">
        <v>23</v>
      </c>
    </row>
    <row r="111" spans="1:5" ht="12.75">
      <c r="A111" s="34" t="s">
        <v>50</v>
      </c>
      <c r="E111" s="35" t="s">
        <v>47</v>
      </c>
    </row>
    <row r="112" spans="1:5" ht="63.75">
      <c r="A112" s="36" t="s">
        <v>51</v>
      </c>
      <c r="E112" s="37" t="s">
        <v>338</v>
      </c>
    </row>
    <row r="113" spans="1:5" ht="395.25">
      <c r="A113" t="s">
        <v>53</v>
      </c>
      <c r="E113" s="35" t="s">
        <v>331</v>
      </c>
    </row>
    <row r="114" spans="1:16" ht="12.75">
      <c r="A114" s="25" t="s">
        <v>45</v>
      </c>
      <c s="29" t="s">
        <v>205</v>
      </c>
      <c s="29" t="s">
        <v>339</v>
      </c>
      <c s="25" t="s">
        <v>47</v>
      </c>
      <c s="30" t="s">
        <v>340</v>
      </c>
      <c s="31" t="s">
        <v>244</v>
      </c>
      <c s="32">
        <v>20</v>
      </c>
      <c s="33">
        <v>0</v>
      </c>
      <c s="33">
        <f>ROUND(ROUND(H114,2)*ROUND(G114,3),2)</f>
      </c>
      <c r="O114">
        <f>(I114*21)/100</f>
      </c>
      <c t="s">
        <v>23</v>
      </c>
    </row>
    <row r="115" spans="1:5" ht="12.75">
      <c r="A115" s="34" t="s">
        <v>50</v>
      </c>
      <c r="E115" s="35" t="s">
        <v>47</v>
      </c>
    </row>
    <row r="116" spans="1:5" ht="38.25">
      <c r="A116" s="36" t="s">
        <v>51</v>
      </c>
      <c r="E116" s="37" t="s">
        <v>341</v>
      </c>
    </row>
    <row r="117" spans="1:5" ht="89.25">
      <c r="A117" t="s">
        <v>53</v>
      </c>
      <c r="E117" s="35" t="s">
        <v>335</v>
      </c>
    </row>
    <row r="118" spans="1:16" ht="12.75">
      <c r="A118" s="25" t="s">
        <v>45</v>
      </c>
      <c s="29" t="s">
        <v>209</v>
      </c>
      <c s="29" t="s">
        <v>342</v>
      </c>
      <c s="25" t="s">
        <v>47</v>
      </c>
      <c s="30" t="s">
        <v>343</v>
      </c>
      <c s="31" t="s">
        <v>244</v>
      </c>
      <c s="32">
        <v>147.79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47</v>
      </c>
    </row>
    <row r="120" spans="1:5" ht="76.5">
      <c r="A120" s="36" t="s">
        <v>51</v>
      </c>
      <c r="E120" s="37" t="s">
        <v>344</v>
      </c>
    </row>
    <row r="121" spans="1:5" ht="318.75">
      <c r="A121" t="s">
        <v>53</v>
      </c>
      <c r="E121" s="35" t="s">
        <v>345</v>
      </c>
    </row>
    <row r="122" spans="1:16" ht="12.75">
      <c r="A122" s="25" t="s">
        <v>45</v>
      </c>
      <c s="29" t="s">
        <v>212</v>
      </c>
      <c s="29" t="s">
        <v>346</v>
      </c>
      <c s="25" t="s">
        <v>47</v>
      </c>
      <c s="30" t="s">
        <v>347</v>
      </c>
      <c s="31" t="s">
        <v>244</v>
      </c>
      <c s="32">
        <v>147.775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47</v>
      </c>
    </row>
    <row r="124" spans="1:5" ht="102">
      <c r="A124" s="36" t="s">
        <v>51</v>
      </c>
      <c r="E124" s="37" t="s">
        <v>348</v>
      </c>
    </row>
    <row r="125" spans="1:5" ht="344.25">
      <c r="A125" t="s">
        <v>53</v>
      </c>
      <c r="E125" s="35" t="s">
        <v>349</v>
      </c>
    </row>
    <row r="126" spans="1:16" ht="12.75">
      <c r="A126" s="25" t="s">
        <v>45</v>
      </c>
      <c s="29" t="s">
        <v>216</v>
      </c>
      <c s="29" t="s">
        <v>350</v>
      </c>
      <c s="25" t="s">
        <v>47</v>
      </c>
      <c s="30" t="s">
        <v>351</v>
      </c>
      <c s="31" t="s">
        <v>244</v>
      </c>
      <c s="32">
        <v>63.68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12.75">
      <c r="A127" s="34" t="s">
        <v>50</v>
      </c>
      <c r="E127" s="35" t="s">
        <v>47</v>
      </c>
    </row>
    <row r="128" spans="1:5" ht="191.25">
      <c r="A128" s="36" t="s">
        <v>51</v>
      </c>
      <c r="E128" s="37" t="s">
        <v>352</v>
      </c>
    </row>
    <row r="129" spans="1:5" ht="344.25">
      <c r="A129" t="s">
        <v>53</v>
      </c>
      <c r="E129" s="35" t="s">
        <v>349</v>
      </c>
    </row>
    <row r="130" spans="1:16" ht="12.75">
      <c r="A130" s="25" t="s">
        <v>45</v>
      </c>
      <c s="29" t="s">
        <v>220</v>
      </c>
      <c s="29" t="s">
        <v>353</v>
      </c>
      <c s="25" t="s">
        <v>47</v>
      </c>
      <c s="30" t="s">
        <v>354</v>
      </c>
      <c s="31" t="s">
        <v>244</v>
      </c>
      <c s="32">
        <v>32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12.75">
      <c r="A131" s="34" t="s">
        <v>50</v>
      </c>
      <c r="E131" s="35" t="s">
        <v>47</v>
      </c>
    </row>
    <row r="132" spans="1:5" ht="89.25">
      <c r="A132" s="36" t="s">
        <v>51</v>
      </c>
      <c r="E132" s="37" t="s">
        <v>355</v>
      </c>
    </row>
    <row r="133" spans="1:5" ht="293.25">
      <c r="A133" t="s">
        <v>53</v>
      </c>
      <c r="E133" s="35" t="s">
        <v>356</v>
      </c>
    </row>
    <row r="134" spans="1:16" ht="12.75">
      <c r="A134" s="25" t="s">
        <v>45</v>
      </c>
      <c s="29" t="s">
        <v>224</v>
      </c>
      <c s="29" t="s">
        <v>357</v>
      </c>
      <c s="25" t="s">
        <v>47</v>
      </c>
      <c s="30" t="s">
        <v>358</v>
      </c>
      <c s="31" t="s">
        <v>244</v>
      </c>
      <c s="32">
        <v>490.193</v>
      </c>
      <c s="33">
        <v>0</v>
      </c>
      <c s="33">
        <f>ROUND(ROUND(H134,2)*ROUND(G134,3),2)</f>
      </c>
      <c r="O134">
        <f>(I134*21)/100</f>
      </c>
      <c t="s">
        <v>23</v>
      </c>
    </row>
    <row r="135" spans="1:5" ht="12.75">
      <c r="A135" s="34" t="s">
        <v>50</v>
      </c>
      <c r="E135" s="35" t="s">
        <v>47</v>
      </c>
    </row>
    <row r="136" spans="1:5" ht="114.75">
      <c r="A136" s="36" t="s">
        <v>51</v>
      </c>
      <c r="E136" s="37" t="s">
        <v>359</v>
      </c>
    </row>
    <row r="137" spans="1:5" ht="216.75">
      <c r="A137" t="s">
        <v>53</v>
      </c>
      <c r="E137" s="35" t="s">
        <v>360</v>
      </c>
    </row>
    <row r="138" spans="1:16" ht="12.75">
      <c r="A138" s="25" t="s">
        <v>45</v>
      </c>
      <c s="29" t="s">
        <v>228</v>
      </c>
      <c s="29" t="s">
        <v>361</v>
      </c>
      <c s="25" t="s">
        <v>47</v>
      </c>
      <c s="30" t="s">
        <v>362</v>
      </c>
      <c s="31" t="s">
        <v>244</v>
      </c>
      <c s="32">
        <v>16.875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47</v>
      </c>
    </row>
    <row r="140" spans="1:5" ht="89.25">
      <c r="A140" s="36" t="s">
        <v>51</v>
      </c>
      <c r="E140" s="37" t="s">
        <v>363</v>
      </c>
    </row>
    <row r="141" spans="1:5" ht="306">
      <c r="A141" t="s">
        <v>53</v>
      </c>
      <c r="E141" s="35" t="s">
        <v>364</v>
      </c>
    </row>
    <row r="142" spans="1:16" ht="12.75">
      <c r="A142" s="25" t="s">
        <v>45</v>
      </c>
      <c s="29" t="s">
        <v>232</v>
      </c>
      <c s="29" t="s">
        <v>365</v>
      </c>
      <c s="25" t="s">
        <v>47</v>
      </c>
      <c s="30" t="s">
        <v>366</v>
      </c>
      <c s="31" t="s">
        <v>244</v>
      </c>
      <c s="32">
        <v>6.525</v>
      </c>
      <c s="33">
        <v>0</v>
      </c>
      <c s="33">
        <f>ROUND(ROUND(H142,2)*ROUND(G142,3),2)</f>
      </c>
      <c r="O142">
        <f>(I142*21)/100</f>
      </c>
      <c t="s">
        <v>23</v>
      </c>
    </row>
    <row r="143" spans="1:5" ht="12.75">
      <c r="A143" s="34" t="s">
        <v>50</v>
      </c>
      <c r="E143" s="35" t="s">
        <v>47</v>
      </c>
    </row>
    <row r="144" spans="1:5" ht="25.5">
      <c r="A144" s="36" t="s">
        <v>51</v>
      </c>
      <c r="E144" s="37" t="s">
        <v>367</v>
      </c>
    </row>
    <row r="145" spans="1:5" ht="267.75">
      <c r="A145" t="s">
        <v>53</v>
      </c>
      <c r="E145" s="35" t="s">
        <v>368</v>
      </c>
    </row>
    <row r="146" spans="1:16" ht="12.75">
      <c r="A146" s="25" t="s">
        <v>45</v>
      </c>
      <c s="29" t="s">
        <v>236</v>
      </c>
      <c s="29" t="s">
        <v>369</v>
      </c>
      <c s="25" t="s">
        <v>47</v>
      </c>
      <c s="30" t="s">
        <v>370</v>
      </c>
      <c s="31" t="s">
        <v>244</v>
      </c>
      <c s="32">
        <v>72.5</v>
      </c>
      <c s="33">
        <v>0</v>
      </c>
      <c s="33">
        <f>ROUND(ROUND(H146,2)*ROUND(G146,3),2)</f>
      </c>
      <c r="O146">
        <f>(I146*21)/100</f>
      </c>
      <c t="s">
        <v>23</v>
      </c>
    </row>
    <row r="147" spans="1:5" ht="12.75">
      <c r="A147" s="34" t="s">
        <v>50</v>
      </c>
      <c r="E147" s="35" t="s">
        <v>47</v>
      </c>
    </row>
    <row r="148" spans="1:5" ht="89.25">
      <c r="A148" s="36" t="s">
        <v>51</v>
      </c>
      <c r="E148" s="37" t="s">
        <v>371</v>
      </c>
    </row>
    <row r="149" spans="1:5" ht="255">
      <c r="A149" t="s">
        <v>53</v>
      </c>
      <c r="E149" s="35" t="s">
        <v>372</v>
      </c>
    </row>
    <row r="150" spans="1:16" ht="12.75">
      <c r="A150" s="25" t="s">
        <v>45</v>
      </c>
      <c s="29" t="s">
        <v>373</v>
      </c>
      <c s="29" t="s">
        <v>374</v>
      </c>
      <c s="25" t="s">
        <v>47</v>
      </c>
      <c s="30" t="s">
        <v>375</v>
      </c>
      <c s="31" t="s">
        <v>244</v>
      </c>
      <c s="32">
        <v>54.726</v>
      </c>
      <c s="33">
        <v>0</v>
      </c>
      <c s="33">
        <f>ROUND(ROUND(H150,2)*ROUND(G150,3),2)</f>
      </c>
      <c r="O150">
        <f>(I150*21)/100</f>
      </c>
      <c t="s">
        <v>23</v>
      </c>
    </row>
    <row r="151" spans="1:5" ht="12.75">
      <c r="A151" s="34" t="s">
        <v>50</v>
      </c>
      <c r="E151" s="35" t="s">
        <v>47</v>
      </c>
    </row>
    <row r="152" spans="1:5" ht="51">
      <c r="A152" s="36" t="s">
        <v>51</v>
      </c>
      <c r="E152" s="37" t="s">
        <v>376</v>
      </c>
    </row>
    <row r="153" spans="1:5" ht="255">
      <c r="A153" t="s">
        <v>53</v>
      </c>
      <c r="E153" s="35" t="s">
        <v>377</v>
      </c>
    </row>
    <row r="154" spans="1:16" ht="12.75">
      <c r="A154" s="25" t="s">
        <v>45</v>
      </c>
      <c s="29" t="s">
        <v>378</v>
      </c>
      <c s="29" t="s">
        <v>379</v>
      </c>
      <c s="25" t="s">
        <v>47</v>
      </c>
      <c s="30" t="s">
        <v>380</v>
      </c>
      <c s="31" t="s">
        <v>244</v>
      </c>
      <c s="32">
        <v>28.86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47</v>
      </c>
    </row>
    <row r="156" spans="1:5" ht="114.75">
      <c r="A156" s="36" t="s">
        <v>51</v>
      </c>
      <c r="E156" s="37" t="s">
        <v>381</v>
      </c>
    </row>
    <row r="157" spans="1:5" ht="331.5">
      <c r="A157" t="s">
        <v>53</v>
      </c>
      <c r="E157" s="35" t="s">
        <v>382</v>
      </c>
    </row>
    <row r="158" spans="1:16" ht="12.75">
      <c r="A158" s="25" t="s">
        <v>45</v>
      </c>
      <c s="29" t="s">
        <v>383</v>
      </c>
      <c s="29" t="s">
        <v>384</v>
      </c>
      <c s="25" t="s">
        <v>47</v>
      </c>
      <c s="30" t="s">
        <v>385</v>
      </c>
      <c s="31" t="s">
        <v>274</v>
      </c>
      <c s="32">
        <v>355.625</v>
      </c>
      <c s="33">
        <v>0</v>
      </c>
      <c s="33">
        <f>ROUND(ROUND(H158,2)*ROUND(G158,3),2)</f>
      </c>
      <c r="O158">
        <f>(I158*21)/100</f>
      </c>
      <c t="s">
        <v>23</v>
      </c>
    </row>
    <row r="159" spans="1:5" ht="12.75">
      <c r="A159" s="34" t="s">
        <v>50</v>
      </c>
      <c r="E159" s="35" t="s">
        <v>47</v>
      </c>
    </row>
    <row r="160" spans="1:5" ht="63.75">
      <c r="A160" s="36" t="s">
        <v>51</v>
      </c>
      <c r="E160" s="37" t="s">
        <v>386</v>
      </c>
    </row>
    <row r="161" spans="1:5" ht="51">
      <c r="A161" t="s">
        <v>53</v>
      </c>
      <c r="E161" s="35" t="s">
        <v>387</v>
      </c>
    </row>
    <row r="162" spans="1:16" ht="12.75">
      <c r="A162" s="25" t="s">
        <v>45</v>
      </c>
      <c s="29" t="s">
        <v>388</v>
      </c>
      <c s="29" t="s">
        <v>389</v>
      </c>
      <c s="25" t="s">
        <v>47</v>
      </c>
      <c s="30" t="s">
        <v>390</v>
      </c>
      <c s="31" t="s">
        <v>274</v>
      </c>
      <c s="32">
        <v>183.8</v>
      </c>
      <c s="33">
        <v>0</v>
      </c>
      <c s="33">
        <f>ROUND(ROUND(H162,2)*ROUND(G162,3),2)</f>
      </c>
      <c r="O162">
        <f>(I162*21)/100</f>
      </c>
      <c t="s">
        <v>23</v>
      </c>
    </row>
    <row r="163" spans="1:5" ht="12.75">
      <c r="A163" s="34" t="s">
        <v>50</v>
      </c>
      <c r="E163" s="35" t="s">
        <v>47</v>
      </c>
    </row>
    <row r="164" spans="1:5" ht="12.75">
      <c r="A164" s="36" t="s">
        <v>51</v>
      </c>
      <c r="E164" s="37" t="s">
        <v>391</v>
      </c>
    </row>
    <row r="165" spans="1:5" ht="63.75">
      <c r="A165" t="s">
        <v>53</v>
      </c>
      <c r="E165" s="35" t="s">
        <v>392</v>
      </c>
    </row>
    <row r="166" spans="1:16" ht="12.75">
      <c r="A166" s="25" t="s">
        <v>45</v>
      </c>
      <c s="29" t="s">
        <v>393</v>
      </c>
      <c s="29" t="s">
        <v>394</v>
      </c>
      <c s="25" t="s">
        <v>47</v>
      </c>
      <c s="30" t="s">
        <v>395</v>
      </c>
      <c s="31" t="s">
        <v>274</v>
      </c>
      <c s="32">
        <v>183.8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50</v>
      </c>
      <c r="E167" s="35" t="s">
        <v>47</v>
      </c>
    </row>
    <row r="168" spans="1:5" ht="12.75">
      <c r="A168" s="36" t="s">
        <v>51</v>
      </c>
      <c r="E168" s="37" t="s">
        <v>396</v>
      </c>
    </row>
    <row r="169" spans="1:5" ht="63.75">
      <c r="A169" t="s">
        <v>53</v>
      </c>
      <c r="E169" s="35" t="s">
        <v>397</v>
      </c>
    </row>
    <row r="170" spans="1:16" ht="12.75">
      <c r="A170" s="25" t="s">
        <v>45</v>
      </c>
      <c s="29" t="s">
        <v>398</v>
      </c>
      <c s="29" t="s">
        <v>399</v>
      </c>
      <c s="25" t="s">
        <v>47</v>
      </c>
      <c s="30" t="s">
        <v>400</v>
      </c>
      <c s="31" t="s">
        <v>274</v>
      </c>
      <c s="32">
        <v>183.8</v>
      </c>
      <c s="33">
        <v>0</v>
      </c>
      <c s="33">
        <f>ROUND(ROUND(H170,2)*ROUND(G170,3),2)</f>
      </c>
      <c r="O170">
        <f>(I170*21)/100</f>
      </c>
      <c t="s">
        <v>23</v>
      </c>
    </row>
    <row r="171" spans="1:5" ht="12.75">
      <c r="A171" s="34" t="s">
        <v>50</v>
      </c>
      <c r="E171" s="35" t="s">
        <v>47</v>
      </c>
    </row>
    <row r="172" spans="1:5" ht="12.75">
      <c r="A172" s="36" t="s">
        <v>51</v>
      </c>
      <c r="E172" s="37" t="s">
        <v>396</v>
      </c>
    </row>
    <row r="173" spans="1:5" ht="76.5">
      <c r="A173" t="s">
        <v>53</v>
      </c>
      <c r="E173" s="35" t="s">
        <v>401</v>
      </c>
    </row>
    <row r="174" spans="1:16" ht="12.75">
      <c r="A174" s="25" t="s">
        <v>45</v>
      </c>
      <c s="29" t="s">
        <v>402</v>
      </c>
      <c s="29" t="s">
        <v>403</v>
      </c>
      <c s="25" t="s">
        <v>47</v>
      </c>
      <c s="30" t="s">
        <v>404</v>
      </c>
      <c s="31" t="s">
        <v>274</v>
      </c>
      <c s="32">
        <v>60</v>
      </c>
      <c s="33">
        <v>0</v>
      </c>
      <c s="33">
        <f>ROUND(ROUND(H174,2)*ROUND(G174,3),2)</f>
      </c>
      <c r="O174">
        <f>(I174*21)/100</f>
      </c>
      <c t="s">
        <v>23</v>
      </c>
    </row>
    <row r="175" spans="1:5" ht="12.75">
      <c r="A175" s="34" t="s">
        <v>50</v>
      </c>
      <c r="E175" s="35" t="s">
        <v>47</v>
      </c>
    </row>
    <row r="176" spans="1:5" ht="38.25">
      <c r="A176" s="36" t="s">
        <v>51</v>
      </c>
      <c r="E176" s="37" t="s">
        <v>405</v>
      </c>
    </row>
    <row r="177" spans="1:5" ht="63.75">
      <c r="A177" t="s">
        <v>53</v>
      </c>
      <c r="E177" s="35" t="s">
        <v>406</v>
      </c>
    </row>
    <row r="178" spans="1:18" ht="12.75" customHeight="1">
      <c r="A178" s="6" t="s">
        <v>43</v>
      </c>
      <c s="6"/>
      <c s="40" t="s">
        <v>23</v>
      </c>
      <c s="6"/>
      <c s="27" t="s">
        <v>407</v>
      </c>
      <c s="6"/>
      <c s="6"/>
      <c s="6"/>
      <c s="41">
        <f>0+Q178</f>
      </c>
      <c r="O178">
        <f>0+R178</f>
      </c>
      <c r="Q178">
        <f>0+I179+I183+I187+I191+I195+I199+I203+I207+I211+I215+I219+I223+I227+I231+I235+I239+I243+I247</f>
      </c>
      <c>
        <f>0+O179+O183+O187+O191+O195+O199+O203+O207+O211+O215+O219+O223+O227+O231+O235+O239+O243+O247</f>
      </c>
    </row>
    <row r="179" spans="1:16" ht="12.75">
      <c r="A179" s="25" t="s">
        <v>45</v>
      </c>
      <c s="29" t="s">
        <v>408</v>
      </c>
      <c s="29" t="s">
        <v>409</v>
      </c>
      <c s="25" t="s">
        <v>47</v>
      </c>
      <c s="30" t="s">
        <v>410</v>
      </c>
      <c s="31" t="s">
        <v>274</v>
      </c>
      <c s="32">
        <v>210.025</v>
      </c>
      <c s="33">
        <v>0</v>
      </c>
      <c s="33">
        <f>ROUND(ROUND(H179,2)*ROUND(G179,3),2)</f>
      </c>
      <c r="O179">
        <f>(I179*21)/100</f>
      </c>
      <c t="s">
        <v>23</v>
      </c>
    </row>
    <row r="180" spans="1:5" ht="12.75">
      <c r="A180" s="34" t="s">
        <v>50</v>
      </c>
      <c r="E180" s="35" t="s">
        <v>47</v>
      </c>
    </row>
    <row r="181" spans="1:5" ht="102">
      <c r="A181" s="36" t="s">
        <v>51</v>
      </c>
      <c r="E181" s="37" t="s">
        <v>411</v>
      </c>
    </row>
    <row r="182" spans="1:5" ht="89.25">
      <c r="A182" t="s">
        <v>53</v>
      </c>
      <c r="E182" s="35" t="s">
        <v>412</v>
      </c>
    </row>
    <row r="183" spans="1:16" ht="12.75">
      <c r="A183" s="25" t="s">
        <v>45</v>
      </c>
      <c s="29" t="s">
        <v>413</v>
      </c>
      <c s="29" t="s">
        <v>414</v>
      </c>
      <c s="25" t="s">
        <v>47</v>
      </c>
      <c s="30" t="s">
        <v>415</v>
      </c>
      <c s="31" t="s">
        <v>244</v>
      </c>
      <c s="32">
        <v>1.849</v>
      </c>
      <c s="33">
        <v>0</v>
      </c>
      <c s="33">
        <f>ROUND(ROUND(H183,2)*ROUND(G183,3),2)</f>
      </c>
      <c r="O183">
        <f>(I183*21)/100</f>
      </c>
      <c t="s">
        <v>23</v>
      </c>
    </row>
    <row r="184" spans="1:5" ht="12.75">
      <c r="A184" s="34" t="s">
        <v>50</v>
      </c>
      <c r="E184" s="35" t="s">
        <v>47</v>
      </c>
    </row>
    <row r="185" spans="1:5" ht="102">
      <c r="A185" s="36" t="s">
        <v>51</v>
      </c>
      <c r="E185" s="37" t="s">
        <v>416</v>
      </c>
    </row>
    <row r="186" spans="1:5" ht="76.5">
      <c r="A186" t="s">
        <v>53</v>
      </c>
      <c r="E186" s="35" t="s">
        <v>417</v>
      </c>
    </row>
    <row r="187" spans="1:16" ht="12.75">
      <c r="A187" s="25" t="s">
        <v>45</v>
      </c>
      <c s="29" t="s">
        <v>418</v>
      </c>
      <c s="29" t="s">
        <v>419</v>
      </c>
      <c s="25" t="s">
        <v>29</v>
      </c>
      <c s="30" t="s">
        <v>420</v>
      </c>
      <c s="31" t="s">
        <v>249</v>
      </c>
      <c s="32">
        <v>1.214</v>
      </c>
      <c s="33">
        <v>0</v>
      </c>
      <c s="33">
        <f>ROUND(ROUND(H187,2)*ROUND(G187,3),2)</f>
      </c>
      <c r="O187">
        <f>(I187*21)/100</f>
      </c>
      <c t="s">
        <v>23</v>
      </c>
    </row>
    <row r="188" spans="1:5" ht="12.75">
      <c r="A188" s="34" t="s">
        <v>50</v>
      </c>
      <c r="E188" s="35" t="s">
        <v>47</v>
      </c>
    </row>
    <row r="189" spans="1:5" ht="89.25">
      <c r="A189" s="36" t="s">
        <v>51</v>
      </c>
      <c r="E189" s="37" t="s">
        <v>421</v>
      </c>
    </row>
    <row r="190" spans="1:5" ht="114.75">
      <c r="A190" t="s">
        <v>53</v>
      </c>
      <c r="E190" s="35" t="s">
        <v>422</v>
      </c>
    </row>
    <row r="191" spans="1:16" ht="12.75">
      <c r="A191" s="25" t="s">
        <v>45</v>
      </c>
      <c s="29" t="s">
        <v>423</v>
      </c>
      <c s="29" t="s">
        <v>419</v>
      </c>
      <c s="25" t="s">
        <v>23</v>
      </c>
      <c s="30" t="s">
        <v>420</v>
      </c>
      <c s="31" t="s">
        <v>249</v>
      </c>
      <c s="32">
        <v>0.303</v>
      </c>
      <c s="33">
        <v>0</v>
      </c>
      <c s="33">
        <f>ROUND(ROUND(H191,2)*ROUND(G191,3),2)</f>
      </c>
      <c r="O191">
        <f>(I191*21)/100</f>
      </c>
      <c t="s">
        <v>23</v>
      </c>
    </row>
    <row r="192" spans="1:5" ht="12.75">
      <c r="A192" s="34" t="s">
        <v>50</v>
      </c>
      <c r="E192" s="35" t="s">
        <v>47</v>
      </c>
    </row>
    <row r="193" spans="1:5" ht="76.5">
      <c r="A193" s="36" t="s">
        <v>51</v>
      </c>
      <c r="E193" s="37" t="s">
        <v>424</v>
      </c>
    </row>
    <row r="194" spans="1:5" ht="114.75">
      <c r="A194" t="s">
        <v>53</v>
      </c>
      <c r="E194" s="35" t="s">
        <v>422</v>
      </c>
    </row>
    <row r="195" spans="1:16" ht="12.75">
      <c r="A195" s="25" t="s">
        <v>45</v>
      </c>
      <c s="29" t="s">
        <v>425</v>
      </c>
      <c s="29" t="s">
        <v>426</v>
      </c>
      <c s="25" t="s">
        <v>47</v>
      </c>
      <c s="30" t="s">
        <v>427</v>
      </c>
      <c s="31" t="s">
        <v>274</v>
      </c>
      <c s="32">
        <v>21</v>
      </c>
      <c s="33">
        <v>0</v>
      </c>
      <c s="33">
        <f>ROUND(ROUND(H195,2)*ROUND(G195,3),2)</f>
      </c>
      <c r="O195">
        <f>(I195*21)/100</f>
      </c>
      <c t="s">
        <v>23</v>
      </c>
    </row>
    <row r="196" spans="1:5" ht="12.75">
      <c r="A196" s="34" t="s">
        <v>50</v>
      </c>
      <c r="E196" s="35" t="s">
        <v>47</v>
      </c>
    </row>
    <row r="197" spans="1:5" ht="51">
      <c r="A197" s="36" t="s">
        <v>51</v>
      </c>
      <c r="E197" s="37" t="s">
        <v>428</v>
      </c>
    </row>
    <row r="198" spans="1:5" ht="76.5">
      <c r="A198" t="s">
        <v>53</v>
      </c>
      <c r="E198" s="35" t="s">
        <v>429</v>
      </c>
    </row>
    <row r="199" spans="1:16" ht="12.75">
      <c r="A199" s="25" t="s">
        <v>45</v>
      </c>
      <c s="29" t="s">
        <v>430</v>
      </c>
      <c s="29" t="s">
        <v>431</v>
      </c>
      <c s="25" t="s">
        <v>47</v>
      </c>
      <c s="30" t="s">
        <v>432</v>
      </c>
      <c s="31" t="s">
        <v>244</v>
      </c>
      <c s="32">
        <v>48</v>
      </c>
      <c s="33">
        <v>0</v>
      </c>
      <c s="33">
        <f>ROUND(ROUND(H199,2)*ROUND(G199,3),2)</f>
      </c>
      <c r="O199">
        <f>(I199*21)/100</f>
      </c>
      <c t="s">
        <v>23</v>
      </c>
    </row>
    <row r="200" spans="1:5" ht="12.75">
      <c r="A200" s="34" t="s">
        <v>50</v>
      </c>
      <c r="E200" s="35" t="s">
        <v>47</v>
      </c>
    </row>
    <row r="201" spans="1:5" ht="51">
      <c r="A201" s="36" t="s">
        <v>51</v>
      </c>
      <c r="E201" s="37" t="s">
        <v>433</v>
      </c>
    </row>
    <row r="202" spans="1:5" ht="63.75">
      <c r="A202" t="s">
        <v>53</v>
      </c>
      <c r="E202" s="35" t="s">
        <v>434</v>
      </c>
    </row>
    <row r="203" spans="1:16" ht="12.75">
      <c r="A203" s="25" t="s">
        <v>45</v>
      </c>
      <c s="29" t="s">
        <v>435</v>
      </c>
      <c s="29" t="s">
        <v>436</v>
      </c>
      <c s="25" t="s">
        <v>47</v>
      </c>
      <c s="30" t="s">
        <v>437</v>
      </c>
      <c s="31" t="s">
        <v>118</v>
      </c>
      <c s="32">
        <v>90.5</v>
      </c>
      <c s="33">
        <v>0</v>
      </c>
      <c s="33">
        <f>ROUND(ROUND(H203,2)*ROUND(G203,3),2)</f>
      </c>
      <c r="O203">
        <f>(I203*21)/100</f>
      </c>
      <c t="s">
        <v>23</v>
      </c>
    </row>
    <row r="204" spans="1:5" ht="12.75">
      <c r="A204" s="34" t="s">
        <v>50</v>
      </c>
      <c r="E204" s="35" t="s">
        <v>47</v>
      </c>
    </row>
    <row r="205" spans="1:5" ht="127.5">
      <c r="A205" s="36" t="s">
        <v>51</v>
      </c>
      <c r="E205" s="37" t="s">
        <v>438</v>
      </c>
    </row>
    <row r="206" spans="1:5" ht="89.25">
      <c r="A206" t="s">
        <v>53</v>
      </c>
      <c r="E206" s="35" t="s">
        <v>439</v>
      </c>
    </row>
    <row r="207" spans="1:16" ht="12.75">
      <c r="A207" s="25" t="s">
        <v>45</v>
      </c>
      <c s="29" t="s">
        <v>440</v>
      </c>
      <c s="29" t="s">
        <v>441</v>
      </c>
      <c s="25" t="s">
        <v>47</v>
      </c>
      <c s="30" t="s">
        <v>442</v>
      </c>
      <c s="31" t="s">
        <v>118</v>
      </c>
      <c s="32">
        <v>4.89</v>
      </c>
      <c s="33">
        <v>0</v>
      </c>
      <c s="33">
        <f>ROUND(ROUND(H207,2)*ROUND(G207,3),2)</f>
      </c>
      <c r="O207">
        <f>(I207*21)/100</f>
      </c>
      <c t="s">
        <v>23</v>
      </c>
    </row>
    <row r="208" spans="1:5" ht="12.75">
      <c r="A208" s="34" t="s">
        <v>50</v>
      </c>
      <c r="E208" s="35" t="s">
        <v>47</v>
      </c>
    </row>
    <row r="209" spans="1:5" ht="51">
      <c r="A209" s="36" t="s">
        <v>51</v>
      </c>
      <c r="E209" s="37" t="s">
        <v>443</v>
      </c>
    </row>
    <row r="210" spans="1:5" ht="89.25">
      <c r="A210" t="s">
        <v>53</v>
      </c>
      <c r="E210" s="35" t="s">
        <v>439</v>
      </c>
    </row>
    <row r="211" spans="1:16" ht="25.5">
      <c r="A211" s="25" t="s">
        <v>45</v>
      </c>
      <c s="29" t="s">
        <v>444</v>
      </c>
      <c s="29" t="s">
        <v>445</v>
      </c>
      <c s="25" t="s">
        <v>47</v>
      </c>
      <c s="30" t="s">
        <v>446</v>
      </c>
      <c s="31" t="s">
        <v>118</v>
      </c>
      <c s="32">
        <v>18</v>
      </c>
      <c s="33">
        <v>0</v>
      </c>
      <c s="33">
        <f>ROUND(ROUND(H211,2)*ROUND(G211,3),2)</f>
      </c>
      <c r="O211">
        <f>(I211*21)/100</f>
      </c>
      <c t="s">
        <v>23</v>
      </c>
    </row>
    <row r="212" spans="1:5" ht="12.75">
      <c r="A212" s="34" t="s">
        <v>50</v>
      </c>
      <c r="E212" s="35" t="s">
        <v>47</v>
      </c>
    </row>
    <row r="213" spans="1:5" ht="25.5">
      <c r="A213" s="36" t="s">
        <v>51</v>
      </c>
      <c r="E213" s="37" t="s">
        <v>447</v>
      </c>
    </row>
    <row r="214" spans="1:5" ht="89.25">
      <c r="A214" t="s">
        <v>53</v>
      </c>
      <c r="E214" s="35" t="s">
        <v>439</v>
      </c>
    </row>
    <row r="215" spans="1:16" ht="25.5">
      <c r="A215" s="25" t="s">
        <v>45</v>
      </c>
      <c s="29" t="s">
        <v>448</v>
      </c>
      <c s="29" t="s">
        <v>449</v>
      </c>
      <c s="25" t="s">
        <v>47</v>
      </c>
      <c s="30" t="s">
        <v>450</v>
      </c>
      <c s="31" t="s">
        <v>118</v>
      </c>
      <c s="32">
        <v>36</v>
      </c>
      <c s="33">
        <v>0</v>
      </c>
      <c s="33">
        <f>ROUND(ROUND(H215,2)*ROUND(G215,3),2)</f>
      </c>
      <c r="O215">
        <f>(I215*21)/100</f>
      </c>
      <c t="s">
        <v>23</v>
      </c>
    </row>
    <row r="216" spans="1:5" ht="12.75">
      <c r="A216" s="34" t="s">
        <v>50</v>
      </c>
      <c r="E216" s="35" t="s">
        <v>47</v>
      </c>
    </row>
    <row r="217" spans="1:5" ht="63.75">
      <c r="A217" s="36" t="s">
        <v>51</v>
      </c>
      <c r="E217" s="37" t="s">
        <v>451</v>
      </c>
    </row>
    <row r="218" spans="1:5" ht="89.25">
      <c r="A218" t="s">
        <v>53</v>
      </c>
      <c r="E218" s="35" t="s">
        <v>439</v>
      </c>
    </row>
    <row r="219" spans="1:16" ht="25.5">
      <c r="A219" s="25" t="s">
        <v>45</v>
      </c>
      <c s="29" t="s">
        <v>452</v>
      </c>
      <c s="29" t="s">
        <v>453</v>
      </c>
      <c s="25" t="s">
        <v>47</v>
      </c>
      <c s="30" t="s">
        <v>454</v>
      </c>
      <c s="31" t="s">
        <v>118</v>
      </c>
      <c s="32">
        <v>2.8</v>
      </c>
      <c s="33">
        <v>0</v>
      </c>
      <c s="33">
        <f>ROUND(ROUND(H219,2)*ROUND(G219,3),2)</f>
      </c>
      <c r="O219">
        <f>(I219*21)/100</f>
      </c>
      <c t="s">
        <v>23</v>
      </c>
    </row>
    <row r="220" spans="1:5" ht="12.75">
      <c r="A220" s="34" t="s">
        <v>50</v>
      </c>
      <c r="E220" s="35" t="s">
        <v>47</v>
      </c>
    </row>
    <row r="221" spans="1:5" ht="38.25">
      <c r="A221" s="36" t="s">
        <v>51</v>
      </c>
      <c r="E221" s="37" t="s">
        <v>455</v>
      </c>
    </row>
    <row r="222" spans="1:5" ht="89.25">
      <c r="A222" t="s">
        <v>53</v>
      </c>
      <c r="E222" s="35" t="s">
        <v>439</v>
      </c>
    </row>
    <row r="223" spans="1:16" ht="12.75">
      <c r="A223" s="25" t="s">
        <v>45</v>
      </c>
      <c s="29" t="s">
        <v>456</v>
      </c>
      <c s="29" t="s">
        <v>457</v>
      </c>
      <c s="25" t="s">
        <v>47</v>
      </c>
      <c s="30" t="s">
        <v>458</v>
      </c>
      <c s="31" t="s">
        <v>244</v>
      </c>
      <c s="32">
        <v>0.531</v>
      </c>
      <c s="33">
        <v>0</v>
      </c>
      <c s="33">
        <f>ROUND(ROUND(H223,2)*ROUND(G223,3),2)</f>
      </c>
      <c r="O223">
        <f>(I223*21)/100</f>
      </c>
      <c t="s">
        <v>23</v>
      </c>
    </row>
    <row r="224" spans="1:5" ht="12.75">
      <c r="A224" s="34" t="s">
        <v>50</v>
      </c>
      <c r="E224" s="35" t="s">
        <v>47</v>
      </c>
    </row>
    <row r="225" spans="1:5" ht="140.25">
      <c r="A225" s="36" t="s">
        <v>51</v>
      </c>
      <c r="E225" s="37" t="s">
        <v>459</v>
      </c>
    </row>
    <row r="226" spans="1:5" ht="102">
      <c r="A226" t="s">
        <v>53</v>
      </c>
      <c r="E226" s="35" t="s">
        <v>460</v>
      </c>
    </row>
    <row r="227" spans="1:16" ht="12.75">
      <c r="A227" s="25" t="s">
        <v>45</v>
      </c>
      <c s="29" t="s">
        <v>461</v>
      </c>
      <c s="29" t="s">
        <v>462</v>
      </c>
      <c s="25" t="s">
        <v>47</v>
      </c>
      <c s="30" t="s">
        <v>463</v>
      </c>
      <c s="31" t="s">
        <v>244</v>
      </c>
      <c s="32">
        <v>0.531</v>
      </c>
      <c s="33">
        <v>0</v>
      </c>
      <c s="33">
        <f>ROUND(ROUND(H227,2)*ROUND(G227,3),2)</f>
      </c>
      <c r="O227">
        <f>(I227*21)/100</f>
      </c>
      <c t="s">
        <v>23</v>
      </c>
    </row>
    <row r="228" spans="1:5" ht="12.75">
      <c r="A228" s="34" t="s">
        <v>50</v>
      </c>
      <c r="E228" s="35" t="s">
        <v>47</v>
      </c>
    </row>
    <row r="229" spans="1:5" ht="140.25">
      <c r="A229" s="36" t="s">
        <v>51</v>
      </c>
      <c r="E229" s="37" t="s">
        <v>464</v>
      </c>
    </row>
    <row r="230" spans="1:5" ht="102">
      <c r="A230" t="s">
        <v>53</v>
      </c>
      <c r="E230" s="35" t="s">
        <v>460</v>
      </c>
    </row>
    <row r="231" spans="1:16" ht="12.75">
      <c r="A231" s="25" t="s">
        <v>45</v>
      </c>
      <c s="29" t="s">
        <v>465</v>
      </c>
      <c s="29" t="s">
        <v>466</v>
      </c>
      <c s="25" t="s">
        <v>47</v>
      </c>
      <c s="30" t="s">
        <v>467</v>
      </c>
      <c s="31" t="s">
        <v>132</v>
      </c>
      <c s="32">
        <v>2</v>
      </c>
      <c s="33">
        <v>0</v>
      </c>
      <c s="33">
        <f>ROUND(ROUND(H231,2)*ROUND(G231,3),2)</f>
      </c>
      <c r="O231">
        <f>(I231*21)/100</f>
      </c>
      <c t="s">
        <v>23</v>
      </c>
    </row>
    <row r="232" spans="1:5" ht="12.75">
      <c r="A232" s="34" t="s">
        <v>50</v>
      </c>
      <c r="E232" s="35" t="s">
        <v>47</v>
      </c>
    </row>
    <row r="233" spans="1:5" ht="25.5">
      <c r="A233" s="36" t="s">
        <v>51</v>
      </c>
      <c r="E233" s="37" t="s">
        <v>468</v>
      </c>
    </row>
    <row r="234" spans="1:5" ht="63.75">
      <c r="A234" t="s">
        <v>53</v>
      </c>
      <c r="E234" s="35" t="s">
        <v>469</v>
      </c>
    </row>
    <row r="235" spans="1:16" ht="25.5">
      <c r="A235" s="25" t="s">
        <v>45</v>
      </c>
      <c s="29" t="s">
        <v>470</v>
      </c>
      <c s="29" t="s">
        <v>471</v>
      </c>
      <c s="25" t="s">
        <v>47</v>
      </c>
      <c s="30" t="s">
        <v>472</v>
      </c>
      <c s="31" t="s">
        <v>132</v>
      </c>
      <c s="32">
        <v>1400</v>
      </c>
      <c s="33">
        <v>0</v>
      </c>
      <c s="33">
        <f>ROUND(ROUND(H235,2)*ROUND(G235,3),2)</f>
      </c>
      <c r="O235">
        <f>(I235*21)/100</f>
      </c>
      <c t="s">
        <v>23</v>
      </c>
    </row>
    <row r="236" spans="1:5" ht="12.75">
      <c r="A236" s="34" t="s">
        <v>50</v>
      </c>
      <c r="E236" s="35" t="s">
        <v>47</v>
      </c>
    </row>
    <row r="237" spans="1:5" ht="63.75">
      <c r="A237" s="36" t="s">
        <v>51</v>
      </c>
      <c r="E237" s="37" t="s">
        <v>473</v>
      </c>
    </row>
    <row r="238" spans="1:5" ht="89.25">
      <c r="A238" t="s">
        <v>53</v>
      </c>
      <c r="E238" s="35" t="s">
        <v>474</v>
      </c>
    </row>
    <row r="239" spans="1:16" ht="25.5">
      <c r="A239" s="25" t="s">
        <v>45</v>
      </c>
      <c s="29" t="s">
        <v>475</v>
      </c>
      <c s="29" t="s">
        <v>476</v>
      </c>
      <c s="25" t="s">
        <v>47</v>
      </c>
      <c s="30" t="s">
        <v>477</v>
      </c>
      <c s="31" t="s">
        <v>132</v>
      </c>
      <c s="32">
        <v>1180</v>
      </c>
      <c s="33">
        <v>0</v>
      </c>
      <c s="33">
        <f>ROUND(ROUND(H239,2)*ROUND(G239,3),2)</f>
      </c>
      <c r="O239">
        <f>(I239*21)/100</f>
      </c>
      <c t="s">
        <v>23</v>
      </c>
    </row>
    <row r="240" spans="1:5" ht="12.75">
      <c r="A240" s="34" t="s">
        <v>50</v>
      </c>
      <c r="E240" s="35" t="s">
        <v>47</v>
      </c>
    </row>
    <row r="241" spans="1:5" ht="216.75">
      <c r="A241" s="36" t="s">
        <v>51</v>
      </c>
      <c r="E241" s="37" t="s">
        <v>478</v>
      </c>
    </row>
    <row r="242" spans="1:5" ht="89.25">
      <c r="A242" t="s">
        <v>53</v>
      </c>
      <c r="E242" s="35" t="s">
        <v>474</v>
      </c>
    </row>
    <row r="243" spans="1:16" ht="12.75">
      <c r="A243" s="25" t="s">
        <v>45</v>
      </c>
      <c s="29" t="s">
        <v>479</v>
      </c>
      <c s="29" t="s">
        <v>480</v>
      </c>
      <c s="25" t="s">
        <v>47</v>
      </c>
      <c s="30" t="s">
        <v>481</v>
      </c>
      <c s="31" t="s">
        <v>274</v>
      </c>
      <c s="32">
        <v>116</v>
      </c>
      <c s="33">
        <v>0</v>
      </c>
      <c s="33">
        <f>ROUND(ROUND(H243,2)*ROUND(G243,3),2)</f>
      </c>
      <c r="O243">
        <f>(I243*21)/100</f>
      </c>
      <c t="s">
        <v>23</v>
      </c>
    </row>
    <row r="244" spans="1:5" ht="12.75">
      <c r="A244" s="34" t="s">
        <v>50</v>
      </c>
      <c r="E244" s="35" t="s">
        <v>47</v>
      </c>
    </row>
    <row r="245" spans="1:5" ht="76.5">
      <c r="A245" s="36" t="s">
        <v>51</v>
      </c>
      <c r="E245" s="37" t="s">
        <v>482</v>
      </c>
    </row>
    <row r="246" spans="1:5" ht="153">
      <c r="A246" t="s">
        <v>53</v>
      </c>
      <c r="E246" s="35" t="s">
        <v>483</v>
      </c>
    </row>
    <row r="247" spans="1:16" ht="12.75">
      <c r="A247" s="25" t="s">
        <v>45</v>
      </c>
      <c s="29" t="s">
        <v>484</v>
      </c>
      <c s="29" t="s">
        <v>485</v>
      </c>
      <c s="25" t="s">
        <v>47</v>
      </c>
      <c s="30" t="s">
        <v>486</v>
      </c>
      <c s="31" t="s">
        <v>274</v>
      </c>
      <c s="32">
        <v>58</v>
      </c>
      <c s="33">
        <v>0</v>
      </c>
      <c s="33">
        <f>ROUND(ROUND(H247,2)*ROUND(G247,3),2)</f>
      </c>
      <c r="O247">
        <f>(I247*21)/100</f>
      </c>
      <c t="s">
        <v>23</v>
      </c>
    </row>
    <row r="248" spans="1:5" ht="12.75">
      <c r="A248" s="34" t="s">
        <v>50</v>
      </c>
      <c r="E248" s="35" t="s">
        <v>47</v>
      </c>
    </row>
    <row r="249" spans="1:5" ht="63.75">
      <c r="A249" s="36" t="s">
        <v>51</v>
      </c>
      <c r="E249" s="37" t="s">
        <v>487</v>
      </c>
    </row>
    <row r="250" spans="1:5" ht="153">
      <c r="A250" t="s">
        <v>53</v>
      </c>
      <c r="E250" s="35" t="s">
        <v>488</v>
      </c>
    </row>
    <row r="251" spans="1:18" ht="12.75" customHeight="1">
      <c r="A251" s="6" t="s">
        <v>43</v>
      </c>
      <c s="6"/>
      <c s="40" t="s">
        <v>22</v>
      </c>
      <c s="6"/>
      <c s="27" t="s">
        <v>489</v>
      </c>
      <c s="6"/>
      <c s="6"/>
      <c s="6"/>
      <c s="41">
        <f>0+Q251</f>
      </c>
      <c r="O251">
        <f>0+R251</f>
      </c>
      <c r="Q251">
        <f>0+I252+I256+I260+I264+I268+I272+I276</f>
      </c>
      <c>
        <f>0+O252+O256+O260+O264+O268+O272+O276</f>
      </c>
    </row>
    <row r="252" spans="1:16" ht="12.75">
      <c r="A252" s="25" t="s">
        <v>45</v>
      </c>
      <c s="29" t="s">
        <v>490</v>
      </c>
      <c s="29" t="s">
        <v>491</v>
      </c>
      <c s="25" t="s">
        <v>47</v>
      </c>
      <c s="30" t="s">
        <v>492</v>
      </c>
      <c s="31" t="s">
        <v>493</v>
      </c>
      <c s="32">
        <v>504</v>
      </c>
      <c s="33">
        <v>0</v>
      </c>
      <c s="33">
        <f>ROUND(ROUND(H252,2)*ROUND(G252,3),2)</f>
      </c>
      <c r="O252">
        <f>(I252*21)/100</f>
      </c>
      <c t="s">
        <v>23</v>
      </c>
    </row>
    <row r="253" spans="1:5" ht="12.75">
      <c r="A253" s="34" t="s">
        <v>50</v>
      </c>
      <c r="E253" s="35" t="s">
        <v>47</v>
      </c>
    </row>
    <row r="254" spans="1:5" ht="127.5">
      <c r="A254" s="36" t="s">
        <v>51</v>
      </c>
      <c r="E254" s="37" t="s">
        <v>494</v>
      </c>
    </row>
    <row r="255" spans="1:5" ht="63.75">
      <c r="A255" t="s">
        <v>53</v>
      </c>
      <c r="E255" s="35" t="s">
        <v>495</v>
      </c>
    </row>
    <row r="256" spans="1:16" ht="12.75">
      <c r="A256" s="25" t="s">
        <v>45</v>
      </c>
      <c s="29" t="s">
        <v>496</v>
      </c>
      <c s="29" t="s">
        <v>497</v>
      </c>
      <c s="25" t="s">
        <v>47</v>
      </c>
      <c s="30" t="s">
        <v>498</v>
      </c>
      <c s="31" t="s">
        <v>244</v>
      </c>
      <c s="32">
        <v>42.578</v>
      </c>
      <c s="33">
        <v>0</v>
      </c>
      <c s="33">
        <f>ROUND(ROUND(H256,2)*ROUND(G256,3),2)</f>
      </c>
      <c r="O256">
        <f>(I256*21)/100</f>
      </c>
      <c t="s">
        <v>23</v>
      </c>
    </row>
    <row r="257" spans="1:5" ht="12.75">
      <c r="A257" s="34" t="s">
        <v>50</v>
      </c>
      <c r="E257" s="35" t="s">
        <v>47</v>
      </c>
    </row>
    <row r="258" spans="1:5" ht="51">
      <c r="A258" s="36" t="s">
        <v>51</v>
      </c>
      <c r="E258" s="37" t="s">
        <v>499</v>
      </c>
    </row>
    <row r="259" spans="1:5" ht="395.25">
      <c r="A259" t="s">
        <v>53</v>
      </c>
      <c r="E259" s="35" t="s">
        <v>500</v>
      </c>
    </row>
    <row r="260" spans="1:16" ht="12.75">
      <c r="A260" s="25" t="s">
        <v>45</v>
      </c>
      <c s="29" t="s">
        <v>501</v>
      </c>
      <c s="29" t="s">
        <v>502</v>
      </c>
      <c s="25" t="s">
        <v>47</v>
      </c>
      <c s="30" t="s">
        <v>503</v>
      </c>
      <c s="31" t="s">
        <v>249</v>
      </c>
      <c s="32">
        <v>7.026</v>
      </c>
      <c s="33">
        <v>0</v>
      </c>
      <c s="33">
        <f>ROUND(ROUND(H260,2)*ROUND(G260,3),2)</f>
      </c>
      <c r="O260">
        <f>(I260*21)/100</f>
      </c>
      <c t="s">
        <v>23</v>
      </c>
    </row>
    <row r="261" spans="1:5" ht="12.75">
      <c r="A261" s="34" t="s">
        <v>50</v>
      </c>
      <c r="E261" s="35" t="s">
        <v>47</v>
      </c>
    </row>
    <row r="262" spans="1:5" ht="12.75">
      <c r="A262" s="36" t="s">
        <v>51</v>
      </c>
      <c r="E262" s="37" t="s">
        <v>504</v>
      </c>
    </row>
    <row r="263" spans="1:5" ht="293.25">
      <c r="A263" t="s">
        <v>53</v>
      </c>
      <c r="E263" s="35" t="s">
        <v>505</v>
      </c>
    </row>
    <row r="264" spans="1:16" ht="25.5">
      <c r="A264" s="25" t="s">
        <v>45</v>
      </c>
      <c s="29" t="s">
        <v>506</v>
      </c>
      <c s="29" t="s">
        <v>507</v>
      </c>
      <c s="25" t="s">
        <v>47</v>
      </c>
      <c s="30" t="s">
        <v>508</v>
      </c>
      <c s="31" t="s">
        <v>244</v>
      </c>
      <c s="32">
        <v>13</v>
      </c>
      <c s="33">
        <v>0</v>
      </c>
      <c s="33">
        <f>ROUND(ROUND(H264,2)*ROUND(G264,3),2)</f>
      </c>
      <c r="O264">
        <f>(I264*21)/100</f>
      </c>
      <c t="s">
        <v>23</v>
      </c>
    </row>
    <row r="265" spans="1:5" ht="12.75">
      <c r="A265" s="34" t="s">
        <v>50</v>
      </c>
      <c r="E265" s="35" t="s">
        <v>47</v>
      </c>
    </row>
    <row r="266" spans="1:5" ht="25.5">
      <c r="A266" s="36" t="s">
        <v>51</v>
      </c>
      <c r="E266" s="37" t="s">
        <v>509</v>
      </c>
    </row>
    <row r="267" spans="1:5" ht="51">
      <c r="A267" t="s">
        <v>53</v>
      </c>
      <c r="E267" s="35" t="s">
        <v>510</v>
      </c>
    </row>
    <row r="268" spans="1:16" ht="12.75">
      <c r="A268" s="25" t="s">
        <v>45</v>
      </c>
      <c s="29" t="s">
        <v>511</v>
      </c>
      <c s="29" t="s">
        <v>512</v>
      </c>
      <c s="25" t="s">
        <v>47</v>
      </c>
      <c s="30" t="s">
        <v>513</v>
      </c>
      <c s="31" t="s">
        <v>244</v>
      </c>
      <c s="32">
        <v>27.5</v>
      </c>
      <c s="33">
        <v>0</v>
      </c>
      <c s="33">
        <f>ROUND(ROUND(H268,2)*ROUND(G268,3),2)</f>
      </c>
      <c r="O268">
        <f>(I268*21)/100</f>
      </c>
      <c t="s">
        <v>23</v>
      </c>
    </row>
    <row r="269" spans="1:5" ht="12.75">
      <c r="A269" s="34" t="s">
        <v>50</v>
      </c>
      <c r="E269" s="35" t="s">
        <v>47</v>
      </c>
    </row>
    <row r="270" spans="1:5" ht="38.25">
      <c r="A270" s="36" t="s">
        <v>51</v>
      </c>
      <c r="E270" s="37" t="s">
        <v>514</v>
      </c>
    </row>
    <row r="271" spans="1:5" ht="395.25">
      <c r="A271" t="s">
        <v>53</v>
      </c>
      <c r="E271" s="35" t="s">
        <v>500</v>
      </c>
    </row>
    <row r="272" spans="1:16" ht="12.75">
      <c r="A272" s="25" t="s">
        <v>45</v>
      </c>
      <c s="29" t="s">
        <v>515</v>
      </c>
      <c s="29" t="s">
        <v>516</v>
      </c>
      <c s="25" t="s">
        <v>47</v>
      </c>
      <c s="30" t="s">
        <v>517</v>
      </c>
      <c s="31" t="s">
        <v>249</v>
      </c>
      <c s="32">
        <v>4.125</v>
      </c>
      <c s="33">
        <v>0</v>
      </c>
      <c s="33">
        <f>ROUND(ROUND(H272,2)*ROUND(G272,3),2)</f>
      </c>
      <c r="O272">
        <f>(I272*21)/100</f>
      </c>
      <c t="s">
        <v>23</v>
      </c>
    </row>
    <row r="273" spans="1:5" ht="12.75">
      <c r="A273" s="34" t="s">
        <v>50</v>
      </c>
      <c r="E273" s="35" t="s">
        <v>47</v>
      </c>
    </row>
    <row r="274" spans="1:5" ht="12.75">
      <c r="A274" s="36" t="s">
        <v>51</v>
      </c>
      <c r="E274" s="37" t="s">
        <v>518</v>
      </c>
    </row>
    <row r="275" spans="1:5" ht="293.25">
      <c r="A275" t="s">
        <v>53</v>
      </c>
      <c r="E275" s="35" t="s">
        <v>505</v>
      </c>
    </row>
    <row r="276" spans="1:16" ht="12.75">
      <c r="A276" s="25" t="s">
        <v>45</v>
      </c>
      <c s="29" t="s">
        <v>519</v>
      </c>
      <c s="29" t="s">
        <v>520</v>
      </c>
      <c s="25" t="s">
        <v>47</v>
      </c>
      <c s="30" t="s">
        <v>521</v>
      </c>
      <c s="31" t="s">
        <v>244</v>
      </c>
      <c s="32">
        <v>2.64</v>
      </c>
      <c s="33">
        <v>0</v>
      </c>
      <c s="33">
        <f>ROUND(ROUND(H276,2)*ROUND(G276,3),2)</f>
      </c>
      <c r="O276">
        <f>(I276*21)/100</f>
      </c>
      <c t="s">
        <v>23</v>
      </c>
    </row>
    <row r="277" spans="1:5" ht="12.75">
      <c r="A277" s="34" t="s">
        <v>50</v>
      </c>
      <c r="E277" s="35" t="s">
        <v>47</v>
      </c>
    </row>
    <row r="278" spans="1:5" ht="25.5">
      <c r="A278" s="36" t="s">
        <v>51</v>
      </c>
      <c r="E278" s="37" t="s">
        <v>522</v>
      </c>
    </row>
    <row r="279" spans="1:5" ht="102">
      <c r="A279" t="s">
        <v>53</v>
      </c>
      <c r="E279" s="35" t="s">
        <v>523</v>
      </c>
    </row>
    <row r="280" spans="1:18" ht="12.75" customHeight="1">
      <c r="A280" s="6" t="s">
        <v>43</v>
      </c>
      <c s="6"/>
      <c s="40" t="s">
        <v>33</v>
      </c>
      <c s="6"/>
      <c s="27" t="s">
        <v>524</v>
      </c>
      <c s="6"/>
      <c s="6"/>
      <c s="6"/>
      <c s="41">
        <f>0+Q280</f>
      </c>
      <c r="O280">
        <f>0+R280</f>
      </c>
      <c r="Q280">
        <f>0+I281+I285+I289+I293+I297+I301+I305+I309+I313+I317+I321+I325+I329+I333+I337+I341+I345+I349+I353+I357+I361+I365</f>
      </c>
      <c>
        <f>0+O281+O285+O289+O293+O297+O301+O305+O309+O313+O317+O321+O325+O329+O333+O337+O341+O345+O349+O353+O357+O361+O365</f>
      </c>
    </row>
    <row r="281" spans="1:16" ht="12.75">
      <c r="A281" s="25" t="s">
        <v>45</v>
      </c>
      <c s="29" t="s">
        <v>525</v>
      </c>
      <c s="29" t="s">
        <v>526</v>
      </c>
      <c s="25" t="s">
        <v>47</v>
      </c>
      <c s="30" t="s">
        <v>527</v>
      </c>
      <c s="31" t="s">
        <v>244</v>
      </c>
      <c s="32">
        <v>20.78</v>
      </c>
      <c s="33">
        <v>0</v>
      </c>
      <c s="33">
        <f>ROUND(ROUND(H281,2)*ROUND(G281,3),2)</f>
      </c>
      <c r="O281">
        <f>(I281*21)/100</f>
      </c>
      <c t="s">
        <v>23</v>
      </c>
    </row>
    <row r="282" spans="1:5" ht="12.75">
      <c r="A282" s="34" t="s">
        <v>50</v>
      </c>
      <c r="E282" s="35" t="s">
        <v>47</v>
      </c>
    </row>
    <row r="283" spans="1:5" ht="25.5">
      <c r="A283" s="36" t="s">
        <v>51</v>
      </c>
      <c r="E283" s="37" t="s">
        <v>528</v>
      </c>
    </row>
    <row r="284" spans="1:5" ht="395.25">
      <c r="A284" t="s">
        <v>53</v>
      </c>
      <c r="E284" s="35" t="s">
        <v>500</v>
      </c>
    </row>
    <row r="285" spans="1:16" ht="12.75">
      <c r="A285" s="25" t="s">
        <v>45</v>
      </c>
      <c s="29" t="s">
        <v>529</v>
      </c>
      <c s="29" t="s">
        <v>530</v>
      </c>
      <c s="25" t="s">
        <v>47</v>
      </c>
      <c s="30" t="s">
        <v>531</v>
      </c>
      <c s="31" t="s">
        <v>249</v>
      </c>
      <c s="32">
        <v>3.533</v>
      </c>
      <c s="33">
        <v>0</v>
      </c>
      <c s="33">
        <f>ROUND(ROUND(H285,2)*ROUND(G285,3),2)</f>
      </c>
      <c r="O285">
        <f>(I285*21)/100</f>
      </c>
      <c t="s">
        <v>23</v>
      </c>
    </row>
    <row r="286" spans="1:5" ht="12.75">
      <c r="A286" s="34" t="s">
        <v>50</v>
      </c>
      <c r="E286" s="35" t="s">
        <v>47</v>
      </c>
    </row>
    <row r="287" spans="1:5" ht="12.75">
      <c r="A287" s="36" t="s">
        <v>51</v>
      </c>
      <c r="E287" s="37" t="s">
        <v>532</v>
      </c>
    </row>
    <row r="288" spans="1:5" ht="293.25">
      <c r="A288" t="s">
        <v>53</v>
      </c>
      <c r="E288" s="35" t="s">
        <v>505</v>
      </c>
    </row>
    <row r="289" spans="1:16" ht="12.75">
      <c r="A289" s="25" t="s">
        <v>45</v>
      </c>
      <c s="29" t="s">
        <v>533</v>
      </c>
      <c s="29" t="s">
        <v>534</v>
      </c>
      <c s="25" t="s">
        <v>47</v>
      </c>
      <c s="30" t="s">
        <v>535</v>
      </c>
      <c s="31" t="s">
        <v>244</v>
      </c>
      <c s="32">
        <v>17.16</v>
      </c>
      <c s="33">
        <v>0</v>
      </c>
      <c s="33">
        <f>ROUND(ROUND(H289,2)*ROUND(G289,3),2)</f>
      </c>
      <c r="O289">
        <f>(I289*21)/100</f>
      </c>
      <c t="s">
        <v>23</v>
      </c>
    </row>
    <row r="290" spans="1:5" ht="12.75">
      <c r="A290" s="34" t="s">
        <v>50</v>
      </c>
      <c r="E290" s="35" t="s">
        <v>47</v>
      </c>
    </row>
    <row r="291" spans="1:5" ht="25.5">
      <c r="A291" s="36" t="s">
        <v>51</v>
      </c>
      <c r="E291" s="37" t="s">
        <v>536</v>
      </c>
    </row>
    <row r="292" spans="1:5" ht="395.25">
      <c r="A292" t="s">
        <v>53</v>
      </c>
      <c r="E292" s="35" t="s">
        <v>500</v>
      </c>
    </row>
    <row r="293" spans="1:16" ht="12.75">
      <c r="A293" s="25" t="s">
        <v>45</v>
      </c>
      <c s="29" t="s">
        <v>537</v>
      </c>
      <c s="29" t="s">
        <v>538</v>
      </c>
      <c s="25" t="s">
        <v>47</v>
      </c>
      <c s="30" t="s">
        <v>539</v>
      </c>
      <c s="31" t="s">
        <v>249</v>
      </c>
      <c s="32">
        <v>6.354</v>
      </c>
      <c s="33">
        <v>0</v>
      </c>
      <c s="33">
        <f>ROUND(ROUND(H293,2)*ROUND(G293,3),2)</f>
      </c>
      <c r="O293">
        <f>(I293*21)/100</f>
      </c>
      <c t="s">
        <v>23</v>
      </c>
    </row>
    <row r="294" spans="1:5" ht="12.75">
      <c r="A294" s="34" t="s">
        <v>50</v>
      </c>
      <c r="E294" s="35" t="s">
        <v>47</v>
      </c>
    </row>
    <row r="295" spans="1:5" ht="25.5">
      <c r="A295" s="36" t="s">
        <v>51</v>
      </c>
      <c r="E295" s="37" t="s">
        <v>540</v>
      </c>
    </row>
    <row r="296" spans="1:5" ht="293.25">
      <c r="A296" t="s">
        <v>53</v>
      </c>
      <c r="E296" s="35" t="s">
        <v>505</v>
      </c>
    </row>
    <row r="297" spans="1:16" ht="12.75">
      <c r="A297" s="25" t="s">
        <v>45</v>
      </c>
      <c s="29" t="s">
        <v>541</v>
      </c>
      <c s="29" t="s">
        <v>542</v>
      </c>
      <c s="25" t="s">
        <v>47</v>
      </c>
      <c s="30" t="s">
        <v>543</v>
      </c>
      <c s="31" t="s">
        <v>132</v>
      </c>
      <c s="32">
        <v>18</v>
      </c>
      <c s="33">
        <v>0</v>
      </c>
      <c s="33">
        <f>ROUND(ROUND(H297,2)*ROUND(G297,3),2)</f>
      </c>
      <c r="O297">
        <f>(I297*21)/100</f>
      </c>
      <c t="s">
        <v>23</v>
      </c>
    </row>
    <row r="298" spans="1:5" ht="12.75">
      <c r="A298" s="34" t="s">
        <v>50</v>
      </c>
      <c r="E298" s="35" t="s">
        <v>47</v>
      </c>
    </row>
    <row r="299" spans="1:5" ht="25.5">
      <c r="A299" s="36" t="s">
        <v>51</v>
      </c>
      <c r="E299" s="37" t="s">
        <v>544</v>
      </c>
    </row>
    <row r="300" spans="1:5" ht="89.25">
      <c r="A300" t="s">
        <v>53</v>
      </c>
      <c r="E300" s="35" t="s">
        <v>545</v>
      </c>
    </row>
    <row r="301" spans="1:16" ht="12.75">
      <c r="A301" s="25" t="s">
        <v>45</v>
      </c>
      <c s="29" t="s">
        <v>546</v>
      </c>
      <c s="29" t="s">
        <v>547</v>
      </c>
      <c s="25" t="s">
        <v>47</v>
      </c>
      <c s="30" t="s">
        <v>548</v>
      </c>
      <c s="31" t="s">
        <v>244</v>
      </c>
      <c s="32">
        <v>4.95</v>
      </c>
      <c s="33">
        <v>0</v>
      </c>
      <c s="33">
        <f>ROUND(ROUND(H301,2)*ROUND(G301,3),2)</f>
      </c>
      <c r="O301">
        <f>(I301*21)/100</f>
      </c>
      <c t="s">
        <v>23</v>
      </c>
    </row>
    <row r="302" spans="1:5" ht="12.75">
      <c r="A302" s="34" t="s">
        <v>50</v>
      </c>
      <c r="E302" s="35" t="s">
        <v>47</v>
      </c>
    </row>
    <row r="303" spans="1:5" ht="38.25">
      <c r="A303" s="36" t="s">
        <v>51</v>
      </c>
      <c r="E303" s="37" t="s">
        <v>549</v>
      </c>
    </row>
    <row r="304" spans="1:5" ht="76.5">
      <c r="A304" t="s">
        <v>53</v>
      </c>
      <c r="E304" s="35" t="s">
        <v>550</v>
      </c>
    </row>
    <row r="305" spans="1:16" ht="12.75">
      <c r="A305" s="25" t="s">
        <v>45</v>
      </c>
      <c s="29" t="s">
        <v>551</v>
      </c>
      <c s="29" t="s">
        <v>552</v>
      </c>
      <c s="25" t="s">
        <v>47</v>
      </c>
      <c s="30" t="s">
        <v>553</v>
      </c>
      <c s="31" t="s">
        <v>118</v>
      </c>
      <c s="32">
        <v>22.995</v>
      </c>
      <c s="33">
        <v>0</v>
      </c>
      <c s="33">
        <f>ROUND(ROUND(H305,2)*ROUND(G305,3),2)</f>
      </c>
      <c r="O305">
        <f>(I305*21)/100</f>
      </c>
      <c t="s">
        <v>23</v>
      </c>
    </row>
    <row r="306" spans="1:5" ht="12.75">
      <c r="A306" s="34" t="s">
        <v>50</v>
      </c>
      <c r="E306" s="35" t="s">
        <v>47</v>
      </c>
    </row>
    <row r="307" spans="1:5" ht="38.25">
      <c r="A307" s="36" t="s">
        <v>51</v>
      </c>
      <c r="E307" s="37" t="s">
        <v>554</v>
      </c>
    </row>
    <row r="308" spans="1:5" ht="89.25">
      <c r="A308" t="s">
        <v>53</v>
      </c>
      <c r="E308" s="35" t="s">
        <v>555</v>
      </c>
    </row>
    <row r="309" spans="1:16" ht="12.75">
      <c r="A309" s="25" t="s">
        <v>45</v>
      </c>
      <c s="29" t="s">
        <v>556</v>
      </c>
      <c s="29" t="s">
        <v>557</v>
      </c>
      <c s="25" t="s">
        <v>47</v>
      </c>
      <c s="30" t="s">
        <v>558</v>
      </c>
      <c s="31" t="s">
        <v>244</v>
      </c>
      <c s="32">
        <v>13.449</v>
      </c>
      <c s="33">
        <v>0</v>
      </c>
      <c s="33">
        <f>ROUND(ROUND(H309,2)*ROUND(G309,3),2)</f>
      </c>
      <c r="O309">
        <f>(I309*21)/100</f>
      </c>
      <c t="s">
        <v>23</v>
      </c>
    </row>
    <row r="310" spans="1:5" ht="12.75">
      <c r="A310" s="34" t="s">
        <v>50</v>
      </c>
      <c r="E310" s="35" t="s">
        <v>47</v>
      </c>
    </row>
    <row r="311" spans="1:5" ht="63.75">
      <c r="A311" s="36" t="s">
        <v>51</v>
      </c>
      <c r="E311" s="37" t="s">
        <v>559</v>
      </c>
    </row>
    <row r="312" spans="1:5" ht="395.25">
      <c r="A312" t="s">
        <v>53</v>
      </c>
      <c r="E312" s="35" t="s">
        <v>560</v>
      </c>
    </row>
    <row r="313" spans="1:16" ht="12.75">
      <c r="A313" s="25" t="s">
        <v>45</v>
      </c>
      <c s="29" t="s">
        <v>561</v>
      </c>
      <c s="29" t="s">
        <v>562</v>
      </c>
      <c s="25" t="s">
        <v>47</v>
      </c>
      <c s="30" t="s">
        <v>563</v>
      </c>
      <c s="31" t="s">
        <v>244</v>
      </c>
      <c s="32">
        <v>75.406</v>
      </c>
      <c s="33">
        <v>0</v>
      </c>
      <c s="33">
        <f>ROUND(ROUND(H313,2)*ROUND(G313,3),2)</f>
      </c>
      <c r="O313">
        <f>(I313*21)/100</f>
      </c>
      <c t="s">
        <v>23</v>
      </c>
    </row>
    <row r="314" spans="1:5" ht="12.75">
      <c r="A314" s="34" t="s">
        <v>50</v>
      </c>
      <c r="E314" s="35" t="s">
        <v>47</v>
      </c>
    </row>
    <row r="315" spans="1:5" ht="102">
      <c r="A315" s="36" t="s">
        <v>51</v>
      </c>
      <c r="E315" s="37" t="s">
        <v>564</v>
      </c>
    </row>
    <row r="316" spans="1:5" ht="395.25">
      <c r="A316" t="s">
        <v>53</v>
      </c>
      <c r="E316" s="35" t="s">
        <v>560</v>
      </c>
    </row>
    <row r="317" spans="1:16" ht="12.75">
      <c r="A317" s="25" t="s">
        <v>45</v>
      </c>
      <c s="29" t="s">
        <v>565</v>
      </c>
      <c s="29" t="s">
        <v>566</v>
      </c>
      <c s="25" t="s">
        <v>47</v>
      </c>
      <c s="30" t="s">
        <v>567</v>
      </c>
      <c s="31" t="s">
        <v>244</v>
      </c>
      <c s="32">
        <v>7.8</v>
      </c>
      <c s="33">
        <v>0</v>
      </c>
      <c s="33">
        <f>ROUND(ROUND(H317,2)*ROUND(G317,3),2)</f>
      </c>
      <c r="O317">
        <f>(I317*21)/100</f>
      </c>
      <c t="s">
        <v>23</v>
      </c>
    </row>
    <row r="318" spans="1:5" ht="12.75">
      <c r="A318" s="34" t="s">
        <v>50</v>
      </c>
      <c r="E318" s="35" t="s">
        <v>47</v>
      </c>
    </row>
    <row r="319" spans="1:5" ht="25.5">
      <c r="A319" s="36" t="s">
        <v>51</v>
      </c>
      <c r="E319" s="37" t="s">
        <v>568</v>
      </c>
    </row>
    <row r="320" spans="1:5" ht="76.5">
      <c r="A320" t="s">
        <v>53</v>
      </c>
      <c r="E320" s="35" t="s">
        <v>569</v>
      </c>
    </row>
    <row r="321" spans="1:16" ht="12.75">
      <c r="A321" s="25" t="s">
        <v>45</v>
      </c>
      <c s="29" t="s">
        <v>570</v>
      </c>
      <c s="29" t="s">
        <v>571</v>
      </c>
      <c s="25" t="s">
        <v>47</v>
      </c>
      <c s="30" t="s">
        <v>572</v>
      </c>
      <c s="31" t="s">
        <v>244</v>
      </c>
      <c s="32">
        <v>17.4</v>
      </c>
      <c s="33">
        <v>0</v>
      </c>
      <c s="33">
        <f>ROUND(ROUND(H321,2)*ROUND(G321,3),2)</f>
      </c>
      <c r="O321">
        <f>(I321*21)/100</f>
      </c>
      <c t="s">
        <v>23</v>
      </c>
    </row>
    <row r="322" spans="1:5" ht="12.75">
      <c r="A322" s="34" t="s">
        <v>50</v>
      </c>
      <c r="E322" s="35" t="s">
        <v>47</v>
      </c>
    </row>
    <row r="323" spans="1:5" ht="63.75">
      <c r="A323" s="36" t="s">
        <v>51</v>
      </c>
      <c r="E323" s="37" t="s">
        <v>573</v>
      </c>
    </row>
    <row r="324" spans="1:5" ht="76.5">
      <c r="A324" t="s">
        <v>53</v>
      </c>
      <c r="E324" s="35" t="s">
        <v>569</v>
      </c>
    </row>
    <row r="325" spans="1:16" ht="12.75">
      <c r="A325" s="25" t="s">
        <v>45</v>
      </c>
      <c s="29" t="s">
        <v>574</v>
      </c>
      <c s="29" t="s">
        <v>575</v>
      </c>
      <c s="25" t="s">
        <v>47</v>
      </c>
      <c s="30" t="s">
        <v>576</v>
      </c>
      <c s="31" t="s">
        <v>244</v>
      </c>
      <c s="32">
        <v>33.473</v>
      </c>
      <c s="33">
        <v>0</v>
      </c>
      <c s="33">
        <f>ROUND(ROUND(H325,2)*ROUND(G325,3),2)</f>
      </c>
      <c r="O325">
        <f>(I325*21)/100</f>
      </c>
      <c t="s">
        <v>23</v>
      </c>
    </row>
    <row r="326" spans="1:5" ht="12.75">
      <c r="A326" s="34" t="s">
        <v>50</v>
      </c>
      <c r="E326" s="35" t="s">
        <v>47</v>
      </c>
    </row>
    <row r="327" spans="1:5" ht="76.5">
      <c r="A327" s="36" t="s">
        <v>51</v>
      </c>
      <c r="E327" s="37" t="s">
        <v>577</v>
      </c>
    </row>
    <row r="328" spans="1:5" ht="63.75">
      <c r="A328" t="s">
        <v>53</v>
      </c>
      <c r="E328" s="35" t="s">
        <v>578</v>
      </c>
    </row>
    <row r="329" spans="1:16" ht="12.75">
      <c r="A329" s="25" t="s">
        <v>45</v>
      </c>
      <c s="29" t="s">
        <v>579</v>
      </c>
      <c s="29" t="s">
        <v>580</v>
      </c>
      <c s="25" t="s">
        <v>47</v>
      </c>
      <c s="30" t="s">
        <v>581</v>
      </c>
      <c s="31" t="s">
        <v>244</v>
      </c>
      <c s="32">
        <v>37.59</v>
      </c>
      <c s="33">
        <v>0</v>
      </c>
      <c s="33">
        <f>ROUND(ROUND(H329,2)*ROUND(G329,3),2)</f>
      </c>
      <c r="O329">
        <f>(I329*21)/100</f>
      </c>
      <c t="s">
        <v>23</v>
      </c>
    </row>
    <row r="330" spans="1:5" ht="12.75">
      <c r="A330" s="34" t="s">
        <v>50</v>
      </c>
      <c r="E330" s="35" t="s">
        <v>47</v>
      </c>
    </row>
    <row r="331" spans="1:5" ht="63.75">
      <c r="A331" s="36" t="s">
        <v>51</v>
      </c>
      <c r="E331" s="37" t="s">
        <v>582</v>
      </c>
    </row>
    <row r="332" spans="1:5" ht="395.25">
      <c r="A332" t="s">
        <v>53</v>
      </c>
      <c r="E332" s="35" t="s">
        <v>500</v>
      </c>
    </row>
    <row r="333" spans="1:16" ht="12.75">
      <c r="A333" s="25" t="s">
        <v>45</v>
      </c>
      <c s="29" t="s">
        <v>583</v>
      </c>
      <c s="29" t="s">
        <v>584</v>
      </c>
      <c s="25" t="s">
        <v>47</v>
      </c>
      <c s="30" t="s">
        <v>585</v>
      </c>
      <c s="31" t="s">
        <v>249</v>
      </c>
      <c s="32">
        <v>3.08</v>
      </c>
      <c s="33">
        <v>0</v>
      </c>
      <c s="33">
        <f>ROUND(ROUND(H333,2)*ROUND(G333,3),2)</f>
      </c>
      <c r="O333">
        <f>(I333*21)/100</f>
      </c>
      <c t="s">
        <v>23</v>
      </c>
    </row>
    <row r="334" spans="1:5" ht="12.75">
      <c r="A334" s="34" t="s">
        <v>50</v>
      </c>
      <c r="E334" s="35" t="s">
        <v>47</v>
      </c>
    </row>
    <row r="335" spans="1:5" ht="12.75">
      <c r="A335" s="36" t="s">
        <v>51</v>
      </c>
      <c r="E335" s="37" t="s">
        <v>586</v>
      </c>
    </row>
    <row r="336" spans="1:5" ht="293.25">
      <c r="A336" t="s">
        <v>53</v>
      </c>
      <c r="E336" s="35" t="s">
        <v>505</v>
      </c>
    </row>
    <row r="337" spans="1:16" ht="12.75">
      <c r="A337" s="25" t="s">
        <v>45</v>
      </c>
      <c s="29" t="s">
        <v>587</v>
      </c>
      <c s="29" t="s">
        <v>588</v>
      </c>
      <c s="25" t="s">
        <v>47</v>
      </c>
      <c s="30" t="s">
        <v>589</v>
      </c>
      <c s="31" t="s">
        <v>249</v>
      </c>
      <c s="32">
        <v>2.975</v>
      </c>
      <c s="33">
        <v>0</v>
      </c>
      <c s="33">
        <f>ROUND(ROUND(H337,2)*ROUND(G337,3),2)</f>
      </c>
      <c r="O337">
        <f>(I337*21)/100</f>
      </c>
      <c t="s">
        <v>23</v>
      </c>
    </row>
    <row r="338" spans="1:5" ht="12.75">
      <c r="A338" s="34" t="s">
        <v>50</v>
      </c>
      <c r="E338" s="35" t="s">
        <v>47</v>
      </c>
    </row>
    <row r="339" spans="1:5" ht="12.75">
      <c r="A339" s="36" t="s">
        <v>51</v>
      </c>
      <c r="E339" s="37" t="s">
        <v>590</v>
      </c>
    </row>
    <row r="340" spans="1:5" ht="293.25">
      <c r="A340" t="s">
        <v>53</v>
      </c>
      <c r="E340" s="35" t="s">
        <v>505</v>
      </c>
    </row>
    <row r="341" spans="1:16" ht="12.75">
      <c r="A341" s="25" t="s">
        <v>45</v>
      </c>
      <c s="29" t="s">
        <v>591</v>
      </c>
      <c s="29" t="s">
        <v>592</v>
      </c>
      <c s="25" t="s">
        <v>47</v>
      </c>
      <c s="30" t="s">
        <v>593</v>
      </c>
      <c s="31" t="s">
        <v>244</v>
      </c>
      <c s="32">
        <v>2.34</v>
      </c>
      <c s="33">
        <v>0</v>
      </c>
      <c s="33">
        <f>ROUND(ROUND(H341,2)*ROUND(G341,3),2)</f>
      </c>
      <c r="O341">
        <f>(I341*21)/100</f>
      </c>
      <c t="s">
        <v>23</v>
      </c>
    </row>
    <row r="342" spans="1:5" ht="12.75">
      <c r="A342" s="34" t="s">
        <v>50</v>
      </c>
      <c r="E342" s="35" t="s">
        <v>47</v>
      </c>
    </row>
    <row r="343" spans="1:5" ht="63.75">
      <c r="A343" s="36" t="s">
        <v>51</v>
      </c>
      <c r="E343" s="37" t="s">
        <v>594</v>
      </c>
    </row>
    <row r="344" spans="1:5" ht="63.75">
      <c r="A344" t="s">
        <v>53</v>
      </c>
      <c r="E344" s="35" t="s">
        <v>595</v>
      </c>
    </row>
    <row r="345" spans="1:16" ht="12.75">
      <c r="A345" s="25" t="s">
        <v>45</v>
      </c>
      <c s="29" t="s">
        <v>596</v>
      </c>
      <c s="29" t="s">
        <v>597</v>
      </c>
      <c s="25" t="s">
        <v>47</v>
      </c>
      <c s="30" t="s">
        <v>598</v>
      </c>
      <c s="31" t="s">
        <v>244</v>
      </c>
      <c s="32">
        <v>44.231</v>
      </c>
      <c s="33">
        <v>0</v>
      </c>
      <c s="33">
        <f>ROUND(ROUND(H345,2)*ROUND(G345,3),2)</f>
      </c>
      <c r="O345">
        <f>(I345*21)/100</f>
      </c>
      <c t="s">
        <v>23</v>
      </c>
    </row>
    <row r="346" spans="1:5" ht="12.75">
      <c r="A346" s="34" t="s">
        <v>50</v>
      </c>
      <c r="E346" s="35" t="s">
        <v>47</v>
      </c>
    </row>
    <row r="347" spans="1:5" ht="63.75">
      <c r="A347" s="36" t="s">
        <v>51</v>
      </c>
      <c r="E347" s="37" t="s">
        <v>599</v>
      </c>
    </row>
    <row r="348" spans="1:5" ht="76.5">
      <c r="A348" t="s">
        <v>53</v>
      </c>
      <c r="E348" s="35" t="s">
        <v>569</v>
      </c>
    </row>
    <row r="349" spans="1:16" ht="12.75">
      <c r="A349" s="25" t="s">
        <v>45</v>
      </c>
      <c s="29" t="s">
        <v>600</v>
      </c>
      <c s="29" t="s">
        <v>601</v>
      </c>
      <c s="25" t="s">
        <v>47</v>
      </c>
      <c s="30" t="s">
        <v>602</v>
      </c>
      <c s="31" t="s">
        <v>244</v>
      </c>
      <c s="32">
        <v>26.8</v>
      </c>
      <c s="33">
        <v>0</v>
      </c>
      <c s="33">
        <f>ROUND(ROUND(H349,2)*ROUND(G349,3),2)</f>
      </c>
      <c r="O349">
        <f>(I349*21)/100</f>
      </c>
      <c t="s">
        <v>23</v>
      </c>
    </row>
    <row r="350" spans="1:5" ht="12.75">
      <c r="A350" s="34" t="s">
        <v>50</v>
      </c>
      <c r="E350" s="35" t="s">
        <v>47</v>
      </c>
    </row>
    <row r="351" spans="1:5" ht="38.25">
      <c r="A351" s="36" t="s">
        <v>51</v>
      </c>
      <c r="E351" s="37" t="s">
        <v>603</v>
      </c>
    </row>
    <row r="352" spans="1:5" ht="76.5">
      <c r="A352" t="s">
        <v>53</v>
      </c>
      <c r="E352" s="35" t="s">
        <v>604</v>
      </c>
    </row>
    <row r="353" spans="1:16" ht="12.75">
      <c r="A353" s="25" t="s">
        <v>45</v>
      </c>
      <c s="29" t="s">
        <v>605</v>
      </c>
      <c s="29" t="s">
        <v>606</v>
      </c>
      <c s="25" t="s">
        <v>47</v>
      </c>
      <c s="30" t="s">
        <v>607</v>
      </c>
      <c s="31" t="s">
        <v>244</v>
      </c>
      <c s="32">
        <v>60.05</v>
      </c>
      <c s="33">
        <v>0</v>
      </c>
      <c s="33">
        <f>ROUND(ROUND(H353,2)*ROUND(G353,3),2)</f>
      </c>
      <c r="O353">
        <f>(I353*21)/100</f>
      </c>
      <c t="s">
        <v>23</v>
      </c>
    </row>
    <row r="354" spans="1:5" ht="12.75">
      <c r="A354" s="34" t="s">
        <v>50</v>
      </c>
      <c r="E354" s="35" t="s">
        <v>47</v>
      </c>
    </row>
    <row r="355" spans="1:5" ht="51">
      <c r="A355" s="36" t="s">
        <v>51</v>
      </c>
      <c r="E355" s="37" t="s">
        <v>608</v>
      </c>
    </row>
    <row r="356" spans="1:5" ht="114.75">
      <c r="A356" t="s">
        <v>53</v>
      </c>
      <c r="E356" s="35" t="s">
        <v>609</v>
      </c>
    </row>
    <row r="357" spans="1:16" ht="12.75">
      <c r="A357" s="25" t="s">
        <v>45</v>
      </c>
      <c s="29" t="s">
        <v>610</v>
      </c>
      <c s="29" t="s">
        <v>611</v>
      </c>
      <c s="25" t="s">
        <v>47</v>
      </c>
      <c s="30" t="s">
        <v>612</v>
      </c>
      <c s="31" t="s">
        <v>244</v>
      </c>
      <c s="32">
        <v>65.626</v>
      </c>
      <c s="33">
        <v>0</v>
      </c>
      <c s="33">
        <f>ROUND(ROUND(H357,2)*ROUND(G357,3),2)</f>
      </c>
      <c r="O357">
        <f>(I357*21)/100</f>
      </c>
      <c t="s">
        <v>23</v>
      </c>
    </row>
    <row r="358" spans="1:5" ht="12.75">
      <c r="A358" s="34" t="s">
        <v>50</v>
      </c>
      <c r="E358" s="35" t="s">
        <v>47</v>
      </c>
    </row>
    <row r="359" spans="1:5" ht="63.75">
      <c r="A359" s="36" t="s">
        <v>51</v>
      </c>
      <c r="E359" s="37" t="s">
        <v>613</v>
      </c>
    </row>
    <row r="360" spans="1:5" ht="140.25">
      <c r="A360" t="s">
        <v>53</v>
      </c>
      <c r="E360" s="35" t="s">
        <v>614</v>
      </c>
    </row>
    <row r="361" spans="1:16" ht="12.75">
      <c r="A361" s="25" t="s">
        <v>45</v>
      </c>
      <c s="29" t="s">
        <v>615</v>
      </c>
      <c s="29" t="s">
        <v>616</v>
      </c>
      <c s="25" t="s">
        <v>47</v>
      </c>
      <c s="30" t="s">
        <v>617</v>
      </c>
      <c s="31" t="s">
        <v>244</v>
      </c>
      <c s="32">
        <v>5.2</v>
      </c>
      <c s="33">
        <v>0</v>
      </c>
      <c s="33">
        <f>ROUND(ROUND(H361,2)*ROUND(G361,3),2)</f>
      </c>
      <c r="O361">
        <f>(I361*21)/100</f>
      </c>
      <c t="s">
        <v>23</v>
      </c>
    </row>
    <row r="362" spans="1:5" ht="12.75">
      <c r="A362" s="34" t="s">
        <v>50</v>
      </c>
      <c r="E362" s="35" t="s">
        <v>47</v>
      </c>
    </row>
    <row r="363" spans="1:5" ht="51">
      <c r="A363" s="36" t="s">
        <v>51</v>
      </c>
      <c r="E363" s="37" t="s">
        <v>618</v>
      </c>
    </row>
    <row r="364" spans="1:5" ht="89.25">
      <c r="A364" t="s">
        <v>53</v>
      </c>
      <c r="E364" s="35" t="s">
        <v>619</v>
      </c>
    </row>
    <row r="365" spans="1:16" ht="12.75">
      <c r="A365" s="25" t="s">
        <v>45</v>
      </c>
      <c s="29" t="s">
        <v>620</v>
      </c>
      <c s="29" t="s">
        <v>621</v>
      </c>
      <c s="25" t="s">
        <v>47</v>
      </c>
      <c s="30" t="s">
        <v>622</v>
      </c>
      <c s="31" t="s">
        <v>244</v>
      </c>
      <c s="32">
        <v>25.18</v>
      </c>
      <c s="33">
        <v>0</v>
      </c>
      <c s="33">
        <f>ROUND(ROUND(H365,2)*ROUND(G365,3),2)</f>
      </c>
      <c r="O365">
        <f>(I365*21)/100</f>
      </c>
      <c t="s">
        <v>23</v>
      </c>
    </row>
    <row r="366" spans="1:5" ht="12.75">
      <c r="A366" s="34" t="s">
        <v>50</v>
      </c>
      <c r="E366" s="35" t="s">
        <v>47</v>
      </c>
    </row>
    <row r="367" spans="1:5" ht="76.5">
      <c r="A367" s="36" t="s">
        <v>51</v>
      </c>
      <c r="E367" s="37" t="s">
        <v>623</v>
      </c>
    </row>
    <row r="368" spans="1:5" ht="382.5">
      <c r="A368" t="s">
        <v>53</v>
      </c>
      <c r="E368" s="35" t="s">
        <v>624</v>
      </c>
    </row>
    <row r="369" spans="1:18" ht="12.75" customHeight="1">
      <c r="A369" s="6" t="s">
        <v>43</v>
      </c>
      <c s="6"/>
      <c s="40" t="s">
        <v>35</v>
      </c>
      <c s="6"/>
      <c s="27" t="s">
        <v>625</v>
      </c>
      <c s="6"/>
      <c s="6"/>
      <c s="6"/>
      <c s="41">
        <f>0+Q369</f>
      </c>
      <c r="O369">
        <f>0+R369</f>
      </c>
      <c r="Q369">
        <f>0+I370+I374+I378+I382+I386+I390+I394+I398+I402</f>
      </c>
      <c>
        <f>0+O370+O374+O378+O382+O386+O390+O394+O398+O402</f>
      </c>
    </row>
    <row r="370" spans="1:16" ht="25.5">
      <c r="A370" s="25" t="s">
        <v>45</v>
      </c>
      <c s="29" t="s">
        <v>626</v>
      </c>
      <c s="29" t="s">
        <v>627</v>
      </c>
      <c s="25" t="s">
        <v>47</v>
      </c>
      <c s="30" t="s">
        <v>628</v>
      </c>
      <c s="31" t="s">
        <v>274</v>
      </c>
      <c s="32">
        <v>35.66</v>
      </c>
      <c s="33">
        <v>0</v>
      </c>
      <c s="33">
        <f>ROUND(ROUND(H370,2)*ROUND(G370,3),2)</f>
      </c>
      <c r="O370">
        <f>(I370*21)/100</f>
      </c>
      <c t="s">
        <v>23</v>
      </c>
    </row>
    <row r="371" spans="1:5" ht="12.75">
      <c r="A371" s="34" t="s">
        <v>50</v>
      </c>
      <c r="E371" s="35" t="s">
        <v>47</v>
      </c>
    </row>
    <row r="372" spans="1:5" ht="38.25">
      <c r="A372" s="36" t="s">
        <v>51</v>
      </c>
      <c r="E372" s="37" t="s">
        <v>629</v>
      </c>
    </row>
    <row r="373" spans="1:5" ht="76.5">
      <c r="A373" t="s">
        <v>53</v>
      </c>
      <c r="E373" s="35" t="s">
        <v>630</v>
      </c>
    </row>
    <row r="374" spans="1:16" ht="12.75">
      <c r="A374" s="25" t="s">
        <v>45</v>
      </c>
      <c s="29" t="s">
        <v>631</v>
      </c>
      <c s="29" t="s">
        <v>632</v>
      </c>
      <c s="25" t="s">
        <v>47</v>
      </c>
      <c s="30" t="s">
        <v>633</v>
      </c>
      <c s="31" t="s">
        <v>244</v>
      </c>
      <c s="32">
        <v>77.451</v>
      </c>
      <c s="33">
        <v>0</v>
      </c>
      <c s="33">
        <f>ROUND(ROUND(H374,2)*ROUND(G374,3),2)</f>
      </c>
      <c r="O374">
        <f>(I374*21)/100</f>
      </c>
      <c t="s">
        <v>23</v>
      </c>
    </row>
    <row r="375" spans="1:5" ht="12.75">
      <c r="A375" s="34" t="s">
        <v>50</v>
      </c>
      <c r="E375" s="35" t="s">
        <v>47</v>
      </c>
    </row>
    <row r="376" spans="1:5" ht="76.5">
      <c r="A376" s="36" t="s">
        <v>51</v>
      </c>
      <c r="E376" s="37" t="s">
        <v>634</v>
      </c>
    </row>
    <row r="377" spans="1:5" ht="76.5">
      <c r="A377" t="s">
        <v>53</v>
      </c>
      <c r="E377" s="35" t="s">
        <v>630</v>
      </c>
    </row>
    <row r="378" spans="1:16" ht="12.75">
      <c r="A378" s="25" t="s">
        <v>45</v>
      </c>
      <c s="29" t="s">
        <v>635</v>
      </c>
      <c s="29" t="s">
        <v>636</v>
      </c>
      <c s="25" t="s">
        <v>47</v>
      </c>
      <c s="30" t="s">
        <v>637</v>
      </c>
      <c s="31" t="s">
        <v>274</v>
      </c>
      <c s="32">
        <v>26.1</v>
      </c>
      <c s="33">
        <v>0</v>
      </c>
      <c s="33">
        <f>ROUND(ROUND(H378,2)*ROUND(G378,3),2)</f>
      </c>
      <c r="O378">
        <f>(I378*21)/100</f>
      </c>
      <c t="s">
        <v>23</v>
      </c>
    </row>
    <row r="379" spans="1:5" ht="12.75">
      <c r="A379" s="34" t="s">
        <v>50</v>
      </c>
      <c r="E379" s="35" t="s">
        <v>47</v>
      </c>
    </row>
    <row r="380" spans="1:5" ht="25.5">
      <c r="A380" s="36" t="s">
        <v>51</v>
      </c>
      <c r="E380" s="37" t="s">
        <v>638</v>
      </c>
    </row>
    <row r="381" spans="1:5" ht="102">
      <c r="A381" t="s">
        <v>53</v>
      </c>
      <c r="E381" s="35" t="s">
        <v>639</v>
      </c>
    </row>
    <row r="382" spans="1:16" ht="12.75">
      <c r="A382" s="25" t="s">
        <v>45</v>
      </c>
      <c s="29" t="s">
        <v>640</v>
      </c>
      <c s="29" t="s">
        <v>641</v>
      </c>
      <c s="25" t="s">
        <v>47</v>
      </c>
      <c s="30" t="s">
        <v>642</v>
      </c>
      <c s="31" t="s">
        <v>274</v>
      </c>
      <c s="32">
        <v>161.4</v>
      </c>
      <c s="33">
        <v>0</v>
      </c>
      <c s="33">
        <f>ROUND(ROUND(H382,2)*ROUND(G382,3),2)</f>
      </c>
      <c r="O382">
        <f>(I382*21)/100</f>
      </c>
      <c t="s">
        <v>23</v>
      </c>
    </row>
    <row r="383" spans="1:5" ht="12.75">
      <c r="A383" s="34" t="s">
        <v>50</v>
      </c>
      <c r="E383" s="35" t="s">
        <v>47</v>
      </c>
    </row>
    <row r="384" spans="1:5" ht="12.75">
      <c r="A384" s="36" t="s">
        <v>51</v>
      </c>
      <c r="E384" s="37" t="s">
        <v>643</v>
      </c>
    </row>
    <row r="385" spans="1:5" ht="89.25">
      <c r="A385" t="s">
        <v>53</v>
      </c>
      <c r="E385" s="35" t="s">
        <v>276</v>
      </c>
    </row>
    <row r="386" spans="1:16" ht="12.75">
      <c r="A386" s="25" t="s">
        <v>45</v>
      </c>
      <c s="29" t="s">
        <v>644</v>
      </c>
      <c s="29" t="s">
        <v>645</v>
      </c>
      <c s="25" t="s">
        <v>47</v>
      </c>
      <c s="30" t="s">
        <v>646</v>
      </c>
      <c s="31" t="s">
        <v>274</v>
      </c>
      <c s="32">
        <v>760.5</v>
      </c>
      <c s="33">
        <v>0</v>
      </c>
      <c s="33">
        <f>ROUND(ROUND(H386,2)*ROUND(G386,3),2)</f>
      </c>
      <c r="O386">
        <f>(I386*21)/100</f>
      </c>
      <c t="s">
        <v>23</v>
      </c>
    </row>
    <row r="387" spans="1:5" ht="12.75">
      <c r="A387" s="34" t="s">
        <v>50</v>
      </c>
      <c r="E387" s="35" t="s">
        <v>47</v>
      </c>
    </row>
    <row r="388" spans="1:5" ht="12.75">
      <c r="A388" s="36" t="s">
        <v>51</v>
      </c>
      <c r="E388" s="37" t="s">
        <v>647</v>
      </c>
    </row>
    <row r="389" spans="1:5" ht="165.75">
      <c r="A389" t="s">
        <v>53</v>
      </c>
      <c r="E389" s="35" t="s">
        <v>648</v>
      </c>
    </row>
    <row r="390" spans="1:16" ht="12.75">
      <c r="A390" s="25" t="s">
        <v>45</v>
      </c>
      <c s="29" t="s">
        <v>649</v>
      </c>
      <c s="29" t="s">
        <v>650</v>
      </c>
      <c s="25" t="s">
        <v>47</v>
      </c>
      <c s="30" t="s">
        <v>651</v>
      </c>
      <c s="31" t="s">
        <v>274</v>
      </c>
      <c s="32">
        <v>225.2</v>
      </c>
      <c s="33">
        <v>0</v>
      </c>
      <c s="33">
        <f>ROUND(ROUND(H390,2)*ROUND(G390,3),2)</f>
      </c>
      <c r="O390">
        <f>(I390*21)/100</f>
      </c>
      <c t="s">
        <v>23</v>
      </c>
    </row>
    <row r="391" spans="1:5" ht="12.75">
      <c r="A391" s="34" t="s">
        <v>50</v>
      </c>
      <c r="E391" s="35" t="s">
        <v>47</v>
      </c>
    </row>
    <row r="392" spans="1:5" ht="12.75">
      <c r="A392" s="36" t="s">
        <v>51</v>
      </c>
      <c r="E392" s="37" t="s">
        <v>652</v>
      </c>
    </row>
    <row r="393" spans="1:5" ht="165.75">
      <c r="A393" t="s">
        <v>53</v>
      </c>
      <c r="E393" s="35" t="s">
        <v>648</v>
      </c>
    </row>
    <row r="394" spans="1:16" ht="12.75">
      <c r="A394" s="25" t="s">
        <v>45</v>
      </c>
      <c s="29" t="s">
        <v>653</v>
      </c>
      <c s="29" t="s">
        <v>654</v>
      </c>
      <c s="25" t="s">
        <v>47</v>
      </c>
      <c s="30" t="s">
        <v>655</v>
      </c>
      <c s="31" t="s">
        <v>274</v>
      </c>
      <c s="32">
        <v>535.3</v>
      </c>
      <c s="33">
        <v>0</v>
      </c>
      <c s="33">
        <f>ROUND(ROUND(H394,2)*ROUND(G394,3),2)</f>
      </c>
      <c r="O394">
        <f>(I394*21)/100</f>
      </c>
      <c t="s">
        <v>23</v>
      </c>
    </row>
    <row r="395" spans="1:5" ht="12.75">
      <c r="A395" s="34" t="s">
        <v>50</v>
      </c>
      <c r="E395" s="35" t="s">
        <v>47</v>
      </c>
    </row>
    <row r="396" spans="1:5" ht="12.75">
      <c r="A396" s="36" t="s">
        <v>51</v>
      </c>
      <c r="E396" s="37" t="s">
        <v>656</v>
      </c>
    </row>
    <row r="397" spans="1:5" ht="165.75">
      <c r="A397" t="s">
        <v>53</v>
      </c>
      <c r="E397" s="35" t="s">
        <v>648</v>
      </c>
    </row>
    <row r="398" spans="1:16" ht="12.75">
      <c r="A398" s="25" t="s">
        <v>45</v>
      </c>
      <c s="29" t="s">
        <v>657</v>
      </c>
      <c s="29" t="s">
        <v>658</v>
      </c>
      <c s="25" t="s">
        <v>47</v>
      </c>
      <c s="30" t="s">
        <v>659</v>
      </c>
      <c s="31" t="s">
        <v>244</v>
      </c>
      <c s="32">
        <v>17.754</v>
      </c>
      <c s="33">
        <v>0</v>
      </c>
      <c s="33">
        <f>ROUND(ROUND(H398,2)*ROUND(G398,3),2)</f>
      </c>
      <c r="O398">
        <f>(I398*21)/100</f>
      </c>
      <c t="s">
        <v>23</v>
      </c>
    </row>
    <row r="399" spans="1:5" ht="12.75">
      <c r="A399" s="34" t="s">
        <v>50</v>
      </c>
      <c r="E399" s="35" t="s">
        <v>47</v>
      </c>
    </row>
    <row r="400" spans="1:5" ht="25.5">
      <c r="A400" s="36" t="s">
        <v>51</v>
      </c>
      <c r="E400" s="37" t="s">
        <v>660</v>
      </c>
    </row>
    <row r="401" spans="1:5" ht="165.75">
      <c r="A401" t="s">
        <v>53</v>
      </c>
      <c r="E401" s="35" t="s">
        <v>648</v>
      </c>
    </row>
    <row r="402" spans="1:16" ht="12.75">
      <c r="A402" s="25" t="s">
        <v>45</v>
      </c>
      <c s="29" t="s">
        <v>661</v>
      </c>
      <c s="29" t="s">
        <v>662</v>
      </c>
      <c s="25" t="s">
        <v>47</v>
      </c>
      <c s="30" t="s">
        <v>663</v>
      </c>
      <c s="31" t="s">
        <v>274</v>
      </c>
      <c s="32">
        <v>235.543</v>
      </c>
      <c s="33">
        <v>0</v>
      </c>
      <c s="33">
        <f>ROUND(ROUND(H402,2)*ROUND(G402,3),2)</f>
      </c>
      <c r="O402">
        <f>(I402*21)/100</f>
      </c>
      <c t="s">
        <v>23</v>
      </c>
    </row>
    <row r="403" spans="1:5" ht="12.75">
      <c r="A403" s="34" t="s">
        <v>50</v>
      </c>
      <c r="E403" s="35" t="s">
        <v>47</v>
      </c>
    </row>
    <row r="404" spans="1:5" ht="63.75">
      <c r="A404" s="36" t="s">
        <v>51</v>
      </c>
      <c r="E404" s="37" t="s">
        <v>664</v>
      </c>
    </row>
    <row r="405" spans="1:5" ht="165.75">
      <c r="A405" t="s">
        <v>53</v>
      </c>
      <c r="E405" s="35" t="s">
        <v>648</v>
      </c>
    </row>
    <row r="406" spans="1:18" ht="12.75" customHeight="1">
      <c r="A406" s="6" t="s">
        <v>43</v>
      </c>
      <c s="6"/>
      <c s="40" t="s">
        <v>37</v>
      </c>
      <c s="6"/>
      <c s="27" t="s">
        <v>665</v>
      </c>
      <c s="6"/>
      <c s="6"/>
      <c s="6"/>
      <c s="41">
        <f>0+Q406</f>
      </c>
      <c r="O406">
        <f>0+R406</f>
      </c>
      <c r="Q406">
        <f>0+I407+I411+I415+I419+I423+I427+I431+I435</f>
      </c>
      <c>
        <f>0+O407+O411+O415+O419+O423+O427+O431+O435</f>
      </c>
    </row>
    <row r="407" spans="1:16" ht="25.5">
      <c r="A407" s="25" t="s">
        <v>45</v>
      </c>
      <c s="29" t="s">
        <v>666</v>
      </c>
      <c s="29" t="s">
        <v>667</v>
      </c>
      <c s="25" t="s">
        <v>47</v>
      </c>
      <c s="30" t="s">
        <v>668</v>
      </c>
      <c s="31" t="s">
        <v>274</v>
      </c>
      <c s="32">
        <v>289.568</v>
      </c>
      <c s="33">
        <v>0</v>
      </c>
      <c s="33">
        <f>ROUND(ROUND(H407,2)*ROUND(G407,3),2)</f>
      </c>
      <c r="O407">
        <f>(I407*21)/100</f>
      </c>
      <c t="s">
        <v>23</v>
      </c>
    </row>
    <row r="408" spans="1:5" ht="12.75">
      <c r="A408" s="34" t="s">
        <v>50</v>
      </c>
      <c r="E408" s="35" t="s">
        <v>47</v>
      </c>
    </row>
    <row r="409" spans="1:5" ht="76.5">
      <c r="A409" s="36" t="s">
        <v>51</v>
      </c>
      <c r="E409" s="37" t="s">
        <v>669</v>
      </c>
    </row>
    <row r="410" spans="1:5" ht="102">
      <c r="A410" t="s">
        <v>53</v>
      </c>
      <c r="E410" s="35" t="s">
        <v>670</v>
      </c>
    </row>
    <row r="411" spans="1:16" ht="25.5">
      <c r="A411" s="25" t="s">
        <v>45</v>
      </c>
      <c s="29" t="s">
        <v>671</v>
      </c>
      <c s="29" t="s">
        <v>672</v>
      </c>
      <c s="25" t="s">
        <v>47</v>
      </c>
      <c s="30" t="s">
        <v>673</v>
      </c>
      <c s="31" t="s">
        <v>274</v>
      </c>
      <c s="32">
        <v>107.333</v>
      </c>
      <c s="33">
        <v>0</v>
      </c>
      <c s="33">
        <f>ROUND(ROUND(H411,2)*ROUND(G411,3),2)</f>
      </c>
      <c r="O411">
        <f>(I411*21)/100</f>
      </c>
      <c t="s">
        <v>23</v>
      </c>
    </row>
    <row r="412" spans="1:5" ht="12.75">
      <c r="A412" s="34" t="s">
        <v>50</v>
      </c>
      <c r="E412" s="35" t="s">
        <v>47</v>
      </c>
    </row>
    <row r="413" spans="1:5" ht="76.5">
      <c r="A413" s="36" t="s">
        <v>51</v>
      </c>
      <c r="E413" s="37" t="s">
        <v>674</v>
      </c>
    </row>
    <row r="414" spans="1:5" ht="102">
      <c r="A414" t="s">
        <v>53</v>
      </c>
      <c r="E414" s="35" t="s">
        <v>670</v>
      </c>
    </row>
    <row r="415" spans="1:16" ht="25.5">
      <c r="A415" s="25" t="s">
        <v>45</v>
      </c>
      <c s="29" t="s">
        <v>675</v>
      </c>
      <c s="29" t="s">
        <v>676</v>
      </c>
      <c s="25" t="s">
        <v>47</v>
      </c>
      <c s="30" t="s">
        <v>677</v>
      </c>
      <c s="31" t="s">
        <v>274</v>
      </c>
      <c s="32">
        <v>24.87</v>
      </c>
      <c s="33">
        <v>0</v>
      </c>
      <c s="33">
        <f>ROUND(ROUND(H415,2)*ROUND(G415,3),2)</f>
      </c>
      <c r="O415">
        <f>(I415*21)/100</f>
      </c>
      <c t="s">
        <v>23</v>
      </c>
    </row>
    <row r="416" spans="1:5" ht="12.75">
      <c r="A416" s="34" t="s">
        <v>50</v>
      </c>
      <c r="E416" s="35" t="s">
        <v>47</v>
      </c>
    </row>
    <row r="417" spans="1:5" ht="76.5">
      <c r="A417" s="36" t="s">
        <v>51</v>
      </c>
      <c r="E417" s="37" t="s">
        <v>678</v>
      </c>
    </row>
    <row r="418" spans="1:5" ht="102">
      <c r="A418" t="s">
        <v>53</v>
      </c>
      <c r="E418" s="35" t="s">
        <v>670</v>
      </c>
    </row>
    <row r="419" spans="1:16" ht="12.75">
      <c r="A419" s="25" t="s">
        <v>45</v>
      </c>
      <c s="29" t="s">
        <v>679</v>
      </c>
      <c s="29" t="s">
        <v>680</v>
      </c>
      <c s="25" t="s">
        <v>47</v>
      </c>
      <c s="30" t="s">
        <v>681</v>
      </c>
      <c s="31" t="s">
        <v>274</v>
      </c>
      <c s="32">
        <v>421.77</v>
      </c>
      <c s="33">
        <v>0</v>
      </c>
      <c s="33">
        <f>ROUND(ROUND(H419,2)*ROUND(G419,3),2)</f>
      </c>
      <c r="O419">
        <f>(I419*21)/100</f>
      </c>
      <c t="s">
        <v>23</v>
      </c>
    </row>
    <row r="420" spans="1:5" ht="12.75">
      <c r="A420" s="34" t="s">
        <v>50</v>
      </c>
      <c r="E420" s="35" t="s">
        <v>47</v>
      </c>
    </row>
    <row r="421" spans="1:5" ht="76.5">
      <c r="A421" s="36" t="s">
        <v>51</v>
      </c>
      <c r="E421" s="37" t="s">
        <v>682</v>
      </c>
    </row>
    <row r="422" spans="1:5" ht="102">
      <c r="A422" t="s">
        <v>53</v>
      </c>
      <c r="E422" s="35" t="s">
        <v>670</v>
      </c>
    </row>
    <row r="423" spans="1:16" ht="12.75">
      <c r="A423" s="25" t="s">
        <v>45</v>
      </c>
      <c s="29" t="s">
        <v>683</v>
      </c>
      <c s="29" t="s">
        <v>684</v>
      </c>
      <c s="25" t="s">
        <v>47</v>
      </c>
      <c s="30" t="s">
        <v>685</v>
      </c>
      <c s="31" t="s">
        <v>274</v>
      </c>
      <c s="32">
        <v>421.77</v>
      </c>
      <c s="33">
        <v>0</v>
      </c>
      <c s="33">
        <f>ROUND(ROUND(H423,2)*ROUND(G423,3),2)</f>
      </c>
      <c r="O423">
        <f>(I423*21)/100</f>
      </c>
      <c t="s">
        <v>23</v>
      </c>
    </row>
    <row r="424" spans="1:5" ht="12.75">
      <c r="A424" s="34" t="s">
        <v>50</v>
      </c>
      <c r="E424" s="35" t="s">
        <v>47</v>
      </c>
    </row>
    <row r="425" spans="1:5" ht="76.5">
      <c r="A425" s="36" t="s">
        <v>51</v>
      </c>
      <c r="E425" s="37" t="s">
        <v>682</v>
      </c>
    </row>
    <row r="426" spans="1:5" ht="102">
      <c r="A426" t="s">
        <v>53</v>
      </c>
      <c r="E426" s="35" t="s">
        <v>670</v>
      </c>
    </row>
    <row r="427" spans="1:16" ht="12.75">
      <c r="A427" s="25" t="s">
        <v>45</v>
      </c>
      <c s="29" t="s">
        <v>686</v>
      </c>
      <c s="29" t="s">
        <v>687</v>
      </c>
      <c s="25" t="s">
        <v>47</v>
      </c>
      <c s="30" t="s">
        <v>688</v>
      </c>
      <c s="31" t="s">
        <v>274</v>
      </c>
      <c s="32">
        <v>421.77</v>
      </c>
      <c s="33">
        <v>0</v>
      </c>
      <c s="33">
        <f>ROUND(ROUND(H427,2)*ROUND(G427,3),2)</f>
      </c>
      <c r="O427">
        <f>(I427*21)/100</f>
      </c>
      <c t="s">
        <v>23</v>
      </c>
    </row>
    <row r="428" spans="1:5" ht="12.75">
      <c r="A428" s="34" t="s">
        <v>50</v>
      </c>
      <c r="E428" s="35" t="s">
        <v>47</v>
      </c>
    </row>
    <row r="429" spans="1:5" ht="102">
      <c r="A429" s="36" t="s">
        <v>51</v>
      </c>
      <c r="E429" s="37" t="s">
        <v>689</v>
      </c>
    </row>
    <row r="430" spans="1:5" ht="89.25">
      <c r="A430" t="s">
        <v>53</v>
      </c>
      <c r="E430" s="35" t="s">
        <v>690</v>
      </c>
    </row>
    <row r="431" spans="1:16" ht="12.75">
      <c r="A431" s="25" t="s">
        <v>45</v>
      </c>
      <c s="29" t="s">
        <v>691</v>
      </c>
      <c s="29" t="s">
        <v>692</v>
      </c>
      <c s="25" t="s">
        <v>47</v>
      </c>
      <c s="30" t="s">
        <v>693</v>
      </c>
      <c s="31" t="s">
        <v>118</v>
      </c>
      <c s="32">
        <v>80.6</v>
      </c>
      <c s="33">
        <v>0</v>
      </c>
      <c s="33">
        <f>ROUND(ROUND(H431,2)*ROUND(G431,3),2)</f>
      </c>
      <c r="O431">
        <f>(I431*21)/100</f>
      </c>
      <c t="s">
        <v>23</v>
      </c>
    </row>
    <row r="432" spans="1:5" ht="12.75">
      <c r="A432" s="34" t="s">
        <v>50</v>
      </c>
      <c r="E432" s="35" t="s">
        <v>47</v>
      </c>
    </row>
    <row r="433" spans="1:5" ht="140.25">
      <c r="A433" s="36" t="s">
        <v>51</v>
      </c>
      <c r="E433" s="37" t="s">
        <v>694</v>
      </c>
    </row>
    <row r="434" spans="1:5" ht="102">
      <c r="A434" t="s">
        <v>53</v>
      </c>
      <c r="E434" s="35" t="s">
        <v>695</v>
      </c>
    </row>
    <row r="435" spans="1:16" ht="12.75">
      <c r="A435" s="25" t="s">
        <v>45</v>
      </c>
      <c s="29" t="s">
        <v>696</v>
      </c>
      <c s="29" t="s">
        <v>697</v>
      </c>
      <c s="25" t="s">
        <v>47</v>
      </c>
      <c s="30" t="s">
        <v>698</v>
      </c>
      <c s="31" t="s">
        <v>132</v>
      </c>
      <c s="32">
        <v>252</v>
      </c>
      <c s="33">
        <v>0</v>
      </c>
      <c s="33">
        <f>ROUND(ROUND(H435,2)*ROUND(G435,3),2)</f>
      </c>
      <c r="O435">
        <f>(I435*21)/100</f>
      </c>
      <c t="s">
        <v>23</v>
      </c>
    </row>
    <row r="436" spans="1:5" ht="12.75">
      <c r="A436" s="34" t="s">
        <v>50</v>
      </c>
      <c r="E436" s="35" t="s">
        <v>47</v>
      </c>
    </row>
    <row r="437" spans="1:5" ht="63.75">
      <c r="A437" s="36" t="s">
        <v>51</v>
      </c>
      <c r="E437" s="37" t="s">
        <v>699</v>
      </c>
    </row>
    <row r="438" spans="1:5" ht="89.25">
      <c r="A438" t="s">
        <v>53</v>
      </c>
      <c r="E438" s="35" t="s">
        <v>700</v>
      </c>
    </row>
    <row r="439" spans="1:18" ht="12.75" customHeight="1">
      <c r="A439" s="6" t="s">
        <v>43</v>
      </c>
      <c s="6"/>
      <c s="40" t="s">
        <v>74</v>
      </c>
      <c s="6"/>
      <c s="27" t="s">
        <v>701</v>
      </c>
      <c s="6"/>
      <c s="6"/>
      <c s="6"/>
      <c s="41">
        <f>0+Q439</f>
      </c>
      <c r="O439">
        <f>0+R439</f>
      </c>
      <c r="Q439">
        <f>0+I440+I444+I448+I452+I456+I460+I464+I468+I472</f>
      </c>
      <c>
        <f>0+O440+O444+O448+O452+O456+O460+O464+O468+O472</f>
      </c>
    </row>
    <row r="440" spans="1:16" ht="25.5">
      <c r="A440" s="25" t="s">
        <v>45</v>
      </c>
      <c s="29" t="s">
        <v>702</v>
      </c>
      <c s="29" t="s">
        <v>703</v>
      </c>
      <c s="25" t="s">
        <v>47</v>
      </c>
      <c s="30" t="s">
        <v>704</v>
      </c>
      <c s="31" t="s">
        <v>274</v>
      </c>
      <c s="32">
        <v>69.93</v>
      </c>
      <c s="33">
        <v>0</v>
      </c>
      <c s="33">
        <f>ROUND(ROUND(H440,2)*ROUND(G440,3),2)</f>
      </c>
      <c r="O440">
        <f>(I440*21)/100</f>
      </c>
      <c t="s">
        <v>23</v>
      </c>
    </row>
    <row r="441" spans="1:5" ht="12.75">
      <c r="A441" s="34" t="s">
        <v>50</v>
      </c>
      <c r="E441" s="35" t="s">
        <v>47</v>
      </c>
    </row>
    <row r="442" spans="1:5" ht="38.25">
      <c r="A442" s="36" t="s">
        <v>51</v>
      </c>
      <c r="E442" s="37" t="s">
        <v>705</v>
      </c>
    </row>
    <row r="443" spans="1:5" ht="204">
      <c r="A443" t="s">
        <v>53</v>
      </c>
      <c r="E443" s="35" t="s">
        <v>706</v>
      </c>
    </row>
    <row r="444" spans="1:16" ht="25.5">
      <c r="A444" s="25" t="s">
        <v>45</v>
      </c>
      <c s="29" t="s">
        <v>707</v>
      </c>
      <c s="29" t="s">
        <v>708</v>
      </c>
      <c s="25" t="s">
        <v>47</v>
      </c>
      <c s="30" t="s">
        <v>709</v>
      </c>
      <c s="31" t="s">
        <v>274</v>
      </c>
      <c s="32">
        <v>373.24</v>
      </c>
      <c s="33">
        <v>0</v>
      </c>
      <c s="33">
        <f>ROUND(ROUND(H444,2)*ROUND(G444,3),2)</f>
      </c>
      <c r="O444">
        <f>(I444*21)/100</f>
      </c>
      <c t="s">
        <v>23</v>
      </c>
    </row>
    <row r="445" spans="1:5" ht="12.75">
      <c r="A445" s="34" t="s">
        <v>50</v>
      </c>
      <c r="E445" s="35" t="s">
        <v>47</v>
      </c>
    </row>
    <row r="446" spans="1:5" ht="63.75">
      <c r="A446" s="36" t="s">
        <v>51</v>
      </c>
      <c r="E446" s="37" t="s">
        <v>710</v>
      </c>
    </row>
    <row r="447" spans="1:5" ht="216.75">
      <c r="A447" t="s">
        <v>53</v>
      </c>
      <c r="E447" s="35" t="s">
        <v>711</v>
      </c>
    </row>
    <row r="448" spans="1:16" ht="12.75">
      <c r="A448" s="25" t="s">
        <v>45</v>
      </c>
      <c s="29" t="s">
        <v>712</v>
      </c>
      <c s="29" t="s">
        <v>713</v>
      </c>
      <c s="25" t="s">
        <v>47</v>
      </c>
      <c s="30" t="s">
        <v>714</v>
      </c>
      <c s="31" t="s">
        <v>274</v>
      </c>
      <c s="32">
        <v>137.321</v>
      </c>
      <c s="33">
        <v>0</v>
      </c>
      <c s="33">
        <f>ROUND(ROUND(H448,2)*ROUND(G448,3),2)</f>
      </c>
      <c r="O448">
        <f>(I448*21)/100</f>
      </c>
      <c t="s">
        <v>23</v>
      </c>
    </row>
    <row r="449" spans="1:5" ht="12.75">
      <c r="A449" s="34" t="s">
        <v>50</v>
      </c>
      <c r="E449" s="35" t="s">
        <v>47</v>
      </c>
    </row>
    <row r="450" spans="1:5" ht="63.75">
      <c r="A450" s="36" t="s">
        <v>51</v>
      </c>
      <c r="E450" s="37" t="s">
        <v>715</v>
      </c>
    </row>
    <row r="451" spans="1:5" ht="63.75">
      <c r="A451" t="s">
        <v>53</v>
      </c>
      <c r="E451" s="35" t="s">
        <v>716</v>
      </c>
    </row>
    <row r="452" spans="1:16" ht="12.75">
      <c r="A452" s="25" t="s">
        <v>45</v>
      </c>
      <c s="29" t="s">
        <v>717</v>
      </c>
      <c s="29" t="s">
        <v>718</v>
      </c>
      <c s="25" t="s">
        <v>47</v>
      </c>
      <c s="30" t="s">
        <v>719</v>
      </c>
      <c s="31" t="s">
        <v>274</v>
      </c>
      <c s="32">
        <v>211.44</v>
      </c>
      <c s="33">
        <v>0</v>
      </c>
      <c s="33">
        <f>ROUND(ROUND(H452,2)*ROUND(G452,3),2)</f>
      </c>
      <c r="O452">
        <f>(I452*21)/100</f>
      </c>
      <c t="s">
        <v>23</v>
      </c>
    </row>
    <row r="453" spans="1:5" ht="12.75">
      <c r="A453" s="34" t="s">
        <v>50</v>
      </c>
      <c r="E453" s="35" t="s">
        <v>47</v>
      </c>
    </row>
    <row r="454" spans="1:5" ht="76.5">
      <c r="A454" s="36" t="s">
        <v>51</v>
      </c>
      <c r="E454" s="37" t="s">
        <v>720</v>
      </c>
    </row>
    <row r="455" spans="1:5" ht="63.75">
      <c r="A455" t="s">
        <v>53</v>
      </c>
      <c r="E455" s="35" t="s">
        <v>716</v>
      </c>
    </row>
    <row r="456" spans="1:16" ht="12.75">
      <c r="A456" s="25" t="s">
        <v>45</v>
      </c>
      <c s="29" t="s">
        <v>721</v>
      </c>
      <c s="29" t="s">
        <v>722</v>
      </c>
      <c s="25" t="s">
        <v>47</v>
      </c>
      <c s="30" t="s">
        <v>723</v>
      </c>
      <c s="31" t="s">
        <v>118</v>
      </c>
      <c s="32">
        <v>9</v>
      </c>
      <c s="33">
        <v>0</v>
      </c>
      <c s="33">
        <f>ROUND(ROUND(H456,2)*ROUND(G456,3),2)</f>
      </c>
      <c r="O456">
        <f>(I456*21)/100</f>
      </c>
      <c t="s">
        <v>23</v>
      </c>
    </row>
    <row r="457" spans="1:5" ht="12.75">
      <c r="A457" s="34" t="s">
        <v>50</v>
      </c>
      <c r="E457" s="35" t="s">
        <v>47</v>
      </c>
    </row>
    <row r="458" spans="1:5" ht="51">
      <c r="A458" s="36" t="s">
        <v>51</v>
      </c>
      <c r="E458" s="37" t="s">
        <v>724</v>
      </c>
    </row>
    <row r="459" spans="1:5" ht="229.5">
      <c r="A459" t="s">
        <v>53</v>
      </c>
      <c r="E459" s="35" t="s">
        <v>725</v>
      </c>
    </row>
    <row r="460" spans="1:16" ht="12.75">
      <c r="A460" s="25" t="s">
        <v>45</v>
      </c>
      <c s="29" t="s">
        <v>726</v>
      </c>
      <c s="29" t="s">
        <v>727</v>
      </c>
      <c s="25" t="s">
        <v>47</v>
      </c>
      <c s="30" t="s">
        <v>728</v>
      </c>
      <c s="31" t="s">
        <v>274</v>
      </c>
      <c s="32">
        <v>29.828</v>
      </c>
      <c s="33">
        <v>0</v>
      </c>
      <c s="33">
        <f>ROUND(ROUND(H460,2)*ROUND(G460,3),2)</f>
      </c>
      <c r="O460">
        <f>(I460*21)/100</f>
      </c>
      <c t="s">
        <v>23</v>
      </c>
    </row>
    <row r="461" spans="1:5" ht="12.75">
      <c r="A461" s="34" t="s">
        <v>50</v>
      </c>
      <c r="E461" s="35" t="s">
        <v>47</v>
      </c>
    </row>
    <row r="462" spans="1:5" ht="51">
      <c r="A462" s="36" t="s">
        <v>51</v>
      </c>
      <c r="E462" s="37" t="s">
        <v>729</v>
      </c>
    </row>
    <row r="463" spans="1:5" ht="102">
      <c r="A463" t="s">
        <v>53</v>
      </c>
      <c r="E463" s="35" t="s">
        <v>730</v>
      </c>
    </row>
    <row r="464" spans="1:16" ht="12.75">
      <c r="A464" s="25" t="s">
        <v>45</v>
      </c>
      <c s="29" t="s">
        <v>731</v>
      </c>
      <c s="29" t="s">
        <v>732</v>
      </c>
      <c s="25" t="s">
        <v>47</v>
      </c>
      <c s="30" t="s">
        <v>733</v>
      </c>
      <c s="31" t="s">
        <v>274</v>
      </c>
      <c s="32">
        <v>213.49</v>
      </c>
      <c s="33">
        <v>0</v>
      </c>
      <c s="33">
        <f>ROUND(ROUND(H464,2)*ROUND(G464,3),2)</f>
      </c>
      <c r="O464">
        <f>(I464*21)/100</f>
      </c>
      <c t="s">
        <v>23</v>
      </c>
    </row>
    <row r="465" spans="1:5" ht="12.75">
      <c r="A465" s="34" t="s">
        <v>50</v>
      </c>
      <c r="E465" s="35" t="s">
        <v>47</v>
      </c>
    </row>
    <row r="466" spans="1:5" ht="51">
      <c r="A466" s="36" t="s">
        <v>51</v>
      </c>
      <c r="E466" s="37" t="s">
        <v>734</v>
      </c>
    </row>
    <row r="467" spans="1:5" ht="102">
      <c r="A467" t="s">
        <v>53</v>
      </c>
      <c r="E467" s="35" t="s">
        <v>735</v>
      </c>
    </row>
    <row r="468" spans="1:16" ht="12.75">
      <c r="A468" s="25" t="s">
        <v>45</v>
      </c>
      <c s="29" t="s">
        <v>736</v>
      </c>
      <c s="29" t="s">
        <v>737</v>
      </c>
      <c s="25" t="s">
        <v>47</v>
      </c>
      <c s="30" t="s">
        <v>738</v>
      </c>
      <c s="31" t="s">
        <v>274</v>
      </c>
      <c s="32">
        <v>56.343</v>
      </c>
      <c s="33">
        <v>0</v>
      </c>
      <c s="33">
        <f>ROUND(ROUND(H468,2)*ROUND(G468,3),2)</f>
      </c>
      <c r="O468">
        <f>(I468*21)/100</f>
      </c>
      <c t="s">
        <v>23</v>
      </c>
    </row>
    <row r="469" spans="1:5" ht="12.75">
      <c r="A469" s="34" t="s">
        <v>50</v>
      </c>
      <c r="E469" s="35" t="s">
        <v>47</v>
      </c>
    </row>
    <row r="470" spans="1:5" ht="38.25">
      <c r="A470" s="36" t="s">
        <v>51</v>
      </c>
      <c r="E470" s="37" t="s">
        <v>739</v>
      </c>
    </row>
    <row r="471" spans="1:5" ht="102">
      <c r="A471" t="s">
        <v>53</v>
      </c>
      <c r="E471" s="35" t="s">
        <v>735</v>
      </c>
    </row>
    <row r="472" spans="1:16" ht="12.75">
      <c r="A472" s="25" t="s">
        <v>45</v>
      </c>
      <c s="29" t="s">
        <v>740</v>
      </c>
      <c s="29" t="s">
        <v>741</v>
      </c>
      <c s="25" t="s">
        <v>47</v>
      </c>
      <c s="30" t="s">
        <v>742</v>
      </c>
      <c s="31" t="s">
        <v>274</v>
      </c>
      <c s="32">
        <v>18.06</v>
      </c>
      <c s="33">
        <v>0</v>
      </c>
      <c s="33">
        <f>ROUND(ROUND(H472,2)*ROUND(G472,3),2)</f>
      </c>
      <c r="O472">
        <f>(I472*21)/100</f>
      </c>
      <c t="s">
        <v>23</v>
      </c>
    </row>
    <row r="473" spans="1:5" ht="12.75">
      <c r="A473" s="34" t="s">
        <v>50</v>
      </c>
      <c r="E473" s="35" t="s">
        <v>47</v>
      </c>
    </row>
    <row r="474" spans="1:5" ht="12.75">
      <c r="A474" s="36" t="s">
        <v>51</v>
      </c>
      <c r="E474" s="37" t="s">
        <v>743</v>
      </c>
    </row>
    <row r="475" spans="1:5" ht="102">
      <c r="A475" t="s">
        <v>53</v>
      </c>
      <c r="E475" s="35" t="s">
        <v>735</v>
      </c>
    </row>
    <row r="476" spans="1:18" ht="12.75" customHeight="1">
      <c r="A476" s="6" t="s">
        <v>43</v>
      </c>
      <c s="6"/>
      <c s="40" t="s">
        <v>79</v>
      </c>
      <c s="6"/>
      <c s="27" t="s">
        <v>744</v>
      </c>
      <c s="6"/>
      <c s="6"/>
      <c s="6"/>
      <c s="41">
        <f>0+Q476</f>
      </c>
      <c r="O476">
        <f>0+R476</f>
      </c>
      <c r="Q476">
        <f>0+I477+I481+I485+I489+I493+I497+I501+I505</f>
      </c>
      <c>
        <f>0+O477+O481+O485+O489+O493+O497+O501+O505</f>
      </c>
    </row>
    <row r="477" spans="1:16" ht="12.75">
      <c r="A477" s="25" t="s">
        <v>45</v>
      </c>
      <c s="29" t="s">
        <v>745</v>
      </c>
      <c s="29" t="s">
        <v>746</v>
      </c>
      <c s="25" t="s">
        <v>47</v>
      </c>
      <c s="30" t="s">
        <v>747</v>
      </c>
      <c s="31" t="s">
        <v>118</v>
      </c>
      <c s="32">
        <v>10.5</v>
      </c>
      <c s="33">
        <v>0</v>
      </c>
      <c s="33">
        <f>ROUND(ROUND(H477,2)*ROUND(G477,3),2)</f>
      </c>
      <c r="O477">
        <f>(I477*21)/100</f>
      </c>
      <c t="s">
        <v>23</v>
      </c>
    </row>
    <row r="478" spans="1:5" ht="12.75">
      <c r="A478" s="34" t="s">
        <v>50</v>
      </c>
      <c r="E478" s="35" t="s">
        <v>47</v>
      </c>
    </row>
    <row r="479" spans="1:5" ht="51">
      <c r="A479" s="36" t="s">
        <v>51</v>
      </c>
      <c r="E479" s="37" t="s">
        <v>748</v>
      </c>
    </row>
    <row r="480" spans="1:5" ht="255">
      <c r="A480" t="s">
        <v>53</v>
      </c>
      <c r="E480" s="35" t="s">
        <v>749</v>
      </c>
    </row>
    <row r="481" spans="1:16" ht="12.75">
      <c r="A481" s="25" t="s">
        <v>45</v>
      </c>
      <c s="29" t="s">
        <v>750</v>
      </c>
      <c s="29" t="s">
        <v>751</v>
      </c>
      <c s="25" t="s">
        <v>47</v>
      </c>
      <c s="30" t="s">
        <v>752</v>
      </c>
      <c s="31" t="s">
        <v>118</v>
      </c>
      <c s="32">
        <v>210.6</v>
      </c>
      <c s="33">
        <v>0</v>
      </c>
      <c s="33">
        <f>ROUND(ROUND(H481,2)*ROUND(G481,3),2)</f>
      </c>
      <c r="O481">
        <f>(I481*21)/100</f>
      </c>
      <c t="s">
        <v>23</v>
      </c>
    </row>
    <row r="482" spans="1:5" ht="12.75">
      <c r="A482" s="34" t="s">
        <v>50</v>
      </c>
      <c r="E482" s="35" t="s">
        <v>47</v>
      </c>
    </row>
    <row r="483" spans="1:5" ht="38.25">
      <c r="A483" s="36" t="s">
        <v>51</v>
      </c>
      <c r="E483" s="37" t="s">
        <v>753</v>
      </c>
    </row>
    <row r="484" spans="1:5" ht="255">
      <c r="A484" t="s">
        <v>53</v>
      </c>
      <c r="E484" s="35" t="s">
        <v>754</v>
      </c>
    </row>
    <row r="485" spans="1:16" ht="12.75">
      <c r="A485" s="25" t="s">
        <v>45</v>
      </c>
      <c s="29" t="s">
        <v>755</v>
      </c>
      <c s="29" t="s">
        <v>756</v>
      </c>
      <c s="25" t="s">
        <v>47</v>
      </c>
      <c s="30" t="s">
        <v>757</v>
      </c>
      <c s="31" t="s">
        <v>132</v>
      </c>
      <c s="32">
        <v>2</v>
      </c>
      <c s="33">
        <v>0</v>
      </c>
      <c s="33">
        <f>ROUND(ROUND(H485,2)*ROUND(G485,3),2)</f>
      </c>
      <c r="O485">
        <f>(I485*21)/100</f>
      </c>
      <c t="s">
        <v>23</v>
      </c>
    </row>
    <row r="486" spans="1:5" ht="12.75">
      <c r="A486" s="34" t="s">
        <v>50</v>
      </c>
      <c r="E486" s="35" t="s">
        <v>47</v>
      </c>
    </row>
    <row r="487" spans="1:5" ht="51">
      <c r="A487" s="36" t="s">
        <v>51</v>
      </c>
      <c r="E487" s="37" t="s">
        <v>758</v>
      </c>
    </row>
    <row r="488" spans="1:5" ht="178.5">
      <c r="A488" t="s">
        <v>53</v>
      </c>
      <c r="E488" s="35" t="s">
        <v>759</v>
      </c>
    </row>
    <row r="489" spans="1:16" ht="12.75">
      <c r="A489" s="25" t="s">
        <v>45</v>
      </c>
      <c s="29" t="s">
        <v>760</v>
      </c>
      <c s="29" t="s">
        <v>761</v>
      </c>
      <c s="25" t="s">
        <v>47</v>
      </c>
      <c s="30" t="s">
        <v>762</v>
      </c>
      <c s="31" t="s">
        <v>118</v>
      </c>
      <c s="32">
        <v>74.5</v>
      </c>
      <c s="33">
        <v>0</v>
      </c>
      <c s="33">
        <f>ROUND(ROUND(H489,2)*ROUND(G489,3),2)</f>
      </c>
      <c r="O489">
        <f>(I489*21)/100</f>
      </c>
      <c t="s">
        <v>23</v>
      </c>
    </row>
    <row r="490" spans="1:5" ht="12.75">
      <c r="A490" s="34" t="s">
        <v>50</v>
      </c>
      <c r="E490" s="35" t="s">
        <v>47</v>
      </c>
    </row>
    <row r="491" spans="1:5" ht="102">
      <c r="A491" s="36" t="s">
        <v>51</v>
      </c>
      <c r="E491" s="37" t="s">
        <v>763</v>
      </c>
    </row>
    <row r="492" spans="1:5" ht="255">
      <c r="A492" t="s">
        <v>53</v>
      </c>
      <c r="E492" s="35" t="s">
        <v>764</v>
      </c>
    </row>
    <row r="493" spans="1:16" ht="12.75">
      <c r="A493" s="25" t="s">
        <v>45</v>
      </c>
      <c s="29" t="s">
        <v>765</v>
      </c>
      <c s="29" t="s">
        <v>766</v>
      </c>
      <c s="25" t="s">
        <v>47</v>
      </c>
      <c s="30" t="s">
        <v>767</v>
      </c>
      <c s="31" t="s">
        <v>132</v>
      </c>
      <c s="32">
        <v>1</v>
      </c>
      <c s="33">
        <v>0</v>
      </c>
      <c s="33">
        <f>ROUND(ROUND(H493,2)*ROUND(G493,3),2)</f>
      </c>
      <c r="O493">
        <f>(I493*21)/100</f>
      </c>
      <c t="s">
        <v>23</v>
      </c>
    </row>
    <row r="494" spans="1:5" ht="12.75">
      <c r="A494" s="34" t="s">
        <v>50</v>
      </c>
      <c r="E494" s="35" t="s">
        <v>47</v>
      </c>
    </row>
    <row r="495" spans="1:5" ht="38.25">
      <c r="A495" s="36" t="s">
        <v>51</v>
      </c>
      <c r="E495" s="37" t="s">
        <v>768</v>
      </c>
    </row>
    <row r="496" spans="1:5" ht="114.75">
      <c r="A496" t="s">
        <v>53</v>
      </c>
      <c r="E496" s="35" t="s">
        <v>769</v>
      </c>
    </row>
    <row r="497" spans="1:16" ht="12.75">
      <c r="A497" s="25" t="s">
        <v>45</v>
      </c>
      <c s="29" t="s">
        <v>770</v>
      </c>
      <c s="29" t="s">
        <v>771</v>
      </c>
      <c s="25" t="s">
        <v>47</v>
      </c>
      <c s="30" t="s">
        <v>772</v>
      </c>
      <c s="31" t="s">
        <v>132</v>
      </c>
      <c s="32">
        <v>2</v>
      </c>
      <c s="33">
        <v>0</v>
      </c>
      <c s="33">
        <f>ROUND(ROUND(H497,2)*ROUND(G497,3),2)</f>
      </c>
      <c r="O497">
        <f>(I497*21)/100</f>
      </c>
      <c t="s">
        <v>23</v>
      </c>
    </row>
    <row r="498" spans="1:5" ht="12.75">
      <c r="A498" s="34" t="s">
        <v>50</v>
      </c>
      <c r="E498" s="35" t="s">
        <v>47</v>
      </c>
    </row>
    <row r="499" spans="1:5" ht="25.5">
      <c r="A499" s="36" t="s">
        <v>51</v>
      </c>
      <c r="E499" s="37" t="s">
        <v>773</v>
      </c>
    </row>
    <row r="500" spans="1:5" ht="102">
      <c r="A500" t="s">
        <v>53</v>
      </c>
      <c r="E500" s="35" t="s">
        <v>774</v>
      </c>
    </row>
    <row r="501" spans="1:16" ht="12.75">
      <c r="A501" s="25" t="s">
        <v>45</v>
      </c>
      <c s="29" t="s">
        <v>775</v>
      </c>
      <c s="29" t="s">
        <v>776</v>
      </c>
      <c s="25" t="s">
        <v>47</v>
      </c>
      <c s="30" t="s">
        <v>777</v>
      </c>
      <c s="31" t="s">
        <v>132</v>
      </c>
      <c s="32">
        <v>4</v>
      </c>
      <c s="33">
        <v>0</v>
      </c>
      <c s="33">
        <f>ROUND(ROUND(H501,2)*ROUND(G501,3),2)</f>
      </c>
      <c r="O501">
        <f>(I501*21)/100</f>
      </c>
      <c t="s">
        <v>23</v>
      </c>
    </row>
    <row r="502" spans="1:5" ht="12.75">
      <c r="A502" s="34" t="s">
        <v>50</v>
      </c>
      <c r="E502" s="35" t="s">
        <v>47</v>
      </c>
    </row>
    <row r="503" spans="1:5" ht="12.75">
      <c r="A503" s="36" t="s">
        <v>51</v>
      </c>
      <c r="E503" s="37" t="s">
        <v>778</v>
      </c>
    </row>
    <row r="504" spans="1:5" ht="63.75">
      <c r="A504" t="s">
        <v>53</v>
      </c>
      <c r="E504" s="35" t="s">
        <v>779</v>
      </c>
    </row>
    <row r="505" spans="1:16" ht="12.75">
      <c r="A505" s="25" t="s">
        <v>45</v>
      </c>
      <c s="29" t="s">
        <v>780</v>
      </c>
      <c s="29" t="s">
        <v>781</v>
      </c>
      <c s="25" t="s">
        <v>47</v>
      </c>
      <c s="30" t="s">
        <v>782</v>
      </c>
      <c s="31" t="s">
        <v>132</v>
      </c>
      <c s="32">
        <v>4</v>
      </c>
      <c s="33">
        <v>0</v>
      </c>
      <c s="33">
        <f>ROUND(ROUND(H505,2)*ROUND(G505,3),2)</f>
      </c>
      <c r="O505">
        <f>(I505*21)/100</f>
      </c>
      <c t="s">
        <v>23</v>
      </c>
    </row>
    <row r="506" spans="1:5" ht="12.75">
      <c r="A506" s="34" t="s">
        <v>50</v>
      </c>
      <c r="E506" s="35" t="s">
        <v>47</v>
      </c>
    </row>
    <row r="507" spans="1:5" ht="12.75">
      <c r="A507" s="36" t="s">
        <v>51</v>
      </c>
      <c r="E507" s="37" t="s">
        <v>778</v>
      </c>
    </row>
    <row r="508" spans="1:5" ht="63.75">
      <c r="A508" t="s">
        <v>53</v>
      </c>
      <c r="E508" s="35" t="s">
        <v>779</v>
      </c>
    </row>
    <row r="509" spans="1:18" ht="12.75" customHeight="1">
      <c r="A509" s="6" t="s">
        <v>43</v>
      </c>
      <c s="6"/>
      <c s="40" t="s">
        <v>40</v>
      </c>
      <c s="6"/>
      <c s="27" t="s">
        <v>115</v>
      </c>
      <c s="6"/>
      <c s="6"/>
      <c s="6"/>
      <c s="41">
        <f>0+Q509</f>
      </c>
      <c r="O509">
        <f>0+R509</f>
      </c>
      <c r="Q509">
        <f>0+I510+I514+I518+I522+I526+I530+I534+I538+I542+I546+I550+I554+I558+I562+I566+I570+I574+I578+I582+I586+I590+I594+I598+I602+I606+I610+I614+I618+I622+I626+I630+I634+I638+I642+I646</f>
      </c>
      <c>
        <f>0+O510+O514+O518+O522+O526+O530+O534+O538+O542+O546+O550+O554+O558+O562+O566+O570+O574+O578+O582+O586+O590+O594+O598+O602+O606+O610+O614+O618+O622+O626+O630+O634+O638+O642+O646</f>
      </c>
    </row>
    <row r="510" spans="1:16" ht="12.75">
      <c r="A510" s="25" t="s">
        <v>45</v>
      </c>
      <c s="29" t="s">
        <v>783</v>
      </c>
      <c s="29" t="s">
        <v>784</v>
      </c>
      <c s="25" t="s">
        <v>47</v>
      </c>
      <c s="30" t="s">
        <v>785</v>
      </c>
      <c s="31" t="s">
        <v>118</v>
      </c>
      <c s="32">
        <v>61</v>
      </c>
      <c s="33">
        <v>0</v>
      </c>
      <c s="33">
        <f>ROUND(ROUND(H510,2)*ROUND(G510,3),2)</f>
      </c>
      <c r="O510">
        <f>(I510*21)/100</f>
      </c>
      <c t="s">
        <v>23</v>
      </c>
    </row>
    <row r="511" spans="1:5" ht="12.75">
      <c r="A511" s="34" t="s">
        <v>50</v>
      </c>
      <c r="E511" s="35" t="s">
        <v>47</v>
      </c>
    </row>
    <row r="512" spans="1:5" ht="25.5">
      <c r="A512" s="36" t="s">
        <v>51</v>
      </c>
      <c r="E512" s="37" t="s">
        <v>786</v>
      </c>
    </row>
    <row r="513" spans="1:5" ht="63.75">
      <c r="A513" t="s">
        <v>53</v>
      </c>
      <c r="E513" s="35" t="s">
        <v>787</v>
      </c>
    </row>
    <row r="514" spans="1:16" ht="12.75">
      <c r="A514" s="25" t="s">
        <v>45</v>
      </c>
      <c s="29" t="s">
        <v>788</v>
      </c>
      <c s="29" t="s">
        <v>789</v>
      </c>
      <c s="25" t="s">
        <v>47</v>
      </c>
      <c s="30" t="s">
        <v>790</v>
      </c>
      <c s="31" t="s">
        <v>118</v>
      </c>
      <c s="32">
        <v>60.2</v>
      </c>
      <c s="33">
        <v>0</v>
      </c>
      <c s="33">
        <f>ROUND(ROUND(H514,2)*ROUND(G514,3),2)</f>
      </c>
      <c r="O514">
        <f>(I514*21)/100</f>
      </c>
      <c t="s">
        <v>23</v>
      </c>
    </row>
    <row r="515" spans="1:5" ht="12.75">
      <c r="A515" s="34" t="s">
        <v>50</v>
      </c>
      <c r="E515" s="35" t="s">
        <v>47</v>
      </c>
    </row>
    <row r="516" spans="1:5" ht="12.75">
      <c r="A516" s="36" t="s">
        <v>51</v>
      </c>
      <c r="E516" s="37" t="s">
        <v>791</v>
      </c>
    </row>
    <row r="517" spans="1:5" ht="89.25">
      <c r="A517" t="s">
        <v>53</v>
      </c>
      <c r="E517" s="35" t="s">
        <v>792</v>
      </c>
    </row>
    <row r="518" spans="1:16" ht="25.5">
      <c r="A518" s="25" t="s">
        <v>45</v>
      </c>
      <c s="29" t="s">
        <v>793</v>
      </c>
      <c s="29" t="s">
        <v>794</v>
      </c>
      <c s="25" t="s">
        <v>47</v>
      </c>
      <c s="30" t="s">
        <v>795</v>
      </c>
      <c s="31" t="s">
        <v>132</v>
      </c>
      <c s="32">
        <v>4</v>
      </c>
      <c s="33">
        <v>0</v>
      </c>
      <c s="33">
        <f>ROUND(ROUND(H518,2)*ROUND(G518,3),2)</f>
      </c>
      <c r="O518">
        <f>(I518*21)/100</f>
      </c>
      <c t="s">
        <v>23</v>
      </c>
    </row>
    <row r="519" spans="1:5" ht="12.75">
      <c r="A519" s="34" t="s">
        <v>50</v>
      </c>
      <c r="E519" s="35" t="s">
        <v>47</v>
      </c>
    </row>
    <row r="520" spans="1:5" ht="25.5">
      <c r="A520" s="36" t="s">
        <v>51</v>
      </c>
      <c r="E520" s="37" t="s">
        <v>796</v>
      </c>
    </row>
    <row r="521" spans="1:5" ht="51">
      <c r="A521" t="s">
        <v>53</v>
      </c>
      <c r="E521" s="35" t="s">
        <v>138</v>
      </c>
    </row>
    <row r="522" spans="1:16" ht="25.5">
      <c r="A522" s="25" t="s">
        <v>45</v>
      </c>
      <c s="29" t="s">
        <v>797</v>
      </c>
      <c s="29" t="s">
        <v>798</v>
      </c>
      <c s="25" t="s">
        <v>47</v>
      </c>
      <c s="30" t="s">
        <v>799</v>
      </c>
      <c s="31" t="s">
        <v>132</v>
      </c>
      <c s="32">
        <v>2</v>
      </c>
      <c s="33">
        <v>0</v>
      </c>
      <c s="33">
        <f>ROUND(ROUND(H522,2)*ROUND(G522,3),2)</f>
      </c>
      <c r="O522">
        <f>(I522*21)/100</f>
      </c>
      <c t="s">
        <v>23</v>
      </c>
    </row>
    <row r="523" spans="1:5" ht="12.75">
      <c r="A523" s="34" t="s">
        <v>50</v>
      </c>
      <c r="E523" s="35" t="s">
        <v>47</v>
      </c>
    </row>
    <row r="524" spans="1:5" ht="12.75">
      <c r="A524" s="36" t="s">
        <v>51</v>
      </c>
      <c r="E524" s="37" t="s">
        <v>800</v>
      </c>
    </row>
    <row r="525" spans="1:5" ht="51">
      <c r="A525" t="s">
        <v>53</v>
      </c>
      <c r="E525" s="35" t="s">
        <v>801</v>
      </c>
    </row>
    <row r="526" spans="1:16" ht="12.75">
      <c r="A526" s="25" t="s">
        <v>45</v>
      </c>
      <c s="29" t="s">
        <v>802</v>
      </c>
      <c s="29" t="s">
        <v>803</v>
      </c>
      <c s="25" t="s">
        <v>47</v>
      </c>
      <c s="30" t="s">
        <v>804</v>
      </c>
      <c s="31" t="s">
        <v>132</v>
      </c>
      <c s="32">
        <v>2</v>
      </c>
      <c s="33">
        <v>0</v>
      </c>
      <c s="33">
        <f>ROUND(ROUND(H526,2)*ROUND(G526,3),2)</f>
      </c>
      <c r="O526">
        <f>(I526*21)/100</f>
      </c>
      <c t="s">
        <v>23</v>
      </c>
    </row>
    <row r="527" spans="1:5" ht="12.75">
      <c r="A527" s="34" t="s">
        <v>50</v>
      </c>
      <c r="E527" s="35" t="s">
        <v>47</v>
      </c>
    </row>
    <row r="528" spans="1:5" ht="12.75">
      <c r="A528" s="36" t="s">
        <v>51</v>
      </c>
      <c r="E528" s="37" t="s">
        <v>800</v>
      </c>
    </row>
    <row r="529" spans="1:5" ht="63.75">
      <c r="A529" t="s">
        <v>53</v>
      </c>
      <c r="E529" s="35" t="s">
        <v>805</v>
      </c>
    </row>
    <row r="530" spans="1:16" ht="25.5">
      <c r="A530" s="25" t="s">
        <v>45</v>
      </c>
      <c s="29" t="s">
        <v>806</v>
      </c>
      <c s="29" t="s">
        <v>807</v>
      </c>
      <c s="25" t="s">
        <v>47</v>
      </c>
      <c s="30" t="s">
        <v>808</v>
      </c>
      <c s="31" t="s">
        <v>132</v>
      </c>
      <c s="32">
        <v>2</v>
      </c>
      <c s="33">
        <v>0</v>
      </c>
      <c s="33">
        <f>ROUND(ROUND(H530,2)*ROUND(G530,3),2)</f>
      </c>
      <c r="O530">
        <f>(I530*21)/100</f>
      </c>
      <c t="s">
        <v>23</v>
      </c>
    </row>
    <row r="531" spans="1:5" ht="12.75">
      <c r="A531" s="34" t="s">
        <v>50</v>
      </c>
      <c r="E531" s="35" t="s">
        <v>47</v>
      </c>
    </row>
    <row r="532" spans="1:5" ht="38.25">
      <c r="A532" s="36" t="s">
        <v>51</v>
      </c>
      <c r="E532" s="37" t="s">
        <v>809</v>
      </c>
    </row>
    <row r="533" spans="1:5" ht="76.5">
      <c r="A533" t="s">
        <v>53</v>
      </c>
      <c r="E533" s="35" t="s">
        <v>810</v>
      </c>
    </row>
    <row r="534" spans="1:16" ht="25.5">
      <c r="A534" s="25" t="s">
        <v>45</v>
      </c>
      <c s="29" t="s">
        <v>811</v>
      </c>
      <c s="29" t="s">
        <v>812</v>
      </c>
      <c s="25" t="s">
        <v>47</v>
      </c>
      <c s="30" t="s">
        <v>813</v>
      </c>
      <c s="31" t="s">
        <v>274</v>
      </c>
      <c s="32">
        <v>16.2</v>
      </c>
      <c s="33">
        <v>0</v>
      </c>
      <c s="33">
        <f>ROUND(ROUND(H534,2)*ROUND(G534,3),2)</f>
      </c>
      <c r="O534">
        <f>(I534*21)/100</f>
      </c>
      <c t="s">
        <v>23</v>
      </c>
    </row>
    <row r="535" spans="1:5" ht="12.75">
      <c r="A535" s="34" t="s">
        <v>50</v>
      </c>
      <c r="E535" s="35" t="s">
        <v>47</v>
      </c>
    </row>
    <row r="536" spans="1:5" ht="38.25">
      <c r="A536" s="36" t="s">
        <v>51</v>
      </c>
      <c r="E536" s="37" t="s">
        <v>814</v>
      </c>
    </row>
    <row r="537" spans="1:5" ht="89.25">
      <c r="A537" t="s">
        <v>53</v>
      </c>
      <c r="E537" s="35" t="s">
        <v>815</v>
      </c>
    </row>
    <row r="538" spans="1:16" ht="25.5">
      <c r="A538" s="25" t="s">
        <v>45</v>
      </c>
      <c s="29" t="s">
        <v>816</v>
      </c>
      <c s="29" t="s">
        <v>817</v>
      </c>
      <c s="25" t="s">
        <v>47</v>
      </c>
      <c s="30" t="s">
        <v>818</v>
      </c>
      <c s="31" t="s">
        <v>274</v>
      </c>
      <c s="32">
        <v>16.2</v>
      </c>
      <c s="33">
        <v>0</v>
      </c>
      <c s="33">
        <f>ROUND(ROUND(H538,2)*ROUND(G538,3),2)</f>
      </c>
      <c r="O538">
        <f>(I538*21)/100</f>
      </c>
      <c t="s">
        <v>23</v>
      </c>
    </row>
    <row r="539" spans="1:5" ht="12.75">
      <c r="A539" s="34" t="s">
        <v>50</v>
      </c>
      <c r="E539" s="35" t="s">
        <v>47</v>
      </c>
    </row>
    <row r="540" spans="1:5" ht="38.25">
      <c r="A540" s="36" t="s">
        <v>51</v>
      </c>
      <c r="E540" s="37" t="s">
        <v>814</v>
      </c>
    </row>
    <row r="541" spans="1:5" ht="89.25">
      <c r="A541" t="s">
        <v>53</v>
      </c>
      <c r="E541" s="35" t="s">
        <v>815</v>
      </c>
    </row>
    <row r="542" spans="1:16" ht="25.5">
      <c r="A542" s="25" t="s">
        <v>45</v>
      </c>
      <c s="29" t="s">
        <v>819</v>
      </c>
      <c s="29" t="s">
        <v>820</v>
      </c>
      <c s="25" t="s">
        <v>47</v>
      </c>
      <c s="30" t="s">
        <v>821</v>
      </c>
      <c s="31" t="s">
        <v>274</v>
      </c>
      <c s="32">
        <v>15.7</v>
      </c>
      <c s="33">
        <v>0</v>
      </c>
      <c s="33">
        <f>ROUND(ROUND(H542,2)*ROUND(G542,3),2)</f>
      </c>
      <c r="O542">
        <f>(I542*21)/100</f>
      </c>
      <c t="s">
        <v>23</v>
      </c>
    </row>
    <row r="543" spans="1:5" ht="12.75">
      <c r="A543" s="34" t="s">
        <v>50</v>
      </c>
      <c r="E543" s="35" t="s">
        <v>47</v>
      </c>
    </row>
    <row r="544" spans="1:5" ht="38.25">
      <c r="A544" s="36" t="s">
        <v>51</v>
      </c>
      <c r="E544" s="37" t="s">
        <v>822</v>
      </c>
    </row>
    <row r="545" spans="1:5" ht="63.75">
      <c r="A545" t="s">
        <v>53</v>
      </c>
      <c r="E545" s="35" t="s">
        <v>823</v>
      </c>
    </row>
    <row r="546" spans="1:16" ht="12.75">
      <c r="A546" s="25" t="s">
        <v>45</v>
      </c>
      <c s="29" t="s">
        <v>824</v>
      </c>
      <c s="29" t="s">
        <v>825</v>
      </c>
      <c s="25" t="s">
        <v>47</v>
      </c>
      <c s="30" t="s">
        <v>826</v>
      </c>
      <c s="31" t="s">
        <v>274</v>
      </c>
      <c s="32">
        <v>15.7</v>
      </c>
      <c s="33">
        <v>0</v>
      </c>
      <c s="33">
        <f>ROUND(ROUND(H546,2)*ROUND(G546,3),2)</f>
      </c>
      <c r="O546">
        <f>(I546*21)/100</f>
      </c>
      <c t="s">
        <v>23</v>
      </c>
    </row>
    <row r="547" spans="1:5" ht="12.75">
      <c r="A547" s="34" t="s">
        <v>50</v>
      </c>
      <c r="E547" s="35" t="s">
        <v>47</v>
      </c>
    </row>
    <row r="548" spans="1:5" ht="25.5">
      <c r="A548" s="36" t="s">
        <v>51</v>
      </c>
      <c r="E548" s="37" t="s">
        <v>827</v>
      </c>
    </row>
    <row r="549" spans="1:5" ht="51">
      <c r="A549" t="s">
        <v>53</v>
      </c>
      <c r="E549" s="35" t="s">
        <v>828</v>
      </c>
    </row>
    <row r="550" spans="1:16" ht="12.75">
      <c r="A550" s="25" t="s">
        <v>45</v>
      </c>
      <c s="29" t="s">
        <v>829</v>
      </c>
      <c s="29" t="s">
        <v>830</v>
      </c>
      <c s="25" t="s">
        <v>47</v>
      </c>
      <c s="30" t="s">
        <v>831</v>
      </c>
      <c s="31" t="s">
        <v>118</v>
      </c>
      <c s="32">
        <v>57</v>
      </c>
      <c s="33">
        <v>0</v>
      </c>
      <c s="33">
        <f>ROUND(ROUND(H550,2)*ROUND(G550,3),2)</f>
      </c>
      <c r="O550">
        <f>(I550*21)/100</f>
      </c>
      <c t="s">
        <v>23</v>
      </c>
    </row>
    <row r="551" spans="1:5" ht="12.75">
      <c r="A551" s="34" t="s">
        <v>50</v>
      </c>
      <c r="E551" s="35" t="s">
        <v>47</v>
      </c>
    </row>
    <row r="552" spans="1:5" ht="51">
      <c r="A552" s="36" t="s">
        <v>51</v>
      </c>
      <c r="E552" s="37" t="s">
        <v>832</v>
      </c>
    </row>
    <row r="553" spans="1:5" ht="76.5">
      <c r="A553" t="s">
        <v>53</v>
      </c>
      <c r="E553" s="35" t="s">
        <v>833</v>
      </c>
    </row>
    <row r="554" spans="1:16" ht="12.75">
      <c r="A554" s="25" t="s">
        <v>45</v>
      </c>
      <c s="29" t="s">
        <v>834</v>
      </c>
      <c s="29" t="s">
        <v>835</v>
      </c>
      <c s="25" t="s">
        <v>47</v>
      </c>
      <c s="30" t="s">
        <v>836</v>
      </c>
      <c s="31" t="s">
        <v>118</v>
      </c>
      <c s="32">
        <v>83.6</v>
      </c>
      <c s="33">
        <v>0</v>
      </c>
      <c s="33">
        <f>ROUND(ROUND(H554,2)*ROUND(G554,3),2)</f>
      </c>
      <c r="O554">
        <f>(I554*21)/100</f>
      </c>
      <c t="s">
        <v>23</v>
      </c>
    </row>
    <row r="555" spans="1:5" ht="12.75">
      <c r="A555" s="34" t="s">
        <v>50</v>
      </c>
      <c r="E555" s="35" t="s">
        <v>47</v>
      </c>
    </row>
    <row r="556" spans="1:5" ht="76.5">
      <c r="A556" s="36" t="s">
        <v>51</v>
      </c>
      <c r="E556" s="37" t="s">
        <v>837</v>
      </c>
    </row>
    <row r="557" spans="1:5" ht="76.5">
      <c r="A557" t="s">
        <v>53</v>
      </c>
      <c r="E557" s="35" t="s">
        <v>833</v>
      </c>
    </row>
    <row r="558" spans="1:16" ht="12.75">
      <c r="A558" s="25" t="s">
        <v>45</v>
      </c>
      <c s="29" t="s">
        <v>838</v>
      </c>
      <c s="29" t="s">
        <v>839</v>
      </c>
      <c s="25" t="s">
        <v>47</v>
      </c>
      <c s="30" t="s">
        <v>840</v>
      </c>
      <c s="31" t="s">
        <v>244</v>
      </c>
      <c s="32">
        <v>0.372</v>
      </c>
      <c s="33">
        <v>0</v>
      </c>
      <c s="33">
        <f>ROUND(ROUND(H558,2)*ROUND(G558,3),2)</f>
      </c>
      <c r="O558">
        <f>(I558*21)/100</f>
      </c>
      <c t="s">
        <v>23</v>
      </c>
    </row>
    <row r="559" spans="1:5" ht="12.75">
      <c r="A559" s="34" t="s">
        <v>50</v>
      </c>
      <c r="E559" s="35" t="s">
        <v>47</v>
      </c>
    </row>
    <row r="560" spans="1:5" ht="38.25">
      <c r="A560" s="36" t="s">
        <v>51</v>
      </c>
      <c r="E560" s="37" t="s">
        <v>841</v>
      </c>
    </row>
    <row r="561" spans="1:5" ht="76.5">
      <c r="A561" t="s">
        <v>53</v>
      </c>
      <c r="E561" s="35" t="s">
        <v>842</v>
      </c>
    </row>
    <row r="562" spans="1:16" ht="12.75">
      <c r="A562" s="25" t="s">
        <v>45</v>
      </c>
      <c s="29" t="s">
        <v>843</v>
      </c>
      <c s="29" t="s">
        <v>844</v>
      </c>
      <c s="25" t="s">
        <v>47</v>
      </c>
      <c s="30" t="s">
        <v>845</v>
      </c>
      <c s="31" t="s">
        <v>118</v>
      </c>
      <c s="32">
        <v>28.782</v>
      </c>
      <c s="33">
        <v>0</v>
      </c>
      <c s="33">
        <f>ROUND(ROUND(H562,2)*ROUND(G562,3),2)</f>
      </c>
      <c r="O562">
        <f>(I562*21)/100</f>
      </c>
      <c t="s">
        <v>23</v>
      </c>
    </row>
    <row r="563" spans="1:5" ht="12.75">
      <c r="A563" s="34" t="s">
        <v>50</v>
      </c>
      <c r="E563" s="35" t="s">
        <v>47</v>
      </c>
    </row>
    <row r="564" spans="1:5" ht="25.5">
      <c r="A564" s="36" t="s">
        <v>51</v>
      </c>
      <c r="E564" s="37" t="s">
        <v>846</v>
      </c>
    </row>
    <row r="565" spans="1:5" ht="318.75">
      <c r="A565" t="s">
        <v>53</v>
      </c>
      <c r="E565" s="35" t="s">
        <v>847</v>
      </c>
    </row>
    <row r="566" spans="1:16" ht="12.75">
      <c r="A566" s="25" t="s">
        <v>45</v>
      </c>
      <c s="29" t="s">
        <v>848</v>
      </c>
      <c s="29" t="s">
        <v>849</v>
      </c>
      <c s="25" t="s">
        <v>47</v>
      </c>
      <c s="30" t="s">
        <v>850</v>
      </c>
      <c s="31" t="s">
        <v>118</v>
      </c>
      <c s="32">
        <v>291.06</v>
      </c>
      <c s="33">
        <v>0</v>
      </c>
      <c s="33">
        <f>ROUND(ROUND(H566,2)*ROUND(G566,3),2)</f>
      </c>
      <c r="O566">
        <f>(I566*21)/100</f>
      </c>
      <c t="s">
        <v>23</v>
      </c>
    </row>
    <row r="567" spans="1:5" ht="12.75">
      <c r="A567" s="34" t="s">
        <v>50</v>
      </c>
      <c r="E567" s="35" t="s">
        <v>47</v>
      </c>
    </row>
    <row r="568" spans="1:5" ht="89.25">
      <c r="A568" s="36" t="s">
        <v>51</v>
      </c>
      <c r="E568" s="37" t="s">
        <v>306</v>
      </c>
    </row>
    <row r="569" spans="1:5" ht="76.5">
      <c r="A569" t="s">
        <v>53</v>
      </c>
      <c r="E569" s="35" t="s">
        <v>851</v>
      </c>
    </row>
    <row r="570" spans="1:16" ht="12.75">
      <c r="A570" s="25" t="s">
        <v>45</v>
      </c>
      <c s="29" t="s">
        <v>852</v>
      </c>
      <c s="29" t="s">
        <v>853</v>
      </c>
      <c s="25" t="s">
        <v>47</v>
      </c>
      <c s="30" t="s">
        <v>854</v>
      </c>
      <c s="31" t="s">
        <v>118</v>
      </c>
      <c s="32">
        <v>4</v>
      </c>
      <c s="33">
        <v>0</v>
      </c>
      <c s="33">
        <f>ROUND(ROUND(H570,2)*ROUND(G570,3),2)</f>
      </c>
      <c r="O570">
        <f>(I570*21)/100</f>
      </c>
      <c t="s">
        <v>23</v>
      </c>
    </row>
    <row r="571" spans="1:5" ht="12.75">
      <c r="A571" s="34" t="s">
        <v>50</v>
      </c>
      <c r="E571" s="35" t="s">
        <v>47</v>
      </c>
    </row>
    <row r="572" spans="1:5" ht="51">
      <c r="A572" s="36" t="s">
        <v>51</v>
      </c>
      <c r="E572" s="37" t="s">
        <v>855</v>
      </c>
    </row>
    <row r="573" spans="1:5" ht="102">
      <c r="A573" t="s">
        <v>53</v>
      </c>
      <c r="E573" s="35" t="s">
        <v>856</v>
      </c>
    </row>
    <row r="574" spans="1:16" ht="12.75">
      <c r="A574" s="25" t="s">
        <v>45</v>
      </c>
      <c s="29" t="s">
        <v>857</v>
      </c>
      <c s="29" t="s">
        <v>858</v>
      </c>
      <c s="25" t="s">
        <v>47</v>
      </c>
      <c s="30" t="s">
        <v>859</v>
      </c>
      <c s="31" t="s">
        <v>132</v>
      </c>
      <c s="32">
        <v>1</v>
      </c>
      <c s="33">
        <v>0</v>
      </c>
      <c s="33">
        <f>ROUND(ROUND(H574,2)*ROUND(G574,3),2)</f>
      </c>
      <c r="O574">
        <f>(I574*21)/100</f>
      </c>
      <c t="s">
        <v>23</v>
      </c>
    </row>
    <row r="575" spans="1:5" ht="12.75">
      <c r="A575" s="34" t="s">
        <v>50</v>
      </c>
      <c r="E575" s="35" t="s">
        <v>47</v>
      </c>
    </row>
    <row r="576" spans="1:5" ht="12.75">
      <c r="A576" s="36" t="s">
        <v>51</v>
      </c>
      <c r="E576" s="37" t="s">
        <v>83</v>
      </c>
    </row>
    <row r="577" spans="1:5" ht="293.25">
      <c r="A577" t="s">
        <v>53</v>
      </c>
      <c r="E577" s="35" t="s">
        <v>860</v>
      </c>
    </row>
    <row r="578" spans="1:16" ht="12.75">
      <c r="A578" s="25" t="s">
        <v>45</v>
      </c>
      <c s="29" t="s">
        <v>861</v>
      </c>
      <c s="29" t="s">
        <v>862</v>
      </c>
      <c s="25" t="s">
        <v>47</v>
      </c>
      <c s="30" t="s">
        <v>863</v>
      </c>
      <c s="31" t="s">
        <v>132</v>
      </c>
      <c s="32">
        <v>11</v>
      </c>
      <c s="33">
        <v>0</v>
      </c>
      <c s="33">
        <f>ROUND(ROUND(H578,2)*ROUND(G578,3),2)</f>
      </c>
      <c r="O578">
        <f>(I578*21)/100</f>
      </c>
      <c t="s">
        <v>23</v>
      </c>
    </row>
    <row r="579" spans="1:5" ht="12.75">
      <c r="A579" s="34" t="s">
        <v>50</v>
      </c>
      <c r="E579" s="35" t="s">
        <v>47</v>
      </c>
    </row>
    <row r="580" spans="1:5" ht="25.5">
      <c r="A580" s="36" t="s">
        <v>51</v>
      </c>
      <c r="E580" s="37" t="s">
        <v>864</v>
      </c>
    </row>
    <row r="581" spans="1:5" ht="293.25">
      <c r="A581" t="s">
        <v>53</v>
      </c>
      <c r="E581" s="35" t="s">
        <v>865</v>
      </c>
    </row>
    <row r="582" spans="1:16" ht="12.75">
      <c r="A582" s="25" t="s">
        <v>45</v>
      </c>
      <c s="29" t="s">
        <v>866</v>
      </c>
      <c s="29" t="s">
        <v>867</v>
      </c>
      <c s="25" t="s">
        <v>47</v>
      </c>
      <c s="30" t="s">
        <v>868</v>
      </c>
      <c s="31" t="s">
        <v>132</v>
      </c>
      <c s="32">
        <v>2</v>
      </c>
      <c s="33">
        <v>0</v>
      </c>
      <c s="33">
        <f>ROUND(ROUND(H582,2)*ROUND(G582,3),2)</f>
      </c>
      <c r="O582">
        <f>(I582*21)/100</f>
      </c>
      <c t="s">
        <v>23</v>
      </c>
    </row>
    <row r="583" spans="1:5" ht="12.75">
      <c r="A583" s="34" t="s">
        <v>50</v>
      </c>
      <c r="E583" s="35" t="s">
        <v>47</v>
      </c>
    </row>
    <row r="584" spans="1:5" ht="25.5">
      <c r="A584" s="36" t="s">
        <v>51</v>
      </c>
      <c r="E584" s="37" t="s">
        <v>869</v>
      </c>
    </row>
    <row r="585" spans="1:5" ht="76.5">
      <c r="A585" t="s">
        <v>53</v>
      </c>
      <c r="E585" s="35" t="s">
        <v>870</v>
      </c>
    </row>
    <row r="586" spans="1:16" ht="12.75">
      <c r="A586" s="25" t="s">
        <v>45</v>
      </c>
      <c s="29" t="s">
        <v>871</v>
      </c>
      <c s="29" t="s">
        <v>872</v>
      </c>
      <c s="25" t="s">
        <v>29</v>
      </c>
      <c s="30" t="s">
        <v>873</v>
      </c>
      <c s="31" t="s">
        <v>49</v>
      </c>
      <c s="32">
        <v>1</v>
      </c>
      <c s="33">
        <v>0</v>
      </c>
      <c s="33">
        <f>ROUND(ROUND(H586,2)*ROUND(G586,3),2)</f>
      </c>
      <c r="O586">
        <f>(I586*21)/100</f>
      </c>
      <c t="s">
        <v>23</v>
      </c>
    </row>
    <row r="587" spans="1:5" ht="12.75">
      <c r="A587" s="34" t="s">
        <v>50</v>
      </c>
      <c r="E587" s="35" t="s">
        <v>47</v>
      </c>
    </row>
    <row r="588" spans="1:5" ht="63.75">
      <c r="A588" s="36" t="s">
        <v>51</v>
      </c>
      <c r="E588" s="37" t="s">
        <v>874</v>
      </c>
    </row>
    <row r="589" spans="1:5" ht="102">
      <c r="A589" t="s">
        <v>53</v>
      </c>
      <c r="E589" s="35" t="s">
        <v>875</v>
      </c>
    </row>
    <row r="590" spans="1:16" ht="12.75">
      <c r="A590" s="25" t="s">
        <v>45</v>
      </c>
      <c s="29" t="s">
        <v>876</v>
      </c>
      <c s="29" t="s">
        <v>877</v>
      </c>
      <c s="25" t="s">
        <v>47</v>
      </c>
      <c s="30" t="s">
        <v>878</v>
      </c>
      <c s="31" t="s">
        <v>274</v>
      </c>
      <c s="32">
        <v>421.77</v>
      </c>
      <c s="33">
        <v>0</v>
      </c>
      <c s="33">
        <f>ROUND(ROUND(H590,2)*ROUND(G590,3),2)</f>
      </c>
      <c r="O590">
        <f>(I590*21)/100</f>
      </c>
      <c t="s">
        <v>23</v>
      </c>
    </row>
    <row r="591" spans="1:5" ht="12.75">
      <c r="A591" s="34" t="s">
        <v>50</v>
      </c>
      <c r="E591" s="35" t="s">
        <v>47</v>
      </c>
    </row>
    <row r="592" spans="1:5" ht="89.25">
      <c r="A592" s="36" t="s">
        <v>51</v>
      </c>
      <c r="E592" s="37" t="s">
        <v>879</v>
      </c>
    </row>
    <row r="593" spans="1:5" ht="63.75">
      <c r="A593" t="s">
        <v>53</v>
      </c>
      <c r="E593" s="35" t="s">
        <v>880</v>
      </c>
    </row>
    <row r="594" spans="1:16" ht="12.75">
      <c r="A594" s="25" t="s">
        <v>45</v>
      </c>
      <c s="29" t="s">
        <v>881</v>
      </c>
      <c s="29" t="s">
        <v>882</v>
      </c>
      <c s="25" t="s">
        <v>47</v>
      </c>
      <c s="30" t="s">
        <v>883</v>
      </c>
      <c s="31" t="s">
        <v>274</v>
      </c>
      <c s="32">
        <v>295.239</v>
      </c>
      <c s="33">
        <v>0</v>
      </c>
      <c s="33">
        <f>ROUND(ROUND(H594,2)*ROUND(G594,3),2)</f>
      </c>
      <c r="O594">
        <f>(I594*21)/100</f>
      </c>
      <c t="s">
        <v>23</v>
      </c>
    </row>
    <row r="595" spans="1:5" ht="12.75">
      <c r="A595" s="34" t="s">
        <v>50</v>
      </c>
      <c r="E595" s="35" t="s">
        <v>47</v>
      </c>
    </row>
    <row r="596" spans="1:5" ht="63.75">
      <c r="A596" s="36" t="s">
        <v>51</v>
      </c>
      <c r="E596" s="37" t="s">
        <v>884</v>
      </c>
    </row>
    <row r="597" spans="1:5" ht="63.75">
      <c r="A597" t="s">
        <v>53</v>
      </c>
      <c r="E597" s="35" t="s">
        <v>880</v>
      </c>
    </row>
    <row r="598" spans="1:16" ht="12.75">
      <c r="A598" s="25" t="s">
        <v>45</v>
      </c>
      <c s="29" t="s">
        <v>885</v>
      </c>
      <c s="29" t="s">
        <v>886</v>
      </c>
      <c s="25" t="s">
        <v>47</v>
      </c>
      <c s="30" t="s">
        <v>887</v>
      </c>
      <c s="31" t="s">
        <v>274</v>
      </c>
      <c s="32">
        <v>63.266</v>
      </c>
      <c s="33">
        <v>0</v>
      </c>
      <c s="33">
        <f>ROUND(ROUND(H598,2)*ROUND(G598,3),2)</f>
      </c>
      <c r="O598">
        <f>(I598*21)/100</f>
      </c>
      <c t="s">
        <v>23</v>
      </c>
    </row>
    <row r="599" spans="1:5" ht="12.75">
      <c r="A599" s="34" t="s">
        <v>50</v>
      </c>
      <c r="E599" s="35" t="s">
        <v>47</v>
      </c>
    </row>
    <row r="600" spans="1:5" ht="63.75">
      <c r="A600" s="36" t="s">
        <v>51</v>
      </c>
      <c r="E600" s="37" t="s">
        <v>888</v>
      </c>
    </row>
    <row r="601" spans="1:5" ht="63.75">
      <c r="A601" t="s">
        <v>53</v>
      </c>
      <c r="E601" s="35" t="s">
        <v>880</v>
      </c>
    </row>
    <row r="602" spans="1:16" ht="12.75">
      <c r="A602" s="25" t="s">
        <v>45</v>
      </c>
      <c s="29" t="s">
        <v>889</v>
      </c>
      <c s="29" t="s">
        <v>890</v>
      </c>
      <c s="25" t="s">
        <v>47</v>
      </c>
      <c s="30" t="s">
        <v>891</v>
      </c>
      <c s="31" t="s">
        <v>274</v>
      </c>
      <c s="32">
        <v>63.266</v>
      </c>
      <c s="33">
        <v>0</v>
      </c>
      <c s="33">
        <f>ROUND(ROUND(H602,2)*ROUND(G602,3),2)</f>
      </c>
      <c r="O602">
        <f>(I602*21)/100</f>
      </c>
      <c t="s">
        <v>23</v>
      </c>
    </row>
    <row r="603" spans="1:5" ht="12.75">
      <c r="A603" s="34" t="s">
        <v>50</v>
      </c>
      <c r="E603" s="35" t="s">
        <v>47</v>
      </c>
    </row>
    <row r="604" spans="1:5" ht="63.75">
      <c r="A604" s="36" t="s">
        <v>51</v>
      </c>
      <c r="E604" s="37" t="s">
        <v>888</v>
      </c>
    </row>
    <row r="605" spans="1:5" ht="63.75">
      <c r="A605" t="s">
        <v>53</v>
      </c>
      <c r="E605" s="35" t="s">
        <v>880</v>
      </c>
    </row>
    <row r="606" spans="1:16" ht="12.75">
      <c r="A606" s="25" t="s">
        <v>45</v>
      </c>
      <c s="29" t="s">
        <v>892</v>
      </c>
      <c s="29" t="s">
        <v>893</v>
      </c>
      <c s="25" t="s">
        <v>29</v>
      </c>
      <c s="30" t="s">
        <v>894</v>
      </c>
      <c s="31" t="s">
        <v>274</v>
      </c>
      <c s="32">
        <v>4.628</v>
      </c>
      <c s="33">
        <v>0</v>
      </c>
      <c s="33">
        <f>ROUND(ROUND(H606,2)*ROUND(G606,3),2)</f>
      </c>
      <c r="O606">
        <f>(I606*21)/100</f>
      </c>
      <c t="s">
        <v>23</v>
      </c>
    </row>
    <row r="607" spans="1:5" ht="12.75">
      <c r="A607" s="34" t="s">
        <v>50</v>
      </c>
      <c r="E607" s="35" t="s">
        <v>47</v>
      </c>
    </row>
    <row r="608" spans="1:5" ht="51">
      <c r="A608" s="36" t="s">
        <v>51</v>
      </c>
      <c r="E608" s="37" t="s">
        <v>895</v>
      </c>
    </row>
    <row r="609" spans="1:5" ht="63.75">
      <c r="A609" t="s">
        <v>53</v>
      </c>
      <c r="E609" s="35" t="s">
        <v>880</v>
      </c>
    </row>
    <row r="610" spans="1:16" ht="12.75">
      <c r="A610" s="25" t="s">
        <v>45</v>
      </c>
      <c s="29" t="s">
        <v>896</v>
      </c>
      <c s="29" t="s">
        <v>893</v>
      </c>
      <c s="25" t="s">
        <v>23</v>
      </c>
      <c s="30" t="s">
        <v>894</v>
      </c>
      <c s="31" t="s">
        <v>274</v>
      </c>
      <c s="32">
        <v>25.2</v>
      </c>
      <c s="33">
        <v>0</v>
      </c>
      <c s="33">
        <f>ROUND(ROUND(H610,2)*ROUND(G610,3),2)</f>
      </c>
      <c r="O610">
        <f>(I610*21)/100</f>
      </c>
      <c t="s">
        <v>23</v>
      </c>
    </row>
    <row r="611" spans="1:5" ht="12.75">
      <c r="A611" s="34" t="s">
        <v>50</v>
      </c>
      <c r="E611" s="35" t="s">
        <v>47</v>
      </c>
    </row>
    <row r="612" spans="1:5" ht="25.5">
      <c r="A612" s="36" t="s">
        <v>51</v>
      </c>
      <c r="E612" s="37" t="s">
        <v>897</v>
      </c>
    </row>
    <row r="613" spans="1:5" ht="63.75">
      <c r="A613" t="s">
        <v>53</v>
      </c>
      <c r="E613" s="35" t="s">
        <v>880</v>
      </c>
    </row>
    <row r="614" spans="1:16" ht="12.75">
      <c r="A614" s="25" t="s">
        <v>45</v>
      </c>
      <c s="29" t="s">
        <v>898</v>
      </c>
      <c s="29" t="s">
        <v>899</v>
      </c>
      <c s="25" t="s">
        <v>29</v>
      </c>
      <c s="30" t="s">
        <v>900</v>
      </c>
      <c s="31" t="s">
        <v>274</v>
      </c>
      <c s="32">
        <v>12</v>
      </c>
      <c s="33">
        <v>0</v>
      </c>
      <c s="33">
        <f>ROUND(ROUND(H614,2)*ROUND(G614,3),2)</f>
      </c>
      <c r="O614">
        <f>(I614*21)/100</f>
      </c>
      <c t="s">
        <v>23</v>
      </c>
    </row>
    <row r="615" spans="1:5" ht="12.75">
      <c r="A615" s="34" t="s">
        <v>50</v>
      </c>
      <c r="E615" s="35" t="s">
        <v>47</v>
      </c>
    </row>
    <row r="616" spans="1:5" ht="51">
      <c r="A616" s="36" t="s">
        <v>51</v>
      </c>
      <c r="E616" s="37" t="s">
        <v>901</v>
      </c>
    </row>
    <row r="617" spans="1:5" ht="51">
      <c r="A617" t="s">
        <v>53</v>
      </c>
      <c r="E617" s="35" t="s">
        <v>902</v>
      </c>
    </row>
    <row r="618" spans="1:16" ht="12.75">
      <c r="A618" s="25" t="s">
        <v>45</v>
      </c>
      <c s="29" t="s">
        <v>903</v>
      </c>
      <c s="29" t="s">
        <v>899</v>
      </c>
      <c s="25" t="s">
        <v>23</v>
      </c>
      <c s="30" t="s">
        <v>900</v>
      </c>
      <c s="31" t="s">
        <v>274</v>
      </c>
      <c s="32">
        <v>80</v>
      </c>
      <c s="33">
        <v>0</v>
      </c>
      <c s="33">
        <f>ROUND(ROUND(H618,2)*ROUND(G618,3),2)</f>
      </c>
      <c r="O618">
        <f>(I618*21)/100</f>
      </c>
      <c t="s">
        <v>23</v>
      </c>
    </row>
    <row r="619" spans="1:5" ht="12.75">
      <c r="A619" s="34" t="s">
        <v>50</v>
      </c>
      <c r="E619" s="35" t="s">
        <v>47</v>
      </c>
    </row>
    <row r="620" spans="1:5" ht="51">
      <c r="A620" s="36" t="s">
        <v>51</v>
      </c>
      <c r="E620" s="37" t="s">
        <v>904</v>
      </c>
    </row>
    <row r="621" spans="1:5" ht="51">
      <c r="A621" t="s">
        <v>53</v>
      </c>
      <c r="E621" s="35" t="s">
        <v>902</v>
      </c>
    </row>
    <row r="622" spans="1:16" ht="12.75">
      <c r="A622" s="25" t="s">
        <v>45</v>
      </c>
      <c s="29" t="s">
        <v>905</v>
      </c>
      <c s="29" t="s">
        <v>906</v>
      </c>
      <c s="25" t="s">
        <v>47</v>
      </c>
      <c s="30" t="s">
        <v>907</v>
      </c>
      <c s="31" t="s">
        <v>244</v>
      </c>
      <c s="32">
        <v>3</v>
      </c>
      <c s="33">
        <v>0</v>
      </c>
      <c s="33">
        <f>ROUND(ROUND(H622,2)*ROUND(G622,3),2)</f>
      </c>
      <c r="O622">
        <f>(I622*21)/100</f>
      </c>
      <c t="s">
        <v>23</v>
      </c>
    </row>
    <row r="623" spans="1:5" ht="12.75">
      <c r="A623" s="34" t="s">
        <v>50</v>
      </c>
      <c r="E623" s="35" t="s">
        <v>47</v>
      </c>
    </row>
    <row r="624" spans="1:5" ht="38.25">
      <c r="A624" s="36" t="s">
        <v>51</v>
      </c>
      <c r="E624" s="37" t="s">
        <v>908</v>
      </c>
    </row>
    <row r="625" spans="1:5" ht="114.75">
      <c r="A625" t="s">
        <v>53</v>
      </c>
      <c r="E625" s="35" t="s">
        <v>909</v>
      </c>
    </row>
    <row r="626" spans="1:16" ht="12.75">
      <c r="A626" s="25" t="s">
        <v>45</v>
      </c>
      <c s="29" t="s">
        <v>910</v>
      </c>
      <c s="29" t="s">
        <v>911</v>
      </c>
      <c s="25" t="s">
        <v>47</v>
      </c>
      <c s="30" t="s">
        <v>912</v>
      </c>
      <c s="31" t="s">
        <v>244</v>
      </c>
      <c s="32">
        <v>2.64</v>
      </c>
      <c s="33">
        <v>0</v>
      </c>
      <c s="33">
        <f>ROUND(ROUND(H626,2)*ROUND(G626,3),2)</f>
      </c>
      <c r="O626">
        <f>(I626*21)/100</f>
      </c>
      <c t="s">
        <v>23</v>
      </c>
    </row>
    <row r="627" spans="1:5" ht="12.75">
      <c r="A627" s="34" t="s">
        <v>50</v>
      </c>
      <c r="E627" s="35" t="s">
        <v>47</v>
      </c>
    </row>
    <row r="628" spans="1:5" ht="25.5">
      <c r="A628" s="36" t="s">
        <v>51</v>
      </c>
      <c r="E628" s="37" t="s">
        <v>913</v>
      </c>
    </row>
    <row r="629" spans="1:5" ht="114.75">
      <c r="A629" t="s">
        <v>53</v>
      </c>
      <c r="E629" s="35" t="s">
        <v>909</v>
      </c>
    </row>
    <row r="630" spans="1:16" ht="12.75">
      <c r="A630" s="25" t="s">
        <v>45</v>
      </c>
      <c s="29" t="s">
        <v>914</v>
      </c>
      <c s="29" t="s">
        <v>915</v>
      </c>
      <c s="25" t="s">
        <v>47</v>
      </c>
      <c s="30" t="s">
        <v>916</v>
      </c>
      <c s="31" t="s">
        <v>244</v>
      </c>
      <c s="32">
        <v>43.999</v>
      </c>
      <c s="33">
        <v>0</v>
      </c>
      <c s="33">
        <f>ROUND(ROUND(H630,2)*ROUND(G630,3),2)</f>
      </c>
      <c r="O630">
        <f>(I630*21)/100</f>
      </c>
      <c t="s">
        <v>23</v>
      </c>
    </row>
    <row r="631" spans="1:5" ht="12.75">
      <c r="A631" s="34" t="s">
        <v>50</v>
      </c>
      <c r="E631" s="35" t="s">
        <v>47</v>
      </c>
    </row>
    <row r="632" spans="1:5" ht="76.5">
      <c r="A632" s="36" t="s">
        <v>51</v>
      </c>
      <c r="E632" s="37" t="s">
        <v>917</v>
      </c>
    </row>
    <row r="633" spans="1:5" ht="114.75">
      <c r="A633" t="s">
        <v>53</v>
      </c>
      <c r="E633" s="35" t="s">
        <v>909</v>
      </c>
    </row>
    <row r="634" spans="1:16" ht="12.75">
      <c r="A634" s="25" t="s">
        <v>45</v>
      </c>
      <c s="29" t="s">
        <v>918</v>
      </c>
      <c s="29" t="s">
        <v>919</v>
      </c>
      <c s="25" t="s">
        <v>47</v>
      </c>
      <c s="30" t="s">
        <v>920</v>
      </c>
      <c s="31" t="s">
        <v>244</v>
      </c>
      <c s="32">
        <v>90.71</v>
      </c>
      <c s="33">
        <v>0</v>
      </c>
      <c s="33">
        <f>ROUND(ROUND(H634,2)*ROUND(G634,3),2)</f>
      </c>
      <c r="O634">
        <f>(I634*21)/100</f>
      </c>
      <c t="s">
        <v>23</v>
      </c>
    </row>
    <row r="635" spans="1:5" ht="12.75">
      <c r="A635" s="34" t="s">
        <v>50</v>
      </c>
      <c r="E635" s="35" t="s">
        <v>47</v>
      </c>
    </row>
    <row r="636" spans="1:5" ht="102">
      <c r="A636" s="36" t="s">
        <v>51</v>
      </c>
      <c r="E636" s="37" t="s">
        <v>921</v>
      </c>
    </row>
    <row r="637" spans="1:5" ht="114.75">
      <c r="A637" t="s">
        <v>53</v>
      </c>
      <c r="E637" s="35" t="s">
        <v>909</v>
      </c>
    </row>
    <row r="638" spans="1:16" ht="12.75">
      <c r="A638" s="25" t="s">
        <v>45</v>
      </c>
      <c s="29" t="s">
        <v>922</v>
      </c>
      <c s="29" t="s">
        <v>923</v>
      </c>
      <c s="25" t="s">
        <v>47</v>
      </c>
      <c s="30" t="s">
        <v>924</v>
      </c>
      <c s="31" t="s">
        <v>118</v>
      </c>
      <c s="32">
        <v>27.9</v>
      </c>
      <c s="33">
        <v>0</v>
      </c>
      <c s="33">
        <f>ROUND(ROUND(H638,2)*ROUND(G638,3),2)</f>
      </c>
      <c r="O638">
        <f>(I638*21)/100</f>
      </c>
      <c t="s">
        <v>23</v>
      </c>
    </row>
    <row r="639" spans="1:5" ht="12.75">
      <c r="A639" s="34" t="s">
        <v>50</v>
      </c>
      <c r="E639" s="35" t="s">
        <v>47</v>
      </c>
    </row>
    <row r="640" spans="1:5" ht="38.25">
      <c r="A640" s="36" t="s">
        <v>51</v>
      </c>
      <c r="E640" s="37" t="s">
        <v>925</v>
      </c>
    </row>
    <row r="641" spans="1:5" ht="89.25">
      <c r="A641" t="s">
        <v>53</v>
      </c>
      <c r="E641" s="35" t="s">
        <v>926</v>
      </c>
    </row>
    <row r="642" spans="1:16" ht="12.75">
      <c r="A642" s="25" t="s">
        <v>45</v>
      </c>
      <c s="29" t="s">
        <v>927</v>
      </c>
      <c s="29" t="s">
        <v>928</v>
      </c>
      <c s="25" t="s">
        <v>47</v>
      </c>
      <c s="30" t="s">
        <v>929</v>
      </c>
      <c s="31" t="s">
        <v>244</v>
      </c>
      <c s="32">
        <v>55.08</v>
      </c>
      <c s="33">
        <v>0</v>
      </c>
      <c s="33">
        <f>ROUND(ROUND(H642,2)*ROUND(G642,3),2)</f>
      </c>
      <c r="O642">
        <f>(I642*21)/100</f>
      </c>
      <c t="s">
        <v>23</v>
      </c>
    </row>
    <row r="643" spans="1:5" ht="12.75">
      <c r="A643" s="34" t="s">
        <v>50</v>
      </c>
      <c r="E643" s="35" t="s">
        <v>47</v>
      </c>
    </row>
    <row r="644" spans="1:5" ht="51">
      <c r="A644" s="36" t="s">
        <v>51</v>
      </c>
      <c r="E644" s="37" t="s">
        <v>930</v>
      </c>
    </row>
    <row r="645" spans="1:5" ht="89.25">
      <c r="A645" t="s">
        <v>53</v>
      </c>
      <c r="E645" s="35" t="s">
        <v>931</v>
      </c>
    </row>
    <row r="646" spans="1:16" ht="12.75">
      <c r="A646" s="25" t="s">
        <v>45</v>
      </c>
      <c s="29" t="s">
        <v>932</v>
      </c>
      <c s="29" t="s">
        <v>933</v>
      </c>
      <c s="25" t="s">
        <v>47</v>
      </c>
      <c s="30" t="s">
        <v>934</v>
      </c>
      <c s="31" t="s">
        <v>274</v>
      </c>
      <c s="32">
        <v>435.2</v>
      </c>
      <c s="33">
        <v>0</v>
      </c>
      <c s="33">
        <f>ROUND(ROUND(H646,2)*ROUND(G646,3),2)</f>
      </c>
      <c r="O646">
        <f>(I646*21)/100</f>
      </c>
      <c t="s">
        <v>23</v>
      </c>
    </row>
    <row r="647" spans="1:5" ht="12.75">
      <c r="A647" s="34" t="s">
        <v>50</v>
      </c>
      <c r="E647" s="35" t="s">
        <v>47</v>
      </c>
    </row>
    <row r="648" spans="1:5" ht="63.75">
      <c r="A648" s="36" t="s">
        <v>51</v>
      </c>
      <c r="E648" s="37" t="s">
        <v>935</v>
      </c>
    </row>
    <row r="649" spans="1:5" ht="89.25">
      <c r="A649" t="s">
        <v>53</v>
      </c>
      <c r="E649" s="35" t="s">
        <v>931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