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NB\Documents\2025\22053 Pomezí u Poličky\"/>
    </mc:Choice>
  </mc:AlternateContent>
  <bookViews>
    <workbookView xWindow="0" yWindow="0" windowWidth="0" windowHeight="0"/>
  </bookViews>
  <sheets>
    <sheet name="Rekapitulace stavby" sheetId="1" r:id="rId1"/>
    <sheet name="SO 001 - Všeobecné položky " sheetId="2" r:id="rId2"/>
    <sheet name="SO 101 - Rekonstrukce sil..." sheetId="3" r:id="rId3"/>
    <sheet name="SO 101.1 - Rekonstrukce s..." sheetId="4" r:id="rId4"/>
    <sheet name="SO 001 - Všeobecné položky _01" sheetId="5" r:id="rId5"/>
    <sheet name="SO 102 - Výstavba chodníků" sheetId="6" r:id="rId6"/>
    <sheet name="SO 001 - Všeobecné položky _02" sheetId="7" r:id="rId7"/>
    <sheet name="SO 102 - Výstavba chodníků_01" sheetId="8" r:id="rId8"/>
  </sheets>
  <definedNames>
    <definedName name="_xlnm.Print_Area" localSheetId="0">'Rekapitulace stavby'!$D$4:$AO$76,'Rekapitulace stavby'!$C$82:$AQ$106</definedName>
    <definedName name="_xlnm.Print_Titles" localSheetId="0">'Rekapitulace stavby'!$92:$92</definedName>
    <definedName name="_xlnm._FilterDatabase" localSheetId="1" hidden="1">'SO 001 - Všeobecné položky '!$C$120:$K$164</definedName>
    <definedName name="_xlnm.Print_Area" localSheetId="1">'SO 001 - Všeobecné položky '!$C$4:$J$76,'SO 001 - Všeobecné položky '!$C$82:$J$100,'SO 001 - Všeobecné položky '!$C$106:$K$164</definedName>
    <definedName name="_xlnm.Print_Titles" localSheetId="1">'SO 001 - Všeobecné položky '!$120:$120</definedName>
    <definedName name="_xlnm._FilterDatabase" localSheetId="2" hidden="1">'SO 101 - Rekonstrukce sil...'!$C$130:$K$695</definedName>
    <definedName name="_xlnm.Print_Area" localSheetId="2">'SO 101 - Rekonstrukce sil...'!$C$4:$J$76,'SO 101 - Rekonstrukce sil...'!$C$82:$J$110,'SO 101 - Rekonstrukce sil...'!$C$116:$K$695</definedName>
    <definedName name="_xlnm.Print_Titles" localSheetId="2">'SO 101 - Rekonstrukce sil...'!$130:$130</definedName>
    <definedName name="_xlnm._FilterDatabase" localSheetId="3" hidden="1">'SO 101.1 - Rekonstrukce s...'!$C$124:$K$157</definedName>
    <definedName name="_xlnm.Print_Area" localSheetId="3">'SO 101.1 - Rekonstrukce s...'!$C$4:$J$76,'SO 101.1 - Rekonstrukce s...'!$C$82:$J$104,'SO 101.1 - Rekonstrukce s...'!$C$110:$K$157</definedName>
    <definedName name="_xlnm.Print_Titles" localSheetId="3">'SO 101.1 - Rekonstrukce s...'!$124:$124</definedName>
    <definedName name="_xlnm._FilterDatabase" localSheetId="4" hidden="1">'SO 001 - Všeobecné položky _01'!$C$124:$K$149</definedName>
    <definedName name="_xlnm.Print_Area" localSheetId="4">'SO 001 - Všeobecné položky _01'!$C$4:$J$76,'SO 001 - Všeobecné položky _01'!$C$82:$J$102,'SO 001 - Všeobecné položky _01'!$C$108:$K$149</definedName>
    <definedName name="_xlnm.Print_Titles" localSheetId="4">'SO 001 - Všeobecné položky _01'!$124:$124</definedName>
    <definedName name="_xlnm._FilterDatabase" localSheetId="5" hidden="1">'SO 102 - Výstavba chodníků'!$C$130:$K$231</definedName>
    <definedName name="_xlnm.Print_Area" localSheetId="5">'SO 102 - Výstavba chodníků'!$C$4:$J$76,'SO 102 - Výstavba chodníků'!$C$82:$J$108,'SO 102 - Výstavba chodníků'!$C$114:$K$231</definedName>
    <definedName name="_xlnm.Print_Titles" localSheetId="5">'SO 102 - Výstavba chodníků'!$130:$130</definedName>
    <definedName name="_xlnm._FilterDatabase" localSheetId="6" hidden="1">'SO 001 - Všeobecné položky _02'!$C$124:$K$133</definedName>
    <definedName name="_xlnm.Print_Area" localSheetId="6">'SO 001 - Všeobecné položky _02'!$C$4:$J$76,'SO 001 - Všeobecné položky _02'!$C$82:$J$102,'SO 001 - Všeobecné položky _02'!$C$108:$K$133</definedName>
    <definedName name="_xlnm.Print_Titles" localSheetId="6">'SO 001 - Všeobecné položky _02'!$124:$124</definedName>
    <definedName name="_xlnm._FilterDatabase" localSheetId="7" hidden="1">'SO 102 - Výstavba chodníků_01'!$C$135:$K$414</definedName>
    <definedName name="_xlnm.Print_Area" localSheetId="7">'SO 102 - Výstavba chodníků_01'!$C$4:$J$76,'SO 102 - Výstavba chodníků_01'!$C$82:$J$113,'SO 102 - Výstavba chodníků_01'!$C$119:$K$414</definedName>
    <definedName name="_xlnm.Print_Titles" localSheetId="7">'SO 102 - Výstavba chodníků_01'!$135:$135</definedName>
  </definedNames>
  <calcPr/>
</workbook>
</file>

<file path=xl/calcChain.xml><?xml version="1.0" encoding="utf-8"?>
<calcChain xmlns="http://schemas.openxmlformats.org/spreadsheetml/2006/main">
  <c i="8" l="1" r="J41"/>
  <c r="J40"/>
  <c i="1" r="AY105"/>
  <c i="8" r="J39"/>
  <c i="1" r="AX105"/>
  <c i="8" r="BI412"/>
  <c r="BH412"/>
  <c r="BG412"/>
  <c r="BF412"/>
  <c r="T412"/>
  <c r="T411"/>
  <c r="T410"/>
  <c r="R412"/>
  <c r="R411"/>
  <c r="R410"/>
  <c r="P412"/>
  <c r="P411"/>
  <c r="P410"/>
  <c r="BI409"/>
  <c r="BH409"/>
  <c r="BG409"/>
  <c r="BF409"/>
  <c r="T409"/>
  <c r="T408"/>
  <c r="R409"/>
  <c r="R408"/>
  <c r="P409"/>
  <c r="P408"/>
  <c r="BI406"/>
  <c r="BH406"/>
  <c r="BG406"/>
  <c r="BF406"/>
  <c r="T406"/>
  <c r="R406"/>
  <c r="P406"/>
  <c r="BI404"/>
  <c r="BH404"/>
  <c r="BG404"/>
  <c r="BF404"/>
  <c r="T404"/>
  <c r="R404"/>
  <c r="P404"/>
  <c r="BI402"/>
  <c r="BH402"/>
  <c r="BG402"/>
  <c r="BF402"/>
  <c r="T402"/>
  <c r="R402"/>
  <c r="P402"/>
  <c r="BI401"/>
  <c r="BH401"/>
  <c r="BG401"/>
  <c r="BF401"/>
  <c r="T401"/>
  <c r="R401"/>
  <c r="P401"/>
  <c r="BI399"/>
  <c r="BH399"/>
  <c r="BG399"/>
  <c r="BF399"/>
  <c r="T399"/>
  <c r="R399"/>
  <c r="P399"/>
  <c r="BI397"/>
  <c r="BH397"/>
  <c r="BG397"/>
  <c r="BF397"/>
  <c r="T397"/>
  <c r="R397"/>
  <c r="P397"/>
  <c r="BI392"/>
  <c r="BH392"/>
  <c r="BG392"/>
  <c r="BF392"/>
  <c r="T392"/>
  <c r="R392"/>
  <c r="P392"/>
  <c r="BI387"/>
  <c r="BH387"/>
  <c r="BG387"/>
  <c r="BF387"/>
  <c r="T387"/>
  <c r="R387"/>
  <c r="P387"/>
  <c r="BI385"/>
  <c r="BH385"/>
  <c r="BG385"/>
  <c r="BF385"/>
  <c r="T385"/>
  <c r="R385"/>
  <c r="P385"/>
  <c r="BI381"/>
  <c r="BH381"/>
  <c r="BG381"/>
  <c r="BF381"/>
  <c r="T381"/>
  <c r="R381"/>
  <c r="P381"/>
  <c r="BI375"/>
  <c r="BH375"/>
  <c r="BG375"/>
  <c r="BF375"/>
  <c r="T375"/>
  <c r="R375"/>
  <c r="P375"/>
  <c r="BI374"/>
  <c r="BH374"/>
  <c r="BG374"/>
  <c r="BF374"/>
  <c r="T374"/>
  <c r="R374"/>
  <c r="P374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7"/>
  <c r="BH367"/>
  <c r="BG367"/>
  <c r="BF367"/>
  <c r="T367"/>
  <c r="R367"/>
  <c r="P367"/>
  <c r="BI363"/>
  <c r="BH363"/>
  <c r="BG363"/>
  <c r="BF363"/>
  <c r="T363"/>
  <c r="R363"/>
  <c r="P363"/>
  <c r="BI356"/>
  <c r="BH356"/>
  <c r="BG356"/>
  <c r="BF356"/>
  <c r="T356"/>
  <c r="R356"/>
  <c r="P356"/>
  <c r="BI354"/>
  <c r="BH354"/>
  <c r="BG354"/>
  <c r="BF354"/>
  <c r="T354"/>
  <c r="R354"/>
  <c r="P354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5"/>
  <c r="BH345"/>
  <c r="BG345"/>
  <c r="BF345"/>
  <c r="T345"/>
  <c r="R345"/>
  <c r="P345"/>
  <c r="BI344"/>
  <c r="BH344"/>
  <c r="BG344"/>
  <c r="BF344"/>
  <c r="T344"/>
  <c r="R344"/>
  <c r="P344"/>
  <c r="BI342"/>
  <c r="BH342"/>
  <c r="BG342"/>
  <c r="BF342"/>
  <c r="T342"/>
  <c r="R342"/>
  <c r="P342"/>
  <c r="BI339"/>
  <c r="BH339"/>
  <c r="BG339"/>
  <c r="BF339"/>
  <c r="T339"/>
  <c r="R339"/>
  <c r="P339"/>
  <c r="BI338"/>
  <c r="BH338"/>
  <c r="BG338"/>
  <c r="BF338"/>
  <c r="T338"/>
  <c r="R338"/>
  <c r="P338"/>
  <c r="BI336"/>
  <c r="BH336"/>
  <c r="BG336"/>
  <c r="BF336"/>
  <c r="T336"/>
  <c r="R336"/>
  <c r="P336"/>
  <c r="BI335"/>
  <c r="BH335"/>
  <c r="BG335"/>
  <c r="BF335"/>
  <c r="T335"/>
  <c r="R335"/>
  <c r="P335"/>
  <c r="BI333"/>
  <c r="BH333"/>
  <c r="BG333"/>
  <c r="BF333"/>
  <c r="T333"/>
  <c r="R333"/>
  <c r="P333"/>
  <c r="BI332"/>
  <c r="BH332"/>
  <c r="BG332"/>
  <c r="BF332"/>
  <c r="T332"/>
  <c r="R332"/>
  <c r="P332"/>
  <c r="BI330"/>
  <c r="BH330"/>
  <c r="BG330"/>
  <c r="BF330"/>
  <c r="T330"/>
  <c r="R330"/>
  <c r="P330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2"/>
  <c r="BH322"/>
  <c r="BG322"/>
  <c r="BF322"/>
  <c r="T322"/>
  <c r="R322"/>
  <c r="P322"/>
  <c r="BI320"/>
  <c r="BH320"/>
  <c r="BG320"/>
  <c r="BF320"/>
  <c r="T320"/>
  <c r="R320"/>
  <c r="P320"/>
  <c r="BI319"/>
  <c r="BH319"/>
  <c r="BG319"/>
  <c r="BF319"/>
  <c r="T319"/>
  <c r="R319"/>
  <c r="P319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7"/>
  <c r="BH307"/>
  <c r="BG307"/>
  <c r="BF307"/>
  <c r="T307"/>
  <c r="R307"/>
  <c r="P307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1"/>
  <c r="BH301"/>
  <c r="BG301"/>
  <c r="BF301"/>
  <c r="T301"/>
  <c r="R301"/>
  <c r="P301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3"/>
  <c r="BH283"/>
  <c r="BG283"/>
  <c r="BF283"/>
  <c r="T283"/>
  <c r="R283"/>
  <c r="P283"/>
  <c r="BI281"/>
  <c r="BH281"/>
  <c r="BG281"/>
  <c r="BF281"/>
  <c r="T281"/>
  <c r="R281"/>
  <c r="P281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50"/>
  <c r="BH250"/>
  <c r="BG250"/>
  <c r="BF250"/>
  <c r="T250"/>
  <c r="R250"/>
  <c r="P250"/>
  <c r="BI246"/>
  <c r="BH246"/>
  <c r="BG246"/>
  <c r="BF246"/>
  <c r="T246"/>
  <c r="R246"/>
  <c r="P246"/>
  <c r="BI241"/>
  <c r="BH241"/>
  <c r="BG241"/>
  <c r="BF241"/>
  <c r="T241"/>
  <c r="R241"/>
  <c r="P241"/>
  <c r="BI235"/>
  <c r="BH235"/>
  <c r="BG235"/>
  <c r="BF235"/>
  <c r="T235"/>
  <c r="R235"/>
  <c r="P235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0"/>
  <c r="BH220"/>
  <c r="BG220"/>
  <c r="BF220"/>
  <c r="T220"/>
  <c r="R220"/>
  <c r="P220"/>
  <c r="BI218"/>
  <c r="BH218"/>
  <c r="BG218"/>
  <c r="BF218"/>
  <c r="T218"/>
  <c r="R218"/>
  <c r="P218"/>
  <c r="BI215"/>
  <c r="BH215"/>
  <c r="BG215"/>
  <c r="BF215"/>
  <c r="T215"/>
  <c r="R215"/>
  <c r="P215"/>
  <c r="BI210"/>
  <c r="BH210"/>
  <c r="BG210"/>
  <c r="BF210"/>
  <c r="T210"/>
  <c r="R210"/>
  <c r="P210"/>
  <c r="BI205"/>
  <c r="BH205"/>
  <c r="BG205"/>
  <c r="BF205"/>
  <c r="T205"/>
  <c r="R205"/>
  <c r="P205"/>
  <c r="BI198"/>
  <c r="BH198"/>
  <c r="BG198"/>
  <c r="BF198"/>
  <c r="T198"/>
  <c r="R198"/>
  <c r="P198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J133"/>
  <c r="J132"/>
  <c r="F132"/>
  <c r="F130"/>
  <c r="E128"/>
  <c r="J96"/>
  <c r="J95"/>
  <c r="F95"/>
  <c r="F93"/>
  <c r="E91"/>
  <c r="J22"/>
  <c r="E22"/>
  <c r="F133"/>
  <c r="J21"/>
  <c r="J16"/>
  <c r="J130"/>
  <c r="E7"/>
  <c r="E122"/>
  <c i="7" r="J41"/>
  <c r="J40"/>
  <c i="1" r="AY104"/>
  <c i="7" r="J39"/>
  <c i="1" r="AX104"/>
  <c i="7" r="BI131"/>
  <c r="BH131"/>
  <c r="BG131"/>
  <c r="BF131"/>
  <c r="T131"/>
  <c r="R131"/>
  <c r="P131"/>
  <c r="BI127"/>
  <c r="BH127"/>
  <c r="BG127"/>
  <c r="BF127"/>
  <c r="T127"/>
  <c r="R127"/>
  <c r="P127"/>
  <c r="J122"/>
  <c r="J121"/>
  <c r="F121"/>
  <c r="F119"/>
  <c r="E117"/>
  <c r="J96"/>
  <c r="J95"/>
  <c r="F95"/>
  <c r="F93"/>
  <c r="E91"/>
  <c r="J22"/>
  <c r="E22"/>
  <c r="F122"/>
  <c r="J21"/>
  <c r="J16"/>
  <c r="J119"/>
  <c r="E7"/>
  <c r="E85"/>
  <c i="6" r="J41"/>
  <c r="J40"/>
  <c i="1" r="AY102"/>
  <c i="6" r="J39"/>
  <c i="1" r="AX102"/>
  <c i="6" r="BI231"/>
  <c r="BH231"/>
  <c r="BG231"/>
  <c r="BF231"/>
  <c r="T231"/>
  <c r="T230"/>
  <c r="R231"/>
  <c r="R230"/>
  <c r="P231"/>
  <c r="P230"/>
  <c r="BI227"/>
  <c r="BH227"/>
  <c r="BG227"/>
  <c r="BF227"/>
  <c r="T227"/>
  <c r="R227"/>
  <c r="P227"/>
  <c r="BI226"/>
  <c r="BH226"/>
  <c r="BG226"/>
  <c r="BF226"/>
  <c r="T226"/>
  <c r="R226"/>
  <c r="P226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6"/>
  <c r="BH216"/>
  <c r="BG216"/>
  <c r="BF216"/>
  <c r="T216"/>
  <c r="T215"/>
  <c r="R216"/>
  <c r="R215"/>
  <c r="P216"/>
  <c r="P215"/>
  <c r="BI212"/>
  <c r="BH212"/>
  <c r="BG212"/>
  <c r="BF212"/>
  <c r="T212"/>
  <c r="R212"/>
  <c r="P212"/>
  <c r="BI209"/>
  <c r="BH209"/>
  <c r="BG209"/>
  <c r="BF209"/>
  <c r="T209"/>
  <c r="R209"/>
  <c r="P209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4"/>
  <c r="BH134"/>
  <c r="BG134"/>
  <c r="BF134"/>
  <c r="T134"/>
  <c r="R134"/>
  <c r="P134"/>
  <c r="J128"/>
  <c r="J127"/>
  <c r="F127"/>
  <c r="F125"/>
  <c r="E123"/>
  <c r="J96"/>
  <c r="J95"/>
  <c r="F95"/>
  <c r="F93"/>
  <c r="E91"/>
  <c r="J22"/>
  <c r="E22"/>
  <c r="F96"/>
  <c r="J21"/>
  <c r="J16"/>
  <c r="J93"/>
  <c r="E7"/>
  <c r="E85"/>
  <c i="5" r="J41"/>
  <c r="J40"/>
  <c i="1" r="AY101"/>
  <c i="5" r="J39"/>
  <c i="1" r="AX101"/>
  <c i="5"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J122"/>
  <c r="J121"/>
  <c r="F121"/>
  <c r="F119"/>
  <c r="E117"/>
  <c r="J96"/>
  <c r="J95"/>
  <c r="F95"/>
  <c r="F93"/>
  <c r="E91"/>
  <c r="J22"/>
  <c r="E22"/>
  <c r="F122"/>
  <c r="J21"/>
  <c r="J16"/>
  <c r="J119"/>
  <c r="E7"/>
  <c r="E111"/>
  <c i="4" r="J39"/>
  <c r="J38"/>
  <c i="1" r="AY98"/>
  <c i="4" r="J37"/>
  <c i="1" r="AX98"/>
  <c i="4" r="BI157"/>
  <c r="BH157"/>
  <c r="BG157"/>
  <c r="BF157"/>
  <c r="T157"/>
  <c r="T156"/>
  <c r="R157"/>
  <c r="R156"/>
  <c r="P157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T127"/>
  <c r="R128"/>
  <c r="R127"/>
  <c r="P128"/>
  <c r="P127"/>
  <c r="J122"/>
  <c r="J121"/>
  <c r="F121"/>
  <c r="F119"/>
  <c r="E117"/>
  <c r="J94"/>
  <c r="J93"/>
  <c r="F93"/>
  <c r="F91"/>
  <c r="E89"/>
  <c r="J20"/>
  <c r="E20"/>
  <c r="F94"/>
  <c r="J19"/>
  <c r="J14"/>
  <c r="J119"/>
  <c r="E7"/>
  <c r="E113"/>
  <c i="3" r="J39"/>
  <c r="J38"/>
  <c i="1" r="AY97"/>
  <c i="3" r="J37"/>
  <c i="1" r="AX97"/>
  <c i="3" r="BI693"/>
  <c r="BH693"/>
  <c r="BG693"/>
  <c r="BF693"/>
  <c r="T693"/>
  <c r="T692"/>
  <c r="T691"/>
  <c r="R693"/>
  <c r="R692"/>
  <c r="R691"/>
  <c r="P693"/>
  <c r="P692"/>
  <c r="P691"/>
  <c r="BI690"/>
  <c r="BH690"/>
  <c r="BG690"/>
  <c r="BF690"/>
  <c r="T690"/>
  <c r="T689"/>
  <c r="R690"/>
  <c r="R689"/>
  <c r="P690"/>
  <c r="P689"/>
  <c r="BI687"/>
  <c r="BH687"/>
  <c r="BG687"/>
  <c r="BF687"/>
  <c r="T687"/>
  <c r="R687"/>
  <c r="P687"/>
  <c r="BI685"/>
  <c r="BH685"/>
  <c r="BG685"/>
  <c r="BF685"/>
  <c r="T685"/>
  <c r="R685"/>
  <c r="P685"/>
  <c r="BI683"/>
  <c r="BH683"/>
  <c r="BG683"/>
  <c r="BF683"/>
  <c r="T683"/>
  <c r="R683"/>
  <c r="P683"/>
  <c r="BI676"/>
  <c r="BH676"/>
  <c r="BG676"/>
  <c r="BF676"/>
  <c r="T676"/>
  <c r="R676"/>
  <c r="P676"/>
  <c r="BI675"/>
  <c r="BH675"/>
  <c r="BG675"/>
  <c r="BF675"/>
  <c r="T675"/>
  <c r="R675"/>
  <c r="P675"/>
  <c r="BI673"/>
  <c r="BH673"/>
  <c r="BG673"/>
  <c r="BF673"/>
  <c r="T673"/>
  <c r="R673"/>
  <c r="P673"/>
  <c r="BI666"/>
  <c r="BH666"/>
  <c r="BG666"/>
  <c r="BF666"/>
  <c r="T666"/>
  <c r="R666"/>
  <c r="P666"/>
  <c r="BI659"/>
  <c r="BH659"/>
  <c r="BG659"/>
  <c r="BF659"/>
  <c r="T659"/>
  <c r="R659"/>
  <c r="P659"/>
  <c r="BI655"/>
  <c r="BH655"/>
  <c r="BG655"/>
  <c r="BF655"/>
  <c r="T655"/>
  <c r="R655"/>
  <c r="P655"/>
  <c r="BI651"/>
  <c r="BH651"/>
  <c r="BG651"/>
  <c r="BF651"/>
  <c r="T651"/>
  <c r="R651"/>
  <c r="P651"/>
  <c r="BI645"/>
  <c r="BH645"/>
  <c r="BG645"/>
  <c r="BF645"/>
  <c r="T645"/>
  <c r="R645"/>
  <c r="P645"/>
  <c r="BI639"/>
  <c r="BH639"/>
  <c r="BG639"/>
  <c r="BF639"/>
  <c r="T639"/>
  <c r="R639"/>
  <c r="P639"/>
  <c r="BI635"/>
  <c r="BH635"/>
  <c r="BG635"/>
  <c r="BF635"/>
  <c r="T635"/>
  <c r="R635"/>
  <c r="P635"/>
  <c r="BI630"/>
  <c r="BH630"/>
  <c r="BG630"/>
  <c r="BF630"/>
  <c r="T630"/>
  <c r="R630"/>
  <c r="P630"/>
  <c r="BI628"/>
  <c r="BH628"/>
  <c r="BG628"/>
  <c r="BF628"/>
  <c r="T628"/>
  <c r="R628"/>
  <c r="P628"/>
  <c r="BI625"/>
  <c r="BH625"/>
  <c r="BG625"/>
  <c r="BF625"/>
  <c r="T625"/>
  <c r="R625"/>
  <c r="P625"/>
  <c r="BI622"/>
  <c r="BH622"/>
  <c r="BG622"/>
  <c r="BF622"/>
  <c r="T622"/>
  <c r="R622"/>
  <c r="P622"/>
  <c r="BI619"/>
  <c r="BH619"/>
  <c r="BG619"/>
  <c r="BF619"/>
  <c r="T619"/>
  <c r="R619"/>
  <c r="P619"/>
  <c r="BI617"/>
  <c r="BH617"/>
  <c r="BG617"/>
  <c r="BF617"/>
  <c r="T617"/>
  <c r="R617"/>
  <c r="P617"/>
  <c r="BI615"/>
  <c r="BH615"/>
  <c r="BG615"/>
  <c r="BF615"/>
  <c r="T615"/>
  <c r="R615"/>
  <c r="P615"/>
  <c r="BI613"/>
  <c r="BH613"/>
  <c r="BG613"/>
  <c r="BF613"/>
  <c r="T613"/>
  <c r="R613"/>
  <c r="P613"/>
  <c r="BI611"/>
  <c r="BH611"/>
  <c r="BG611"/>
  <c r="BF611"/>
  <c r="T611"/>
  <c r="R611"/>
  <c r="P611"/>
  <c r="BI609"/>
  <c r="BH609"/>
  <c r="BG609"/>
  <c r="BF609"/>
  <c r="T609"/>
  <c r="R609"/>
  <c r="P609"/>
  <c r="BI607"/>
  <c r="BH607"/>
  <c r="BG607"/>
  <c r="BF607"/>
  <c r="T607"/>
  <c r="R607"/>
  <c r="P607"/>
  <c r="BI605"/>
  <c r="BH605"/>
  <c r="BG605"/>
  <c r="BF605"/>
  <c r="T605"/>
  <c r="R605"/>
  <c r="P605"/>
  <c r="BI603"/>
  <c r="BH603"/>
  <c r="BG603"/>
  <c r="BF603"/>
  <c r="T603"/>
  <c r="R603"/>
  <c r="P603"/>
  <c r="BI597"/>
  <c r="BH597"/>
  <c r="BG597"/>
  <c r="BF597"/>
  <c r="T597"/>
  <c r="R597"/>
  <c r="P597"/>
  <c r="BI594"/>
  <c r="BH594"/>
  <c r="BG594"/>
  <c r="BF594"/>
  <c r="T594"/>
  <c r="R594"/>
  <c r="P594"/>
  <c r="BI591"/>
  <c r="BH591"/>
  <c r="BG591"/>
  <c r="BF591"/>
  <c r="T591"/>
  <c r="R591"/>
  <c r="P591"/>
  <c r="BI588"/>
  <c r="BH588"/>
  <c r="BG588"/>
  <c r="BF588"/>
  <c r="T588"/>
  <c r="R588"/>
  <c r="P588"/>
  <c r="BI586"/>
  <c r="BH586"/>
  <c r="BG586"/>
  <c r="BF586"/>
  <c r="T586"/>
  <c r="R586"/>
  <c r="P586"/>
  <c r="BI583"/>
  <c r="BH583"/>
  <c r="BG583"/>
  <c r="BF583"/>
  <c r="T583"/>
  <c r="R583"/>
  <c r="P583"/>
  <c r="BI580"/>
  <c r="BH580"/>
  <c r="BG580"/>
  <c r="BF580"/>
  <c r="T580"/>
  <c r="R580"/>
  <c r="P580"/>
  <c r="BI573"/>
  <c r="BH573"/>
  <c r="BG573"/>
  <c r="BF573"/>
  <c r="T573"/>
  <c r="R573"/>
  <c r="P573"/>
  <c r="BI572"/>
  <c r="BH572"/>
  <c r="BG572"/>
  <c r="BF572"/>
  <c r="T572"/>
  <c r="R572"/>
  <c r="P572"/>
  <c r="BI570"/>
  <c r="BH570"/>
  <c r="BG570"/>
  <c r="BF570"/>
  <c r="T570"/>
  <c r="R570"/>
  <c r="P570"/>
  <c r="BI569"/>
  <c r="BH569"/>
  <c r="BG569"/>
  <c r="BF569"/>
  <c r="T569"/>
  <c r="R569"/>
  <c r="P569"/>
  <c r="BI566"/>
  <c r="BH566"/>
  <c r="BG566"/>
  <c r="BF566"/>
  <c r="T566"/>
  <c r="R566"/>
  <c r="P566"/>
  <c r="BI564"/>
  <c r="BH564"/>
  <c r="BG564"/>
  <c r="BF564"/>
  <c r="T564"/>
  <c r="R564"/>
  <c r="P564"/>
  <c r="BI562"/>
  <c r="BH562"/>
  <c r="BG562"/>
  <c r="BF562"/>
  <c r="T562"/>
  <c r="R562"/>
  <c r="P562"/>
  <c r="BI559"/>
  <c r="BH559"/>
  <c r="BG559"/>
  <c r="BF559"/>
  <c r="T559"/>
  <c r="R559"/>
  <c r="P559"/>
  <c r="BI557"/>
  <c r="BH557"/>
  <c r="BG557"/>
  <c r="BF557"/>
  <c r="T557"/>
  <c r="R557"/>
  <c r="P557"/>
  <c r="BI555"/>
  <c r="BH555"/>
  <c r="BG555"/>
  <c r="BF555"/>
  <c r="T555"/>
  <c r="R555"/>
  <c r="P555"/>
  <c r="BI549"/>
  <c r="BH549"/>
  <c r="BG549"/>
  <c r="BF549"/>
  <c r="T549"/>
  <c r="R549"/>
  <c r="P549"/>
  <c r="BI541"/>
  <c r="BH541"/>
  <c r="BG541"/>
  <c r="BF541"/>
  <c r="T541"/>
  <c r="R541"/>
  <c r="P541"/>
  <c r="BI535"/>
  <c r="BH535"/>
  <c r="BG535"/>
  <c r="BF535"/>
  <c r="T535"/>
  <c r="R535"/>
  <c r="P535"/>
  <c r="BI529"/>
  <c r="BH529"/>
  <c r="BG529"/>
  <c r="BF529"/>
  <c r="T529"/>
  <c r="R529"/>
  <c r="P529"/>
  <c r="BI524"/>
  <c r="BH524"/>
  <c r="BG524"/>
  <c r="BF524"/>
  <c r="T524"/>
  <c r="R524"/>
  <c r="P524"/>
  <c r="BI518"/>
  <c r="BH518"/>
  <c r="BG518"/>
  <c r="BF518"/>
  <c r="T518"/>
  <c r="R518"/>
  <c r="P518"/>
  <c r="BI512"/>
  <c r="BH512"/>
  <c r="BG512"/>
  <c r="BF512"/>
  <c r="T512"/>
  <c r="R512"/>
  <c r="P512"/>
  <c r="BI507"/>
  <c r="BH507"/>
  <c r="BG507"/>
  <c r="BF507"/>
  <c r="T507"/>
  <c r="R507"/>
  <c r="P507"/>
  <c r="BI505"/>
  <c r="BH505"/>
  <c r="BG505"/>
  <c r="BF505"/>
  <c r="T505"/>
  <c r="R505"/>
  <c r="P505"/>
  <c r="BI504"/>
  <c r="BH504"/>
  <c r="BG504"/>
  <c r="BF504"/>
  <c r="T504"/>
  <c r="R504"/>
  <c r="P504"/>
  <c r="BI503"/>
  <c r="BH503"/>
  <c r="BG503"/>
  <c r="BF503"/>
  <c r="T503"/>
  <c r="R503"/>
  <c r="P503"/>
  <c r="BI502"/>
  <c r="BH502"/>
  <c r="BG502"/>
  <c r="BF502"/>
  <c r="T502"/>
  <c r="R502"/>
  <c r="P502"/>
  <c r="BI496"/>
  <c r="BH496"/>
  <c r="BG496"/>
  <c r="BF496"/>
  <c r="T496"/>
  <c r="R496"/>
  <c r="P496"/>
  <c r="BI494"/>
  <c r="BH494"/>
  <c r="BG494"/>
  <c r="BF494"/>
  <c r="T494"/>
  <c r="R494"/>
  <c r="P494"/>
  <c r="BI492"/>
  <c r="BH492"/>
  <c r="BG492"/>
  <c r="BF492"/>
  <c r="T492"/>
  <c r="R492"/>
  <c r="P492"/>
  <c r="BI490"/>
  <c r="BH490"/>
  <c r="BG490"/>
  <c r="BF490"/>
  <c r="T490"/>
  <c r="R490"/>
  <c r="P490"/>
  <c r="BI488"/>
  <c r="BH488"/>
  <c r="BG488"/>
  <c r="BF488"/>
  <c r="T488"/>
  <c r="R488"/>
  <c r="P488"/>
  <c r="BI486"/>
  <c r="BH486"/>
  <c r="BG486"/>
  <c r="BF486"/>
  <c r="T486"/>
  <c r="R486"/>
  <c r="P486"/>
  <c r="BI482"/>
  <c r="BH482"/>
  <c r="BG482"/>
  <c r="BF482"/>
  <c r="T482"/>
  <c r="R482"/>
  <c r="P482"/>
  <c r="BI480"/>
  <c r="BH480"/>
  <c r="BG480"/>
  <c r="BF480"/>
  <c r="T480"/>
  <c r="R480"/>
  <c r="P480"/>
  <c r="BI478"/>
  <c r="BH478"/>
  <c r="BG478"/>
  <c r="BF478"/>
  <c r="T478"/>
  <c r="R478"/>
  <c r="P478"/>
  <c r="BI476"/>
  <c r="BH476"/>
  <c r="BG476"/>
  <c r="BF476"/>
  <c r="T476"/>
  <c r="R476"/>
  <c r="P476"/>
  <c r="BI474"/>
  <c r="BH474"/>
  <c r="BG474"/>
  <c r="BF474"/>
  <c r="T474"/>
  <c r="R474"/>
  <c r="P474"/>
  <c r="BI472"/>
  <c r="BH472"/>
  <c r="BG472"/>
  <c r="BF472"/>
  <c r="T472"/>
  <c r="R472"/>
  <c r="P472"/>
  <c r="BI470"/>
  <c r="BH470"/>
  <c r="BG470"/>
  <c r="BF470"/>
  <c r="T470"/>
  <c r="R470"/>
  <c r="P470"/>
  <c r="BI468"/>
  <c r="BH468"/>
  <c r="BG468"/>
  <c r="BF468"/>
  <c r="T468"/>
  <c r="R468"/>
  <c r="P468"/>
  <c r="BI466"/>
  <c r="BH466"/>
  <c r="BG466"/>
  <c r="BF466"/>
  <c r="T466"/>
  <c r="R466"/>
  <c r="P466"/>
  <c r="BI464"/>
  <c r="BH464"/>
  <c r="BG464"/>
  <c r="BF464"/>
  <c r="T464"/>
  <c r="R464"/>
  <c r="P464"/>
  <c r="BI462"/>
  <c r="BH462"/>
  <c r="BG462"/>
  <c r="BF462"/>
  <c r="T462"/>
  <c r="R462"/>
  <c r="P462"/>
  <c r="BI457"/>
  <c r="BH457"/>
  <c r="BG457"/>
  <c r="BF457"/>
  <c r="T457"/>
  <c r="R457"/>
  <c r="P457"/>
  <c r="BI454"/>
  <c r="BH454"/>
  <c r="BG454"/>
  <c r="BF454"/>
  <c r="T454"/>
  <c r="R454"/>
  <c r="P454"/>
  <c r="BI451"/>
  <c r="BH451"/>
  <c r="BG451"/>
  <c r="BF451"/>
  <c r="T451"/>
  <c r="R451"/>
  <c r="P451"/>
  <c r="BI442"/>
  <c r="BH442"/>
  <c r="BG442"/>
  <c r="BF442"/>
  <c r="T442"/>
  <c r="R442"/>
  <c r="P442"/>
  <c r="BI440"/>
  <c r="BH440"/>
  <c r="BG440"/>
  <c r="BF440"/>
  <c r="T440"/>
  <c r="R440"/>
  <c r="P440"/>
  <c r="BI439"/>
  <c r="BH439"/>
  <c r="BG439"/>
  <c r="BF439"/>
  <c r="T439"/>
  <c r="R439"/>
  <c r="P439"/>
  <c r="BI438"/>
  <c r="BH438"/>
  <c r="BG438"/>
  <c r="BF438"/>
  <c r="T438"/>
  <c r="R438"/>
  <c r="P438"/>
  <c r="BI436"/>
  <c r="BH436"/>
  <c r="BG436"/>
  <c r="BF436"/>
  <c r="T436"/>
  <c r="R436"/>
  <c r="P436"/>
  <c r="BI435"/>
  <c r="BH435"/>
  <c r="BG435"/>
  <c r="BF435"/>
  <c r="T435"/>
  <c r="R435"/>
  <c r="P435"/>
  <c r="BI434"/>
  <c r="BH434"/>
  <c r="BG434"/>
  <c r="BF434"/>
  <c r="T434"/>
  <c r="R434"/>
  <c r="P434"/>
  <c r="BI432"/>
  <c r="BH432"/>
  <c r="BG432"/>
  <c r="BF432"/>
  <c r="T432"/>
  <c r="R432"/>
  <c r="P432"/>
  <c r="BI431"/>
  <c r="BH431"/>
  <c r="BG431"/>
  <c r="BF431"/>
  <c r="T431"/>
  <c r="R431"/>
  <c r="P431"/>
  <c r="BI429"/>
  <c r="BH429"/>
  <c r="BG429"/>
  <c r="BF429"/>
  <c r="T429"/>
  <c r="R429"/>
  <c r="P429"/>
  <c r="BI428"/>
  <c r="BH428"/>
  <c r="BG428"/>
  <c r="BF428"/>
  <c r="T428"/>
  <c r="R428"/>
  <c r="P428"/>
  <c r="BI426"/>
  <c r="BH426"/>
  <c r="BG426"/>
  <c r="BF426"/>
  <c r="T426"/>
  <c r="R426"/>
  <c r="P426"/>
  <c r="BI425"/>
  <c r="BH425"/>
  <c r="BG425"/>
  <c r="BF425"/>
  <c r="T425"/>
  <c r="R425"/>
  <c r="P425"/>
  <c r="BI423"/>
  <c r="BH423"/>
  <c r="BG423"/>
  <c r="BF423"/>
  <c r="T423"/>
  <c r="R423"/>
  <c r="P423"/>
  <c r="BI422"/>
  <c r="BH422"/>
  <c r="BG422"/>
  <c r="BF422"/>
  <c r="T422"/>
  <c r="R422"/>
  <c r="P422"/>
  <c r="BI421"/>
  <c r="BH421"/>
  <c r="BG421"/>
  <c r="BF421"/>
  <c r="T421"/>
  <c r="R421"/>
  <c r="P421"/>
  <c r="BI419"/>
  <c r="BH419"/>
  <c r="BG419"/>
  <c r="BF419"/>
  <c r="T419"/>
  <c r="R419"/>
  <c r="P419"/>
  <c r="BI418"/>
  <c r="BH418"/>
  <c r="BG418"/>
  <c r="BF418"/>
  <c r="T418"/>
  <c r="R418"/>
  <c r="P418"/>
  <c r="BI416"/>
  <c r="BH416"/>
  <c r="BG416"/>
  <c r="BF416"/>
  <c r="T416"/>
  <c r="R416"/>
  <c r="P416"/>
  <c r="BI413"/>
  <c r="BH413"/>
  <c r="BG413"/>
  <c r="BF413"/>
  <c r="T413"/>
  <c r="R413"/>
  <c r="P413"/>
  <c r="BI412"/>
  <c r="BH412"/>
  <c r="BG412"/>
  <c r="BF412"/>
  <c r="T412"/>
  <c r="R412"/>
  <c r="P412"/>
  <c r="BI410"/>
  <c r="BH410"/>
  <c r="BG410"/>
  <c r="BF410"/>
  <c r="T410"/>
  <c r="R410"/>
  <c r="P410"/>
  <c r="BI409"/>
  <c r="BH409"/>
  <c r="BG409"/>
  <c r="BF409"/>
  <c r="T409"/>
  <c r="R409"/>
  <c r="P409"/>
  <c r="BI408"/>
  <c r="BH408"/>
  <c r="BG408"/>
  <c r="BF408"/>
  <c r="T408"/>
  <c r="R408"/>
  <c r="P408"/>
  <c r="BI407"/>
  <c r="BH407"/>
  <c r="BG407"/>
  <c r="BF407"/>
  <c r="T407"/>
  <c r="R407"/>
  <c r="P407"/>
  <c r="BI406"/>
  <c r="BH406"/>
  <c r="BG406"/>
  <c r="BF406"/>
  <c r="T406"/>
  <c r="R406"/>
  <c r="P406"/>
  <c r="BI405"/>
  <c r="BH405"/>
  <c r="BG405"/>
  <c r="BF405"/>
  <c r="T405"/>
  <c r="R405"/>
  <c r="P405"/>
  <c r="BI404"/>
  <c r="BH404"/>
  <c r="BG404"/>
  <c r="BF404"/>
  <c r="T404"/>
  <c r="R404"/>
  <c r="P404"/>
  <c r="BI403"/>
  <c r="BH403"/>
  <c r="BG403"/>
  <c r="BF403"/>
  <c r="T403"/>
  <c r="R403"/>
  <c r="P403"/>
  <c r="BI402"/>
  <c r="BH402"/>
  <c r="BG402"/>
  <c r="BF402"/>
  <c r="T402"/>
  <c r="R402"/>
  <c r="P402"/>
  <c r="BI398"/>
  <c r="BH398"/>
  <c r="BG398"/>
  <c r="BF398"/>
  <c r="T398"/>
  <c r="R398"/>
  <c r="P398"/>
  <c r="BI395"/>
  <c r="BH395"/>
  <c r="BG395"/>
  <c r="BF395"/>
  <c r="T395"/>
  <c r="R395"/>
  <c r="P395"/>
  <c r="BI394"/>
  <c r="BH394"/>
  <c r="BG394"/>
  <c r="BF394"/>
  <c r="T394"/>
  <c r="R394"/>
  <c r="P394"/>
  <c r="BI389"/>
  <c r="BH389"/>
  <c r="BG389"/>
  <c r="BF389"/>
  <c r="T389"/>
  <c r="R389"/>
  <c r="P389"/>
  <c r="BI388"/>
  <c r="BH388"/>
  <c r="BG388"/>
  <c r="BF388"/>
  <c r="T388"/>
  <c r="R388"/>
  <c r="P388"/>
  <c r="BI382"/>
  <c r="BH382"/>
  <c r="BG382"/>
  <c r="BF382"/>
  <c r="T382"/>
  <c r="R382"/>
  <c r="P382"/>
  <c r="BI381"/>
  <c r="BH381"/>
  <c r="BG381"/>
  <c r="BF381"/>
  <c r="T381"/>
  <c r="R381"/>
  <c r="P381"/>
  <c r="BI377"/>
  <c r="BH377"/>
  <c r="BG377"/>
  <c r="BF377"/>
  <c r="T377"/>
  <c r="R377"/>
  <c r="P377"/>
  <c r="BI374"/>
  <c r="BH374"/>
  <c r="BG374"/>
  <c r="BF374"/>
  <c r="T374"/>
  <c r="R374"/>
  <c r="P374"/>
  <c r="BI371"/>
  <c r="BH371"/>
  <c r="BG371"/>
  <c r="BF371"/>
  <c r="T371"/>
  <c r="R371"/>
  <c r="P371"/>
  <c r="BI369"/>
  <c r="BH369"/>
  <c r="BG369"/>
  <c r="BF369"/>
  <c r="T369"/>
  <c r="R369"/>
  <c r="P369"/>
  <c r="BI366"/>
  <c r="BH366"/>
  <c r="BG366"/>
  <c r="BF366"/>
  <c r="T366"/>
  <c r="R366"/>
  <c r="P366"/>
  <c r="BI363"/>
  <c r="BH363"/>
  <c r="BG363"/>
  <c r="BF363"/>
  <c r="T363"/>
  <c r="R363"/>
  <c r="P363"/>
  <c r="BI358"/>
  <c r="BH358"/>
  <c r="BG358"/>
  <c r="BF358"/>
  <c r="T358"/>
  <c r="R358"/>
  <c r="P358"/>
  <c r="BI356"/>
  <c r="BH356"/>
  <c r="BG356"/>
  <c r="BF356"/>
  <c r="T356"/>
  <c r="R356"/>
  <c r="P356"/>
  <c r="BI353"/>
  <c r="BH353"/>
  <c r="BG353"/>
  <c r="BF353"/>
  <c r="T353"/>
  <c r="R353"/>
  <c r="P353"/>
  <c r="BI350"/>
  <c r="BH350"/>
  <c r="BG350"/>
  <c r="BF350"/>
  <c r="T350"/>
  <c r="R350"/>
  <c r="P350"/>
  <c r="BI345"/>
  <c r="BH345"/>
  <c r="BG345"/>
  <c r="BF345"/>
  <c r="T345"/>
  <c r="R345"/>
  <c r="P345"/>
  <c r="BI339"/>
  <c r="BH339"/>
  <c r="BG339"/>
  <c r="BF339"/>
  <c r="T339"/>
  <c r="R339"/>
  <c r="P339"/>
  <c r="BI334"/>
  <c r="BH334"/>
  <c r="BG334"/>
  <c r="BF334"/>
  <c r="T334"/>
  <c r="R334"/>
  <c r="P334"/>
  <c r="BI329"/>
  <c r="BH329"/>
  <c r="BG329"/>
  <c r="BF329"/>
  <c r="T329"/>
  <c r="R329"/>
  <c r="P329"/>
  <c r="BI324"/>
  <c r="BH324"/>
  <c r="BG324"/>
  <c r="BF324"/>
  <c r="T324"/>
  <c r="R324"/>
  <c r="P324"/>
  <c r="BI319"/>
  <c r="BH319"/>
  <c r="BG319"/>
  <c r="BF319"/>
  <c r="T319"/>
  <c r="R319"/>
  <c r="P319"/>
  <c r="BI314"/>
  <c r="BH314"/>
  <c r="BG314"/>
  <c r="BF314"/>
  <c r="T314"/>
  <c r="R314"/>
  <c r="P314"/>
  <c r="BI312"/>
  <c r="BH312"/>
  <c r="BG312"/>
  <c r="BF312"/>
  <c r="T312"/>
  <c r="R312"/>
  <c r="P312"/>
  <c r="BI308"/>
  <c r="BH308"/>
  <c r="BG308"/>
  <c r="BF308"/>
  <c r="T308"/>
  <c r="R308"/>
  <c r="P308"/>
  <c r="BI303"/>
  <c r="BH303"/>
  <c r="BG303"/>
  <c r="BF303"/>
  <c r="T303"/>
  <c r="R303"/>
  <c r="P303"/>
  <c r="BI298"/>
  <c r="BH298"/>
  <c r="BG298"/>
  <c r="BF298"/>
  <c r="T298"/>
  <c r="R298"/>
  <c r="P298"/>
  <c r="BI293"/>
  <c r="BH293"/>
  <c r="BG293"/>
  <c r="BF293"/>
  <c r="T293"/>
  <c r="R293"/>
  <c r="P293"/>
  <c r="BI290"/>
  <c r="BH290"/>
  <c r="BG290"/>
  <c r="BF290"/>
  <c r="T290"/>
  <c r="R290"/>
  <c r="P290"/>
  <c r="BI284"/>
  <c r="BH284"/>
  <c r="BG284"/>
  <c r="BF284"/>
  <c r="T284"/>
  <c r="R284"/>
  <c r="P284"/>
  <c r="BI281"/>
  <c r="BH281"/>
  <c r="BG281"/>
  <c r="BF281"/>
  <c r="T281"/>
  <c r="R281"/>
  <c r="P281"/>
  <c r="BI278"/>
  <c r="BH278"/>
  <c r="BG278"/>
  <c r="BF278"/>
  <c r="T278"/>
  <c r="R278"/>
  <c r="P278"/>
  <c r="BI273"/>
  <c r="BH273"/>
  <c r="BG273"/>
  <c r="BF273"/>
  <c r="T273"/>
  <c r="R273"/>
  <c r="P273"/>
  <c r="BI268"/>
  <c r="BH268"/>
  <c r="BG268"/>
  <c r="BF268"/>
  <c r="T268"/>
  <c r="R268"/>
  <c r="P268"/>
  <c r="BI263"/>
  <c r="BH263"/>
  <c r="BG263"/>
  <c r="BF263"/>
  <c r="T263"/>
  <c r="R263"/>
  <c r="P263"/>
  <c r="BI257"/>
  <c r="BH257"/>
  <c r="BG257"/>
  <c r="BF257"/>
  <c r="T257"/>
  <c r="R257"/>
  <c r="P257"/>
  <c r="BI249"/>
  <c r="BH249"/>
  <c r="BG249"/>
  <c r="BF249"/>
  <c r="T249"/>
  <c r="R249"/>
  <c r="P249"/>
  <c r="BI242"/>
  <c r="BH242"/>
  <c r="BG242"/>
  <c r="BF242"/>
  <c r="T242"/>
  <c r="R242"/>
  <c r="P242"/>
  <c r="BI239"/>
  <c r="BH239"/>
  <c r="BG239"/>
  <c r="BF239"/>
  <c r="T239"/>
  <c r="R239"/>
  <c r="P239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3"/>
  <c r="BH213"/>
  <c r="BG213"/>
  <c r="BF213"/>
  <c r="T213"/>
  <c r="R213"/>
  <c r="P213"/>
  <c r="BI206"/>
  <c r="BH206"/>
  <c r="BG206"/>
  <c r="BF206"/>
  <c r="T206"/>
  <c r="R206"/>
  <c r="P206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85"/>
  <c r="BH185"/>
  <c r="BG185"/>
  <c r="BF185"/>
  <c r="T185"/>
  <c r="R185"/>
  <c r="P185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49"/>
  <c r="BH149"/>
  <c r="BG149"/>
  <c r="BF149"/>
  <c r="T149"/>
  <c r="R149"/>
  <c r="P149"/>
  <c r="BI144"/>
  <c r="BH144"/>
  <c r="BG144"/>
  <c r="BF144"/>
  <c r="T144"/>
  <c r="R144"/>
  <c r="P144"/>
  <c r="BI142"/>
  <c r="BH142"/>
  <c r="BG142"/>
  <c r="BF142"/>
  <c r="T142"/>
  <c r="R142"/>
  <c r="P142"/>
  <c r="BI137"/>
  <c r="BH137"/>
  <c r="BG137"/>
  <c r="BF137"/>
  <c r="T137"/>
  <c r="R137"/>
  <c r="P137"/>
  <c r="BI134"/>
  <c r="BH134"/>
  <c r="BG134"/>
  <c r="BF134"/>
  <c r="T134"/>
  <c r="R134"/>
  <c r="P134"/>
  <c r="J128"/>
  <c r="J127"/>
  <c r="F127"/>
  <c r="F125"/>
  <c r="E123"/>
  <c r="J94"/>
  <c r="J93"/>
  <c r="F93"/>
  <c r="F91"/>
  <c r="E89"/>
  <c r="J20"/>
  <c r="E20"/>
  <c r="F128"/>
  <c r="J19"/>
  <c r="J14"/>
  <c r="J91"/>
  <c r="E7"/>
  <c r="E85"/>
  <c i="2" r="J39"/>
  <c r="J38"/>
  <c i="1" r="AY96"/>
  <c i="2" r="J37"/>
  <c i="1" r="AX96"/>
  <c i="2"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48"/>
  <c r="BH148"/>
  <c r="BG148"/>
  <c r="BF148"/>
  <c r="T148"/>
  <c r="R148"/>
  <c r="P148"/>
  <c r="BI143"/>
  <c r="BH143"/>
  <c r="BG143"/>
  <c r="BF143"/>
  <c r="T143"/>
  <c r="R143"/>
  <c r="P143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J118"/>
  <c r="J117"/>
  <c r="F117"/>
  <c r="F115"/>
  <c r="E113"/>
  <c r="J94"/>
  <c r="J93"/>
  <c r="F93"/>
  <c r="F91"/>
  <c r="E89"/>
  <c r="J20"/>
  <c r="E20"/>
  <c r="F118"/>
  <c r="J19"/>
  <c r="J14"/>
  <c r="J115"/>
  <c r="E7"/>
  <c r="E109"/>
  <c i="1" r="L90"/>
  <c r="AM90"/>
  <c r="AM89"/>
  <c r="L89"/>
  <c r="AM87"/>
  <c r="L87"/>
  <c r="L85"/>
  <c r="L84"/>
  <c i="2" r="J134"/>
  <c r="BK136"/>
  <c r="J129"/>
  <c r="F37"/>
  <c i="3" r="J142"/>
  <c r="BK398"/>
  <c r="J134"/>
  <c r="BK428"/>
  <c r="J239"/>
  <c r="BK157"/>
  <c r="J486"/>
  <c r="J572"/>
  <c r="BK421"/>
  <c r="J363"/>
  <c r="J200"/>
  <c r="BK492"/>
  <c r="J408"/>
  <c r="BK202"/>
  <c r="J635"/>
  <c r="BK507"/>
  <c r="BK395"/>
  <c r="J284"/>
  <c r="BK673"/>
  <c r="J535"/>
  <c r="BK293"/>
  <c r="BK149"/>
  <c r="BK486"/>
  <c r="J404"/>
  <c r="J683"/>
  <c r="J617"/>
  <c r="J388"/>
  <c r="BK655"/>
  <c r="J607"/>
  <c r="J425"/>
  <c r="J197"/>
  <c i="4" r="J152"/>
  <c r="BK137"/>
  <c i="5" r="J135"/>
  <c i="6" r="BK165"/>
  <c r="BK216"/>
  <c r="J204"/>
  <c r="J224"/>
  <c r="J175"/>
  <c r="J227"/>
  <c r="J172"/>
  <c r="J147"/>
  <c i="8" r="BK354"/>
  <c r="J272"/>
  <c r="BK399"/>
  <c r="BK302"/>
  <c r="BK215"/>
  <c r="J151"/>
  <c r="J266"/>
  <c r="J183"/>
  <c r="J290"/>
  <c r="BK274"/>
  <c r="J332"/>
  <c r="BK187"/>
  <c r="BK322"/>
  <c r="J347"/>
  <c r="BK367"/>
  <c r="J288"/>
  <c r="J306"/>
  <c r="BK316"/>
  <c r="J276"/>
  <c i="2" r="BK123"/>
  <c r="J159"/>
  <c r="BK129"/>
  <c r="J143"/>
  <c i="3" r="J421"/>
  <c r="BK165"/>
  <c r="J529"/>
  <c r="BK426"/>
  <c r="J249"/>
  <c r="BK220"/>
  <c r="BK402"/>
  <c r="J345"/>
  <c r="J206"/>
  <c r="J431"/>
  <c r="J216"/>
  <c r="BK462"/>
  <c r="BK586"/>
  <c r="BK488"/>
  <c r="BK382"/>
  <c r="BK273"/>
  <c r="BK562"/>
  <c r="J429"/>
  <c r="BK218"/>
  <c r="BK615"/>
  <c r="J435"/>
  <c r="BK303"/>
  <c r="J676"/>
  <c r="J559"/>
  <c r="BK438"/>
  <c r="J205"/>
  <c r="BK494"/>
  <c i="4" r="BK140"/>
  <c r="BK131"/>
  <c i="5" r="F39"/>
  <c i="6" r="BK219"/>
  <c r="BK221"/>
  <c r="BK172"/>
  <c r="BK181"/>
  <c r="J162"/>
  <c i="8" r="J399"/>
  <c r="BK342"/>
  <c r="BK166"/>
  <c r="J370"/>
  <c r="BK294"/>
  <c r="J181"/>
  <c r="BK374"/>
  <c r="J220"/>
  <c r="J166"/>
  <c r="BK272"/>
  <c r="J316"/>
  <c r="J330"/>
  <c r="J198"/>
  <c r="BK402"/>
  <c r="J172"/>
  <c r="J278"/>
  <c r="J349"/>
  <c r="BK218"/>
  <c r="BK330"/>
  <c r="J139"/>
  <c r="BK223"/>
  <c i="3" r="BK423"/>
  <c r="BK591"/>
  <c r="J436"/>
  <c r="J353"/>
  <c r="BK683"/>
  <c r="BK564"/>
  <c r="J419"/>
  <c r="J693"/>
  <c r="BK597"/>
  <c r="BK434"/>
  <c r="BK237"/>
  <c r="J573"/>
  <c r="BK409"/>
  <c r="J179"/>
  <c r="BK607"/>
  <c r="BK405"/>
  <c r="BK314"/>
  <c r="J645"/>
  <c r="BK569"/>
  <c r="J412"/>
  <c r="BK249"/>
  <c i="4" r="J140"/>
  <c r="BK134"/>
  <c i="5" r="BK130"/>
  <c r="J142"/>
  <c i="6" r="J190"/>
  <c r="BK212"/>
  <c r="J195"/>
  <c r="J216"/>
  <c r="J231"/>
  <c r="BK227"/>
  <c r="J167"/>
  <c i="7" r="J127"/>
  <c i="8" r="BK345"/>
  <c r="BK220"/>
  <c r="BK312"/>
  <c r="J218"/>
  <c r="J387"/>
  <c r="J354"/>
  <c r="J351"/>
  <c r="J235"/>
  <c r="BK351"/>
  <c r="BK151"/>
  <c r="J250"/>
  <c i="2" r="BK148"/>
  <c r="J156"/>
  <c r="BK127"/>
  <c r="J148"/>
  <c i="3" r="J406"/>
  <c r="J163"/>
  <c r="J478"/>
  <c r="BK419"/>
  <c r="BK174"/>
  <c r="BK416"/>
  <c r="J324"/>
  <c r="BK529"/>
  <c r="BK231"/>
  <c r="J569"/>
  <c r="J583"/>
  <c r="BK319"/>
  <c r="J160"/>
  <c r="J503"/>
  <c r="BK410"/>
  <c r="BK693"/>
  <c r="BK474"/>
  <c r="BK329"/>
  <c r="J687"/>
  <c r="J615"/>
  <c r="J389"/>
  <c r="J263"/>
  <c r="BK496"/>
  <c r="BK413"/>
  <c r="BK281"/>
  <c r="J625"/>
  <c r="BK566"/>
  <c r="BK298"/>
  <c r="BK617"/>
  <c r="BK472"/>
  <c r="BK403"/>
  <c r="J144"/>
  <c i="4" r="BK150"/>
  <c r="J134"/>
  <c i="5" r="J148"/>
  <c r="BK140"/>
  <c i="6" r="J141"/>
  <c r="J156"/>
  <c r="BK141"/>
  <c r="J160"/>
  <c r="BK144"/>
  <c r="J169"/>
  <c i="7" r="J131"/>
  <c i="8" r="J392"/>
  <c r="BK315"/>
  <c r="J169"/>
  <c r="J371"/>
  <c r="BK301"/>
  <c r="J210"/>
  <c r="BK181"/>
  <c r="J255"/>
  <c r="J179"/>
  <c r="BK210"/>
  <c r="BK246"/>
  <c r="BK327"/>
  <c r="J228"/>
  <c r="J404"/>
  <c r="J192"/>
  <c r="BK404"/>
  <c r="BK225"/>
  <c r="BK348"/>
  <c r="BK266"/>
  <c r="J223"/>
  <c r="BK290"/>
  <c r="BK235"/>
  <c i="1" r="AS95"/>
  <c i="2" r="F39"/>
  <c i="3" r="BK468"/>
  <c r="BK334"/>
  <c r="J224"/>
  <c r="J472"/>
  <c r="J377"/>
  <c r="BK541"/>
  <c r="J202"/>
  <c r="BK505"/>
  <c r="J418"/>
  <c r="BK580"/>
  <c r="J468"/>
  <c r="J407"/>
  <c r="J673"/>
  <c r="J597"/>
  <c r="J409"/>
  <c r="BK312"/>
  <c r="J622"/>
  <c r="J416"/>
  <c r="BK257"/>
  <c r="J630"/>
  <c r="BK464"/>
  <c r="J350"/>
  <c r="BK685"/>
  <c r="BK645"/>
  <c r="J512"/>
  <c r="BK353"/>
  <c r="BK168"/>
  <c r="J605"/>
  <c r="J213"/>
  <c i="4" r="BK143"/>
  <c r="J131"/>
  <c i="5" r="BK127"/>
  <c r="J132"/>
  <c i="6" r="BK226"/>
  <c r="BK195"/>
  <c r="J201"/>
  <c r="BK147"/>
  <c r="J184"/>
  <c r="BK224"/>
  <c r="BK190"/>
  <c i="7" r="BK131"/>
  <c i="8" r="BK347"/>
  <c r="BK283"/>
  <c r="BK163"/>
  <c r="BK311"/>
  <c r="BK387"/>
  <c r="BK190"/>
  <c r="J327"/>
  <c r="J184"/>
  <c r="J292"/>
  <c r="BK332"/>
  <c r="J226"/>
  <c r="BK353"/>
  <c r="BK297"/>
  <c r="BK226"/>
  <c r="BK370"/>
  <c r="BK179"/>
  <c r="J335"/>
  <c r="J145"/>
  <c r="BK333"/>
  <c r="BK145"/>
  <c r="J325"/>
  <c r="J263"/>
  <c i="2" r="J139"/>
  <c r="BK153"/>
  <c r="J123"/>
  <c i="3" r="BK432"/>
  <c r="BK197"/>
  <c r="BK583"/>
  <c r="J480"/>
  <c r="BK242"/>
  <c r="J137"/>
  <c r="BK377"/>
  <c r="J504"/>
  <c r="BK407"/>
  <c r="BK176"/>
  <c r="BK512"/>
  <c r="BK163"/>
  <c r="BK451"/>
  <c r="J290"/>
  <c r="J157"/>
  <c r="J490"/>
  <c r="BK345"/>
  <c r="J690"/>
  <c r="J603"/>
  <c r="BK431"/>
  <c r="J228"/>
  <c r="J655"/>
  <c r="J457"/>
  <c r="BK290"/>
  <c r="J611"/>
  <c r="J439"/>
  <c r="J218"/>
  <c r="J639"/>
  <c r="J594"/>
  <c r="J339"/>
  <c r="BK659"/>
  <c r="BK555"/>
  <c r="J329"/>
  <c i="4" r="BK157"/>
  <c i="5" r="BK132"/>
  <c i="6" r="J221"/>
  <c r="BK201"/>
  <c r="BK209"/>
  <c r="J209"/>
  <c r="BK162"/>
  <c r="BK160"/>
  <c i="8" r="J348"/>
  <c r="J302"/>
  <c r="BK381"/>
  <c r="J297"/>
  <c r="BK241"/>
  <c r="BK286"/>
  <c r="J338"/>
  <c r="BK205"/>
  <c r="J385"/>
  <c r="J205"/>
  <c r="BK363"/>
  <c r="BK269"/>
  <c r="BK142"/>
  <c r="BK325"/>
  <c r="J397"/>
  <c r="BK409"/>
  <c r="BK255"/>
  <c r="J329"/>
  <c r="J314"/>
  <c r="BK230"/>
  <c i="2" r="BK143"/>
  <c r="BK156"/>
  <c i="1" r="AS103"/>
  <c i="3" r="J557"/>
  <c r="J464"/>
  <c r="BK412"/>
  <c r="BK234"/>
  <c r="BK466"/>
  <c r="BK339"/>
  <c r="BK195"/>
  <c r="BK482"/>
  <c r="J374"/>
  <c r="BK134"/>
  <c r="BK549"/>
  <c r="BK408"/>
  <c r="BK572"/>
  <c r="BK470"/>
  <c r="BK394"/>
  <c r="J628"/>
  <c r="BK502"/>
  <c r="J226"/>
  <c r="BK557"/>
  <c r="J394"/>
  <c r="J185"/>
  <c r="BK603"/>
  <c r="BK454"/>
  <c r="J381"/>
  <c r="J675"/>
  <c r="J440"/>
  <c r="J319"/>
  <c r="BK224"/>
  <c r="J609"/>
  <c r="BK457"/>
  <c r="BK228"/>
  <c i="4" r="BK146"/>
  <c r="BK128"/>
  <c i="5" r="J130"/>
  <c r="BK135"/>
  <c i="6" r="J219"/>
  <c r="J226"/>
  <c r="J212"/>
  <c r="BK167"/>
  <c i="8" r="J225"/>
  <c r="J252"/>
  <c r="J339"/>
  <c r="J187"/>
  <c r="BK335"/>
  <c r="BK375"/>
  <c r="BK292"/>
  <c r="J333"/>
  <c r="BK250"/>
  <c r="J409"/>
  <c r="J412"/>
  <c r="J154"/>
  <c r="J344"/>
  <c r="BK169"/>
  <c r="BK276"/>
  <c r="J301"/>
  <c i="2" r="BK139"/>
  <c r="BK131"/>
  <c r="BK125"/>
  <c r="F38"/>
  <c i="3" r="J366"/>
  <c r="BK213"/>
  <c r="BK406"/>
  <c r="J168"/>
  <c r="BK535"/>
  <c r="BK222"/>
  <c r="J496"/>
  <c r="BK388"/>
  <c r="BK268"/>
  <c r="J524"/>
  <c r="BK155"/>
  <c r="BK594"/>
  <c r="BK363"/>
  <c r="BK690"/>
  <c r="BK625"/>
  <c r="J482"/>
  <c r="J308"/>
  <c r="BK628"/>
  <c r="J462"/>
  <c r="J303"/>
  <c r="BK630"/>
  <c r="J403"/>
  <c r="J281"/>
  <c r="J619"/>
  <c r="BK490"/>
  <c r="J395"/>
  <c r="J153"/>
  <c i="4" r="J143"/>
  <c r="BK152"/>
  <c i="5" r="BK142"/>
  <c r="J145"/>
  <c i="6" r="BK207"/>
  <c r="BK204"/>
  <c r="BK139"/>
  <c r="J152"/>
  <c r="J134"/>
  <c i="7" r="BK127"/>
  <c i="8" r="J311"/>
  <c r="J345"/>
  <c r="J246"/>
  <c r="J294"/>
  <c r="BK307"/>
  <c r="BK157"/>
  <c r="J401"/>
  <c r="J375"/>
  <c r="BK314"/>
  <c r="BK172"/>
  <c r="BK336"/>
  <c r="J312"/>
  <c r="J381"/>
  <c r="J148"/>
  <c r="J319"/>
  <c r="J281"/>
  <c i="2" r="J153"/>
  <c r="BK159"/>
  <c r="F36"/>
  <c i="3" r="BK559"/>
  <c r="BK389"/>
  <c r="BK308"/>
  <c r="J588"/>
  <c r="BK435"/>
  <c r="BK381"/>
  <c r="J502"/>
  <c r="BK570"/>
  <c r="BK418"/>
  <c r="J293"/>
  <c r="J570"/>
  <c r="BK440"/>
  <c r="BK153"/>
  <c r="BK609"/>
  <c r="BK442"/>
  <c r="BK350"/>
  <c r="J659"/>
  <c r="J566"/>
  <c r="J474"/>
  <c r="J268"/>
  <c r="J580"/>
  <c r="J438"/>
  <c r="J222"/>
  <c r="BK651"/>
  <c r="J369"/>
  <c r="J165"/>
  <c r="BK613"/>
  <c r="J426"/>
  <c r="BK142"/>
  <c i="4" r="J146"/>
  <c r="J157"/>
  <c i="5" r="J137"/>
  <c i="6" r="J165"/>
  <c r="BK152"/>
  <c r="BK157"/>
  <c r="J181"/>
  <c r="BK231"/>
  <c r="J154"/>
  <c i="8" r="BK397"/>
  <c r="BK338"/>
  <c r="BK319"/>
  <c r="J283"/>
  <c r="BK298"/>
  <c r="BK372"/>
  <c r="BK198"/>
  <c r="BK323"/>
  <c r="BK385"/>
  <c r="BK329"/>
  <c r="BK154"/>
  <c r="BK263"/>
  <c r="BK317"/>
  <c r="J142"/>
  <c r="J304"/>
  <c i="2" r="J162"/>
  <c r="BK134"/>
  <c r="J127"/>
  <c i="3" r="BK436"/>
  <c r="BK200"/>
  <c r="BK144"/>
  <c r="BK504"/>
  <c r="BK425"/>
  <c r="J237"/>
  <c r="J541"/>
  <c r="J371"/>
  <c r="J314"/>
  <c r="BK179"/>
  <c r="BK480"/>
  <c r="J382"/>
  <c r="BK160"/>
  <c r="J155"/>
  <c r="J454"/>
  <c r="BK369"/>
  <c r="BK206"/>
  <c r="J428"/>
  <c r="BK205"/>
  <c r="J651"/>
  <c r="J562"/>
  <c r="BK366"/>
  <c r="J234"/>
  <c r="BK675"/>
  <c r="BK588"/>
  <c r="BK476"/>
  <c r="J356"/>
  <c r="J685"/>
  <c r="J476"/>
  <c r="BK284"/>
  <c r="BK666"/>
  <c r="J470"/>
  <c r="J312"/>
  <c r="BK622"/>
  <c r="J492"/>
  <c r="J405"/>
  <c r="J149"/>
  <c i="4" r="J154"/>
  <c r="J137"/>
  <c i="5" r="J140"/>
  <c r="BK148"/>
  <c r="BK137"/>
  <c i="6" r="BK169"/>
  <c r="J144"/>
  <c r="BK134"/>
  <c r="J186"/>
  <c r="BK186"/>
  <c r="J193"/>
  <c r="J164"/>
  <c i="8" r="BK344"/>
  <c r="BK401"/>
  <c r="BK320"/>
  <c r="BK288"/>
  <c r="BK306"/>
  <c r="BK183"/>
  <c r="J258"/>
  <c r="BK392"/>
  <c r="J374"/>
  <c r="BK148"/>
  <c r="J336"/>
  <c r="J286"/>
  <c r="J163"/>
  <c r="BK310"/>
  <c r="BK406"/>
  <c r="BK252"/>
  <c r="J363"/>
  <c r="BK228"/>
  <c r="J307"/>
  <c r="J315"/>
  <c r="BK184"/>
  <c i="2" r="BK162"/>
  <c i="1" r="AS100"/>
  <c i="2" r="J36"/>
  <c i="3" r="J423"/>
  <c r="J358"/>
  <c r="BK278"/>
  <c r="J555"/>
  <c r="J174"/>
  <c r="BK518"/>
  <c r="BK216"/>
  <c r="BK478"/>
  <c r="BK404"/>
  <c r="J278"/>
  <c r="J507"/>
  <c r="J231"/>
  <c r="BK676"/>
  <c r="BK605"/>
  <c r="BK422"/>
  <c r="J257"/>
  <c r="BK503"/>
  <c r="J334"/>
  <c r="J176"/>
  <c r="J591"/>
  <c r="J432"/>
  <c r="BK185"/>
  <c r="J613"/>
  <c r="J402"/>
  <c r="BK226"/>
  <c r="J494"/>
  <c r="BK429"/>
  <c r="BK358"/>
  <c i="4" r="J150"/>
  <c r="J128"/>
  <c i="5" r="J127"/>
  <c i="6" r="BK154"/>
  <c r="J207"/>
  <c r="BK164"/>
  <c r="BK193"/>
  <c r="J139"/>
  <c r="BK223"/>
  <c r="J157"/>
  <c i="8" r="BK349"/>
  <c r="BK258"/>
  <c r="J372"/>
  <c r="J274"/>
  <c r="J353"/>
  <c r="J230"/>
  <c r="J299"/>
  <c r="J190"/>
  <c r="J367"/>
  <c r="J323"/>
  <c r="J342"/>
  <c r="J298"/>
  <c r="J224"/>
  <c r="BK139"/>
  <c r="J215"/>
  <c r="J402"/>
  <c r="BK224"/>
  <c r="BK356"/>
  <c r="BK281"/>
  <c r="J269"/>
  <c i="2" r="J136"/>
  <c r="J131"/>
  <c r="J125"/>
  <c i="3" r="J442"/>
  <c r="J220"/>
  <c r="J518"/>
  <c r="J422"/>
  <c r="BK239"/>
  <c r="BK573"/>
  <c r="J410"/>
  <c r="BK356"/>
  <c r="J273"/>
  <c r="J549"/>
  <c r="J413"/>
  <c r="BK137"/>
  <c r="J242"/>
  <c r="BK524"/>
  <c r="BK324"/>
  <c r="J564"/>
  <c r="J488"/>
  <c r="J398"/>
  <c r="J666"/>
  <c r="J505"/>
  <c r="BK374"/>
  <c r="BK611"/>
  <c r="BK439"/>
  <c r="J298"/>
  <c r="BK635"/>
  <c r="J466"/>
  <c r="J434"/>
  <c r="BK687"/>
  <c r="BK619"/>
  <c r="BK371"/>
  <c r="BK263"/>
  <c r="BK639"/>
  <c r="J586"/>
  <c r="J451"/>
  <c r="J195"/>
  <c i="4" r="BK154"/>
  <c i="5" r="BK145"/>
  <c i="6" r="BK175"/>
  <c r="J223"/>
  <c r="BK184"/>
  <c r="BK156"/>
  <c i="8" r="J310"/>
  <c r="J157"/>
  <c r="BK339"/>
  <c r="J320"/>
  <c r="BK192"/>
  <c r="J241"/>
  <c r="J317"/>
  <c r="BK304"/>
  <c r="J356"/>
  <c r="BK299"/>
  <c r="BK412"/>
  <c r="BK371"/>
  <c r="J406"/>
  <c r="J322"/>
  <c r="BK278"/>
  <c i="3" l="1" r="T450"/>
  <c i="4" r="BK149"/>
  <c r="J149"/>
  <c r="J102"/>
  <c i="6" r="P189"/>
  <c i="3" r="R133"/>
  <c r="P233"/>
  <c r="BK241"/>
  <c r="J241"/>
  <c r="J102"/>
  <c r="T241"/>
  <c r="R380"/>
  <c i="6" r="R189"/>
  <c i="2" r="R122"/>
  <c r="R121"/>
  <c i="3" r="R450"/>
  <c i="5" r="BK126"/>
  <c r="BK125"/>
  <c r="J125"/>
  <c i="6" r="R174"/>
  <c i="7" r="T126"/>
  <c r="T125"/>
  <c i="8" r="T219"/>
  <c i="3" r="BK256"/>
  <c r="J256"/>
  <c r="J103"/>
  <c r="T638"/>
  <c i="6" r="BK133"/>
  <c r="J133"/>
  <c r="J102"/>
  <c i="8" r="R197"/>
  <c r="T229"/>
  <c i="3" r="BK450"/>
  <c r="J450"/>
  <c r="J105"/>
  <c i="4" r="P149"/>
  <c i="6" r="T189"/>
  <c i="8" r="R138"/>
  <c r="R219"/>
  <c r="BK251"/>
  <c r="J251"/>
  <c r="J106"/>
  <c i="3" r="R256"/>
  <c r="BK638"/>
  <c r="J638"/>
  <c r="J106"/>
  <c i="4" r="R149"/>
  <c i="6" r="T174"/>
  <c r="P218"/>
  <c i="7" r="R126"/>
  <c r="R125"/>
  <c i="8" r="P138"/>
  <c r="BK229"/>
  <c r="J229"/>
  <c r="J105"/>
  <c r="P251"/>
  <c i="3" r="P133"/>
  <c r="BK380"/>
  <c r="J380"/>
  <c r="J104"/>
  <c r="P638"/>
  <c i="4" r="R130"/>
  <c r="R126"/>
  <c r="R125"/>
  <c i="5" r="R126"/>
  <c r="R125"/>
  <c i="6" r="BK189"/>
  <c r="J189"/>
  <c r="J104"/>
  <c i="7" r="P126"/>
  <c r="P125"/>
  <c i="1" r="AU104"/>
  <c i="8" r="P197"/>
  <c r="P285"/>
  <c i="3" r="P450"/>
  <c i="4" r="T149"/>
  <c i="5" r="P126"/>
  <c r="P125"/>
  <c i="1" r="AU101"/>
  <c i="6" r="P133"/>
  <c i="8" r="BK138"/>
  <c r="J138"/>
  <c r="J102"/>
  <c r="BK285"/>
  <c r="J285"/>
  <c r="J107"/>
  <c r="P362"/>
  <c i="3" r="P256"/>
  <c i="5" r="T126"/>
  <c r="T125"/>
  <c i="6" r="T133"/>
  <c i="8" r="BK219"/>
  <c r="J219"/>
  <c r="J104"/>
  <c r="P229"/>
  <c r="T251"/>
  <c r="BK384"/>
  <c r="J384"/>
  <c r="J109"/>
  <c i="2" r="P122"/>
  <c r="P121"/>
  <c i="1" r="AU96"/>
  <c i="3" r="T133"/>
  <c r="T233"/>
  <c r="P241"/>
  <c r="T380"/>
  <c i="4" r="T130"/>
  <c r="T126"/>
  <c r="T125"/>
  <c i="6" r="BK174"/>
  <c r="J174"/>
  <c r="J103"/>
  <c r="BK218"/>
  <c r="J218"/>
  <c r="J106"/>
  <c i="8" r="T197"/>
  <c r="R285"/>
  <c r="P384"/>
  <c i="2" r="T122"/>
  <c r="T121"/>
  <c i="3" r="BK133"/>
  <c r="BK132"/>
  <c r="BK233"/>
  <c r="J233"/>
  <c r="J101"/>
  <c r="R233"/>
  <c r="R241"/>
  <c r="P380"/>
  <c i="4" r="P130"/>
  <c r="P126"/>
  <c r="P125"/>
  <c i="1" r="AU98"/>
  <c i="6" r="P174"/>
  <c r="R218"/>
  <c i="7" r="BK126"/>
  <c r="BK125"/>
  <c r="J125"/>
  <c r="J100"/>
  <c i="8" r="T138"/>
  <c r="T285"/>
  <c r="R362"/>
  <c r="R384"/>
  <c i="2" r="BK122"/>
  <c r="J122"/>
  <c r="J99"/>
  <c i="3" r="T256"/>
  <c r="R638"/>
  <c i="4" r="BK130"/>
  <c r="J130"/>
  <c r="J101"/>
  <c i="6" r="R133"/>
  <c r="R132"/>
  <c r="R131"/>
  <c r="T218"/>
  <c i="8" r="BK197"/>
  <c r="J197"/>
  <c r="J103"/>
  <c r="P219"/>
  <c r="R229"/>
  <c r="R251"/>
  <c r="BK362"/>
  <c r="J362"/>
  <c r="J108"/>
  <c r="T362"/>
  <c r="T384"/>
  <c i="6" r="BK215"/>
  <c r="J215"/>
  <c r="J105"/>
  <c i="3" r="BK689"/>
  <c r="J689"/>
  <c r="J107"/>
  <c r="BK692"/>
  <c r="J692"/>
  <c r="J109"/>
  <c i="4" r="BK127"/>
  <c r="J127"/>
  <c r="J100"/>
  <c i="6" r="BK230"/>
  <c r="J230"/>
  <c r="J107"/>
  <c i="8" r="BK411"/>
  <c r="J411"/>
  <c r="J112"/>
  <c i="4" r="BK156"/>
  <c r="J156"/>
  <c r="J103"/>
  <c i="8" r="BK408"/>
  <c r="J408"/>
  <c r="J110"/>
  <c r="BE154"/>
  <c r="BE181"/>
  <c r="BE205"/>
  <c r="BE252"/>
  <c r="BE304"/>
  <c r="BE311"/>
  <c r="BE320"/>
  <c i="7" r="J126"/>
  <c r="J101"/>
  <c i="8" r="E85"/>
  <c r="BE192"/>
  <c r="BE226"/>
  <c r="BE272"/>
  <c r="BE286"/>
  <c r="BE302"/>
  <c r="BE322"/>
  <c r="BE342"/>
  <c r="F96"/>
  <c r="BE151"/>
  <c r="BE172"/>
  <c r="BE187"/>
  <c r="BE220"/>
  <c r="BE225"/>
  <c r="BE269"/>
  <c r="BE319"/>
  <c r="BE323"/>
  <c r="BE335"/>
  <c r="BE339"/>
  <c r="BE385"/>
  <c r="BE392"/>
  <c r="BE218"/>
  <c r="BE230"/>
  <c r="BE235"/>
  <c r="BE255"/>
  <c r="BE274"/>
  <c r="BE290"/>
  <c r="BE314"/>
  <c r="BE338"/>
  <c r="BE348"/>
  <c r="BE363"/>
  <c r="BE401"/>
  <c r="BE406"/>
  <c r="BE409"/>
  <c r="BE157"/>
  <c r="BE184"/>
  <c r="BE266"/>
  <c r="BE312"/>
  <c r="BE316"/>
  <c r="BE327"/>
  <c r="BE332"/>
  <c r="BE345"/>
  <c r="BE375"/>
  <c r="BE399"/>
  <c r="BE402"/>
  <c r="BE404"/>
  <c r="BE412"/>
  <c r="J93"/>
  <c r="BE148"/>
  <c r="BE183"/>
  <c r="BE210"/>
  <c r="BE288"/>
  <c r="BE344"/>
  <c r="BE367"/>
  <c r="BE371"/>
  <c r="BE142"/>
  <c r="BE169"/>
  <c r="BE190"/>
  <c r="BE198"/>
  <c r="BE263"/>
  <c r="BE276"/>
  <c r="BE283"/>
  <c r="BE297"/>
  <c r="BE307"/>
  <c r="BE317"/>
  <c r="BE325"/>
  <c r="BE333"/>
  <c r="BE349"/>
  <c r="BE145"/>
  <c r="BE166"/>
  <c r="BE215"/>
  <c r="BE246"/>
  <c r="BE294"/>
  <c r="BE301"/>
  <c r="BE306"/>
  <c r="BE329"/>
  <c r="BE330"/>
  <c r="BE353"/>
  <c r="BE370"/>
  <c r="BE397"/>
  <c r="BE223"/>
  <c r="BE228"/>
  <c r="BE281"/>
  <c r="BE292"/>
  <c r="BE310"/>
  <c r="BE315"/>
  <c r="BE347"/>
  <c r="BE387"/>
  <c r="BE139"/>
  <c r="BE163"/>
  <c r="BE224"/>
  <c r="BE241"/>
  <c r="BE258"/>
  <c r="BE299"/>
  <c r="BE336"/>
  <c r="BE356"/>
  <c r="BE278"/>
  <c r="BE298"/>
  <c r="BE354"/>
  <c r="BE374"/>
  <c r="BE179"/>
  <c r="BE250"/>
  <c r="BE351"/>
  <c r="BE372"/>
  <c r="BE381"/>
  <c i="7" r="J93"/>
  <c i="6" r="BK132"/>
  <c r="J132"/>
  <c r="J101"/>
  <c i="7" r="F96"/>
  <c r="BE127"/>
  <c r="E111"/>
  <c r="BE131"/>
  <c i="6" r="E117"/>
  <c r="BE204"/>
  <c r="BE156"/>
  <c r="BE184"/>
  <c r="BE195"/>
  <c r="BE186"/>
  <c r="BE193"/>
  <c r="BE219"/>
  <c r="BE227"/>
  <c r="F128"/>
  <c r="BE144"/>
  <c r="BE216"/>
  <c r="BE223"/>
  <c r="BE226"/>
  <c r="BE231"/>
  <c r="BE172"/>
  <c r="BE212"/>
  <c i="5" r="J100"/>
  <c i="6" r="J125"/>
  <c r="BE141"/>
  <c r="BE160"/>
  <c r="BE165"/>
  <c r="BE169"/>
  <c r="BE181"/>
  <c r="BE207"/>
  <c r="BE224"/>
  <c r="BE134"/>
  <c r="BE157"/>
  <c r="BE175"/>
  <c r="BE190"/>
  <c r="BE139"/>
  <c r="BE152"/>
  <c r="BE167"/>
  <c r="BE221"/>
  <c i="5" r="J126"/>
  <c r="J101"/>
  <c i="6" r="BE154"/>
  <c r="BE162"/>
  <c r="BE209"/>
  <c r="BE147"/>
  <c r="BE164"/>
  <c r="BE201"/>
  <c i="5" r="J93"/>
  <c r="BE127"/>
  <c r="E85"/>
  <c r="BE130"/>
  <c r="BE132"/>
  <c i="4" r="BK126"/>
  <c r="J126"/>
  <c r="J99"/>
  <c i="5" r="BE142"/>
  <c r="F96"/>
  <c r="BE140"/>
  <c r="BE135"/>
  <c i="1" r="BB101"/>
  <c i="5" r="BE137"/>
  <c r="BE148"/>
  <c r="BE145"/>
  <c i="4" r="E85"/>
  <c r="BE128"/>
  <c i="3" r="BK691"/>
  <c r="J691"/>
  <c r="J108"/>
  <c i="4" r="J91"/>
  <c r="BE137"/>
  <c r="BE146"/>
  <c r="F122"/>
  <c i="3" r="J132"/>
  <c r="J99"/>
  <c r="J133"/>
  <c r="J100"/>
  <c i="4" r="BE150"/>
  <c r="BE152"/>
  <c r="BE143"/>
  <c r="BE154"/>
  <c r="BE134"/>
  <c r="BE131"/>
  <c r="BE157"/>
  <c r="BE140"/>
  <c i="3" r="BE155"/>
  <c r="BE163"/>
  <c r="BE176"/>
  <c r="BE216"/>
  <c r="BE222"/>
  <c r="BE231"/>
  <c r="BE293"/>
  <c r="BE366"/>
  <c r="BE374"/>
  <c r="BE407"/>
  <c r="BE419"/>
  <c r="BE425"/>
  <c r="BE431"/>
  <c r="BE474"/>
  <c r="BE505"/>
  <c r="BE557"/>
  <c r="BE591"/>
  <c r="BE594"/>
  <c r="BE603"/>
  <c r="BE607"/>
  <c r="BE628"/>
  <c r="BE673"/>
  <c r="J125"/>
  <c r="BE153"/>
  <c r="BE200"/>
  <c r="BE218"/>
  <c r="BE257"/>
  <c r="BE268"/>
  <c r="BE312"/>
  <c r="BE334"/>
  <c r="BE345"/>
  <c r="BE350"/>
  <c r="BE358"/>
  <c r="BE388"/>
  <c r="BE398"/>
  <c r="BE408"/>
  <c r="BE410"/>
  <c r="BE413"/>
  <c r="BE418"/>
  <c r="BE422"/>
  <c r="BE462"/>
  <c r="BE472"/>
  <c r="BE486"/>
  <c r="BE529"/>
  <c r="BE573"/>
  <c r="BE597"/>
  <c r="BE611"/>
  <c r="BE622"/>
  <c r="BE690"/>
  <c r="F94"/>
  <c r="BE224"/>
  <c r="BE263"/>
  <c r="BE290"/>
  <c r="BE308"/>
  <c r="BE314"/>
  <c r="BE356"/>
  <c r="BE369"/>
  <c r="BE371"/>
  <c r="BE389"/>
  <c r="BE394"/>
  <c r="BE428"/>
  <c r="BE440"/>
  <c r="BE470"/>
  <c r="BE478"/>
  <c r="BE503"/>
  <c r="BE518"/>
  <c r="BE541"/>
  <c r="BE569"/>
  <c r="BE615"/>
  <c r="BE619"/>
  <c r="BE639"/>
  <c r="BE655"/>
  <c r="BE675"/>
  <c r="BE683"/>
  <c r="BE134"/>
  <c r="BE160"/>
  <c r="BE206"/>
  <c r="BE220"/>
  <c r="BE228"/>
  <c r="BE242"/>
  <c r="BE324"/>
  <c r="BE395"/>
  <c r="BE451"/>
  <c r="BE464"/>
  <c r="BE507"/>
  <c r="BE570"/>
  <c r="BE605"/>
  <c r="BE609"/>
  <c r="BE613"/>
  <c r="BE635"/>
  <c r="BE651"/>
  <c r="BE676"/>
  <c r="BE687"/>
  <c r="BE142"/>
  <c r="BE174"/>
  <c r="BE197"/>
  <c r="BE202"/>
  <c r="BE273"/>
  <c r="BE278"/>
  <c r="BE281"/>
  <c r="BE381"/>
  <c r="BE402"/>
  <c r="BE436"/>
  <c r="BE468"/>
  <c r="BE494"/>
  <c r="BE535"/>
  <c r="BE588"/>
  <c r="BE617"/>
  <c r="BE625"/>
  <c r="BE630"/>
  <c r="BE645"/>
  <c r="BE659"/>
  <c r="BE666"/>
  <c r="BE685"/>
  <c r="BE693"/>
  <c r="BE237"/>
  <c r="BE249"/>
  <c r="BE377"/>
  <c r="BE382"/>
  <c r="BE404"/>
  <c r="BE412"/>
  <c r="BE438"/>
  <c r="BE482"/>
  <c r="BE504"/>
  <c r="BE512"/>
  <c r="BE566"/>
  <c r="BE185"/>
  <c r="BE226"/>
  <c r="BE239"/>
  <c r="BE284"/>
  <c r="BE303"/>
  <c r="BE339"/>
  <c r="BE405"/>
  <c r="BE435"/>
  <c r="BE457"/>
  <c r="BE502"/>
  <c r="BE555"/>
  <c r="BE165"/>
  <c r="BE195"/>
  <c r="BE234"/>
  <c r="BE421"/>
  <c r="BE480"/>
  <c i="2" r="BK121"/>
  <c r="J121"/>
  <c r="J98"/>
  <c i="3" r="BE149"/>
  <c r="BE179"/>
  <c r="BE363"/>
  <c r="BE403"/>
  <c r="BE416"/>
  <c r="BE423"/>
  <c r="BE432"/>
  <c r="BE442"/>
  <c r="BE476"/>
  <c r="BE488"/>
  <c r="BE562"/>
  <c r="BE583"/>
  <c r="BE137"/>
  <c r="BE157"/>
  <c r="BE298"/>
  <c r="BE319"/>
  <c r="BE329"/>
  <c r="BE353"/>
  <c r="BE406"/>
  <c r="BE429"/>
  <c r="BE434"/>
  <c r="BE490"/>
  <c r="BE496"/>
  <c r="BE524"/>
  <c r="BE549"/>
  <c r="BE564"/>
  <c r="E119"/>
  <c r="BE144"/>
  <c r="BE168"/>
  <c r="BE409"/>
  <c r="BE466"/>
  <c r="BE559"/>
  <c r="BE572"/>
  <c r="BE586"/>
  <c r="BE205"/>
  <c r="BE213"/>
  <c r="BE426"/>
  <c r="BE439"/>
  <c r="BE454"/>
  <c r="BE492"/>
  <c r="BE580"/>
  <c i="1" r="BC96"/>
  <c r="AW96"/>
  <c r="BB96"/>
  <c i="2" r="BE125"/>
  <c r="BE127"/>
  <c r="BE129"/>
  <c r="BE153"/>
  <c r="BE156"/>
  <c r="BE159"/>
  <c r="BE131"/>
  <c r="BE134"/>
  <c r="BE136"/>
  <c r="BE139"/>
  <c r="BE143"/>
  <c i="1" r="BA96"/>
  <c i="2" r="BE148"/>
  <c r="BE162"/>
  <c r="E85"/>
  <c r="J91"/>
  <c r="F94"/>
  <c r="BE123"/>
  <c i="1" r="BD96"/>
  <c i="3" r="F36"/>
  <c i="1" r="BA97"/>
  <c i="4" r="F37"/>
  <c i="1" r="BB98"/>
  <c i="5" r="F41"/>
  <c i="1" r="BD101"/>
  <c i="6" r="J38"/>
  <c i="1" r="AW102"/>
  <c r="AS99"/>
  <c i="4" r="F39"/>
  <c i="1" r="BD98"/>
  <c i="5" r="J38"/>
  <c i="1" r="AW101"/>
  <c i="6" r="F41"/>
  <c i="1" r="BD102"/>
  <c i="7" r="J34"/>
  <c i="4" r="F36"/>
  <c i="1" r="BA98"/>
  <c i="6" r="F38"/>
  <c i="1" r="BA102"/>
  <c i="8" r="J38"/>
  <c i="1" r="AW105"/>
  <c i="3" r="J36"/>
  <c i="1" r="AW97"/>
  <c i="5" r="J34"/>
  <c r="F40"/>
  <c i="1" r="BC101"/>
  <c i="5" r="F38"/>
  <c i="1" r="BA101"/>
  <c i="7" r="F40"/>
  <c i="1" r="BC104"/>
  <c i="7" r="F41"/>
  <c i="1" r="BD104"/>
  <c i="7" r="F39"/>
  <c i="1" r="BB104"/>
  <c i="7" r="F38"/>
  <c i="1" r="BA104"/>
  <c i="7" r="J38"/>
  <c i="1" r="AW104"/>
  <c i="8" r="F40"/>
  <c i="1" r="BC105"/>
  <c i="3" r="F37"/>
  <c i="1" r="BB97"/>
  <c i="4" r="J36"/>
  <c i="1" r="AW98"/>
  <c i="6" r="F39"/>
  <c i="1" r="BB102"/>
  <c r="BB100"/>
  <c i="8" r="F41"/>
  <c i="1" r="BD105"/>
  <c i="8" r="F39"/>
  <c i="1" r="BB105"/>
  <c i="4" r="F38"/>
  <c i="1" r="BC98"/>
  <c i="6" r="F40"/>
  <c i="1" r="BC102"/>
  <c i="8" r="F38"/>
  <c i="1" r="BA105"/>
  <c i="3" r="F38"/>
  <c i="1" r="BC97"/>
  <c i="3" r="F39"/>
  <c i="1" r="BD97"/>
  <c i="3" l="1" r="P132"/>
  <c r="P131"/>
  <c i="1" r="AU97"/>
  <c i="8" r="R137"/>
  <c r="R136"/>
  <c r="T137"/>
  <c r="T136"/>
  <c i="6" r="T132"/>
  <c r="T131"/>
  <c i="8" r="P137"/>
  <c r="P136"/>
  <c i="1" r="AU105"/>
  <c i="3" r="T132"/>
  <c r="T131"/>
  <c r="R132"/>
  <c r="R131"/>
  <c i="6" r="P132"/>
  <c r="P131"/>
  <c i="1" r="AU102"/>
  <c r="AG101"/>
  <c i="8" r="BK137"/>
  <c r="J137"/>
  <c r="J101"/>
  <c r="BK410"/>
  <c r="J410"/>
  <c r="J111"/>
  <c i="1" r="AG104"/>
  <c i="6" r="BK131"/>
  <c r="J131"/>
  <c i="4" r="BK125"/>
  <c r="J125"/>
  <c i="3" r="BK131"/>
  <c r="J131"/>
  <c r="J98"/>
  <c i="1" r="AU95"/>
  <c i="2" r="J35"/>
  <c i="1" r="AV96"/>
  <c r="AT96"/>
  <c i="6" r="J37"/>
  <c i="1" r="AV102"/>
  <c r="AT102"/>
  <c r="BD95"/>
  <c i="5" r="J37"/>
  <c i="1" r="AV101"/>
  <c r="AT101"/>
  <c r="AN101"/>
  <c r="BD103"/>
  <c i="8" r="F37"/>
  <c i="1" r="AZ105"/>
  <c i="2" r="F35"/>
  <c i="1" r="AZ96"/>
  <c r="BD100"/>
  <c i="7" r="J37"/>
  <c i="1" r="AV104"/>
  <c r="AT104"/>
  <c r="AN104"/>
  <c i="8" r="J37"/>
  <c i="1" r="AV105"/>
  <c r="AT105"/>
  <c i="3" r="J35"/>
  <c i="1" r="AV97"/>
  <c r="AT97"/>
  <c r="AS94"/>
  <c i="2" r="J32"/>
  <c i="1" r="AG96"/>
  <c r="BB95"/>
  <c r="AX95"/>
  <c i="4" r="J32"/>
  <c i="1" r="AG98"/>
  <c r="BA100"/>
  <c r="AW100"/>
  <c i="6" r="F37"/>
  <c i="1" r="AZ102"/>
  <c r="AU103"/>
  <c r="BC95"/>
  <c r="AY95"/>
  <c i="4" r="F35"/>
  <c i="1" r="AZ98"/>
  <c r="BC103"/>
  <c r="AY103"/>
  <c r="BA103"/>
  <c r="AW103"/>
  <c r="AU100"/>
  <c r="AU99"/>
  <c i="4" r="J35"/>
  <c i="1" r="AV98"/>
  <c r="AT98"/>
  <c i="7" r="F37"/>
  <c i="1" r="AZ104"/>
  <c i="3" r="F35"/>
  <c i="1" r="AZ97"/>
  <c r="BA95"/>
  <c r="AW95"/>
  <c r="BC100"/>
  <c i="6" r="J34"/>
  <c i="1" r="AG102"/>
  <c r="AG100"/>
  <c r="BB103"/>
  <c r="AX103"/>
  <c i="5" r="F37"/>
  <c i="1" r="AZ101"/>
  <c r="AX100"/>
  <c i="8" l="1" r="BK136"/>
  <c r="J136"/>
  <c r="J100"/>
  <c i="1" r="AN102"/>
  <c i="6" r="J100"/>
  <c i="7" r="J43"/>
  <c i="6" r="J43"/>
  <c i="1" r="AN98"/>
  <c i="4" r="J98"/>
  <c i="5" r="J43"/>
  <c i="4" r="J41"/>
  <c i="1" r="AN96"/>
  <c i="2" r="J41"/>
  <c i="1" r="AU94"/>
  <c r="AZ103"/>
  <c r="AV103"/>
  <c r="AT103"/>
  <c r="BA99"/>
  <c r="AW99"/>
  <c r="AZ95"/>
  <c r="AV95"/>
  <c r="AT95"/>
  <c r="AY100"/>
  <c i="3" r="J32"/>
  <c i="1" r="AG97"/>
  <c r="AG95"/>
  <c r="BD99"/>
  <c r="BD94"/>
  <c r="W33"/>
  <c r="BB99"/>
  <c r="AX99"/>
  <c r="BC99"/>
  <c r="AY99"/>
  <c r="AZ100"/>
  <c i="3" l="1" r="J41"/>
  <c i="1" r="AN97"/>
  <c r="AN95"/>
  <c i="8" r="J34"/>
  <c i="1" r="AG105"/>
  <c r="AG103"/>
  <c r="AG99"/>
  <c r="AG94"/>
  <c r="AK26"/>
  <c r="AV100"/>
  <c r="AT100"/>
  <c r="AN100"/>
  <c r="BC94"/>
  <c r="AY94"/>
  <c r="AZ99"/>
  <c r="AV99"/>
  <c r="AT99"/>
  <c r="BB94"/>
  <c r="AX94"/>
  <c r="BA94"/>
  <c r="AW94"/>
  <c r="AK30"/>
  <c i="8" l="1" r="J43"/>
  <c i="1" r="AN99"/>
  <c r="AN105"/>
  <c r="AN103"/>
  <c r="W32"/>
  <c r="W31"/>
  <c r="AZ94"/>
  <c r="AV94"/>
  <c r="AK29"/>
  <c r="AK35"/>
  <c r="W30"/>
  <c l="1" r="W29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<sst xmlns="http://schemas.openxmlformats.org/spreadsheetml/2006/main">
  <si>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</si>
  <si>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</si>
  <si>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</si>
  <si>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</si>
  <si>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</si>
  <si>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{82d702cf-3bd5-4ced-919e-92f802fe93ae}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</si>
  <si>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</si>
  <si>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</si>
  <si>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</si>
  <si>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</si>
  <si>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</si>
  <si>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</si>
  <si>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</si>
  <si>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</si>
  <si>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22053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</si>
  <si>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</si>
  <si>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</si>
  <si>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Pomezí u Poličky - Rekonstrukce silnice II/363, výstavba chodníku</t>
  </si>
  <si>
    <t>KSO:</t>
  </si>
  <si>
    <t>CC-CZ:</t>
  </si>
  <si>
    <t>Místo:</t>
  </si>
  <si>
    <t xml:space="preserve">Pomezí u Poličky </t>
  </si>
  <si>
    <t>Datum:</t>
  </si>
  <si>
    <t>4. 10. 2022</t>
  </si>
  <si>
    <t>Zadavatel:</t>
  </si>
  <si>
    <t>IČ:</t>
  </si>
  <si>
    <t>SÚS Pk + obec Pomezí</t>
  </si>
  <si>
    <t>DIČ:</t>
  </si>
  <si>
    <t>Uchazeč:</t>
  </si>
  <si>
    <t>Vyplň údaj</t>
  </si>
  <si>
    <t>Projektant:</t>
  </si>
  <si>
    <t>40129942</t>
  </si>
  <si>
    <t xml:space="preserve">JIŘÍ STRÁNSKÝ, projekce dopravních staveb </t>
  </si>
  <si>
    <t>True</t>
  </si>
  <si>
    <t>Zpracovatel:</t>
  </si>
  <si>
    <t>Jiří Stránský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</si>
  <si>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</si>
  <si>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</si>
  <si>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</si>
  <si>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</si>
  <si>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</si>
  <si>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</si>
  <si>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</si>
  <si>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</si>
  <si>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</si>
  <si>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</si>
  <si>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</si>
  <si>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</si>
  <si>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</si>
  <si>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</si>
  <si>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</si>
  <si>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</si>
  <si>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</si>
  <si>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</si>
  <si>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</si>
  <si>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</si>
  <si>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</si>
  <si>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</si>
  <si>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</si>
  <si>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</si>
  <si>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</si>
  <si>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</si>
  <si>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</si>
  <si>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</si>
  <si>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</si>
  <si>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</si>
  <si>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</si>
  <si>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</si>
  <si>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</si>
  <si>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</si>
  <si>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</si>
  <si>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</si>
  <si>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</si>
  <si>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</si>
  <si>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</si>
  <si>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</si>
  <si>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</si>
  <si>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</si>
  <si>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</si>
  <si>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</si>
  <si>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</si>
  <si>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101</t>
  </si>
  <si>
    <t xml:space="preserve">Rekonstrukce silnice </t>
  </si>
  <si>
    <t>STA</t>
  </si>
  <si>
    <t>1</t>
  </si>
  <si>
    <t>{1194245f-4ab8-4add-919a-818312441df0}</t>
  </si>
  <si>
    <t>2</t>
  </si>
  <si>
    <t>/</t>
  </si>
  <si>
    <t>SO 001</t>
  </si>
  <si>
    <t xml:space="preserve">Všeobecné položky </t>
  </si>
  <si>
    <t>Soupis</t>
  </si>
  <si>
    <t>{d6d01080-2b84-46de-a4f8-7eff71f2e79b}</t>
  </si>
  <si>
    <t>{a9f1c431-1a5d-4c53-aa75-09f5c8fac1d8}</t>
  </si>
  <si>
    <t>SO 101.1</t>
  </si>
  <si>
    <t>{61850f0f-9405-43e3-a3ab-2f8dea925b47}</t>
  </si>
  <si>
    <t>SO 102</t>
  </si>
  <si>
    <t>Výstavba chodníků</t>
  </si>
  <si>
    <t>{6e4699c6-95a4-4267-9855-1162b37bb799}</t>
  </si>
  <si>
    <t>SO 102N</t>
  </si>
  <si>
    <t>Výstavba chodníků - neuznatelné naklady</t>
  </si>
  <si>
    <t>{987eeddf-faaa-4455-8920-4a9e1ab4ae58}</t>
  </si>
  <si>
    <t>3</t>
  </si>
  <si>
    <t>{35b24fd8-2ac1-42ba-9bcc-56fece649884}</t>
  </si>
  <si>
    <t>{8d91328b-e3fe-438a-8b09-2e9edfcbb58b}</t>
  </si>
  <si>
    <t>SO 102U</t>
  </si>
  <si>
    <t>Výstavba chodníků - uznatelné naklady</t>
  </si>
  <si>
    <t>{8b324006-0e83-4b3b-bece-902095e83774}</t>
  </si>
  <si>
    <t>{1e8ef08e-e782-4844-bbbf-57f69518a662}</t>
  </si>
  <si>
    <t>{1ee217e5-6283-4550-9136-1195fc8fbd9e}</t>
  </si>
  <si>
    <t>KRYCÍ LIST SOUPISU PRACÍ</t>
  </si>
  <si>
    <t>Objekt:</t>
  </si>
  <si>
    <t xml:space="preserve">SO 101 - Rekonstrukce silnice </t>
  </si>
  <si>
    <t>Soupis:</t>
  </si>
  <si>
    <t xml:space="preserve">SO 001 - Všeobecné položky 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</si>
  <si>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</si>
  <si>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</si>
  <si>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</si>
  <si>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</si>
  <si>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</si>
  <si>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</si>
  <si>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</si>
  <si>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</si>
  <si>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</si>
  <si>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</si>
  <si>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</si>
  <si>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</si>
  <si>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</si>
  <si>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</si>
  <si>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</si>
  <si>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</si>
  <si>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</si>
  <si>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</si>
  <si>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</si>
  <si>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</si>
  <si>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</si>
  <si>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</si>
  <si>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</si>
  <si>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K</t>
  </si>
  <si>
    <t>012103001</t>
  </si>
  <si>
    <t xml:space="preserve">Vytyčení stavby </t>
  </si>
  <si>
    <t>soubor</t>
  </si>
  <si>
    <t>1024</t>
  </si>
  <si>
    <t>2138996383</t>
  </si>
  <si>
    <t>VV</t>
  </si>
  <si>
    <t>"směrové i výškové - geodetem"1</t>
  </si>
  <si>
    <t>012103002</t>
  </si>
  <si>
    <t>Vytyčení stávajících inženýrských sítí</t>
  </si>
  <si>
    <t>-798799691</t>
  </si>
  <si>
    <t xml:space="preserve">"jednotlivými správci  vč. protokolů o vytyčení"1</t>
  </si>
  <si>
    <t>012203003</t>
  </si>
  <si>
    <t>Pasportizace stáv. skutečností</t>
  </si>
  <si>
    <t>kpl</t>
  </si>
  <si>
    <t>1257527135</t>
  </si>
  <si>
    <t>"foto nebo video - oplocení, vrata, vstrupy, vjezdy, RD"1</t>
  </si>
  <si>
    <t>4</t>
  </si>
  <si>
    <t>012303001</t>
  </si>
  <si>
    <t xml:space="preserve">Geodetické práce po výstavbě - zaměření skutečného provedení stavby </t>
  </si>
  <si>
    <t>-601653894</t>
  </si>
  <si>
    <t>"geodetem - 2xtisk + 2x CD"1</t>
  </si>
  <si>
    <t>012303002</t>
  </si>
  <si>
    <t xml:space="preserve">Geometrické plány </t>
  </si>
  <si>
    <t>-915248859</t>
  </si>
  <si>
    <t>"pro pozemková vyrovnání - tisk + CD"1</t>
  </si>
  <si>
    <t>93</t>
  </si>
  <si>
    <t>6</t>
  </si>
  <si>
    <t>013254001</t>
  </si>
  <si>
    <t>Dokumentace skutečného provedení stavby</t>
  </si>
  <si>
    <t>CS ÚRS 2024 01</t>
  </si>
  <si>
    <t>1008447012</t>
  </si>
  <si>
    <t>"2xtisk + 2x CD"1</t>
  </si>
  <si>
    <t>7</t>
  </si>
  <si>
    <t>041403002</t>
  </si>
  <si>
    <t>DIO</t>
  </si>
  <si>
    <t>-1680685865</t>
  </si>
  <si>
    <t>viz. část B. 9</t>
  </si>
  <si>
    <t>8</t>
  </si>
  <si>
    <t>041403003</t>
  </si>
  <si>
    <t xml:space="preserve">ZOV </t>
  </si>
  <si>
    <t>-704906410</t>
  </si>
  <si>
    <t xml:space="preserve">viz. část B. 8 </t>
  </si>
  <si>
    <t>zajištění přístupů a sjezdů, projednání provizorního DZ + stanovení</t>
  </si>
  <si>
    <t>9</t>
  </si>
  <si>
    <t>041403004</t>
  </si>
  <si>
    <t>Billboard informující o stavbě</t>
  </si>
  <si>
    <t>kus</t>
  </si>
  <si>
    <t>1132916484</t>
  </si>
  <si>
    <t>dodávka + umístění + odstranění po stavbě</t>
  </si>
  <si>
    <t>billboard bude graficky upraven dle požadavků investora</t>
  </si>
  <si>
    <t xml:space="preserve">velikost 2,0 m x 1,0 m   </t>
  </si>
  <si>
    <t>10</t>
  </si>
  <si>
    <t>041403005</t>
  </si>
  <si>
    <t xml:space="preserve">Pamětní tabulka  o stavbě</t>
  </si>
  <si>
    <t>1961504561</t>
  </si>
  <si>
    <t>o spolufinancování SFDI</t>
  </si>
  <si>
    <t>dodávka + osazení (vč. sloupku)</t>
  </si>
  <si>
    <t>např. plechová smaltovaná, nebo gravírovaná</t>
  </si>
  <si>
    <t>11</t>
  </si>
  <si>
    <t>041403006</t>
  </si>
  <si>
    <t xml:space="preserve">Kontrolní zkoušky </t>
  </si>
  <si>
    <t>1351042336</t>
  </si>
  <si>
    <t>nezávislou laboratoří</t>
  </si>
  <si>
    <t>"statické (předpoklad) - KUS"45</t>
  </si>
  <si>
    <t>041403007</t>
  </si>
  <si>
    <t>1452673522</t>
  </si>
  <si>
    <t>"lehká dynamická (předpoklad) - KUS"50</t>
  </si>
  <si>
    <t>13</t>
  </si>
  <si>
    <t>041403008</t>
  </si>
  <si>
    <t>743042697</t>
  </si>
  <si>
    <t>"rovinatost (podélná a příčná)"1</t>
  </si>
  <si>
    <t>14</t>
  </si>
  <si>
    <t>041403009</t>
  </si>
  <si>
    <t>523937255</t>
  </si>
  <si>
    <t>"kontrolní odvrty (předpoklad)"8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</si>
  <si>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</si>
  <si>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</si>
  <si>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</si>
  <si>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</si>
  <si>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</si>
  <si>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</si>
  <si>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</si>
  <si>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</si>
  <si>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</si>
  <si>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</si>
  <si>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</si>
  <si>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HSV</t>
  </si>
  <si>
    <t>Práce a dodávky HSV</t>
  </si>
  <si>
    <t>Zemní práce</t>
  </si>
  <si>
    <t>111211102</t>
  </si>
  <si>
    <t>Odstranění křovin a stromů průměru kmene do 100 mm i s kořeny sklonu terénu do 1:5 ručně vč. likvidace</t>
  </si>
  <si>
    <t>m2</t>
  </si>
  <si>
    <t>1498609821</t>
  </si>
  <si>
    <t>P</t>
  </si>
  <si>
    <t xml:space="preserve">Poznámka k položce:_x000d_
Veškeré (rozhodující) položky jsou určeny planimetricky pomocí programu  ACAD_x000d_
odečteno z výkresu D.1.1.2.01 Situace bourání </t>
  </si>
  <si>
    <t>"odstranění živého ploty vč. kořenů"24</t>
  </si>
  <si>
    <t>111211103</t>
  </si>
  <si>
    <t>Ořezání větví vč. likvidace</t>
  </si>
  <si>
    <t>m</t>
  </si>
  <si>
    <t>-1161841483</t>
  </si>
  <si>
    <t>"živé ploty š. 70 cm"35</t>
  </si>
  <si>
    <t>"keře š. 50 cm"25</t>
  </si>
  <si>
    <t>Součet</t>
  </si>
  <si>
    <t>113106134</t>
  </si>
  <si>
    <t>Rozebrání dlažeb ze zámkových dlaždic komunikací pro pěší strojně pl do 50 m2</t>
  </si>
  <si>
    <t>153133607</t>
  </si>
  <si>
    <t>113106221</t>
  </si>
  <si>
    <t>Rozebrání dlažeb vozovek z drobných kostek s ložem z kameniva strojně pl přes 50 do 200 m2</t>
  </si>
  <si>
    <t>962118314</t>
  </si>
  <si>
    <t xml:space="preserve">Poznámka k položce:_x000d_
Veškeré (rozhodující) položky jsou určeny planimetricky pomocí programu  ACAD_x000d_
odečteno z výkresu D.1.1.2.01 Situace bourání, D.1.1.2.07 Vzorové příčné řezy</t>
  </si>
  <si>
    <t>51</t>
  </si>
  <si>
    <t>"předláždění"45</t>
  </si>
  <si>
    <t>113107170</t>
  </si>
  <si>
    <t>Odstranění podkladu z betonu prostého tl do 100 mm strojně pl přes 50 do 200 m2</t>
  </si>
  <si>
    <t>97608306</t>
  </si>
  <si>
    <t>"dvoulinka"275*0,2</t>
  </si>
  <si>
    <t>113107182</t>
  </si>
  <si>
    <t>Odstranění podkladu živičného tl přes 50 do 100 mm strojně pl přes 50 do 200 m2</t>
  </si>
  <si>
    <t>868210676</t>
  </si>
  <si>
    <t xml:space="preserve">"dobourání tl. 70 mm -  makadam"70</t>
  </si>
  <si>
    <t>113107221</t>
  </si>
  <si>
    <t>Odstranění podkladu z kameniva drceného tl do 100 mm strojně pl přes 200 m2</t>
  </si>
  <si>
    <t>-321750579</t>
  </si>
  <si>
    <t>113107222</t>
  </si>
  <si>
    <t>Odstranění podkladu z kameniva drceného tl přes 100 do 200 mm strojně pl přes 200 m2</t>
  </si>
  <si>
    <t>1153997768</t>
  </si>
  <si>
    <t>"tl. 200 mm"6390+2</t>
  </si>
  <si>
    <t>113107332</t>
  </si>
  <si>
    <t>Odstranění podkladu z betonu prostého tl přes 150 do 300 mm strojně pl do 50 m2</t>
  </si>
  <si>
    <t>723768428</t>
  </si>
  <si>
    <t>"vodící proužek"38*0,25</t>
  </si>
  <si>
    <t>113202111</t>
  </si>
  <si>
    <t>Vytrhání obrub krajníků obrubníků stojatých</t>
  </si>
  <si>
    <t>638907907</t>
  </si>
  <si>
    <t>113203111</t>
  </si>
  <si>
    <t>Vytrhání obrub z dlažebních kostek</t>
  </si>
  <si>
    <t>-319368651</t>
  </si>
  <si>
    <t>"dvoulinka"275*2</t>
  </si>
  <si>
    <t>122251106</t>
  </si>
  <si>
    <t>Odkopávky a prokopávky nezapažené v hornině třídy těžitelnosti I skupiny 3 objem do 5000 m3 strojně</t>
  </si>
  <si>
    <t>m3</t>
  </si>
  <si>
    <t>-1202488475</t>
  </si>
  <si>
    <t>"výměna aktivní zóny tl. 400 mm v potřebných místech po odstranění konstrukce"1200*0,4</t>
  </si>
  <si>
    <t>"štěrkové žebro"2,5*3,5*1,5</t>
  </si>
  <si>
    <t xml:space="preserve">"rekonstrukce silnice  -  dokopání po vybourání"4695*1,15*0,17</t>
  </si>
  <si>
    <t>"sanace okraje silnice tl. 400 mm"1780*0,4</t>
  </si>
  <si>
    <t>131251100</t>
  </si>
  <si>
    <t>Hloubení jam nezapažených v hornině třídy těžitelnosti I skupiny 3 objem do 20 m3 strojně</t>
  </si>
  <si>
    <t>1575965655</t>
  </si>
  <si>
    <t>"vsakovací žebro"3,5*2,5*1,5</t>
  </si>
  <si>
    <t>132251251</t>
  </si>
  <si>
    <t>Hloubení rýh nezapažených š do 2000 mm v hornině třídy těžitelnosti I skupiny 3 objem do 20 m3 strojně</t>
  </si>
  <si>
    <t>-1732568757</t>
  </si>
  <si>
    <t xml:space="preserve">Poznámka k položce:_x000d_
Veškeré (rozhodující) položky jsou určeny planimetricky pomocí programu  ACAD_x000d_
odečteno z výkresu C.2 Celková koordinační sizuace stavby,  D.1.1.2.07 Vzorové příčné řezy </t>
  </si>
  <si>
    <t>"přípojky odvodňovacích žlabů"(2+2+1)*0,8*1</t>
  </si>
  <si>
    <t>15</t>
  </si>
  <si>
    <t>132254202</t>
  </si>
  <si>
    <t>Hloubení zapažených rýh š do 2000 mm v hornině třídy těžitelnosti I skupiny 3 objem do 50 m3</t>
  </si>
  <si>
    <t>-1823017719</t>
  </si>
  <si>
    <t xml:space="preserve">Poznámka k položce:_x000d_
Veškeré (rozhodující) položky jsou určeny planimetricky pomocí programu  ACAD_x000d_
odečteno z výkresu  D.1.1.2.14 Vstup se zatrubněním u č.p. 45,  D.1.1.2.10 Odvodňovacé žlaby </t>
  </si>
  <si>
    <t>"vstup k RD č.p. 45"4,5*1</t>
  </si>
  <si>
    <t>"zatrubnění"34*1*0,8</t>
  </si>
  <si>
    <t>"přípojení do drenážního žebra"8*1*0,8</t>
  </si>
  <si>
    <t>16</t>
  </si>
  <si>
    <t>162751117</t>
  </si>
  <si>
    <t>Vodorovné přemístění do 10000 m výkopku/sypaniny z horniny třídy těžitelnosti I, skupiny 1 až 3</t>
  </si>
  <si>
    <t>-884944272</t>
  </si>
  <si>
    <t>"odkopávky"2122,998</t>
  </si>
  <si>
    <t>"jámy"13,125</t>
  </si>
  <si>
    <t>"rýhy"4+31,7</t>
  </si>
  <si>
    <t>"násyp"2+140,75</t>
  </si>
  <si>
    <t>"čištění příkopů"210+93</t>
  </si>
  <si>
    <t>"zemní krajnice"-750</t>
  </si>
  <si>
    <t>"nános z krajnic"(2*2000*0,05)*2</t>
  </si>
  <si>
    <t>"zásyp"-26,285</t>
  </si>
  <si>
    <t>17</t>
  </si>
  <si>
    <t>162751119</t>
  </si>
  <si>
    <t>Příplatek k vodorovnému přemístění výkopku/sypaniny z horniny třídy těžitelnosti I, skupiny 1 až 3 ZKD 1000 m přes 10000 m</t>
  </si>
  <si>
    <t>471680881</t>
  </si>
  <si>
    <t>2241,288*10</t>
  </si>
  <si>
    <t>18</t>
  </si>
  <si>
    <t>171151103</t>
  </si>
  <si>
    <t>Uložení sypaniny z hornin soudržných do násypů zhutněných strojně</t>
  </si>
  <si>
    <t>-1168788150</t>
  </si>
  <si>
    <t xml:space="preserve">Poznámka k položce:_x000d_
Veškeré (rozhodující) položky jsou určeny planimetricky pomocí programu  ACAD_x000d_
odečteno z výkresu  D.1.1.2.07 Vzorové příčné řezy </t>
  </si>
  <si>
    <t>"u silničních propustků"2</t>
  </si>
  <si>
    <t>19</t>
  </si>
  <si>
    <t>171201221</t>
  </si>
  <si>
    <t>Poplatek za uložení na skládce (skládkovné) zeminy a kamení kód odpadu 17 05 04</t>
  </si>
  <si>
    <t>t</t>
  </si>
  <si>
    <t>-1220152338</t>
  </si>
  <si>
    <t>2241,288*1,8</t>
  </si>
  <si>
    <t>20</t>
  </si>
  <si>
    <t>171251101</t>
  </si>
  <si>
    <t>Uložení sypaniny do násypů nezhutněných strojně</t>
  </si>
  <si>
    <t>-504184124</t>
  </si>
  <si>
    <t>(2000+815)*0,05</t>
  </si>
  <si>
    <t>171251201</t>
  </si>
  <si>
    <t>Uložení sypaniny na skládky nebo meziskládky</t>
  </si>
  <si>
    <t>1958000697</t>
  </si>
  <si>
    <t>22</t>
  </si>
  <si>
    <t>174101101</t>
  </si>
  <si>
    <t xml:space="preserve">Zásyp jam, šachet rýh nebo kolem objektů sypaninou se zhutněním </t>
  </si>
  <si>
    <t>977320953</t>
  </si>
  <si>
    <t xml:space="preserve">Poznámka k položce:_x000d_
Veškeré (rozhodující) položky jsou určeny planimetricky pomocí programu  ACAD_x000d_
odečteno z výkresu  D.1.1.2.14 Vstup se zatrubněním u č.p. 45, D.1.1.2.10 Odvodňovacé žlaby </t>
  </si>
  <si>
    <t>"vstup k RD č.p. 45"3,5</t>
  </si>
  <si>
    <t>"odvodňovací žlaby"(2+2+1)*0,8*1-(0,2+1)</t>
  </si>
  <si>
    <t>"KŠ"3*(1,5*1,5*3)-3*3,14*0,5*0,5*3</t>
  </si>
  <si>
    <t>34*1*0,2</t>
  </si>
  <si>
    <t>23</t>
  </si>
  <si>
    <t>180405112</t>
  </si>
  <si>
    <t>Založení trávníku ve vegetačních prefabrikátech výsevem semene ve svahu přes 1:5 do 1:2</t>
  </si>
  <si>
    <t>-1423100961</t>
  </si>
  <si>
    <t xml:space="preserve">Poznámka k položce:_x000d_
Veškeré (rozhodující) položky jsou určeny planimetricky pomocí programu  ACAD_x000d_
odečteno z výkresu D.2 Celková koordinační sizuace stavby,  D.1.1.2.07 Vzorové příčné řezy </t>
  </si>
  <si>
    <t>"vč. dodávka a výplně zeminou"35</t>
  </si>
  <si>
    <t>24</t>
  </si>
  <si>
    <t>M</t>
  </si>
  <si>
    <t>00572474</t>
  </si>
  <si>
    <t>osivo směs travní krajinná-svahová</t>
  </si>
  <si>
    <t>kg</t>
  </si>
  <si>
    <t>-876635128</t>
  </si>
  <si>
    <t>35*0,02 'Přepočtené koeficientem množství</t>
  </si>
  <si>
    <t>25</t>
  </si>
  <si>
    <t>181451131</t>
  </si>
  <si>
    <t>Založení parkového trávníku výsevem pl přes 1000 m2 v rovině a ve svahu do 1:5</t>
  </si>
  <si>
    <t>-377695305</t>
  </si>
  <si>
    <t>26</t>
  </si>
  <si>
    <t>00572472</t>
  </si>
  <si>
    <t>osivo směs travní krajinná-rovinná</t>
  </si>
  <si>
    <t>-1696193410</t>
  </si>
  <si>
    <t>815*0,03 'Přepočtené koeficientem množství</t>
  </si>
  <si>
    <t>27</t>
  </si>
  <si>
    <t>181451132</t>
  </si>
  <si>
    <t>Založení parkového trávníku výsevem pl přes 1000 m2 ve svahu přes 1:5 do 1:2</t>
  </si>
  <si>
    <t>-1591753493</t>
  </si>
  <si>
    <t>28</t>
  </si>
  <si>
    <t>634986322</t>
  </si>
  <si>
    <t>2000*0,035 'Přepočtené koeficientem množství</t>
  </si>
  <si>
    <t>29</t>
  </si>
  <si>
    <t>181951111</t>
  </si>
  <si>
    <t>Úprava pláně v hornině třídy těžitelnosti I skupiny 1 až 3 bez zhutnění strojně</t>
  </si>
  <si>
    <t>1127569569</t>
  </si>
  <si>
    <t>30</t>
  </si>
  <si>
    <t>181951112</t>
  </si>
  <si>
    <t>Úprava pláně v hornině třídy těžitelnosti I, skupiny 1 až 3 se zhutněním</t>
  </si>
  <si>
    <t>-347188920</t>
  </si>
  <si>
    <t xml:space="preserve">Poznámka k položce:_x000d_
Veškeré (rozhodující) položky jsou určeny planimetricky pomocí programu  ACAD_x000d_
odečteno z výkresu C.2 Celková koordinační situace stavby, D.1.1.2.07 Vzorové příčné řezy </t>
  </si>
  <si>
    <t>1200+5400+1780+495</t>
  </si>
  <si>
    <t>31</t>
  </si>
  <si>
    <t>182151111</t>
  </si>
  <si>
    <t>Svahování v zářezech v hornině třídy těžitelnosti I skupiny 1 až 3 strojně</t>
  </si>
  <si>
    <t>515157194</t>
  </si>
  <si>
    <t>Zakládání</t>
  </si>
  <si>
    <t>32</t>
  </si>
  <si>
    <t>211531111</t>
  </si>
  <si>
    <t>Výplň odvodňovacích žeber nebo trativodů kamenivem hrubým drceným frakce 16 až 63 mm</t>
  </si>
  <si>
    <t>-1286381526</t>
  </si>
  <si>
    <t xml:space="preserve">Poznámka k položce:_x000d_
Veškeré (rozhodující) položky jsou určeny planimetricky pomocí programu  ACAD_x000d_
odečteno z výkresu  D.1.1.2. 15 Štěrkové žebro </t>
  </si>
  <si>
    <t>"fr. 32-63 - vsakovací žebro"3,5*2,5*1,5</t>
  </si>
  <si>
    <t>33</t>
  </si>
  <si>
    <t>211971121</t>
  </si>
  <si>
    <t>Zřízení opláštění žeber nebo trativodů geotextilií v rýze nebo zářezu sklonu přes 1:2 š do 2,5 m</t>
  </si>
  <si>
    <t>834090914</t>
  </si>
  <si>
    <t>"vsakovací žebro"3,5*2,5+2*2,5*1,5+2*3,5*1,5</t>
  </si>
  <si>
    <t>34</t>
  </si>
  <si>
    <t>69311081</t>
  </si>
  <si>
    <t>geotextilie netkaná separační, ochranná, filtrační, drenážní PES 300g/m2</t>
  </si>
  <si>
    <t>2089700404</t>
  </si>
  <si>
    <t>26,75*1,1845 'Přepočtené koeficientem množství</t>
  </si>
  <si>
    <t>Vodorovné konstrukce</t>
  </si>
  <si>
    <t>35</t>
  </si>
  <si>
    <t>451561111</t>
  </si>
  <si>
    <t>Lože pod dlažby z kameniva drceného drobného vrstva tl do 100 mm</t>
  </si>
  <si>
    <t>-1989060823</t>
  </si>
  <si>
    <t>"zatravnění příkopu"35</t>
  </si>
  <si>
    <t>"předláždění" 30</t>
  </si>
  <si>
    <t>"vstup k RD č.p. 45"3</t>
  </si>
  <si>
    <t>"mlatový písek tl. 60 mm- předláždění"45</t>
  </si>
  <si>
    <t>36</t>
  </si>
  <si>
    <t>451573111</t>
  </si>
  <si>
    <t>Lože pod potrubí otevřený výkop ze štěrkopísku</t>
  </si>
  <si>
    <t>-836990811</t>
  </si>
  <si>
    <t xml:space="preserve">"tl. 50 mm -  vstup k RD č.p. 45"2,5*0,05</t>
  </si>
  <si>
    <t xml:space="preserve">"tl. 50 mm -  odvodňovací žlaby"(2+2+1)*0,8*0,05</t>
  </si>
  <si>
    <t>"zatrubnění"34*1*0,05</t>
  </si>
  <si>
    <t>"přípojení do drenážního žebra"8*1*0,05</t>
  </si>
  <si>
    <t>Komunikace pozemní</t>
  </si>
  <si>
    <t>37</t>
  </si>
  <si>
    <t>564211011</t>
  </si>
  <si>
    <t>Podklad nebo podsyp ze štěrkopísku ŠP plochy do 100 m2 tl 50 mm</t>
  </si>
  <si>
    <t>-1091415422</t>
  </si>
  <si>
    <t xml:space="preserve">Poznámka k položce:_x000d_
Veškeré (rozhodující) položky jsou určeny planimetricky pomocí programu  ACAD_x000d_
odečteno z výkresu D.1.1.2.12 Oprava čel a propustků </t>
  </si>
  <si>
    <t>"u silničních propustků"6</t>
  </si>
  <si>
    <t>"vstup k RD č.p. 45"2,5</t>
  </si>
  <si>
    <t>"zatrubnění"34*1</t>
  </si>
  <si>
    <t>38</t>
  </si>
  <si>
    <t>564661011</t>
  </si>
  <si>
    <t>Podklad z kameniva hrubého drceného vel. 63-125 mm plochy do 100 m2 tl 200 mm</t>
  </si>
  <si>
    <t>-1771779394</t>
  </si>
  <si>
    <t xml:space="preserve">Poznámka k položce:_x000d_
Veškeré (rozhodující) položky jsou určeny planimetricky pomocí programu  ACAD_x000d_
odečteno z výkresu D.1.1.2.07 Vzorové příčné řezy </t>
  </si>
  <si>
    <t>"výměna aktivní zóny tl. 400 mm v potřebných místech po odstranění konstrukce"1200*2</t>
  </si>
  <si>
    <t xml:space="preserve">"sanace okraje silnice  tl. 400 mm"1780*2</t>
  </si>
  <si>
    <t>39</t>
  </si>
  <si>
    <t>564761111</t>
  </si>
  <si>
    <t>Podklad z kameniva hrubého drceného vel. 32-63 mm plochy přes 100 m2 tl 200 mm</t>
  </si>
  <si>
    <t>1465315833</t>
  </si>
  <si>
    <t xml:space="preserve">Poznámka k položce:_x000d_
Veškeré (rozhodující) položky jsou určeny planimetricky pomocí programu  ACAD_x000d_
odečteno z výkresu d.2 Celková koordinační sizuace stavby,  D.1.1.2.07 Vzorové příčné řezy </t>
  </si>
  <si>
    <t>"rekonstrukce silnice"4695*1,05</t>
  </si>
  <si>
    <t>"sanace okraje silnice"1780</t>
  </si>
  <si>
    <t>40</t>
  </si>
  <si>
    <t>564811011</t>
  </si>
  <si>
    <t>Podklad ze štěrkodrtě ŠD plochy do 100 m2 tl 50 mm</t>
  </si>
  <si>
    <t>-1571543975</t>
  </si>
  <si>
    <t>"předláždění - doplnění podkladní vrstvy"30</t>
  </si>
  <si>
    <t>"napojení sjezdů resp. vstupů"600</t>
  </si>
  <si>
    <t>41</t>
  </si>
  <si>
    <t>564811013</t>
  </si>
  <si>
    <t>Podklad ze štěrkodrtě ŠD plochy do 100 m2 tl 70 mm</t>
  </si>
  <si>
    <t>-314740012</t>
  </si>
  <si>
    <t>"přeskládání"45</t>
  </si>
  <si>
    <t>42</t>
  </si>
  <si>
    <t>564831011</t>
  </si>
  <si>
    <t>Podklad ze štěrkodrtě ŠD plochy do 100 m2 tl 100 mm</t>
  </si>
  <si>
    <t>-1378754146</t>
  </si>
  <si>
    <t xml:space="preserve">Poznámka k položce:_x000d_
Veškeré (rozhodující) položky jsou určeny planimetricky pomocí programu  ACAD_x000d_
odečteno z výkresu  D.1.1.2.14 Vstup se zatrubněním u č.p. 45</t>
  </si>
  <si>
    <t xml:space="preserve">"fr. 0/32  vstup k RD č.p. 45"3</t>
  </si>
  <si>
    <t>43</t>
  </si>
  <si>
    <t>564831111</t>
  </si>
  <si>
    <t>Podklad ze štěrkodrtě ŠD plochy přes 100 m2 tl 100 mm</t>
  </si>
  <si>
    <t>-1401862749</t>
  </si>
  <si>
    <t>fr. 0-32, část - cca 30mm zahutnit do štěrkové kostry</t>
  </si>
  <si>
    <t>"rekonstrukce silnice"5165</t>
  </si>
  <si>
    <t>44</t>
  </si>
  <si>
    <t>564911411</t>
  </si>
  <si>
    <t>Podklad z asfaltového recyklátu plochy přes 100 m2 tl 50 mm</t>
  </si>
  <si>
    <t>1066588936</t>
  </si>
  <si>
    <t>45</t>
  </si>
  <si>
    <t>567114110</t>
  </si>
  <si>
    <t>Podklad ze směsi stmelené cementem SC C 16/20 (PB II) tl 50 mm</t>
  </si>
  <si>
    <t>-177467100</t>
  </si>
  <si>
    <t xml:space="preserve">Poznámka k položce:_x000d_
Veškeré (rozhodující) položky jsou určeny planimetricky pomocí programu  ACAD_x000d_
odečteno z výkresu  D.1.1.2.10 Odvodňovacé žlaby </t>
  </si>
  <si>
    <t xml:space="preserve">"tl. 50 mm -  odvodňovací žlaby"(2+2+1)*0,8</t>
  </si>
  <si>
    <t>"zatrubnění"34*1*0,1</t>
  </si>
  <si>
    <t>46</t>
  </si>
  <si>
    <t>567114112</t>
  </si>
  <si>
    <t>Podklad ze směsi stmelené cementem SC C 16/20 (PB II) tl 100 mm</t>
  </si>
  <si>
    <t>2013849821</t>
  </si>
  <si>
    <t xml:space="preserve">Poznámka k položce:_x000d_
Veškeré (rozhodující) položky jsou určeny planimetricky pomocí programu  ACAD_x000d_
odečteno z výkresu D.1.1.2.12 Oprava čel a propustků,  D.1.1.2.14 Vstup se zatrubněním u č.p. 45</t>
  </si>
  <si>
    <t>47</t>
  </si>
  <si>
    <t>567133112</t>
  </si>
  <si>
    <t>Podklad ze směsi stmelené cementem SC C 5/6 (KSC II) tl 170 mm</t>
  </si>
  <si>
    <t>-2130822047</t>
  </si>
  <si>
    <t>48</t>
  </si>
  <si>
    <t>567134112</t>
  </si>
  <si>
    <t>Podklad ze směsi stmelené cementem SC C 16/20 (PB II) tl 200 mm</t>
  </si>
  <si>
    <t>1944264254</t>
  </si>
  <si>
    <t>"přípojení do drenážního žebra"8*1</t>
  </si>
  <si>
    <t>49</t>
  </si>
  <si>
    <t>569903311</t>
  </si>
  <si>
    <t>Zřízení zemních krajnic se zhutněním</t>
  </si>
  <si>
    <t>-483450230</t>
  </si>
  <si>
    <t xml:space="preserve">(2500 * 2) * 0,15  </t>
  </si>
  <si>
    <t>50</t>
  </si>
  <si>
    <t>569911131</t>
  </si>
  <si>
    <t>Zpevnění krajnic asfaltovým recyklátem tl 50 mm</t>
  </si>
  <si>
    <t>1428993964</t>
  </si>
  <si>
    <t xml:space="preserve">Poznámka k položce:_x000d_
Veškeré (rozhodující) položky jsou určeny planimetricky pomocí programu  ACAD_x000d_
odečteno z výkresu   D.1.1.2.07 Vzorové příčné řezy </t>
  </si>
  <si>
    <t>"š. 500 mm"2040*0,5</t>
  </si>
  <si>
    <t>"š. 750 mm" 511*0,75</t>
  </si>
  <si>
    <t>572141111</t>
  </si>
  <si>
    <t>Vyrovnání povrchu dosavadních krytů asfaltovým betonem ACO (AB) tl přes 20 do 40 mm</t>
  </si>
  <si>
    <t>1369146394</t>
  </si>
  <si>
    <t>"oprava krytové vrstvy - BUS"30</t>
  </si>
  <si>
    <t xml:space="preserve">"směrové a výškové napojení  MK"495</t>
  </si>
  <si>
    <t>52</t>
  </si>
  <si>
    <t>573111114</t>
  </si>
  <si>
    <t>Postřik živičný infiltrační s posypem z asfaltu množství 2 kg/m2</t>
  </si>
  <si>
    <t>183083856</t>
  </si>
  <si>
    <t>53</t>
  </si>
  <si>
    <t>573211109</t>
  </si>
  <si>
    <t>Postřik živičný spojovací z asfaltu v množství 0,50 kg/m2</t>
  </si>
  <si>
    <t>-2098993292</t>
  </si>
  <si>
    <t>54</t>
  </si>
  <si>
    <t>573211112</t>
  </si>
  <si>
    <t>Postřik živičný spojovací z asfaltu v množství 0,70 kg/m2</t>
  </si>
  <si>
    <t>-790178615</t>
  </si>
  <si>
    <t>55</t>
  </si>
  <si>
    <t>577134111</t>
  </si>
  <si>
    <t>Asfaltový beton vrstva obrusná ACO 11 (ABS) tř. I tl 40 mm š do 3 m z nemodifikovaného asfaltu</t>
  </si>
  <si>
    <t>369477837</t>
  </si>
  <si>
    <t>56</t>
  </si>
  <si>
    <t>577135112</t>
  </si>
  <si>
    <t>Asfaltový beton vrstva ložní ACL 16 (ABH) tl 40 mm š do 3 m z nemodifikovaného asfaltu</t>
  </si>
  <si>
    <t>-1466836107</t>
  </si>
  <si>
    <t>57</t>
  </si>
  <si>
    <t>591211111</t>
  </si>
  <si>
    <t>Kladení dlažby z kostek drobných z kamene do lože z kameniva těženého tl 50 mm</t>
  </si>
  <si>
    <t>-741224127</t>
  </si>
  <si>
    <t xml:space="preserve">Poznámka k položce:_x000d_
Veškeré (rozhodující) položky jsou určeny planimetricky pomocí programu  ACAD_x000d_
odečteno z výkresu D.1.1.2.07 Vzorové příčné řezy</t>
  </si>
  <si>
    <t>58</t>
  </si>
  <si>
    <t>594511113</t>
  </si>
  <si>
    <t>Kladení dlažby z lomového kamene tl do 250 mm s provedením lože z betonu</t>
  </si>
  <si>
    <t>-442245036</t>
  </si>
  <si>
    <t>59</t>
  </si>
  <si>
    <t>583810861</t>
  </si>
  <si>
    <t xml:space="preserve">kámen lomový upravený štípaný </t>
  </si>
  <si>
    <t>-223369456</t>
  </si>
  <si>
    <t>6*0,25*2,4</t>
  </si>
  <si>
    <t>60</t>
  </si>
  <si>
    <t>596211113</t>
  </si>
  <si>
    <t>Kladení zámkové dlažby komunikací pro pěší tl 60 mm skupiny A pl přes 300 m2</t>
  </si>
  <si>
    <t>-1816617420</t>
  </si>
  <si>
    <t>61</t>
  </si>
  <si>
    <t>59245015</t>
  </si>
  <si>
    <t>dlažba zámková tvaru I 200x165x60mm přírodní</t>
  </si>
  <si>
    <t>779957322</t>
  </si>
  <si>
    <t>3*1,04 'Přepočtené koeficientem množství</t>
  </si>
  <si>
    <t>62</t>
  </si>
  <si>
    <t>596411111</t>
  </si>
  <si>
    <t>Kladení dlažby z vegetačních tvárnic komunikací pro pěší tl 80 mm pl do 50 m2</t>
  </si>
  <si>
    <t>-1095305895</t>
  </si>
  <si>
    <t>63</t>
  </si>
  <si>
    <t>59246016</t>
  </si>
  <si>
    <t>dlažba plošná betonová vegetační 600x400x80mm</t>
  </si>
  <si>
    <t>-1844139750</t>
  </si>
  <si>
    <t>35*1,03 'Přepočtené koeficientem množství</t>
  </si>
  <si>
    <t>64</t>
  </si>
  <si>
    <t>597361121</t>
  </si>
  <si>
    <t>Svodnice ocelová š 120 mm kotvená do betonu</t>
  </si>
  <si>
    <t>9991290</t>
  </si>
  <si>
    <t xml:space="preserve">Poznámka k položce:_x000d_
odečteno z výkresu D.1.1.2.11 Odvodňovací svodnice  </t>
  </si>
  <si>
    <t>"č. 1-3"21</t>
  </si>
  <si>
    <t>65</t>
  </si>
  <si>
    <t>599632110</t>
  </si>
  <si>
    <t>Vyplnění spár dlažby z kostky drobné MC se zatřením</t>
  </si>
  <si>
    <t>1504271070</t>
  </si>
  <si>
    <t>66</t>
  </si>
  <si>
    <t>599632111</t>
  </si>
  <si>
    <t>Vyplnění spár dlažby z lomového kamene MC se zatřením</t>
  </si>
  <si>
    <t>1686958428</t>
  </si>
  <si>
    <t>Trubní vedení</t>
  </si>
  <si>
    <t>67</t>
  </si>
  <si>
    <t>871315251</t>
  </si>
  <si>
    <t>Kanalizační potrubí z tvrdého PVC vícevrstvé tuhost třídy SN16 DN 150</t>
  </si>
  <si>
    <t>CS ÚRS 2023 02</t>
  </si>
  <si>
    <t>-1144982428</t>
  </si>
  <si>
    <t>68</t>
  </si>
  <si>
    <t>871355251</t>
  </si>
  <si>
    <t>Kanalizační potrubí z tvrdého PVC vícevrstvé tuhost třídy SN16 DN 200</t>
  </si>
  <si>
    <t>1017498496</t>
  </si>
  <si>
    <t xml:space="preserve">Poznámka k položce:_x000d_
Veškeré (rozhodující) položky jsou určeny planimetricky pomocí programu  ACAD_x000d_
odečteno z výkresu D.1.1.2.10 Odvodňovacé žlaby </t>
  </si>
  <si>
    <t>"ŽLAB Č.1"2</t>
  </si>
  <si>
    <t>"ŽLAB Č.2"2</t>
  </si>
  <si>
    <t>"ŽLAB Č.3"1</t>
  </si>
  <si>
    <t>69</t>
  </si>
  <si>
    <t>871375251</t>
  </si>
  <si>
    <t>Kanalizační potrubí z tvrdého PVC vícevrstvé tuhost třídy SN16 DN 300</t>
  </si>
  <si>
    <t>-1123599791</t>
  </si>
  <si>
    <t>70</t>
  </si>
  <si>
    <t>877355211</t>
  </si>
  <si>
    <t>Montáž tvarovek z tvrdého PVC-systém KG nebo z polypropylenu-systém KG 2000 jednoosé DN 200</t>
  </si>
  <si>
    <t>-1547768118</t>
  </si>
  <si>
    <t>"žlaby"3*2</t>
  </si>
  <si>
    <t>"UV"10</t>
  </si>
  <si>
    <t>71</t>
  </si>
  <si>
    <t>28611366</t>
  </si>
  <si>
    <t>koleno kanalizace PVC KG 200x45°</t>
  </si>
  <si>
    <t>-1483551903</t>
  </si>
  <si>
    <t>72</t>
  </si>
  <si>
    <t>890411853</t>
  </si>
  <si>
    <t>Bourání UV z prefabrikovaných skruží strojně</t>
  </si>
  <si>
    <t>773029204</t>
  </si>
  <si>
    <t xml:space="preserve">Poznámka k položce:_x000d_
odečteno z výkresu D.1.1.2.01 Situace bourání </t>
  </si>
  <si>
    <t>"UV" 10</t>
  </si>
  <si>
    <t>73</t>
  </si>
  <si>
    <t>890411852</t>
  </si>
  <si>
    <t>Bourání šachet z prefabrikovaných skruží strojně</t>
  </si>
  <si>
    <t>-754204956</t>
  </si>
  <si>
    <t>mimo trasu silnice</t>
  </si>
  <si>
    <t>"KŠ"3</t>
  </si>
  <si>
    <t>74</t>
  </si>
  <si>
    <t>894410103</t>
  </si>
  <si>
    <t>Osazení betonových dílců pro kanalizační šachty DN 1000 šachtové dno výšky 1000 mm</t>
  </si>
  <si>
    <t>1916361984</t>
  </si>
  <si>
    <t>75</t>
  </si>
  <si>
    <t>59224339</t>
  </si>
  <si>
    <t>dno betonové šachty kanalizační přímé 100x100x60cm</t>
  </si>
  <si>
    <t>-265241218</t>
  </si>
  <si>
    <t>76</t>
  </si>
  <si>
    <t>894410211</t>
  </si>
  <si>
    <t>Osazení betonových dílců pro kanalizační šachty DN 1000 skruž rovná výšky 250 mm</t>
  </si>
  <si>
    <t>1356040558</t>
  </si>
  <si>
    <t>77</t>
  </si>
  <si>
    <t>59224066</t>
  </si>
  <si>
    <t>skruž betonová DN 1000x250 PS, 100x25x12cm</t>
  </si>
  <si>
    <t>-806787141</t>
  </si>
  <si>
    <t>78</t>
  </si>
  <si>
    <t>894410213</t>
  </si>
  <si>
    <t>Osazení betonových dílců pro kanalizační šachty DN 1000 skruž rovná výšky 1000 mm</t>
  </si>
  <si>
    <t>-1960645015</t>
  </si>
  <si>
    <t>79</t>
  </si>
  <si>
    <t>59224070</t>
  </si>
  <si>
    <t>skruž betonová DN 1000x1000 PS, 100x100x12cm</t>
  </si>
  <si>
    <t>-816064063</t>
  </si>
  <si>
    <t>80</t>
  </si>
  <si>
    <t>894410232</t>
  </si>
  <si>
    <t>Osazení betonových dílců pro kanalizační šachty DN 1000 skruž přechodová (konus)</t>
  </si>
  <si>
    <t>254458985</t>
  </si>
  <si>
    <t>81</t>
  </si>
  <si>
    <t>59224312</t>
  </si>
  <si>
    <t>kónus šachetní betonový kapsové plastové stupadlo 100x62,5x58cm</t>
  </si>
  <si>
    <t>1165295746</t>
  </si>
  <si>
    <t>82</t>
  </si>
  <si>
    <t>894411311</t>
  </si>
  <si>
    <t>Osazení betonových nebo železobetonových dílců pro šachty skruží rovných</t>
  </si>
  <si>
    <t>-1045793844</t>
  </si>
  <si>
    <t>Poznámka k položce:_x000d_
odečteno z výkresu C.3 Koordinační situační výkres</t>
  </si>
  <si>
    <t>83</t>
  </si>
  <si>
    <t>59224013</t>
  </si>
  <si>
    <t>prstenec šachtový vyrovnávací betonový 625x100x100mm</t>
  </si>
  <si>
    <t>-1557553281</t>
  </si>
  <si>
    <t>84</t>
  </si>
  <si>
    <t>894812613</t>
  </si>
  <si>
    <t>Vyříznutí a utěsnění otvoru ve stěně šachty DN 200</t>
  </si>
  <si>
    <t>986553227</t>
  </si>
  <si>
    <t xml:space="preserve">Poznámka k položce:_x000d_
odečteno z výkresu  D.1.1.2.14 Vstup se zatrubněním u č.p. 45, D.1.1.2.10 Odvodňovacé žlaby </t>
  </si>
  <si>
    <t>"napojení žlabů"3</t>
  </si>
  <si>
    <t>85</t>
  </si>
  <si>
    <t>895941302</t>
  </si>
  <si>
    <t>Osazení vpusti uliční DN 450 z betonových dílců dno s kalištěm</t>
  </si>
  <si>
    <t>42639186</t>
  </si>
  <si>
    <t>86</t>
  </si>
  <si>
    <t>59223852</t>
  </si>
  <si>
    <t>dno pro uliční vpusť s kalovou prohlubní betonové 450x300x50mm</t>
  </si>
  <si>
    <t>1682188986</t>
  </si>
  <si>
    <t>87</t>
  </si>
  <si>
    <t>895941312</t>
  </si>
  <si>
    <t>Osazení vpusti uliční DN 450 z betonových dílců skruž horní 195 mm</t>
  </si>
  <si>
    <t>-2121016371</t>
  </si>
  <si>
    <t>88</t>
  </si>
  <si>
    <t>59223857</t>
  </si>
  <si>
    <t>skruž pro uliční vpusť horní betonová 450x295x50mm</t>
  </si>
  <si>
    <t>298887020</t>
  </si>
  <si>
    <t>89</t>
  </si>
  <si>
    <t>59223864</t>
  </si>
  <si>
    <t>prstenec pro uliční vpusť vyrovnávací betonový 390x60x130mm</t>
  </si>
  <si>
    <t>1402992248</t>
  </si>
  <si>
    <t>90</t>
  </si>
  <si>
    <t>895941322</t>
  </si>
  <si>
    <t>Osazení vpusti uliční DN 450 z betonových dílců skruž středová 295 mm</t>
  </si>
  <si>
    <t>1074309690</t>
  </si>
  <si>
    <t>91</t>
  </si>
  <si>
    <t>59223862</t>
  </si>
  <si>
    <t>skruž pro uliční vpusť středová betonová 450x295x50mm</t>
  </si>
  <si>
    <t>924879991</t>
  </si>
  <si>
    <t>92</t>
  </si>
  <si>
    <t>895941332</t>
  </si>
  <si>
    <t>Osazení vpusti uliční DN 450 z betonových dílců skruž průběžná se zápachovou uzávěrkou</t>
  </si>
  <si>
    <t>-1100616645</t>
  </si>
  <si>
    <t>59224494</t>
  </si>
  <si>
    <t>vpusť uliční DN 450 skruž průběžná 450/645x50mm betonová se zápachovou uzávěrkou 200mm PVC</t>
  </si>
  <si>
    <t>-1976868803</t>
  </si>
  <si>
    <t>94</t>
  </si>
  <si>
    <t>899104112</t>
  </si>
  <si>
    <t>Osazení poklopů litinových nebo ocelových včetně rámů pro třídu zatížení D400, E600</t>
  </si>
  <si>
    <t>1939430711</t>
  </si>
  <si>
    <t>95</t>
  </si>
  <si>
    <t>552410052</t>
  </si>
  <si>
    <t xml:space="preserve">plovoucí poklop  litinový s tlumící vložkou - poklop kulatý  D 400 </t>
  </si>
  <si>
    <t>179200615</t>
  </si>
  <si>
    <t>96</t>
  </si>
  <si>
    <t>899204112</t>
  </si>
  <si>
    <t>Osazení mříží litinových včetně rámů a košů na bahno pro třídu zatížení D400, E600</t>
  </si>
  <si>
    <t>-228179357</t>
  </si>
  <si>
    <t>97</t>
  </si>
  <si>
    <t>286619381</t>
  </si>
  <si>
    <t>mříž litinová 600/40T, 500X500 D400</t>
  </si>
  <si>
    <t>-2088828529</t>
  </si>
  <si>
    <t>98</t>
  </si>
  <si>
    <t>552410001</t>
  </si>
  <si>
    <t>koš kalový - lehký</t>
  </si>
  <si>
    <t>1256850785</t>
  </si>
  <si>
    <t>99</t>
  </si>
  <si>
    <t>899331111</t>
  </si>
  <si>
    <t>Výšková úprava uličního vstupu nebo vpusti do 200 mm zvýšením poklopu</t>
  </si>
  <si>
    <t>CS ÚRS 2022 02</t>
  </si>
  <si>
    <t>-873329425</t>
  </si>
  <si>
    <t>"vybourání poklopů vč. prstenců a příprava pro nové poklopy"56</t>
  </si>
  <si>
    <t>100</t>
  </si>
  <si>
    <t>286619351</t>
  </si>
  <si>
    <t>poklop šachtový litinový DN 600 pro třídu zatížení D400 samonivelační</t>
  </si>
  <si>
    <t>-1701542419</t>
  </si>
  <si>
    <t>101</t>
  </si>
  <si>
    <t>59224149</t>
  </si>
  <si>
    <t>prstenec šachtový vyrovnávací betonový rovný 625x100x120mm</t>
  </si>
  <si>
    <t>248024812</t>
  </si>
  <si>
    <t>102</t>
  </si>
  <si>
    <t>899431111</t>
  </si>
  <si>
    <t>Výšková úprava uličního vstupu nebo vpusti do 200 mm zvýšením krycího hrnce, šoupěte nebo hydrantu</t>
  </si>
  <si>
    <t>-1482812464</t>
  </si>
  <si>
    <t>103</t>
  </si>
  <si>
    <t>899623151</t>
  </si>
  <si>
    <t>Obetonování potrubí nebo zdiva stok betonem prostým tř. C 16/20 v otevřeném výkopu</t>
  </si>
  <si>
    <t>1228688851</t>
  </si>
  <si>
    <t>"vstup k RD č.p. 45"0,5</t>
  </si>
  <si>
    <t xml:space="preserve">"tl. 50 mm -  odvodňovací žlaby"(2+2+1)*0,2</t>
  </si>
  <si>
    <t>"zatrubnění"34*1*0,8-(34*1*0,20)</t>
  </si>
  <si>
    <t>"přípojení do drenážního žebra"8*1*0,8-(8*1*0,2)</t>
  </si>
  <si>
    <t>Ostatní konstrukce a práce, bourání</t>
  </si>
  <si>
    <t>104</t>
  </si>
  <si>
    <t>911331141</t>
  </si>
  <si>
    <t>Svodidlo ocelové jednostranné zádržnosti H2 typ KB3 RH2 B se zaberaněním sloupků v rozmezí do 2 m</t>
  </si>
  <si>
    <t>-744073717</t>
  </si>
  <si>
    <t xml:space="preserve">Poznámka k položce:_x000d_
odečteno z výkresu D.1.1.2.09 Ocelová svodidla  </t>
  </si>
  <si>
    <t>482,7-46,7</t>
  </si>
  <si>
    <t>105</t>
  </si>
  <si>
    <t>911331412</t>
  </si>
  <si>
    <t>Náběh ocelového svodidla jednostranný délky přes 4 do 12 m se zaberaněním sloupků v rozmezí do 2 m</t>
  </si>
  <si>
    <t>62763714</t>
  </si>
  <si>
    <t>(4,545+4,795)*5</t>
  </si>
  <si>
    <t>106</t>
  </si>
  <si>
    <t>914111111</t>
  </si>
  <si>
    <t>Montáž svislé dopravní značky do velikosti 1 m2 objímkami na sloupek nebo konzolu</t>
  </si>
  <si>
    <t>-168285772</t>
  </si>
  <si>
    <t>Poznámka k položce:_x000d_
odečteno z výkresu D.1.1.2.04 Situace dopravního značení</t>
  </si>
  <si>
    <t>14+4+2+2+2+4+3+1+2+1+3</t>
  </si>
  <si>
    <t>"investorem bude obec Pomezí"11</t>
  </si>
  <si>
    <t>107</t>
  </si>
  <si>
    <t>40445611</t>
  </si>
  <si>
    <t>značky upravující přednost P2, P3, P8 500mm</t>
  </si>
  <si>
    <t>2046517178</t>
  </si>
  <si>
    <t>"P2"12</t>
  </si>
  <si>
    <t>108</t>
  </si>
  <si>
    <t>40445615</t>
  </si>
  <si>
    <t>značky upravující přednost P6 700mm</t>
  </si>
  <si>
    <t>-1390251909</t>
  </si>
  <si>
    <t>"P6 - investorem bude obec Pomezí"6</t>
  </si>
  <si>
    <t>109</t>
  </si>
  <si>
    <t>40445649</t>
  </si>
  <si>
    <t>dodatkové tabulky E3-E5, E8, E14-E16 500x150mm</t>
  </si>
  <si>
    <t>-2018706995</t>
  </si>
  <si>
    <t>"E3b - investorem bude obec Pomezí"1</t>
  </si>
  <si>
    <t>110</t>
  </si>
  <si>
    <t>40445654</t>
  </si>
  <si>
    <t>informativní značky zónové IZ5 1000x750mm</t>
  </si>
  <si>
    <t>674085901</t>
  </si>
  <si>
    <t>"IZa,b - investorem bude obec Pomezí"2+2</t>
  </si>
  <si>
    <t>111</t>
  </si>
  <si>
    <t>40445621</t>
  </si>
  <si>
    <t>informativní značky provozní IP1-IP3, IP4b-IP7, IP10a, b 500x500mm</t>
  </si>
  <si>
    <t>-370662742</t>
  </si>
  <si>
    <t>"IP6"4</t>
  </si>
  <si>
    <t>112</t>
  </si>
  <si>
    <t>40445648</t>
  </si>
  <si>
    <t>dodatkové tabulky E2c,d , E11 500x700mm</t>
  </si>
  <si>
    <t>1259232617</t>
  </si>
  <si>
    <t>"E2d"2</t>
  </si>
  <si>
    <t>113</t>
  </si>
  <si>
    <t>40445645</t>
  </si>
  <si>
    <t>informativní značky jiné IJ4b 500mm</t>
  </si>
  <si>
    <t>-1398043449</t>
  </si>
  <si>
    <t>"IJ4b"2</t>
  </si>
  <si>
    <t>114</t>
  </si>
  <si>
    <t>40445653</t>
  </si>
  <si>
    <t>informativní značky zónové IZ4 1000x500mm</t>
  </si>
  <si>
    <t>81978967</t>
  </si>
  <si>
    <t>"IZ4a, b"1+1</t>
  </si>
  <si>
    <t>115</t>
  </si>
  <si>
    <t>40445165</t>
  </si>
  <si>
    <t>sloupek směrový silniční ocelový</t>
  </si>
  <si>
    <t>-1799102661</t>
  </si>
  <si>
    <t>"Z11g"6</t>
  </si>
  <si>
    <t>116</t>
  </si>
  <si>
    <t>40445601</t>
  </si>
  <si>
    <t>výstražné dopravní značky A1-A30, A33 900mm</t>
  </si>
  <si>
    <t>1099465510</t>
  </si>
  <si>
    <t>"A12b"4</t>
  </si>
  <si>
    <t>117</t>
  </si>
  <si>
    <t>40445620</t>
  </si>
  <si>
    <t>zákazové, příkazové dopravní značky B1-B34, C1-15 700mm</t>
  </si>
  <si>
    <t>609258156</t>
  </si>
  <si>
    <t>"B1"1</t>
  </si>
  <si>
    <t>"B24a,b"1+1</t>
  </si>
  <si>
    <t>118</t>
  </si>
  <si>
    <t>40445630</t>
  </si>
  <si>
    <t>informativní značky směrové IS1b, IS2b, IS3b, IS4b, IS19b 1100x500mm</t>
  </si>
  <si>
    <t>-2096026062</t>
  </si>
  <si>
    <t>"IS3b"1</t>
  </si>
  <si>
    <t>119</t>
  </si>
  <si>
    <t>40445631</t>
  </si>
  <si>
    <t>informativní značky směrové IS1c, IS2c, IS3c, IS4c, IS5, IS11b, d, IS19c 1350x330mm</t>
  </si>
  <si>
    <t>2030273792</t>
  </si>
  <si>
    <t>"IS3c"2</t>
  </si>
  <si>
    <t>120</t>
  </si>
  <si>
    <t>40445629</t>
  </si>
  <si>
    <t>informativní značky směrové IS1a, IS2a, IS3a, IS4a, IS19a 1100x330mm</t>
  </si>
  <si>
    <t>-1753394311</t>
  </si>
  <si>
    <t>"IS19a"2</t>
  </si>
  <si>
    <t>121</t>
  </si>
  <si>
    <t>-809382447</t>
  </si>
  <si>
    <t>"IS19b"1</t>
  </si>
  <si>
    <t>122</t>
  </si>
  <si>
    <t>40445639</t>
  </si>
  <si>
    <t>informativní značky směrové IS 18a, IS21 300x200mm</t>
  </si>
  <si>
    <t>-1880803095</t>
  </si>
  <si>
    <t>"IS21b, c"1+2</t>
  </si>
  <si>
    <t>123</t>
  </si>
  <si>
    <t>914511112</t>
  </si>
  <si>
    <t>Montáž sloupku dopravních značek délky do 3,5 m s betonovým základem a patkou</t>
  </si>
  <si>
    <t>325018864</t>
  </si>
  <si>
    <t>beton. základ – 30x30x60 cm</t>
  </si>
  <si>
    <t>"investorem bude obec Pomezí"10</t>
  </si>
  <si>
    <t>124</t>
  </si>
  <si>
    <t>40445225</t>
  </si>
  <si>
    <t>sloupek pro dopravní značku Zn D 60mm v 3,5m</t>
  </si>
  <si>
    <t>1062102588</t>
  </si>
  <si>
    <t>125</t>
  </si>
  <si>
    <t>40445240</t>
  </si>
  <si>
    <t>patka pro sloupek Al D 60mm</t>
  </si>
  <si>
    <t>1630656424</t>
  </si>
  <si>
    <t>126</t>
  </si>
  <si>
    <t>40445253</t>
  </si>
  <si>
    <t>víčko plastové na sloupek D 60mm</t>
  </si>
  <si>
    <t>-2137279884</t>
  </si>
  <si>
    <t>127</t>
  </si>
  <si>
    <t>40445256</t>
  </si>
  <si>
    <t>svorka upínací na sloupek dopravní značky D 60mm</t>
  </si>
  <si>
    <t>686379217</t>
  </si>
  <si>
    <t>38+11</t>
  </si>
  <si>
    <t>128</t>
  </si>
  <si>
    <t>915111111</t>
  </si>
  <si>
    <t>Vodorovné dopravní značení dělící čáry souvislé š 125 mm základní bílá barva</t>
  </si>
  <si>
    <t>-449969855</t>
  </si>
  <si>
    <t xml:space="preserve">Poznámka k položce:_x000d_
Veškeré (rozhodující) položky jsou určeny planimetricky pomocí programu  ACAD_x000d_
odečteno z výkresu D.1.1.2.04 Situace dopravního značení</t>
  </si>
  <si>
    <t>"V1a"776</t>
  </si>
  <si>
    <t>"V4"3859</t>
  </si>
  <si>
    <t>129</t>
  </si>
  <si>
    <t>915111121</t>
  </si>
  <si>
    <t>Vodorovné dopravní značení dělící čáry přerušované š 125 mm základní bílá barva</t>
  </si>
  <si>
    <t>1487946178</t>
  </si>
  <si>
    <t>"V2b (3/1,5)"722</t>
  </si>
  <si>
    <t>"V2a (3/6)"697</t>
  </si>
  <si>
    <t>"V4"246</t>
  </si>
  <si>
    <t>130</t>
  </si>
  <si>
    <t>915131111</t>
  </si>
  <si>
    <t>Vodorovné dopravní značení přechody pro chodce, šipky, symboly základní bílá barva</t>
  </si>
  <si>
    <t>1463825189</t>
  </si>
  <si>
    <t>"V15 (A12b)"2*4</t>
  </si>
  <si>
    <t>"V11a"51</t>
  </si>
  <si>
    <t>"V7a"21</t>
  </si>
  <si>
    <t>131</t>
  </si>
  <si>
    <t>915211111</t>
  </si>
  <si>
    <t>Vodorovné dopravní značení dělící čáry souvislé š 125 mm bílý plast</t>
  </si>
  <si>
    <t>321907963</t>
  </si>
  <si>
    <t>132</t>
  </si>
  <si>
    <t>915211121</t>
  </si>
  <si>
    <t>Vodorovné dopravní značení dělící čáry přerušované š 125 mm bílý plast</t>
  </si>
  <si>
    <t>1615433319</t>
  </si>
  <si>
    <t>133</t>
  </si>
  <si>
    <t>915231111</t>
  </si>
  <si>
    <t>Vodorovné dopravní značení přechody pro chodce, šipky, symboly bílý plast</t>
  </si>
  <si>
    <t>-1890391219</t>
  </si>
  <si>
    <t>134</t>
  </si>
  <si>
    <t>915611111</t>
  </si>
  <si>
    <t>Předznačení vodorovného liniového značení</t>
  </si>
  <si>
    <t>1789864639</t>
  </si>
  <si>
    <t>135</t>
  </si>
  <si>
    <t>915621111</t>
  </si>
  <si>
    <t>Předznačení vodorovného plošného značení</t>
  </si>
  <si>
    <t>623966398</t>
  </si>
  <si>
    <t>136</t>
  </si>
  <si>
    <t>916111122</t>
  </si>
  <si>
    <t>Osazení obruby z drobných kostek bez boční opěry do lože z betonu prostého</t>
  </si>
  <si>
    <t>-1535239486</t>
  </si>
  <si>
    <t>"dvoulinka"363</t>
  </si>
  <si>
    <t>137</t>
  </si>
  <si>
    <t>916111123</t>
  </si>
  <si>
    <t>Osazení obruby z drobných kostek s boční opěrou do lože z betonu prostého</t>
  </si>
  <si>
    <t>331573705</t>
  </si>
  <si>
    <t>138</t>
  </si>
  <si>
    <t>916131213</t>
  </si>
  <si>
    <t>Osazení silničního obrubníku betonového stojatého s boční opěrou do lože z betonu prostého</t>
  </si>
  <si>
    <t>-582296900</t>
  </si>
  <si>
    <t xml:space="preserve">Poznámka k položce:_x000d_
Veškeré (rozhodující) položky jsou určeny planimetricky pomocí programu  ACAD_x000d_
odečteno z výkresu D.1.1.2.05 Situace obrub a úprav dle vyhlášky  398/09Sb. </t>
  </si>
  <si>
    <t>340+251</t>
  </si>
  <si>
    <t>139</t>
  </si>
  <si>
    <t>59217031</t>
  </si>
  <si>
    <t>obrubník betonový silniční 1000x150x250mm</t>
  </si>
  <si>
    <t>-573770512</t>
  </si>
  <si>
    <t>251*1,01 'Přepočtené koeficientem množství</t>
  </si>
  <si>
    <t>140</t>
  </si>
  <si>
    <t>59217034</t>
  </si>
  <si>
    <t>obrubník betonový silniční 1000x150x300mm</t>
  </si>
  <si>
    <t>906059866</t>
  </si>
  <si>
    <t>340*1,01 'Přepočtené koeficientem množství</t>
  </si>
  <si>
    <t>141</t>
  </si>
  <si>
    <t>916231213</t>
  </si>
  <si>
    <t>Osazení chodníkového obrubníku betonového stojatého s boční opěrou do lože z betonu prostého</t>
  </si>
  <si>
    <t>-854796517</t>
  </si>
  <si>
    <t>"u silničních propustků"9</t>
  </si>
  <si>
    <t>142</t>
  </si>
  <si>
    <t>59217016</t>
  </si>
  <si>
    <t>obrubník betonový chodníkový 1000x80x250mm</t>
  </si>
  <si>
    <t>825025910</t>
  </si>
  <si>
    <t>143</t>
  </si>
  <si>
    <t>916331112</t>
  </si>
  <si>
    <t>Osazení zahradního obrubníku betonového do lože z betonu s boční opěrou</t>
  </si>
  <si>
    <t>542784762</t>
  </si>
  <si>
    <t>144</t>
  </si>
  <si>
    <t>59217002</t>
  </si>
  <si>
    <t>obrubník betonový zahradní šedý 1000x50x200mm</t>
  </si>
  <si>
    <t>1857460959</t>
  </si>
  <si>
    <t>145</t>
  </si>
  <si>
    <t>916991121</t>
  </si>
  <si>
    <t>Lože pod obrubníky, krajníky nebo obruby z dlažebních kostek z betonu prostého</t>
  </si>
  <si>
    <t>-975030451</t>
  </si>
  <si>
    <t>363*0,2*0,06</t>
  </si>
  <si>
    <t>591*0,4*0,06</t>
  </si>
  <si>
    <t>9*0,3*0,06</t>
  </si>
  <si>
    <t>6*0,3*0,06</t>
  </si>
  <si>
    <t>146</t>
  </si>
  <si>
    <t>919311112</t>
  </si>
  <si>
    <t>Čela propustků z prostého betonu tř. C12/15</t>
  </si>
  <si>
    <t>-550801255</t>
  </si>
  <si>
    <t>"vč. bednění"8+15</t>
  </si>
  <si>
    <t>147</t>
  </si>
  <si>
    <t>919551112</t>
  </si>
  <si>
    <t>Zřízení propustku z trub plastových PE rýhovaných se spojkami nebo s hrdlem DN 400 mm</t>
  </si>
  <si>
    <t>1413721149</t>
  </si>
  <si>
    <t>"vstup k RD č.p. 45"4,5</t>
  </si>
  <si>
    <t>148</t>
  </si>
  <si>
    <t>562411111</t>
  </si>
  <si>
    <t xml:space="preserve">trouba PE D 400mm - šikmá čela </t>
  </si>
  <si>
    <t>1305592843</t>
  </si>
  <si>
    <t>4,5*1,015 'Přepočtené koeficientem množství</t>
  </si>
  <si>
    <t>149</t>
  </si>
  <si>
    <t>919721282</t>
  </si>
  <si>
    <t>Geomříž pro vyztužení stávajícího asfaltového povrchu z PP s geotextilií</t>
  </si>
  <si>
    <t>-201914255</t>
  </si>
  <si>
    <t>"viz část B.11"1950</t>
  </si>
  <si>
    <t>150</t>
  </si>
  <si>
    <t>919732212</t>
  </si>
  <si>
    <t>Zatření napojovací spáry asfalt. zálivkou s podrcením jemně mletou drtí</t>
  </si>
  <si>
    <t>-1765182808</t>
  </si>
  <si>
    <t xml:space="preserve">Poznámka k položce:_x000d_
odečteno z výkresu D.2.10.2 Situace pozemních komunikací a  D.2.10.1 Technická zpráva </t>
  </si>
  <si>
    <t xml:space="preserve">"silnice, MK +  sjezdy - předpoklad"3000</t>
  </si>
  <si>
    <t>151</t>
  </si>
  <si>
    <t>919735112</t>
  </si>
  <si>
    <t>Řezání stávajícího živičného krytu hl přes 50 do 100 mm</t>
  </si>
  <si>
    <t>561983443</t>
  </si>
  <si>
    <t>"tl. 70 mm"235</t>
  </si>
  <si>
    <t>152</t>
  </si>
  <si>
    <t>935113113</t>
  </si>
  <si>
    <t xml:space="preserve">D+M  odvodňovacího žlabu s krycím roštem šířky do 250 mm do lože z betonu</t>
  </si>
  <si>
    <t>842856750</t>
  </si>
  <si>
    <t xml:space="preserve">Poznámka k položce:_x000d_
Veškeré (rozhodující) položky jsou určeny planimetricky pomocí programu  ACAD_x000d_
odečteno z výkresu D.1.1.2.10 Odvodňovací žlaby </t>
  </si>
  <si>
    <t>"ŽLAB Č.1 včetně 1x odtokový kus, 1x čistící kus, 2x čelo"5,5</t>
  </si>
  <si>
    <t>"ŽLAB Č.2 včetně 1x odtokový kus, 1x čistící kus, 2x čelo"4,5</t>
  </si>
  <si>
    <t>"ŽLAB Č.3 včetně 1x odtokový kus, 1x čistící kus, 2x čelo"7,5</t>
  </si>
  <si>
    <t>153</t>
  </si>
  <si>
    <t>938902112</t>
  </si>
  <si>
    <t>Čištění příkopů komunikací příkopovým rypadlem objem nánosu přes 0,15 do 0,3 m3/m</t>
  </si>
  <si>
    <t>1505154404</t>
  </si>
  <si>
    <t>154</t>
  </si>
  <si>
    <t>938902201</t>
  </si>
  <si>
    <t>Čištění příkopů ručně š dna do 400 mm objem nánosu do 0,15 m3/m</t>
  </si>
  <si>
    <t>1587374295</t>
  </si>
  <si>
    <t>155</t>
  </si>
  <si>
    <t>938906246</t>
  </si>
  <si>
    <t>Pročištění potrubí DN 200</t>
  </si>
  <si>
    <t>1093437469</t>
  </si>
  <si>
    <t>156</t>
  </si>
  <si>
    <t>938906247</t>
  </si>
  <si>
    <t>Pročištění potrubí DN 300</t>
  </si>
  <si>
    <t>-340925328</t>
  </si>
  <si>
    <t>157</t>
  </si>
  <si>
    <t>938906248</t>
  </si>
  <si>
    <t>Pročištění potrubí DN 400</t>
  </si>
  <si>
    <t>-321625390</t>
  </si>
  <si>
    <t>158</t>
  </si>
  <si>
    <t>938906249</t>
  </si>
  <si>
    <t>Pročištění potrubí DN 500</t>
  </si>
  <si>
    <t>318804515</t>
  </si>
  <si>
    <t>159</t>
  </si>
  <si>
    <t>938906349</t>
  </si>
  <si>
    <t>Pročištění potrubí DN 600</t>
  </si>
  <si>
    <t>-2135825135</t>
  </si>
  <si>
    <t>160</t>
  </si>
  <si>
    <t>938909611</t>
  </si>
  <si>
    <t>Odstranění nánosu na krajnicích tl do 100 mm</t>
  </si>
  <si>
    <t>-835491765</t>
  </si>
  <si>
    <t>"tl. 50 mm"2000*2*0,5</t>
  </si>
  <si>
    <t>161</t>
  </si>
  <si>
    <t>966006132</t>
  </si>
  <si>
    <t>Odstranění značek dopravních nebo orientačních se sloupky s betonovými patkami</t>
  </si>
  <si>
    <t>2078859689</t>
  </si>
  <si>
    <t>"(12 kusů sloupku s 22 ks značek"12</t>
  </si>
  <si>
    <t>162</t>
  </si>
  <si>
    <t>966008212</t>
  </si>
  <si>
    <t>Bourání odvodňovacího žlabu z betonových příkopových tvárnic š přes 500 do 800 mm</t>
  </si>
  <si>
    <t>44898245</t>
  </si>
  <si>
    <t>"žlabovky (š = 60 cm) vč. podklad. betonu tl. 50 mm"22</t>
  </si>
  <si>
    <t>163</t>
  </si>
  <si>
    <t>966008312</t>
  </si>
  <si>
    <t xml:space="preserve">Bourání čela trubního propustku z betonu </t>
  </si>
  <si>
    <t>957574924</t>
  </si>
  <si>
    <t>8+15</t>
  </si>
  <si>
    <t>164</t>
  </si>
  <si>
    <t>979054451</t>
  </si>
  <si>
    <t>Očištění vybouraných zámkových dlaždic s původním spárováním z kameniva těženého</t>
  </si>
  <si>
    <t>72423774</t>
  </si>
  <si>
    <t>165</t>
  </si>
  <si>
    <t>979071121</t>
  </si>
  <si>
    <t>Očištění dlažebních kostek drobných s původním spárováním kamenivem těženým</t>
  </si>
  <si>
    <t>-1457546909</t>
  </si>
  <si>
    <t>166</t>
  </si>
  <si>
    <t>979071122</t>
  </si>
  <si>
    <t>Očištění dlažebních kostek drobných s původním spárováním živičnou směsí nebo MC</t>
  </si>
  <si>
    <t>-1168545967</t>
  </si>
  <si>
    <t>997</t>
  </si>
  <si>
    <t>Přesun sutě</t>
  </si>
  <si>
    <t>167</t>
  </si>
  <si>
    <t>997221551</t>
  </si>
  <si>
    <t>Vodorovná doprava suti ze sypkých materiálů do 1 km</t>
  </si>
  <si>
    <t>1993509664</t>
  </si>
  <si>
    <t>"kamenivo"356,55+1853,68</t>
  </si>
  <si>
    <t>"beton"13,68+5,938+7,7+52,2</t>
  </si>
  <si>
    <t>"kaly z pročiš. potrubí"(1,5+37+6,5+3+4)*1,9</t>
  </si>
  <si>
    <t>"makadam"15,4</t>
  </si>
  <si>
    <t>168</t>
  </si>
  <si>
    <t>997221559</t>
  </si>
  <si>
    <t>Příplatek ZKD 1 km u vodorovné dopravy suti ze sypkých materiálů</t>
  </si>
  <si>
    <t>1110897208</t>
  </si>
  <si>
    <t>"kamenivo"(356,55+1853,68)*29</t>
  </si>
  <si>
    <t>"beton"(13,68+5,938+7,7+52,2)*29</t>
  </si>
  <si>
    <t>"kaly z pročiš. potrubí"((1,5+37+6,5+3+4)*1,9)*49</t>
  </si>
  <si>
    <t>"makadam"15,4*69</t>
  </si>
  <si>
    <t>169</t>
  </si>
  <si>
    <t>997221561</t>
  </si>
  <si>
    <t>Vodorovná doprava suti z kusových materiálů do 1 km</t>
  </si>
  <si>
    <t>129350572</t>
  </si>
  <si>
    <t>"zámková dlažba"8,84</t>
  </si>
  <si>
    <t>"kostka drobná"30,72+63,25</t>
  </si>
  <si>
    <t>170</t>
  </si>
  <si>
    <t>997221569</t>
  </si>
  <si>
    <t>Příplatek ZKD 1 km u vodorovné dopravy suti z kusových materiálů</t>
  </si>
  <si>
    <t>103992767</t>
  </si>
  <si>
    <t>"zámková dlažba"8,84*29</t>
  </si>
  <si>
    <t>"kostka drobná"(30,72+63,25)</t>
  </si>
  <si>
    <t>171</t>
  </si>
  <si>
    <t>997221571</t>
  </si>
  <si>
    <t>Vodorovná doprava vybouraných hmot do 1 km</t>
  </si>
  <si>
    <t>444972177</t>
  </si>
  <si>
    <t>"UV"4,89</t>
  </si>
  <si>
    <t>"K3"1,467</t>
  </si>
  <si>
    <t>"obrubník silniční"11,275</t>
  </si>
  <si>
    <t>"poklopy a mříže"0,486+0,665</t>
  </si>
  <si>
    <t>"DZ"0,984</t>
  </si>
  <si>
    <t>172</t>
  </si>
  <si>
    <t>997221579</t>
  </si>
  <si>
    <t>Příplatek ZKD 1 km u vodorovné dopravy vybouraných hmot</t>
  </si>
  <si>
    <t>42435467</t>
  </si>
  <si>
    <t>"UV"4,89*29</t>
  </si>
  <si>
    <t>"K3"1,467*29</t>
  </si>
  <si>
    <t>"obrubník silniční"11,275*29</t>
  </si>
  <si>
    <t>"poklopy a mříže na skládku SúS Polička"(0,486+0,665)*9</t>
  </si>
  <si>
    <t>"DZ - na skládku SúS Polička "0,984*9</t>
  </si>
  <si>
    <t>173</t>
  </si>
  <si>
    <t>997221611</t>
  </si>
  <si>
    <t>Nakládání suti na dopravní prostředky pro vodorovnou dopravu</t>
  </si>
  <si>
    <t>-344061535</t>
  </si>
  <si>
    <t>2403,948+102,81</t>
  </si>
  <si>
    <t>174</t>
  </si>
  <si>
    <t>997221612</t>
  </si>
  <si>
    <t>Nakládání vybouraných hmot na dopravní prostředky pro vodorovnou dopravu</t>
  </si>
  <si>
    <t>1491317646</t>
  </si>
  <si>
    <t>175</t>
  </si>
  <si>
    <t>997221861</t>
  </si>
  <si>
    <t>Poplatek za uložení stavebního odpadu na recyklační skládce (skládkovné) z prostého betonu pod kódem 17 01 01</t>
  </si>
  <si>
    <t>-1063311506</t>
  </si>
  <si>
    <t>176</t>
  </si>
  <si>
    <t>997013842</t>
  </si>
  <si>
    <t>Poplatek za uložení na skládce (skládkovné) odpadu kalú z čištění komunálních odpadních vod kód odpadu 19 08 05</t>
  </si>
  <si>
    <t>2078133294</t>
  </si>
  <si>
    <t>1,5+37+6,5+3+4</t>
  </si>
  <si>
    <t>177</t>
  </si>
  <si>
    <t>997221873</t>
  </si>
  <si>
    <t>Poplatek za uložení stavebního odpadu na recyklační skládce (skládkovné) zeminy a kamení zatříděného do Katalogu odpadů pod kódem 17 05 04</t>
  </si>
  <si>
    <t>596712012</t>
  </si>
  <si>
    <t>178</t>
  </si>
  <si>
    <t>997013847</t>
  </si>
  <si>
    <t>Poplatek za uložení na skládce (skládkovné) odpadu asfaltového s dehtem kód odpadu 17 03 01</t>
  </si>
  <si>
    <t>-1215791934</t>
  </si>
  <si>
    <t>998</t>
  </si>
  <si>
    <t>Přesun hmot</t>
  </si>
  <si>
    <t>179</t>
  </si>
  <si>
    <t>998225111</t>
  </si>
  <si>
    <t>Přesun hmot pro pozemní komunikace s krytem z kamene, monolitickým betonovým nebo živičným</t>
  </si>
  <si>
    <t>1674515429</t>
  </si>
  <si>
    <t>PSV</t>
  </si>
  <si>
    <t>Práce a dodávky PSV</t>
  </si>
  <si>
    <t>767</t>
  </si>
  <si>
    <t>Konstrukce zámečnické</t>
  </si>
  <si>
    <t>180</t>
  </si>
  <si>
    <t>767995118</t>
  </si>
  <si>
    <t xml:space="preserve">D+M ocelového zábradlí </t>
  </si>
  <si>
    <t>692401506</t>
  </si>
  <si>
    <t xml:space="preserve">Poznámka k položce:_x000d_
odečteno z výkresu  D.1.1.2.13 Ocelové zábradlí</t>
  </si>
  <si>
    <t>"včetně povrchové úpravy výšky 1300 mm"3,57</t>
  </si>
  <si>
    <t xml:space="preserve">SO 101.1 - Rekonstrukce silnice </t>
  </si>
  <si>
    <t>ŘSD</t>
  </si>
  <si>
    <t>113154464</t>
  </si>
  <si>
    <t>Frézování živičného krytu tl 100 mm pruh š přes 1 do 2 m pl přes 10000 m2 s překážkami v trase</t>
  </si>
  <si>
    <t>-652930181</t>
  </si>
  <si>
    <t>"rekonstrukce silnice"13550*1,05</t>
  </si>
  <si>
    <t>"rekonstrukce silnice"13550</t>
  </si>
  <si>
    <t>"rekonstrukce silnice"13550*1,02</t>
  </si>
  <si>
    <t>"frézing"3412,05-(64,8+151,551)</t>
  </si>
  <si>
    <t>"frézing na skládku SúS Polička"(3412,05-(64,8+151,551))*9</t>
  </si>
  <si>
    <t>"frézing"(3412,05-(64,8+151,551))</t>
  </si>
  <si>
    <t>SO 102 - Výstavba chodníků</t>
  </si>
  <si>
    <t>SO 102N - Výstavba chodníků - neuznatelné naklady</t>
  </si>
  <si>
    <t>Úroveň 3:</t>
  </si>
  <si>
    <t>-1995788977</t>
  </si>
  <si>
    <t>geodetem - výškové a směrové</t>
  </si>
  <si>
    <t>778365159</t>
  </si>
  <si>
    <t>"jednotlivými správci vč. protokolu o vytyčení"1</t>
  </si>
  <si>
    <t>-2041004794</t>
  </si>
  <si>
    <t>RD, vstupy, vjezdy, oplocení, zeleň ....</t>
  </si>
  <si>
    <t>012303009</t>
  </si>
  <si>
    <t>Sondy pro ověření polohy inženýrských sítí - RUČNÍ VÝKOP</t>
  </si>
  <si>
    <t>-1998248648</t>
  </si>
  <si>
    <t xml:space="preserve">"ruční výkop (hl. = min.  1 m) + zpětný zásyp"5</t>
  </si>
  <si>
    <t>1450292570</t>
  </si>
  <si>
    <t>2 x tisk, 2 x CD</t>
  </si>
  <si>
    <t>013254002</t>
  </si>
  <si>
    <t>Kontrolní měření míry zhutnění - pláň + konstrukční vrstvy</t>
  </si>
  <si>
    <t>438502355</t>
  </si>
  <si>
    <t>"dynamická"30</t>
  </si>
  <si>
    <t>013254003</t>
  </si>
  <si>
    <t>D+M památeční cedule o stavbě</t>
  </si>
  <si>
    <t>-969054961</t>
  </si>
  <si>
    <t>O spolufinancování stavby, s barevným logem SFDI - např. plecho - smaltovaná</t>
  </si>
  <si>
    <t>013254004</t>
  </si>
  <si>
    <t>Informační tabule o stavbě - osazení + odstranění</t>
  </si>
  <si>
    <t>514026050</t>
  </si>
  <si>
    <t>S barevným logem investora a SFDI, 2x1 m</t>
  </si>
  <si>
    <t>013254005</t>
  </si>
  <si>
    <t>-1859334581</t>
  </si>
  <si>
    <t>"statická"15</t>
  </si>
  <si>
    <t>122251104</t>
  </si>
  <si>
    <t>Odkopávky a prokopávky nezapažené v hornině třídy těžitelnosti I skupiny 3 objem do 500 m3 strojně</t>
  </si>
  <si>
    <t>1437627811</t>
  </si>
  <si>
    <t xml:space="preserve">Poznámka k položce:_x000d_
Veškeré (rozhodující) položky jsou určeny planimetricky pomocí programu  ACAD!!_x000d_
D.1.1.2.02 Situace směrového řešení, D.1.1.12.07 Vzorové příčné řezy</t>
  </si>
  <si>
    <t>"sjezd na pozemek"8*0,1</t>
  </si>
  <si>
    <t>"chodník"8*0,1</t>
  </si>
  <si>
    <t>129001101</t>
  </si>
  <si>
    <t>Příplatek za ztížení odkopávky nebo prokopávky v blízkosti inženýrských sítí</t>
  </si>
  <si>
    <t>436080227</t>
  </si>
  <si>
    <t>"chráničky"2*0,6*5</t>
  </si>
  <si>
    <t>132212121</t>
  </si>
  <si>
    <t>Hloubení zapažených rýh šířky do 800 mm v soudržných horninách třídy těžitelnosti I skupiny 3 ručně</t>
  </si>
  <si>
    <t>-324881658</t>
  </si>
  <si>
    <t>"chráničky"2*0,6*0,5+370*0,6*0,5</t>
  </si>
  <si>
    <t>132251104</t>
  </si>
  <si>
    <t>Hloubení rýh nezapažených š do 800 mm v hornině třídy těžitelnosti I skupiny 3 objem přes 100 m3 strojně</t>
  </si>
  <si>
    <t>354187084</t>
  </si>
  <si>
    <t>2037246879</t>
  </si>
  <si>
    <t>"odkopávky"1,6</t>
  </si>
  <si>
    <t>"rýhy"111,6+111,6</t>
  </si>
  <si>
    <t>"zásyp"-14,04</t>
  </si>
  <si>
    <t>1468991193</t>
  </si>
  <si>
    <t>210,76*10</t>
  </si>
  <si>
    <t>1661870694</t>
  </si>
  <si>
    <t>210,76*1,8</t>
  </si>
  <si>
    <t>903048875</t>
  </si>
  <si>
    <t>-1126859369</t>
  </si>
  <si>
    <t xml:space="preserve">Poznámka k položce:_x000d_
Veškeré (rozhodující) položky jsou určeny planimetricky pomocí programu  ACAD_x000d_
D.1.1.2.02 Situace směrového řešení, D.1.1.12.07 Vzorové příčné řezy</t>
  </si>
  <si>
    <t>"chráničky"2*0,6*0,6+37*0,6*0,6</t>
  </si>
  <si>
    <t>175151101</t>
  </si>
  <si>
    <t>Obsypání potrubí strojně sypaninou bez prohození, uloženou do 3 m</t>
  </si>
  <si>
    <t>-836783172</t>
  </si>
  <si>
    <t>"chráničky"2*0,6*0,3+370*0,6*0,3</t>
  </si>
  <si>
    <t>58337344</t>
  </si>
  <si>
    <t>štěrkopísek frakce 0/32</t>
  </si>
  <si>
    <t>1285664980</t>
  </si>
  <si>
    <t>66,96*2 "Přepočtené koeficientem množství</t>
  </si>
  <si>
    <t>-1984237297</t>
  </si>
  <si>
    <t>1148330160</t>
  </si>
  <si>
    <t>480*0,02 "Přepočtené koeficientem množství</t>
  </si>
  <si>
    <t>1639856535</t>
  </si>
  <si>
    <t xml:space="preserve">Poznámka k položce:_x000d_
Veškeré (rozhodující) položky jsou určeny planimetricky pomocí programu  ACAD_x000d_
odečteno z výkresu D.2 Celková koordinační sizuace stavby,  D.1.1.2.07 Vzorové příčné řezy</t>
  </si>
  <si>
    <t>1366972789</t>
  </si>
  <si>
    <t>74+8+8+15,2</t>
  </si>
  <si>
    <t>571419414</t>
  </si>
  <si>
    <t xml:space="preserve">Poznámka k položce:_x000d_
Veškeré (rozhodující) položky jsou určeny planimetricky pomocí programu  ACAD_x000d_
odečteno z výkresu C.2 Celková koordinační sizuace stavby,  D.1.1.2.07 Vzorové příčné řezy</t>
  </si>
  <si>
    <t>5243200</t>
  </si>
  <si>
    <t xml:space="preserve">Poznámka k položce:_x000d_
Veškeré (rozhodující) položky jsou určeny planimetricky pomocí programu  ACAD!!_x000d_
D.1.1.2.02  Situace směrového řešení, D.1.1.12.07 Vzorové příčné řezy</t>
  </si>
  <si>
    <t>fr. 2/5</t>
  </si>
  <si>
    <t>"sjezd na pozemek tl. 20 mm"8</t>
  </si>
  <si>
    <t>"chodník tl. 40 mm"8</t>
  </si>
  <si>
    <t>-136001532</t>
  </si>
  <si>
    <t xml:space="preserve">Poznámka k položce:_x000d_
Veškeré (rozhodující) položky jsou určeny planimetricky pomocí programu  ACAD!!_x000d_
D.1.1.2.0 Situace směrového řešení, D.1.1.12.07 Vzorové příčné řezy</t>
  </si>
  <si>
    <t>"chráničky"2*0,6*0,1+370*0,6*0,1</t>
  </si>
  <si>
    <t>488995217</t>
  </si>
  <si>
    <t>Chránička kabelů - dodatečně ( půlená chránička)</t>
  </si>
  <si>
    <t>1538816557</t>
  </si>
  <si>
    <t>488995218</t>
  </si>
  <si>
    <t xml:space="preserve">Chránička optických kabelů -  DN 40</t>
  </si>
  <si>
    <t>-1902425192</t>
  </si>
  <si>
    <t>"chráničky z vysokohustotního polyetylenu DN 40"370</t>
  </si>
  <si>
    <t>564731111</t>
  </si>
  <si>
    <t>Podklad z kameniva hrubého drceného vel. 32-63 mm plochy přes 100 m2 tl 100 mm</t>
  </si>
  <si>
    <t>-611312499</t>
  </si>
  <si>
    <t>"chodník - stabilizace podloží"8</t>
  </si>
  <si>
    <t>564741101</t>
  </si>
  <si>
    <t>Podklad z kameniva hrubého drceného vel. 32-63 mm plochy do 100 m2 tl 120 mm</t>
  </si>
  <si>
    <t>943495479</t>
  </si>
  <si>
    <t>"chodník"8</t>
  </si>
  <si>
    <t>-330019027</t>
  </si>
  <si>
    <t>fr. 0/32</t>
  </si>
  <si>
    <t>"sjezd na pozemek"8</t>
  </si>
  <si>
    <t>567114132</t>
  </si>
  <si>
    <t>Podklad ze směsi stmelené cementem SC C 16/20 (PB II) tl 120 mm</t>
  </si>
  <si>
    <t>-1443835872</t>
  </si>
  <si>
    <t>-498970102</t>
  </si>
  <si>
    <t>59245018</t>
  </si>
  <si>
    <t>dlažba tvar obdélník betonová 200x100x60mm přírodní</t>
  </si>
  <si>
    <t>1745634212</t>
  </si>
  <si>
    <t>8*1,05 "Přepočtené koeficientem množství</t>
  </si>
  <si>
    <t>596212210</t>
  </si>
  <si>
    <t>Kladení zámkové dlažby pozemních komunikací ručně tl 80 mm skupiny A pl do 50 m2</t>
  </si>
  <si>
    <t>531826921</t>
  </si>
  <si>
    <t>592450201</t>
  </si>
  <si>
    <t>dlažba tvar obdélník betonová 200x100x80mm přírodní BEZ FAZETY</t>
  </si>
  <si>
    <t>-1158999869</t>
  </si>
  <si>
    <t>899722111</t>
  </si>
  <si>
    <t>Krytí potrubí z plastů výstražnou fólií z PVC 20 cm</t>
  </si>
  <si>
    <t>1658286428</t>
  </si>
  <si>
    <t>915223121</t>
  </si>
  <si>
    <t>Vodicí linie z plastu pro orientaci nevidomých na přechodu šířky 170 mm</t>
  </si>
  <si>
    <t>-405517254</t>
  </si>
  <si>
    <t>"š = 55cm, (2x2 pásek bílé barvy)"4*5</t>
  </si>
  <si>
    <t>-1105470466</t>
  </si>
  <si>
    <t xml:space="preserve">Poznámka k položce:_x000d_
Veškeré (rozhodující) položky jsou určeny planimetricky pomocí programu  ACAD_x000d_
odečteno z výkresu D.1.1.2.12 Oprava čel a propustků</t>
  </si>
  <si>
    <t>-135178588</t>
  </si>
  <si>
    <t>-187216275</t>
  </si>
  <si>
    <t xml:space="preserve">Poznámka k položce:_x000d_
Veškeré (rozhodující) položky jsou určeny planimetricky pomocí programu  ACAD!!_x000d_
D.1.1.2.0 Situace směrového řešení, D.1.1.12.07 Vzorové příčné řezy, D.1.1.2.03 Situace obrub a úprav  dle vyhlášky  č. 398-09</t>
  </si>
  <si>
    <t>-1021434651</t>
  </si>
  <si>
    <t>-231439722</t>
  </si>
  <si>
    <t>(79+47)*0,3*0,06</t>
  </si>
  <si>
    <t>998223011</t>
  </si>
  <si>
    <t>Přesun hmot pro pozemní komunikace s krytem dlážděným</t>
  </si>
  <si>
    <t>-1153261535</t>
  </si>
  <si>
    <t>SO 102U - Výstavba chodníků - uznatelné naklady</t>
  </si>
  <si>
    <t>-244926080</t>
  </si>
  <si>
    <t xml:space="preserve">zodpovědným geodetem </t>
  </si>
  <si>
    <t xml:space="preserve">ZOV +  DIO</t>
  </si>
  <si>
    <t>-911688758</t>
  </si>
  <si>
    <t xml:space="preserve">viz část B.8  ZOV, zajištění přístupu k RD vč. projednání provizorního DZ + instalace DZ, proníjem a odstranění</t>
  </si>
  <si>
    <t xml:space="preserve">    3 - Svislé a kompletní konstrukce</t>
  </si>
  <si>
    <t xml:space="preserve">    711 - Izolace proti vodě, vlhkosti a plynům</t>
  </si>
  <si>
    <t>111301111</t>
  </si>
  <si>
    <t>Sejmutí drnu tl do 100 mm s přemístěním do 50 m nebo naložením na dopravní prostředek</t>
  </si>
  <si>
    <t>1224617878</t>
  </si>
  <si>
    <t xml:space="preserve">Poznámka k položce:_x000d_
Veškeré (rozhodující) položky jsou určeny planimetricky pomocí programu  ACAD!!_x000d_
D.1.1.2.01 Situace přípravy území</t>
  </si>
  <si>
    <t>"tl. 100 mm"725</t>
  </si>
  <si>
    <t>112151025</t>
  </si>
  <si>
    <t>Kácení stromu a odstranění pařezu vč. likvidace</t>
  </si>
  <si>
    <t>1320068930</t>
  </si>
  <si>
    <t>"odvoz na skládku investora do 2 km - předpoklad"4</t>
  </si>
  <si>
    <t>-1589580231</t>
  </si>
  <si>
    <t>"dobourání - tl. 100 mm"57</t>
  </si>
  <si>
    <t>113107183</t>
  </si>
  <si>
    <t>Odstranění podkladu živičného tl přes 100 do 150 mm strojně pl přes 50 do 200 m2</t>
  </si>
  <si>
    <t>-976376043</t>
  </si>
  <si>
    <t>"tl. 150 mm - MAKADAM"57</t>
  </si>
  <si>
    <t>1015366921</t>
  </si>
  <si>
    <t>"tl. 100 mm"15</t>
  </si>
  <si>
    <t>28095967</t>
  </si>
  <si>
    <t>(0,8*92) + (0,7*280)</t>
  </si>
  <si>
    <t>132251103</t>
  </si>
  <si>
    <t>Hloubení rýh nezapažených š do 800 mm v hornině třídy těžitelnosti I skupiny 3 objem do 100 m3 strojně</t>
  </si>
  <si>
    <t>974941171</t>
  </si>
  <si>
    <t xml:space="preserve">Poznámka k položce:_x000d_
Veškeré (rozhodující) položky jsou určeny planimetricky pomocí programu  ACAD!!_x000d_
D.1.1.2.02  Situace směrového řešení, D.1.1.12.07 Vzorové příčné řezy, D.1.1.2.09 Opěrná zídka</t>
  </si>
  <si>
    <t>"zatrubnění silničního příkopu"106*0,5*0,5</t>
  </si>
  <si>
    <t xml:space="preserve">"zárubní zídka"(91,1*0,6*0,4) + (37,55*0,6*0,7) + (65,2*0,6*0,4) + (27,05*0,6*0,4) </t>
  </si>
  <si>
    <t>"přípojky"(8+23+2+2*1+7)*0,5*0,6</t>
  </si>
  <si>
    <t>-1715837629</t>
  </si>
  <si>
    <t xml:space="preserve">Poznámka k položce:_x000d_
Veškeré (rozhodující) položky jsou určeny planimetricky pomocí programu  ACAD_x000d_
D.1.1.2.14 Akumulační boxy, D.1.1.2.02 Situace směrového řešení</t>
  </si>
  <si>
    <t>"akumulační boxy" (7*1,2+1)*(0,6*2*0,5)*1,1</t>
  </si>
  <si>
    <t>-248317188</t>
  </si>
  <si>
    <t xml:space="preserve">Poznámka k položce:_x000d_
Veškeré (rozhodující) položky jsou určeny planimetricky pomocí programu  ACAD!!_x000d_
D.1.1.2.15 Štěrková žebra - vzor</t>
  </si>
  <si>
    <t>"vsakovací štěrkové žebro"3*2*1,5+2*2*1,5</t>
  </si>
  <si>
    <t>133251101</t>
  </si>
  <si>
    <t>Hloubení šachet nezapažených v hornině třídy těžitelnosti I skupiny 3 objem do 20 m3</t>
  </si>
  <si>
    <t>-465076237</t>
  </si>
  <si>
    <t xml:space="preserve">Poznámka k položce:_x000d_
Veškeré (rozhodující) položky jsou určeny planimetricky pomocí programu  ACAD!!_x000d_
D.1.1.2.13 Uliční vpust</t>
  </si>
  <si>
    <t>4*1,5*1,5*1,5</t>
  </si>
  <si>
    <t>-1066457173</t>
  </si>
  <si>
    <t>"drn"725*0,1</t>
  </si>
  <si>
    <t>"odkopávky"269,6</t>
  </si>
  <si>
    <t>"rýhy"98,875+6,204+15</t>
  </si>
  <si>
    <t>"šachty"13,5</t>
  </si>
  <si>
    <t>"zásyp"-4,24</t>
  </si>
  <si>
    <t>-1869931926</t>
  </si>
  <si>
    <t>471,439*10</t>
  </si>
  <si>
    <t>1500638970</t>
  </si>
  <si>
    <t>471,439*1,8</t>
  </si>
  <si>
    <t>-1494304484</t>
  </si>
  <si>
    <t>1801424020</t>
  </si>
  <si>
    <t>"zatrubnění silničního příkopu"106*0,2*0,2</t>
  </si>
  <si>
    <t>175111101</t>
  </si>
  <si>
    <t>Obsypání potrubí ručně sypaninou bez prohození, uloženou do 3 m</t>
  </si>
  <si>
    <t>902001189</t>
  </si>
  <si>
    <t>Poznámka k položce:_x000d_
D.1.1.2.02 Situace směrového řešení, D.1.1.12.07 Vzorové příčné řezyV, D.1.1.2.14 Akumulační boxy - vzor</t>
  </si>
  <si>
    <t>"akumulační boxy" (7*1,2+1)*(0,6+2*0,5)*0,9-7*1,2*0,6*0,6</t>
  </si>
  <si>
    <t>58337303</t>
  </si>
  <si>
    <t>štěrkopísek frakce 0/8</t>
  </si>
  <si>
    <t>-403266160</t>
  </si>
  <si>
    <t>10,512*2 "Přepočtené koeficientem množství</t>
  </si>
  <si>
    <t>1168632132</t>
  </si>
  <si>
    <t>"zatrubnění silničního příkopu"106*0,5</t>
  </si>
  <si>
    <t>568+12+89</t>
  </si>
  <si>
    <t>-1932671227</t>
  </si>
  <si>
    <t xml:space="preserve">Poznámka k položce:_x000d_
Veškeré (rozhodující) položky jsou určeny planimetricky pomocí programu  ACAD_x000d_
odečteno z výkresu  D.1.1.2. 15 Štěrkové žebro, D.1.1.2.09 Zárubní zídky</t>
  </si>
  <si>
    <t>fr. 32/63</t>
  </si>
  <si>
    <t>fr. 16/32</t>
  </si>
  <si>
    <t>"zárubní zídka"51,5</t>
  </si>
  <si>
    <t>-352099235</t>
  </si>
  <si>
    <t>"vsakovací štěrkové žebro"3*2+2*1,5+3*1,5+2*2+2*2*1,5</t>
  </si>
  <si>
    <t>"akumulační boxy" (7*1,2)*(5*0,6)+4*1,2*1,2</t>
  </si>
  <si>
    <t>"drenáž"246*2*3,14*0,05*1,5</t>
  </si>
  <si>
    <t>3403938</t>
  </si>
  <si>
    <t>139,366*1,2 "Přepočtené koeficientem množství</t>
  </si>
  <si>
    <t>69311088</t>
  </si>
  <si>
    <t>geotextilie netkaná separační, ochranná, filtrační, drenážní PES 500g/m2</t>
  </si>
  <si>
    <t>-989002828</t>
  </si>
  <si>
    <t>30,96*1,2 "Přepočtené koeficientem množství</t>
  </si>
  <si>
    <t>212752111</t>
  </si>
  <si>
    <t>Trativod z drenážních trubek korugovaných PE-HD SN 4 perforace 220° včetně lože otevřený výkop DN 100 pro liniové stavby</t>
  </si>
  <si>
    <t>-1495243731</t>
  </si>
  <si>
    <t>Svislé a kompletní konstrukce</t>
  </si>
  <si>
    <t>339921112</t>
  </si>
  <si>
    <t>Osazování betonových palisád do betonového základu jednotlivě výšky prvku přes 0,5 do 1 m</t>
  </si>
  <si>
    <t>2092811951</t>
  </si>
  <si>
    <t xml:space="preserve">Poznámka k položce:_x000d_
Veškeré (rozhodující) položky jsou určeny planimetricky pomocí programu  ACAD!!_x000d_
D.1.1.2.09 Zárubní zídky</t>
  </si>
  <si>
    <t>481+571+85</t>
  </si>
  <si>
    <t>59228412</t>
  </si>
  <si>
    <t>palisáda betonová tyčová půlkulatá přírodní 175x200x600mm</t>
  </si>
  <si>
    <t>1633362341</t>
  </si>
  <si>
    <t>59228413</t>
  </si>
  <si>
    <t>palisáda betonová tyčová půlkulatá přírodní 175x200x800mm</t>
  </si>
  <si>
    <t>1350858882</t>
  </si>
  <si>
    <t>59228414</t>
  </si>
  <si>
    <t>palisáda betonová tyčová půlkulatá přírodní 175x200x1000mm</t>
  </si>
  <si>
    <t>-1470448390</t>
  </si>
  <si>
    <t>339921113</t>
  </si>
  <si>
    <t>Osazování betonových palisád do betonového základu jednotlivě výšky prvku přes 1 do 1,5 m</t>
  </si>
  <si>
    <t>-598889286</t>
  </si>
  <si>
    <t>59228415</t>
  </si>
  <si>
    <t>palisáda betonová tyčová půlkulatá přírodní 175x200x1200mm</t>
  </si>
  <si>
    <t>1098538228</t>
  </si>
  <si>
    <t>1258654311</t>
  </si>
  <si>
    <t>"chodník - fr. 2/5 tl. 40 mm"568</t>
  </si>
  <si>
    <t>"chodník v místě sjezdu - fr. 2/5 tl. 20 mm "12</t>
  </si>
  <si>
    <t>1027458921</t>
  </si>
  <si>
    <t>"zatrubnění silničního příkopu"106*0,5*0,05</t>
  </si>
  <si>
    <t>"akumulační boxy" (7*1,2+1)*(0,6+2*0,5)*0,2</t>
  </si>
  <si>
    <t>"přípojky"(8+23+2+2*1+7)*0,8*0,05</t>
  </si>
  <si>
    <t>452312141</t>
  </si>
  <si>
    <t>Sedlové lože z betonu prostého tř. C 16/20 otevřený výkop</t>
  </si>
  <si>
    <t>147556047</t>
  </si>
  <si>
    <t>Poznámka k položce:_x000d_
D.1.1.2.13 Uliční vpust</t>
  </si>
  <si>
    <t>"zatrubnění silničního příkopu"106*0,4*0,1</t>
  </si>
  <si>
    <t>"přípojky"(8+23+2+2*1+7)*0,25*0,1</t>
  </si>
  <si>
    <t>452351111</t>
  </si>
  <si>
    <t>Bednění podkladních desek nebo sedlového lože pod potrubí, stoky a drobné objekty otevřený výkop zřízení</t>
  </si>
  <si>
    <t>-1687874526</t>
  </si>
  <si>
    <t>"zatrubnění silničního příkopu"106*2*0,1</t>
  </si>
  <si>
    <t>"přípojky"(8+23+2+2*1+7)*2*0,1</t>
  </si>
  <si>
    <t>452351112</t>
  </si>
  <si>
    <t>Bednění podkladních desek nebo sedlového lože pod potrubí, stoky a drobné objekty otevřený výkop odstranění</t>
  </si>
  <si>
    <t>1720737307</t>
  </si>
  <si>
    <t>564261011</t>
  </si>
  <si>
    <t>Podklad nebo podsyp ze štěrkopísku ŠP plochy do 100 m2 tl 200 mm</t>
  </si>
  <si>
    <t>-736720643</t>
  </si>
  <si>
    <t>"zatrubnění silničního příkopu"106*0,2</t>
  </si>
  <si>
    <t>1693951702</t>
  </si>
  <si>
    <t>"chodník - stabilizace"568</t>
  </si>
  <si>
    <t>355252527</t>
  </si>
  <si>
    <t>"chodník"568</t>
  </si>
  <si>
    <t>"chodník v místě sjezdu"12</t>
  </si>
  <si>
    <t>567114113</t>
  </si>
  <si>
    <t>Podklad ze směsi stmelené cementem SC C 12/15 (PB III) tl 100 mm</t>
  </si>
  <si>
    <t>664439315</t>
  </si>
  <si>
    <t>"zárubní zídka" (91,1*0,5) + (37,55*0,5) + (65,2*0,5) + (27,05*0,5)</t>
  </si>
  <si>
    <t>-811208404</t>
  </si>
  <si>
    <t>1763765085</t>
  </si>
  <si>
    <t>-344042858</t>
  </si>
  <si>
    <t>519*1,05 "Přepočtené koeficientem množství</t>
  </si>
  <si>
    <t>592450181</t>
  </si>
  <si>
    <t>dlažba tvar obdélník betonová 200x100x60mm přírodní BEZ FAZETY</t>
  </si>
  <si>
    <t>1685641791</t>
  </si>
  <si>
    <t>50*1,05 "Přepočtené koeficientem množství</t>
  </si>
  <si>
    <t>59245006</t>
  </si>
  <si>
    <t>dlažba tvar obdélník betonová pro nevidomé 200x100x60mm barevná</t>
  </si>
  <si>
    <t>53408292</t>
  </si>
  <si>
    <t>14,5*1,05 "Přepočtené koeficientem množství</t>
  </si>
  <si>
    <t>-1719314978</t>
  </si>
  <si>
    <t>1790278385</t>
  </si>
  <si>
    <t>8,5*1,05 "Přepočtené koeficientem množství</t>
  </si>
  <si>
    <t>59245226</t>
  </si>
  <si>
    <t>dlažba tvar obdélník betonová pro nevidomé 200x100x80mm barevná</t>
  </si>
  <si>
    <t>-970041252</t>
  </si>
  <si>
    <t>3,5*1,05 "Přepočtené koeficientem množství</t>
  </si>
  <si>
    <t>871313124</t>
  </si>
  <si>
    <t>Montáž kanalizačního potrubí hladkého plnostěnného SN 16 z PVC-U DN 160</t>
  </si>
  <si>
    <t>1442114216</t>
  </si>
  <si>
    <t>"přípojky"(8+23+2+2*1+7)</t>
  </si>
  <si>
    <t>28612028</t>
  </si>
  <si>
    <t>trubka kanalizační PVC plnostěnná třívrstvá DN 160x6000mm SN16</t>
  </si>
  <si>
    <t>-1578741171</t>
  </si>
  <si>
    <t>42*1,03 "Přepočtené koeficientem množství</t>
  </si>
  <si>
    <t>871373124</t>
  </si>
  <si>
    <t>Montáž kanalizačního potrubí hladkého plnostěnného SN 16 z PVC-U DN 315</t>
  </si>
  <si>
    <t>47843469</t>
  </si>
  <si>
    <t>"zatrubnění silničního příkopu"106</t>
  </si>
  <si>
    <t>28612031</t>
  </si>
  <si>
    <t>trubka kanalizační PVC plnostěnná třívrstvá DN 300x6000mm SN16</t>
  </si>
  <si>
    <t>-1001839817</t>
  </si>
  <si>
    <t>106*1,03 "Přepočtené koeficientem množství</t>
  </si>
  <si>
    <t>877315211</t>
  </si>
  <si>
    <t>Montáž tvarovek z tvrdého PVC-systém KG nebo z polypropylenu-systém KG 2000 jednoosé DN 160</t>
  </si>
  <si>
    <t>-610507272</t>
  </si>
  <si>
    <t>Poznámka k položce:_x000d_
D.1.1.2.02 Situace směrového řešení, D.1.1.12.07 Vzorové příčné řezy</t>
  </si>
  <si>
    <t>8+2</t>
  </si>
  <si>
    <t>28611361</t>
  </si>
  <si>
    <t>koleno kanalizační PVC KG 160x45°</t>
  </si>
  <si>
    <t>361253038</t>
  </si>
  <si>
    <t>28611360</t>
  </si>
  <si>
    <t>koleno kanalizace PVC KG 160x30°</t>
  </si>
  <si>
    <t>82609295</t>
  </si>
  <si>
    <t>877315221</t>
  </si>
  <si>
    <t>Montáž tvarovek z tvrdého PVC-systém KG nebo z polypropylenu-systém KG 2000 dvouosé DN 160</t>
  </si>
  <si>
    <t>-1017986032</t>
  </si>
  <si>
    <t>28611392</t>
  </si>
  <si>
    <t>odbočka kanalizační PVC s hrdlem 160/160/45°</t>
  </si>
  <si>
    <t>1418050262</t>
  </si>
  <si>
    <t>1795355194</t>
  </si>
  <si>
    <t xml:space="preserve">Poznámka k položce:_x000d_
odečteno z výkresu D.1.1.2.01 Situace přípravy  území</t>
  </si>
  <si>
    <t>891267112</t>
  </si>
  <si>
    <t>Montáž hydrantů podzemních DN 100</t>
  </si>
  <si>
    <t>-100689222</t>
  </si>
  <si>
    <t>42273665</t>
  </si>
  <si>
    <t>hydrant podzemní DN 100 PN 16 dvojitý uzávěr s koulí krycí v 1500mm</t>
  </si>
  <si>
    <t>-1064624906</t>
  </si>
  <si>
    <t>891521822</t>
  </si>
  <si>
    <t>Demontáž hydrantu nadzemního</t>
  </si>
  <si>
    <t>-592069530</t>
  </si>
  <si>
    <t>"vč. zemních prací pro osazení podzemního"1</t>
  </si>
  <si>
    <t>-1624728872</t>
  </si>
  <si>
    <t>-1515393889</t>
  </si>
  <si>
    <t>904628304</t>
  </si>
  <si>
    <t>Poznámka k položce:_x000d_
D.1.1.2.12 - RŠ DN400 - vzor</t>
  </si>
  <si>
    <t>678647141</t>
  </si>
  <si>
    <t>894410212</t>
  </si>
  <si>
    <t>Osazení betonových dílců pro kanalizační šachty DN 1000 skruž rovná výšky 500 mm</t>
  </si>
  <si>
    <t>-286007082</t>
  </si>
  <si>
    <t>59224068</t>
  </si>
  <si>
    <t>skruž betonová DN 1000x500 PS, 100x50x12cm</t>
  </si>
  <si>
    <t>-251561037</t>
  </si>
  <si>
    <t>-723790626</t>
  </si>
  <si>
    <t>-188175995</t>
  </si>
  <si>
    <t>-1730609899</t>
  </si>
  <si>
    <t>1198093631</t>
  </si>
  <si>
    <t>894811113</t>
  </si>
  <si>
    <t>Revizní šachta z PVC typ přímý, DN 315/160 hl od 1360 do 1730 mm</t>
  </si>
  <si>
    <t>213666009</t>
  </si>
  <si>
    <t>Poznámka k položce:_x000d_
D.1.1.2.12 Revizní šachta - vzor</t>
  </si>
  <si>
    <t>894812051</t>
  </si>
  <si>
    <t>Revizní a čistící šachta z PP DN 400 poklop plastový pochůzí pro třídu zatížení A15</t>
  </si>
  <si>
    <t>-675545758</t>
  </si>
  <si>
    <t>-1307426710</t>
  </si>
  <si>
    <t>Poznámka k položce:_x000d_
D.1.1.2.13 Uliční vpusti</t>
  </si>
  <si>
    <t>1550011309</t>
  </si>
  <si>
    <t>1353974231</t>
  </si>
  <si>
    <t>-1088594766</t>
  </si>
  <si>
    <t>376466623</t>
  </si>
  <si>
    <t>-2022994635</t>
  </si>
  <si>
    <t>2024122785</t>
  </si>
  <si>
    <t>Poznámka k položce:_x000d_
D.1.1.12.13 Uliční vpusti</t>
  </si>
  <si>
    <t>397998630</t>
  </si>
  <si>
    <t>897172121</t>
  </si>
  <si>
    <t>Akumulační boxy z PP pro retenci dešťových vod zatížené nákladními automobily objemu do 10 m3</t>
  </si>
  <si>
    <t>345479037</t>
  </si>
  <si>
    <t>Poznámka k položce:_x000d_
D.1.1.2.14 Akumulační boxy</t>
  </si>
  <si>
    <t>7*1,2*0,6*0,6</t>
  </si>
  <si>
    <t>2055192790</t>
  </si>
  <si>
    <t>552410055</t>
  </si>
  <si>
    <t xml:space="preserve">poklop  litinový kulatý  D 400 </t>
  </si>
  <si>
    <t>1165036748</t>
  </si>
  <si>
    <t>954786188</t>
  </si>
  <si>
    <t>Poznámka k položce:_x000d_
D.1.1.2.13 - Uliční vpust 500-500 - vzor</t>
  </si>
  <si>
    <t>-1628712243</t>
  </si>
  <si>
    <t>1054747157</t>
  </si>
  <si>
    <t>899331198</t>
  </si>
  <si>
    <t>1526229778</t>
  </si>
  <si>
    <t>899401113</t>
  </si>
  <si>
    <t>Osazení poklopů litinových hydrantových</t>
  </si>
  <si>
    <t>-377882566</t>
  </si>
  <si>
    <t>42291452</t>
  </si>
  <si>
    <t>poklop litinový hydrantový DN 80</t>
  </si>
  <si>
    <t>321746648</t>
  </si>
  <si>
    <t>899431198</t>
  </si>
  <si>
    <t>874279672</t>
  </si>
  <si>
    <t>-1084653575</t>
  </si>
  <si>
    <t>"zatrubnění silničního příkopu"106*(2*3,14*0,25-2*3,14*0,15)</t>
  </si>
  <si>
    <t>"UV"4*3,14*0,35*0,35*1,4-4*3,14*0,25*0,25</t>
  </si>
  <si>
    <t>"přípojky"(8+23+2+2*1+7)*0,5</t>
  </si>
  <si>
    <t>-78941424</t>
  </si>
  <si>
    <t xml:space="preserve">Poznámka k položce:_x000d_
Veškeré (rozhodující) položky jsou určeny planimetricky pomocí programu  ACAD!!_x000d_
D.1.1.2.02  Situace směrového řešení</t>
  </si>
  <si>
    <t>š = 55cm, 2x2 pásek bíle barvy</t>
  </si>
  <si>
    <t>2*2*10</t>
  </si>
  <si>
    <t>2136315151</t>
  </si>
  <si>
    <t>383+30</t>
  </si>
  <si>
    <t>-1945299171</t>
  </si>
  <si>
    <t>980792351</t>
  </si>
  <si>
    <t>-536736060</t>
  </si>
  <si>
    <t>-125730808</t>
  </si>
  <si>
    <t>247934588</t>
  </si>
  <si>
    <t>413*0,4*0,06</t>
  </si>
  <si>
    <t>168*0,3*0,06</t>
  </si>
  <si>
    <t>"obetonování palisády beton C16/20"22,5</t>
  </si>
  <si>
    <t>637496911</t>
  </si>
  <si>
    <t>"tl. 100 mm"315</t>
  </si>
  <si>
    <t>-1223058760</t>
  </si>
  <si>
    <t>"makadam"18,012</t>
  </si>
  <si>
    <t>-1600349196</t>
  </si>
  <si>
    <t>"živice"12,54</t>
  </si>
  <si>
    <t>"kamenivo"2,55</t>
  </si>
  <si>
    <t>2034185971</t>
  </si>
  <si>
    <t>"živice"12,54*19</t>
  </si>
  <si>
    <t>"makadam"18,012*69</t>
  </si>
  <si>
    <t>"kamenivo"2,55*19</t>
  </si>
  <si>
    <t>2067699575</t>
  </si>
  <si>
    <t>"šachta"1,893</t>
  </si>
  <si>
    <t>249283645</t>
  </si>
  <si>
    <t>1,893*19</t>
  </si>
  <si>
    <t>1480072339</t>
  </si>
  <si>
    <t>2070134147</t>
  </si>
  <si>
    <t>-387228250</t>
  </si>
  <si>
    <t>997221875</t>
  </si>
  <si>
    <t>Poplatek za uložení stavebního odpadu na recyklační skládce (skládkovné) asfaltového bez obsahu dehtu zatříděného do Katalogu odpadů pod kódem 17 03 02</t>
  </si>
  <si>
    <t>1350539694</t>
  </si>
  <si>
    <t>-1694489907</t>
  </si>
  <si>
    <t>711</t>
  </si>
  <si>
    <t>Izolace proti vodě, vlhkosti a plynům</t>
  </si>
  <si>
    <t>711161217</t>
  </si>
  <si>
    <t>Izolace proti zemní vlhkosti nopovou fólií svislá, nopek v 40,0 mm, tl do 2,0 mm</t>
  </si>
  <si>
    <t>269581376</t>
  </si>
  <si>
    <t>27*1+128,5*1,5+37,5*2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</si>
</sst>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10"/>
      <color rgb="FF003366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10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0" fillId="0" borderId="0" xfId="0" applyNumberFormat="1" applyFont="1" applyAlignment="1" applyProtection="1">
      <alignment horizontal="righ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8" fillId="0" borderId="19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horizontal="left" vertical="center"/>
    </xf>
    <xf numFmtId="0" fontId="10" fillId="0" borderId="20" xfId="0" applyFont="1" applyBorder="1" applyAlignment="1" applyProtection="1">
      <alignment vertical="center"/>
    </xf>
    <xf numFmtId="4" fontId="10" fillId="0" borderId="20" xfId="0" applyNumberFormat="1" applyFont="1" applyBorder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 applyProtection="1">
      <alignment horizontal="left"/>
    </xf>
    <xf numFmtId="4" fontId="10" fillId="0" borderId="0" xfId="0" applyNumberFormat="1" applyFont="1" applyAlignment="1" applyProtection="1"/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33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50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51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52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53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52</v>
      </c>
      <c r="AI60" s="42"/>
      <c r="AJ60" s="42"/>
      <c r="AK60" s="42"/>
      <c r="AL60" s="42"/>
      <c r="AM60" s="64" t="s">
        <v>53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54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55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52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53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52</v>
      </c>
      <c r="AI75" s="42"/>
      <c r="AJ75" s="42"/>
      <c r="AK75" s="42"/>
      <c r="AL75" s="42"/>
      <c r="AM75" s="64" t="s">
        <v>53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56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22053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Pomezí u Poličky - Rekonstrukce silnice II/363, výstavba chodníku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Pomezí u Poličky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4. 10. 2022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25.6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SÚS Pk + obec Pomezí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 xml:space="preserve">JIŘÍ STRÁNSKÝ, projekce dopravních staveb </v>
      </c>
      <c r="AN89" s="71"/>
      <c r="AO89" s="71"/>
      <c r="AP89" s="71"/>
      <c r="AQ89" s="40"/>
      <c r="AR89" s="44"/>
      <c r="AS89" s="81" t="s">
        <v>57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34</v>
      </c>
      <c r="AJ90" s="40"/>
      <c r="AK90" s="40"/>
      <c r="AL90" s="40"/>
      <c r="AM90" s="80" t="str">
        <f>IF(E20="","",E20)</f>
        <v>Jiří Stránský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58</v>
      </c>
      <c r="D92" s="94"/>
      <c r="E92" s="94"/>
      <c r="F92" s="94"/>
      <c r="G92" s="94"/>
      <c r="H92" s="95"/>
      <c r="I92" s="96" t="s">
        <v>59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60</v>
      </c>
      <c r="AH92" s="94"/>
      <c r="AI92" s="94"/>
      <c r="AJ92" s="94"/>
      <c r="AK92" s="94"/>
      <c r="AL92" s="94"/>
      <c r="AM92" s="94"/>
      <c r="AN92" s="96" t="s">
        <v>61</v>
      </c>
      <c r="AO92" s="94"/>
      <c r="AP92" s="98"/>
      <c r="AQ92" s="99" t="s">
        <v>62</v>
      </c>
      <c r="AR92" s="44"/>
      <c r="AS92" s="100" t="s">
        <v>63</v>
      </c>
      <c r="AT92" s="101" t="s">
        <v>64</v>
      </c>
      <c r="AU92" s="101" t="s">
        <v>65</v>
      </c>
      <c r="AV92" s="101" t="s">
        <v>66</v>
      </c>
      <c r="AW92" s="101" t="s">
        <v>67</v>
      </c>
      <c r="AX92" s="101" t="s">
        <v>68</v>
      </c>
      <c r="AY92" s="101" t="s">
        <v>69</v>
      </c>
      <c r="AZ92" s="101" t="s">
        <v>70</v>
      </c>
      <c r="BA92" s="101" t="s">
        <v>71</v>
      </c>
      <c r="BB92" s="101" t="s">
        <v>72</v>
      </c>
      <c r="BC92" s="101" t="s">
        <v>73</v>
      </c>
      <c r="BD92" s="102" t="s">
        <v>74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75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ROUND(AG95+AG99,2)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ROUND(AS95+AS99,2)</f>
        <v>0</v>
      </c>
      <c r="AT94" s="114">
        <f>ROUND(SUM(AV94:AW94),2)</f>
        <v>0</v>
      </c>
      <c r="AU94" s="115">
        <f>ROUND(AU95+AU99,5)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ROUND(AZ95+AZ99,2)</f>
        <v>0</v>
      </c>
      <c r="BA94" s="114">
        <f>ROUND(BA95+BA99,2)</f>
        <v>0</v>
      </c>
      <c r="BB94" s="114">
        <f>ROUND(BB95+BB99,2)</f>
        <v>0</v>
      </c>
      <c r="BC94" s="114">
        <f>ROUND(BC95+BC99,2)</f>
        <v>0</v>
      </c>
      <c r="BD94" s="116">
        <f>ROUND(BD95+BD99,2)</f>
        <v>0</v>
      </c>
      <c r="BE94" s="6"/>
      <c r="BS94" s="117" t="s">
        <v>76</v>
      </c>
      <c r="BT94" s="117" t="s">
        <v>77</v>
      </c>
      <c r="BU94" s="118" t="s">
        <v>78</v>
      </c>
      <c r="BV94" s="117" t="s">
        <v>79</v>
      </c>
      <c r="BW94" s="117" t="s">
        <v>5</v>
      </c>
      <c r="BX94" s="117" t="s">
        <v>80</v>
      </c>
      <c r="CL94" s="117" t="s">
        <v>1</v>
      </c>
    </row>
    <row r="95" s="7" customFormat="1" ht="16.5" customHeight="1">
      <c r="A95" s="7"/>
      <c r="B95" s="119"/>
      <c r="C95" s="120"/>
      <c r="D95" s="121" t="s">
        <v>81</v>
      </c>
      <c r="E95" s="121"/>
      <c r="F95" s="121"/>
      <c r="G95" s="121"/>
      <c r="H95" s="121"/>
      <c r="I95" s="122"/>
      <c r="J95" s="121" t="s">
        <v>82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ROUND(SUM(AG96:AG98),2)</f>
        <v>0</v>
      </c>
      <c r="AH95" s="122"/>
      <c r="AI95" s="122"/>
      <c r="AJ95" s="122"/>
      <c r="AK95" s="122"/>
      <c r="AL95" s="122"/>
      <c r="AM95" s="122"/>
      <c r="AN95" s="124">
        <f>SUM(AG95,AT95)</f>
        <v>0</v>
      </c>
      <c r="AO95" s="122"/>
      <c r="AP95" s="122"/>
      <c r="AQ95" s="125" t="s">
        <v>83</v>
      </c>
      <c r="AR95" s="126"/>
      <c r="AS95" s="127">
        <f>ROUND(SUM(AS96:AS98),2)</f>
        <v>0</v>
      </c>
      <c r="AT95" s="128">
        <f>ROUND(SUM(AV95:AW95),2)</f>
        <v>0</v>
      </c>
      <c r="AU95" s="129">
        <f>ROUND(SUM(AU96:AU98),5)</f>
        <v>0</v>
      </c>
      <c r="AV95" s="128">
        <f>ROUND(AZ95*L29,2)</f>
        <v>0</v>
      </c>
      <c r="AW95" s="128">
        <f>ROUND(BA95*L30,2)</f>
        <v>0</v>
      </c>
      <c r="AX95" s="128">
        <f>ROUND(BB95*L29,2)</f>
        <v>0</v>
      </c>
      <c r="AY95" s="128">
        <f>ROUND(BC95*L30,2)</f>
        <v>0</v>
      </c>
      <c r="AZ95" s="128">
        <f>ROUND(SUM(AZ96:AZ98),2)</f>
        <v>0</v>
      </c>
      <c r="BA95" s="128">
        <f>ROUND(SUM(BA96:BA98),2)</f>
        <v>0</v>
      </c>
      <c r="BB95" s="128">
        <f>ROUND(SUM(BB96:BB98),2)</f>
        <v>0</v>
      </c>
      <c r="BC95" s="128">
        <f>ROUND(SUM(BC96:BC98),2)</f>
        <v>0</v>
      </c>
      <c r="BD95" s="130">
        <f>ROUND(SUM(BD96:BD98),2)</f>
        <v>0</v>
      </c>
      <c r="BE95" s="7"/>
      <c r="BS95" s="131" t="s">
        <v>76</v>
      </c>
      <c r="BT95" s="131" t="s">
        <v>84</v>
      </c>
      <c r="BU95" s="131" t="s">
        <v>78</v>
      </c>
      <c r="BV95" s="131" t="s">
        <v>79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4" customFormat="1" ht="16.5" customHeight="1">
      <c r="A96" s="132" t="s">
        <v>87</v>
      </c>
      <c r="B96" s="70"/>
      <c r="C96" s="133"/>
      <c r="D96" s="133"/>
      <c r="E96" s="134" t="s">
        <v>88</v>
      </c>
      <c r="F96" s="134"/>
      <c r="G96" s="134"/>
      <c r="H96" s="134"/>
      <c r="I96" s="134"/>
      <c r="J96" s="133"/>
      <c r="K96" s="134" t="s">
        <v>89</v>
      </c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5">
        <f>'SO 001 - Všeobecné položky '!J32</f>
        <v>0</v>
      </c>
      <c r="AH96" s="133"/>
      <c r="AI96" s="133"/>
      <c r="AJ96" s="133"/>
      <c r="AK96" s="133"/>
      <c r="AL96" s="133"/>
      <c r="AM96" s="133"/>
      <c r="AN96" s="135">
        <f>SUM(AG96,AT96)</f>
        <v>0</v>
      </c>
      <c r="AO96" s="133"/>
      <c r="AP96" s="133"/>
      <c r="AQ96" s="136" t="s">
        <v>90</v>
      </c>
      <c r="AR96" s="72"/>
      <c r="AS96" s="137">
        <v>0</v>
      </c>
      <c r="AT96" s="138">
        <f>ROUND(SUM(AV96:AW96),2)</f>
        <v>0</v>
      </c>
      <c r="AU96" s="139">
        <f>'SO 001 - Všeobecné položky '!P121</f>
        <v>0</v>
      </c>
      <c r="AV96" s="138">
        <f>'SO 001 - Všeobecné položky '!J35</f>
        <v>0</v>
      </c>
      <c r="AW96" s="138">
        <f>'SO 001 - Všeobecné položky '!J36</f>
        <v>0</v>
      </c>
      <c r="AX96" s="138">
        <f>'SO 001 - Všeobecné položky '!J37</f>
        <v>0</v>
      </c>
      <c r="AY96" s="138">
        <f>'SO 001 - Všeobecné položky '!J38</f>
        <v>0</v>
      </c>
      <c r="AZ96" s="138">
        <f>'SO 001 - Všeobecné položky '!F35</f>
        <v>0</v>
      </c>
      <c r="BA96" s="138">
        <f>'SO 001 - Všeobecné položky '!F36</f>
        <v>0</v>
      </c>
      <c r="BB96" s="138">
        <f>'SO 001 - Všeobecné položky '!F37</f>
        <v>0</v>
      </c>
      <c r="BC96" s="138">
        <f>'SO 001 - Všeobecné položky '!F38</f>
        <v>0</v>
      </c>
      <c r="BD96" s="140">
        <f>'SO 001 - Všeobecné položky '!F39</f>
        <v>0</v>
      </c>
      <c r="BE96" s="4"/>
      <c r="BT96" s="141" t="s">
        <v>86</v>
      </c>
      <c r="BV96" s="141" t="s">
        <v>79</v>
      </c>
      <c r="BW96" s="141" t="s">
        <v>91</v>
      </c>
      <c r="BX96" s="141" t="s">
        <v>85</v>
      </c>
      <c r="CL96" s="141" t="s">
        <v>1</v>
      </c>
    </row>
    <row r="97" s="4" customFormat="1" ht="16.5" customHeight="1">
      <c r="A97" s="132" t="s">
        <v>87</v>
      </c>
      <c r="B97" s="70"/>
      <c r="C97" s="133"/>
      <c r="D97" s="133"/>
      <c r="E97" s="134" t="s">
        <v>81</v>
      </c>
      <c r="F97" s="134"/>
      <c r="G97" s="134"/>
      <c r="H97" s="134"/>
      <c r="I97" s="134"/>
      <c r="J97" s="133"/>
      <c r="K97" s="134" t="s">
        <v>82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'SO 101 - Rekonstrukce sil...'!J32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90</v>
      </c>
      <c r="AR97" s="72"/>
      <c r="AS97" s="137">
        <v>0</v>
      </c>
      <c r="AT97" s="138">
        <f>ROUND(SUM(AV97:AW97),2)</f>
        <v>0</v>
      </c>
      <c r="AU97" s="139">
        <f>'SO 101 - Rekonstrukce sil...'!P131</f>
        <v>0</v>
      </c>
      <c r="AV97" s="138">
        <f>'SO 101 - Rekonstrukce sil...'!J35</f>
        <v>0</v>
      </c>
      <c r="AW97" s="138">
        <f>'SO 101 - Rekonstrukce sil...'!J36</f>
        <v>0</v>
      </c>
      <c r="AX97" s="138">
        <f>'SO 101 - Rekonstrukce sil...'!J37</f>
        <v>0</v>
      </c>
      <c r="AY97" s="138">
        <f>'SO 101 - Rekonstrukce sil...'!J38</f>
        <v>0</v>
      </c>
      <c r="AZ97" s="138">
        <f>'SO 101 - Rekonstrukce sil...'!F35</f>
        <v>0</v>
      </c>
      <c r="BA97" s="138">
        <f>'SO 101 - Rekonstrukce sil...'!F36</f>
        <v>0</v>
      </c>
      <c r="BB97" s="138">
        <f>'SO 101 - Rekonstrukce sil...'!F37</f>
        <v>0</v>
      </c>
      <c r="BC97" s="138">
        <f>'SO 101 - Rekonstrukce sil...'!F38</f>
        <v>0</v>
      </c>
      <c r="BD97" s="140">
        <f>'SO 101 - Rekonstrukce sil...'!F39</f>
        <v>0</v>
      </c>
      <c r="BE97" s="4"/>
      <c r="BT97" s="141" t="s">
        <v>86</v>
      </c>
      <c r="BV97" s="141" t="s">
        <v>79</v>
      </c>
      <c r="BW97" s="141" t="s">
        <v>92</v>
      </c>
      <c r="BX97" s="141" t="s">
        <v>85</v>
      </c>
      <c r="CL97" s="141" t="s">
        <v>1</v>
      </c>
    </row>
    <row r="98" s="4" customFormat="1" ht="23.25" customHeight="1">
      <c r="A98" s="132" t="s">
        <v>87</v>
      </c>
      <c r="B98" s="70"/>
      <c r="C98" s="133"/>
      <c r="D98" s="133"/>
      <c r="E98" s="134" t="s">
        <v>93</v>
      </c>
      <c r="F98" s="134"/>
      <c r="G98" s="134"/>
      <c r="H98" s="134"/>
      <c r="I98" s="134"/>
      <c r="J98" s="133"/>
      <c r="K98" s="134" t="s">
        <v>82</v>
      </c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5">
        <f>'SO 101.1 - Rekonstrukce s...'!J32</f>
        <v>0</v>
      </c>
      <c r="AH98" s="133"/>
      <c r="AI98" s="133"/>
      <c r="AJ98" s="133"/>
      <c r="AK98" s="133"/>
      <c r="AL98" s="133"/>
      <c r="AM98" s="133"/>
      <c r="AN98" s="135">
        <f>SUM(AG98,AT98)</f>
        <v>0</v>
      </c>
      <c r="AO98" s="133"/>
      <c r="AP98" s="133"/>
      <c r="AQ98" s="136" t="s">
        <v>90</v>
      </c>
      <c r="AR98" s="72"/>
      <c r="AS98" s="137">
        <v>0</v>
      </c>
      <c r="AT98" s="138">
        <f>ROUND(SUM(AV98:AW98),2)</f>
        <v>0</v>
      </c>
      <c r="AU98" s="139">
        <f>'SO 101.1 - Rekonstrukce s...'!P125</f>
        <v>0</v>
      </c>
      <c r="AV98" s="138">
        <f>'SO 101.1 - Rekonstrukce s...'!J35</f>
        <v>0</v>
      </c>
      <c r="AW98" s="138">
        <f>'SO 101.1 - Rekonstrukce s...'!J36</f>
        <v>0</v>
      </c>
      <c r="AX98" s="138">
        <f>'SO 101.1 - Rekonstrukce s...'!J37</f>
        <v>0</v>
      </c>
      <c r="AY98" s="138">
        <f>'SO 101.1 - Rekonstrukce s...'!J38</f>
        <v>0</v>
      </c>
      <c r="AZ98" s="138">
        <f>'SO 101.1 - Rekonstrukce s...'!F35</f>
        <v>0</v>
      </c>
      <c r="BA98" s="138">
        <f>'SO 101.1 - Rekonstrukce s...'!F36</f>
        <v>0</v>
      </c>
      <c r="BB98" s="138">
        <f>'SO 101.1 - Rekonstrukce s...'!F37</f>
        <v>0</v>
      </c>
      <c r="BC98" s="138">
        <f>'SO 101.1 - Rekonstrukce s...'!F38</f>
        <v>0</v>
      </c>
      <c r="BD98" s="140">
        <f>'SO 101.1 - Rekonstrukce s...'!F39</f>
        <v>0</v>
      </c>
      <c r="BE98" s="4"/>
      <c r="BT98" s="141" t="s">
        <v>86</v>
      </c>
      <c r="BV98" s="141" t="s">
        <v>79</v>
      </c>
      <c r="BW98" s="141" t="s">
        <v>94</v>
      </c>
      <c r="BX98" s="141" t="s">
        <v>85</v>
      </c>
      <c r="CL98" s="141" t="s">
        <v>1</v>
      </c>
    </row>
    <row r="99" s="7" customFormat="1" ht="16.5" customHeight="1">
      <c r="A99" s="7"/>
      <c r="B99" s="119"/>
      <c r="C99" s="120"/>
      <c r="D99" s="121" t="s">
        <v>95</v>
      </c>
      <c r="E99" s="121"/>
      <c r="F99" s="121"/>
      <c r="G99" s="121"/>
      <c r="H99" s="121"/>
      <c r="I99" s="122"/>
      <c r="J99" s="121" t="s">
        <v>96</v>
      </c>
      <c r="K99" s="121"/>
      <c r="L99" s="121"/>
      <c r="M99" s="121"/>
      <c r="N99" s="121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3">
        <f>ROUND(AG100+AG103,2)</f>
        <v>0</v>
      </c>
      <c r="AH99" s="122"/>
      <c r="AI99" s="122"/>
      <c r="AJ99" s="122"/>
      <c r="AK99" s="122"/>
      <c r="AL99" s="122"/>
      <c r="AM99" s="122"/>
      <c r="AN99" s="124">
        <f>SUM(AG99,AT99)</f>
        <v>0</v>
      </c>
      <c r="AO99" s="122"/>
      <c r="AP99" s="122"/>
      <c r="AQ99" s="125" t="s">
        <v>83</v>
      </c>
      <c r="AR99" s="126"/>
      <c r="AS99" s="127">
        <f>ROUND(AS100+AS103,2)</f>
        <v>0</v>
      </c>
      <c r="AT99" s="128">
        <f>ROUND(SUM(AV99:AW99),2)</f>
        <v>0</v>
      </c>
      <c r="AU99" s="129">
        <f>ROUND(AU100+AU103,5)</f>
        <v>0</v>
      </c>
      <c r="AV99" s="128">
        <f>ROUND(AZ99*L29,2)</f>
        <v>0</v>
      </c>
      <c r="AW99" s="128">
        <f>ROUND(BA99*L30,2)</f>
        <v>0</v>
      </c>
      <c r="AX99" s="128">
        <f>ROUND(BB99*L29,2)</f>
        <v>0</v>
      </c>
      <c r="AY99" s="128">
        <f>ROUND(BC99*L30,2)</f>
        <v>0</v>
      </c>
      <c r="AZ99" s="128">
        <f>ROUND(AZ100+AZ103,2)</f>
        <v>0</v>
      </c>
      <c r="BA99" s="128">
        <f>ROUND(BA100+BA103,2)</f>
        <v>0</v>
      </c>
      <c r="BB99" s="128">
        <f>ROUND(BB100+BB103,2)</f>
        <v>0</v>
      </c>
      <c r="BC99" s="128">
        <f>ROUND(BC100+BC103,2)</f>
        <v>0</v>
      </c>
      <c r="BD99" s="130">
        <f>ROUND(BD100+BD103,2)</f>
        <v>0</v>
      </c>
      <c r="BE99" s="7"/>
      <c r="BS99" s="131" t="s">
        <v>76</v>
      </c>
      <c r="BT99" s="131" t="s">
        <v>84</v>
      </c>
      <c r="BU99" s="131" t="s">
        <v>78</v>
      </c>
      <c r="BV99" s="131" t="s">
        <v>79</v>
      </c>
      <c r="BW99" s="131" t="s">
        <v>97</v>
      </c>
      <c r="BX99" s="131" t="s">
        <v>5</v>
      </c>
      <c r="CL99" s="131" t="s">
        <v>1</v>
      </c>
      <c r="CM99" s="131" t="s">
        <v>86</v>
      </c>
    </row>
    <row r="100" s="4" customFormat="1" ht="23.25" customHeight="1">
      <c r="A100" s="4"/>
      <c r="B100" s="70"/>
      <c r="C100" s="133"/>
      <c r="D100" s="133"/>
      <c r="E100" s="134" t="s">
        <v>98</v>
      </c>
      <c r="F100" s="134"/>
      <c r="G100" s="134"/>
      <c r="H100" s="134"/>
      <c r="I100" s="134"/>
      <c r="J100" s="133"/>
      <c r="K100" s="134" t="s">
        <v>99</v>
      </c>
      <c r="L100" s="134"/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34"/>
      <c r="AF100" s="134"/>
      <c r="AG100" s="142">
        <f>ROUND(SUM(AG101:AG102),2)</f>
        <v>0</v>
      </c>
      <c r="AH100" s="133"/>
      <c r="AI100" s="133"/>
      <c r="AJ100" s="133"/>
      <c r="AK100" s="133"/>
      <c r="AL100" s="133"/>
      <c r="AM100" s="133"/>
      <c r="AN100" s="135">
        <f>SUM(AG100,AT100)</f>
        <v>0</v>
      </c>
      <c r="AO100" s="133"/>
      <c r="AP100" s="133"/>
      <c r="AQ100" s="136" t="s">
        <v>90</v>
      </c>
      <c r="AR100" s="72"/>
      <c r="AS100" s="137">
        <f>ROUND(SUM(AS101:AS102),2)</f>
        <v>0</v>
      </c>
      <c r="AT100" s="138">
        <f>ROUND(SUM(AV100:AW100),2)</f>
        <v>0</v>
      </c>
      <c r="AU100" s="139">
        <f>ROUND(SUM(AU101:AU102),5)</f>
        <v>0</v>
      </c>
      <c r="AV100" s="138">
        <f>ROUND(AZ100*L29,2)</f>
        <v>0</v>
      </c>
      <c r="AW100" s="138">
        <f>ROUND(BA100*L30,2)</f>
        <v>0</v>
      </c>
      <c r="AX100" s="138">
        <f>ROUND(BB100*L29,2)</f>
        <v>0</v>
      </c>
      <c r="AY100" s="138">
        <f>ROUND(BC100*L30,2)</f>
        <v>0</v>
      </c>
      <c r="AZ100" s="138">
        <f>ROUND(SUM(AZ101:AZ102),2)</f>
        <v>0</v>
      </c>
      <c r="BA100" s="138">
        <f>ROUND(SUM(BA101:BA102),2)</f>
        <v>0</v>
      </c>
      <c r="BB100" s="138">
        <f>ROUND(SUM(BB101:BB102),2)</f>
        <v>0</v>
      </c>
      <c r="BC100" s="138">
        <f>ROUND(SUM(BC101:BC102),2)</f>
        <v>0</v>
      </c>
      <c r="BD100" s="140">
        <f>ROUND(SUM(BD101:BD102),2)</f>
        <v>0</v>
      </c>
      <c r="BE100" s="4"/>
      <c r="BS100" s="141" t="s">
        <v>76</v>
      </c>
      <c r="BT100" s="141" t="s">
        <v>86</v>
      </c>
      <c r="BU100" s="141" t="s">
        <v>78</v>
      </c>
      <c r="BV100" s="141" t="s">
        <v>79</v>
      </c>
      <c r="BW100" s="141" t="s">
        <v>100</v>
      </c>
      <c r="BX100" s="141" t="s">
        <v>97</v>
      </c>
      <c r="CL100" s="141" t="s">
        <v>1</v>
      </c>
    </row>
    <row r="101" s="4" customFormat="1" ht="16.5" customHeight="1">
      <c r="A101" s="132" t="s">
        <v>87</v>
      </c>
      <c r="B101" s="70"/>
      <c r="C101" s="133"/>
      <c r="D101" s="133"/>
      <c r="E101" s="133"/>
      <c r="F101" s="134" t="s">
        <v>88</v>
      </c>
      <c r="G101" s="134"/>
      <c r="H101" s="134"/>
      <c r="I101" s="134"/>
      <c r="J101" s="134"/>
      <c r="K101" s="133"/>
      <c r="L101" s="134" t="s">
        <v>89</v>
      </c>
      <c r="M101" s="134"/>
      <c r="N101" s="134"/>
      <c r="O101" s="134"/>
      <c r="P101" s="134"/>
      <c r="Q101" s="134"/>
      <c r="R101" s="134"/>
      <c r="S101" s="134"/>
      <c r="T101" s="134"/>
      <c r="U101" s="134"/>
      <c r="V101" s="134"/>
      <c r="W101" s="134"/>
      <c r="X101" s="134"/>
      <c r="Y101" s="134"/>
      <c r="Z101" s="134"/>
      <c r="AA101" s="134"/>
      <c r="AB101" s="134"/>
      <c r="AC101" s="134"/>
      <c r="AD101" s="134"/>
      <c r="AE101" s="134"/>
      <c r="AF101" s="134"/>
      <c r="AG101" s="135">
        <f>'SO 001 - Všeobecné položky _01'!J34</f>
        <v>0</v>
      </c>
      <c r="AH101" s="133"/>
      <c r="AI101" s="133"/>
      <c r="AJ101" s="133"/>
      <c r="AK101" s="133"/>
      <c r="AL101" s="133"/>
      <c r="AM101" s="133"/>
      <c r="AN101" s="135">
        <f>SUM(AG101,AT101)</f>
        <v>0</v>
      </c>
      <c r="AO101" s="133"/>
      <c r="AP101" s="133"/>
      <c r="AQ101" s="136" t="s">
        <v>90</v>
      </c>
      <c r="AR101" s="72"/>
      <c r="AS101" s="137">
        <v>0</v>
      </c>
      <c r="AT101" s="138">
        <f>ROUND(SUM(AV101:AW101),2)</f>
        <v>0</v>
      </c>
      <c r="AU101" s="139">
        <f>'SO 001 - Všeobecné položky _01'!P125</f>
        <v>0</v>
      </c>
      <c r="AV101" s="138">
        <f>'SO 001 - Všeobecné položky _01'!J37</f>
        <v>0</v>
      </c>
      <c r="AW101" s="138">
        <f>'SO 001 - Všeobecné položky _01'!J38</f>
        <v>0</v>
      </c>
      <c r="AX101" s="138">
        <f>'SO 001 - Všeobecné položky _01'!J39</f>
        <v>0</v>
      </c>
      <c r="AY101" s="138">
        <f>'SO 001 - Všeobecné položky _01'!J40</f>
        <v>0</v>
      </c>
      <c r="AZ101" s="138">
        <f>'SO 001 - Všeobecné položky _01'!F37</f>
        <v>0</v>
      </c>
      <c r="BA101" s="138">
        <f>'SO 001 - Všeobecné položky _01'!F38</f>
        <v>0</v>
      </c>
      <c r="BB101" s="138">
        <f>'SO 001 - Všeobecné položky _01'!F39</f>
        <v>0</v>
      </c>
      <c r="BC101" s="138">
        <f>'SO 001 - Všeobecné položky _01'!F40</f>
        <v>0</v>
      </c>
      <c r="BD101" s="140">
        <f>'SO 001 - Všeobecné položky _01'!F41</f>
        <v>0</v>
      </c>
      <c r="BE101" s="4"/>
      <c r="BT101" s="141" t="s">
        <v>101</v>
      </c>
      <c r="BV101" s="141" t="s">
        <v>79</v>
      </c>
      <c r="BW101" s="141" t="s">
        <v>102</v>
      </c>
      <c r="BX101" s="141" t="s">
        <v>100</v>
      </c>
      <c r="CL101" s="141" t="s">
        <v>1</v>
      </c>
    </row>
    <row r="102" s="4" customFormat="1" ht="16.5" customHeight="1">
      <c r="A102" s="132" t="s">
        <v>87</v>
      </c>
      <c r="B102" s="70"/>
      <c r="C102" s="133"/>
      <c r="D102" s="133"/>
      <c r="E102" s="133"/>
      <c r="F102" s="134" t="s">
        <v>95</v>
      </c>
      <c r="G102" s="134"/>
      <c r="H102" s="134"/>
      <c r="I102" s="134"/>
      <c r="J102" s="134"/>
      <c r="K102" s="133"/>
      <c r="L102" s="134" t="s">
        <v>96</v>
      </c>
      <c r="M102" s="134"/>
      <c r="N102" s="134"/>
      <c r="O102" s="134"/>
      <c r="P102" s="134"/>
      <c r="Q102" s="134"/>
      <c r="R102" s="134"/>
      <c r="S102" s="134"/>
      <c r="T102" s="134"/>
      <c r="U102" s="134"/>
      <c r="V102" s="134"/>
      <c r="W102" s="134"/>
      <c r="X102" s="134"/>
      <c r="Y102" s="134"/>
      <c r="Z102" s="134"/>
      <c r="AA102" s="134"/>
      <c r="AB102" s="134"/>
      <c r="AC102" s="134"/>
      <c r="AD102" s="134"/>
      <c r="AE102" s="134"/>
      <c r="AF102" s="134"/>
      <c r="AG102" s="135">
        <f>'SO 102 - Výstavba chodníků'!J34</f>
        <v>0</v>
      </c>
      <c r="AH102" s="133"/>
      <c r="AI102" s="133"/>
      <c r="AJ102" s="133"/>
      <c r="AK102" s="133"/>
      <c r="AL102" s="133"/>
      <c r="AM102" s="133"/>
      <c r="AN102" s="135">
        <f>SUM(AG102,AT102)</f>
        <v>0</v>
      </c>
      <c r="AO102" s="133"/>
      <c r="AP102" s="133"/>
      <c r="AQ102" s="136" t="s">
        <v>90</v>
      </c>
      <c r="AR102" s="72"/>
      <c r="AS102" s="137">
        <v>0</v>
      </c>
      <c r="AT102" s="138">
        <f>ROUND(SUM(AV102:AW102),2)</f>
        <v>0</v>
      </c>
      <c r="AU102" s="139">
        <f>'SO 102 - Výstavba chodníků'!P131</f>
        <v>0</v>
      </c>
      <c r="AV102" s="138">
        <f>'SO 102 - Výstavba chodníků'!J37</f>
        <v>0</v>
      </c>
      <c r="AW102" s="138">
        <f>'SO 102 - Výstavba chodníků'!J38</f>
        <v>0</v>
      </c>
      <c r="AX102" s="138">
        <f>'SO 102 - Výstavba chodníků'!J39</f>
        <v>0</v>
      </c>
      <c r="AY102" s="138">
        <f>'SO 102 - Výstavba chodníků'!J40</f>
        <v>0</v>
      </c>
      <c r="AZ102" s="138">
        <f>'SO 102 - Výstavba chodníků'!F37</f>
        <v>0</v>
      </c>
      <c r="BA102" s="138">
        <f>'SO 102 - Výstavba chodníků'!F38</f>
        <v>0</v>
      </c>
      <c r="BB102" s="138">
        <f>'SO 102 - Výstavba chodníků'!F39</f>
        <v>0</v>
      </c>
      <c r="BC102" s="138">
        <f>'SO 102 - Výstavba chodníků'!F40</f>
        <v>0</v>
      </c>
      <c r="BD102" s="140">
        <f>'SO 102 - Výstavba chodníků'!F41</f>
        <v>0</v>
      </c>
      <c r="BE102" s="4"/>
      <c r="BT102" s="141" t="s">
        <v>101</v>
      </c>
      <c r="BV102" s="141" t="s">
        <v>79</v>
      </c>
      <c r="BW102" s="141" t="s">
        <v>103</v>
      </c>
      <c r="BX102" s="141" t="s">
        <v>100</v>
      </c>
      <c r="CL102" s="141" t="s">
        <v>1</v>
      </c>
    </row>
    <row r="103" s="4" customFormat="1" ht="23.25" customHeight="1">
      <c r="A103" s="4"/>
      <c r="B103" s="70"/>
      <c r="C103" s="133"/>
      <c r="D103" s="133"/>
      <c r="E103" s="134" t="s">
        <v>104</v>
      </c>
      <c r="F103" s="134"/>
      <c r="G103" s="134"/>
      <c r="H103" s="134"/>
      <c r="I103" s="134"/>
      <c r="J103" s="133"/>
      <c r="K103" s="134" t="s">
        <v>105</v>
      </c>
      <c r="L103" s="134"/>
      <c r="M103" s="134"/>
      <c r="N103" s="134"/>
      <c r="O103" s="134"/>
      <c r="P103" s="134"/>
      <c r="Q103" s="134"/>
      <c r="R103" s="134"/>
      <c r="S103" s="134"/>
      <c r="T103" s="134"/>
      <c r="U103" s="134"/>
      <c r="V103" s="134"/>
      <c r="W103" s="134"/>
      <c r="X103" s="134"/>
      <c r="Y103" s="134"/>
      <c r="Z103" s="134"/>
      <c r="AA103" s="134"/>
      <c r="AB103" s="134"/>
      <c r="AC103" s="134"/>
      <c r="AD103" s="134"/>
      <c r="AE103" s="134"/>
      <c r="AF103" s="134"/>
      <c r="AG103" s="142">
        <f>ROUND(SUM(AG104:AG105),2)</f>
        <v>0</v>
      </c>
      <c r="AH103" s="133"/>
      <c r="AI103" s="133"/>
      <c r="AJ103" s="133"/>
      <c r="AK103" s="133"/>
      <c r="AL103" s="133"/>
      <c r="AM103" s="133"/>
      <c r="AN103" s="135">
        <f>SUM(AG103,AT103)</f>
        <v>0</v>
      </c>
      <c r="AO103" s="133"/>
      <c r="AP103" s="133"/>
      <c r="AQ103" s="136" t="s">
        <v>90</v>
      </c>
      <c r="AR103" s="72"/>
      <c r="AS103" s="137">
        <f>ROUND(SUM(AS104:AS105),2)</f>
        <v>0</v>
      </c>
      <c r="AT103" s="138">
        <f>ROUND(SUM(AV103:AW103),2)</f>
        <v>0</v>
      </c>
      <c r="AU103" s="139">
        <f>ROUND(SUM(AU104:AU105),5)</f>
        <v>0</v>
      </c>
      <c r="AV103" s="138">
        <f>ROUND(AZ103*L29,2)</f>
        <v>0</v>
      </c>
      <c r="AW103" s="138">
        <f>ROUND(BA103*L30,2)</f>
        <v>0</v>
      </c>
      <c r="AX103" s="138">
        <f>ROUND(BB103*L29,2)</f>
        <v>0</v>
      </c>
      <c r="AY103" s="138">
        <f>ROUND(BC103*L30,2)</f>
        <v>0</v>
      </c>
      <c r="AZ103" s="138">
        <f>ROUND(SUM(AZ104:AZ105),2)</f>
        <v>0</v>
      </c>
      <c r="BA103" s="138">
        <f>ROUND(SUM(BA104:BA105),2)</f>
        <v>0</v>
      </c>
      <c r="BB103" s="138">
        <f>ROUND(SUM(BB104:BB105),2)</f>
        <v>0</v>
      </c>
      <c r="BC103" s="138">
        <f>ROUND(SUM(BC104:BC105),2)</f>
        <v>0</v>
      </c>
      <c r="BD103" s="140">
        <f>ROUND(SUM(BD104:BD105),2)</f>
        <v>0</v>
      </c>
      <c r="BE103" s="4"/>
      <c r="BS103" s="141" t="s">
        <v>76</v>
      </c>
      <c r="BT103" s="141" t="s">
        <v>86</v>
      </c>
      <c r="BU103" s="141" t="s">
        <v>78</v>
      </c>
      <c r="BV103" s="141" t="s">
        <v>79</v>
      </c>
      <c r="BW103" s="141" t="s">
        <v>106</v>
      </c>
      <c r="BX103" s="141" t="s">
        <v>97</v>
      </c>
      <c r="CL103" s="141" t="s">
        <v>1</v>
      </c>
    </row>
    <row r="104" s="4" customFormat="1" ht="16.5" customHeight="1">
      <c r="A104" s="132" t="s">
        <v>87</v>
      </c>
      <c r="B104" s="70"/>
      <c r="C104" s="133"/>
      <c r="D104" s="133"/>
      <c r="E104" s="133"/>
      <c r="F104" s="134" t="s">
        <v>88</v>
      </c>
      <c r="G104" s="134"/>
      <c r="H104" s="134"/>
      <c r="I104" s="134"/>
      <c r="J104" s="134"/>
      <c r="K104" s="133"/>
      <c r="L104" s="134" t="s">
        <v>89</v>
      </c>
      <c r="M104" s="134"/>
      <c r="N104" s="134"/>
      <c r="O104" s="134"/>
      <c r="P104" s="134"/>
      <c r="Q104" s="134"/>
      <c r="R104" s="134"/>
      <c r="S104" s="134"/>
      <c r="T104" s="134"/>
      <c r="U104" s="134"/>
      <c r="V104" s="134"/>
      <c r="W104" s="134"/>
      <c r="X104" s="134"/>
      <c r="Y104" s="134"/>
      <c r="Z104" s="134"/>
      <c r="AA104" s="134"/>
      <c r="AB104" s="134"/>
      <c r="AC104" s="134"/>
      <c r="AD104" s="134"/>
      <c r="AE104" s="134"/>
      <c r="AF104" s="134"/>
      <c r="AG104" s="135">
        <f>'SO 001 - Všeobecné položky _02'!J34</f>
        <v>0</v>
      </c>
      <c r="AH104" s="133"/>
      <c r="AI104" s="133"/>
      <c r="AJ104" s="133"/>
      <c r="AK104" s="133"/>
      <c r="AL104" s="133"/>
      <c r="AM104" s="133"/>
      <c r="AN104" s="135">
        <f>SUM(AG104,AT104)</f>
        <v>0</v>
      </c>
      <c r="AO104" s="133"/>
      <c r="AP104" s="133"/>
      <c r="AQ104" s="136" t="s">
        <v>90</v>
      </c>
      <c r="AR104" s="72"/>
      <c r="AS104" s="137">
        <v>0</v>
      </c>
      <c r="AT104" s="138">
        <f>ROUND(SUM(AV104:AW104),2)</f>
        <v>0</v>
      </c>
      <c r="AU104" s="139">
        <f>'SO 001 - Všeobecné položky _02'!P125</f>
        <v>0</v>
      </c>
      <c r="AV104" s="138">
        <f>'SO 001 - Všeobecné položky _02'!J37</f>
        <v>0</v>
      </c>
      <c r="AW104" s="138">
        <f>'SO 001 - Všeobecné položky _02'!J38</f>
        <v>0</v>
      </c>
      <c r="AX104" s="138">
        <f>'SO 001 - Všeobecné položky _02'!J39</f>
        <v>0</v>
      </c>
      <c r="AY104" s="138">
        <f>'SO 001 - Všeobecné položky _02'!J40</f>
        <v>0</v>
      </c>
      <c r="AZ104" s="138">
        <f>'SO 001 - Všeobecné položky _02'!F37</f>
        <v>0</v>
      </c>
      <c r="BA104" s="138">
        <f>'SO 001 - Všeobecné položky _02'!F38</f>
        <v>0</v>
      </c>
      <c r="BB104" s="138">
        <f>'SO 001 - Všeobecné položky _02'!F39</f>
        <v>0</v>
      </c>
      <c r="BC104" s="138">
        <f>'SO 001 - Všeobecné položky _02'!F40</f>
        <v>0</v>
      </c>
      <c r="BD104" s="140">
        <f>'SO 001 - Všeobecné položky _02'!F41</f>
        <v>0</v>
      </c>
      <c r="BE104" s="4"/>
      <c r="BT104" s="141" t="s">
        <v>101</v>
      </c>
      <c r="BV104" s="141" t="s">
        <v>79</v>
      </c>
      <c r="BW104" s="141" t="s">
        <v>107</v>
      </c>
      <c r="BX104" s="141" t="s">
        <v>106</v>
      </c>
      <c r="CL104" s="141" t="s">
        <v>1</v>
      </c>
    </row>
    <row r="105" s="4" customFormat="1" ht="16.5" customHeight="1">
      <c r="A105" s="132" t="s">
        <v>87</v>
      </c>
      <c r="B105" s="70"/>
      <c r="C105" s="133"/>
      <c r="D105" s="133"/>
      <c r="E105" s="133"/>
      <c r="F105" s="134" t="s">
        <v>95</v>
      </c>
      <c r="G105" s="134"/>
      <c r="H105" s="134"/>
      <c r="I105" s="134"/>
      <c r="J105" s="134"/>
      <c r="K105" s="133"/>
      <c r="L105" s="134" t="s">
        <v>96</v>
      </c>
      <c r="M105" s="134"/>
      <c r="N105" s="134"/>
      <c r="O105" s="134"/>
      <c r="P105" s="134"/>
      <c r="Q105" s="134"/>
      <c r="R105" s="134"/>
      <c r="S105" s="134"/>
      <c r="T105" s="134"/>
      <c r="U105" s="134"/>
      <c r="V105" s="134"/>
      <c r="W105" s="134"/>
      <c r="X105" s="134"/>
      <c r="Y105" s="134"/>
      <c r="Z105" s="134"/>
      <c r="AA105" s="134"/>
      <c r="AB105" s="134"/>
      <c r="AC105" s="134"/>
      <c r="AD105" s="134"/>
      <c r="AE105" s="134"/>
      <c r="AF105" s="134"/>
      <c r="AG105" s="135">
        <f>'SO 102 - Výstavba chodníků_01'!J34</f>
        <v>0</v>
      </c>
      <c r="AH105" s="133"/>
      <c r="AI105" s="133"/>
      <c r="AJ105" s="133"/>
      <c r="AK105" s="133"/>
      <c r="AL105" s="133"/>
      <c r="AM105" s="133"/>
      <c r="AN105" s="135">
        <f>SUM(AG105,AT105)</f>
        <v>0</v>
      </c>
      <c r="AO105" s="133"/>
      <c r="AP105" s="133"/>
      <c r="AQ105" s="136" t="s">
        <v>90</v>
      </c>
      <c r="AR105" s="72"/>
      <c r="AS105" s="143">
        <v>0</v>
      </c>
      <c r="AT105" s="144">
        <f>ROUND(SUM(AV105:AW105),2)</f>
        <v>0</v>
      </c>
      <c r="AU105" s="145">
        <f>'SO 102 - Výstavba chodníků_01'!P136</f>
        <v>0</v>
      </c>
      <c r="AV105" s="144">
        <f>'SO 102 - Výstavba chodníků_01'!J37</f>
        <v>0</v>
      </c>
      <c r="AW105" s="144">
        <f>'SO 102 - Výstavba chodníků_01'!J38</f>
        <v>0</v>
      </c>
      <c r="AX105" s="144">
        <f>'SO 102 - Výstavba chodníků_01'!J39</f>
        <v>0</v>
      </c>
      <c r="AY105" s="144">
        <f>'SO 102 - Výstavba chodníků_01'!J40</f>
        <v>0</v>
      </c>
      <c r="AZ105" s="144">
        <f>'SO 102 - Výstavba chodníků_01'!F37</f>
        <v>0</v>
      </c>
      <c r="BA105" s="144">
        <f>'SO 102 - Výstavba chodníků_01'!F38</f>
        <v>0</v>
      </c>
      <c r="BB105" s="144">
        <f>'SO 102 - Výstavba chodníků_01'!F39</f>
        <v>0</v>
      </c>
      <c r="BC105" s="144">
        <f>'SO 102 - Výstavba chodníků_01'!F40</f>
        <v>0</v>
      </c>
      <c r="BD105" s="146">
        <f>'SO 102 - Výstavba chodníků_01'!F41</f>
        <v>0</v>
      </c>
      <c r="BE105" s="4"/>
      <c r="BT105" s="141" t="s">
        <v>101</v>
      </c>
      <c r="BV105" s="141" t="s">
        <v>79</v>
      </c>
      <c r="BW105" s="141" t="s">
        <v>108</v>
      </c>
      <c r="BX105" s="141" t="s">
        <v>106</v>
      </c>
      <c r="CL105" s="141" t="s">
        <v>1</v>
      </c>
    </row>
    <row r="106" s="2" customFormat="1" ht="30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F106" s="40"/>
      <c r="AG106" s="40"/>
      <c r="AH106" s="40"/>
      <c r="AI106" s="40"/>
      <c r="AJ106" s="40"/>
      <c r="AK106" s="40"/>
      <c r="AL106" s="40"/>
      <c r="AM106" s="40"/>
      <c r="AN106" s="40"/>
      <c r="AO106" s="40"/>
      <c r="AP106" s="40"/>
      <c r="AQ106" s="40"/>
      <c r="AR106" s="44"/>
      <c r="AS106" s="38"/>
      <c r="AT106" s="38"/>
      <c r="AU106" s="38"/>
      <c r="AV106" s="38"/>
      <c r="AW106" s="38"/>
      <c r="AX106" s="38"/>
      <c r="AY106" s="38"/>
      <c r="AZ106" s="38"/>
      <c r="BA106" s="38"/>
      <c r="BB106" s="38"/>
      <c r="BC106" s="38"/>
      <c r="BD106" s="38"/>
      <c r="B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7"/>
      <c r="M107" s="67"/>
      <c r="N107" s="67"/>
      <c r="O107" s="67"/>
      <c r="P107" s="67"/>
      <c r="Q107" s="67"/>
      <c r="R107" s="67"/>
      <c r="S107" s="67"/>
      <c r="T107" s="67"/>
      <c r="U107" s="67"/>
      <c r="V107" s="67"/>
      <c r="W107" s="67"/>
      <c r="X107" s="67"/>
      <c r="Y107" s="67"/>
      <c r="Z107" s="67"/>
      <c r="AA107" s="67"/>
      <c r="AB107" s="67"/>
      <c r="AC107" s="67"/>
      <c r="AD107" s="67"/>
      <c r="AE107" s="67"/>
      <c r="AF107" s="67"/>
      <c r="AG107" s="67"/>
      <c r="AH107" s="67"/>
      <c r="AI107" s="67"/>
      <c r="AJ107" s="67"/>
      <c r="AK107" s="67"/>
      <c r="AL107" s="67"/>
      <c r="AM107" s="67"/>
      <c r="AN107" s="67"/>
      <c r="AO107" s="67"/>
      <c r="AP107" s="67"/>
      <c r="AQ107" s="67"/>
      <c r="AR107" s="44"/>
      <c r="AS107" s="38"/>
      <c r="AT107" s="38"/>
      <c r="AU107" s="38"/>
      <c r="AV107" s="38"/>
      <c r="AW107" s="38"/>
      <c r="AX107" s="38"/>
      <c r="AY107" s="38"/>
      <c r="AZ107" s="38"/>
      <c r="BA107" s="38"/>
      <c r="BB107" s="38"/>
      <c r="BC107" s="38"/>
      <c r="BD107" s="38"/>
      <c r="BE107" s="38"/>
    </row>
  </sheetData>
  <sheetProtection sheet="1" formatColumns="0" formatRows="0" objects="1" scenarios="1" spinCount="100000" saltValue="kOISOH3SDosYF9rB8ljdiRzkOjJOma8/QfxnqCDvYbBBCAOUblKvtO3E5gG6d+VbE3sFJqY/qmYUqbjSdEy1/w==" hashValue="CjKROpJu57+EMlxKRlIsQMCi1Xf0c1wUdgSCKuU1F3ZyZkgD6EN4zcC24NEtaSfRAIt1BU/8CUN8qo8FxbZ/mw==" algorithmName="SHA-512" password="CC35"/>
  <mergeCells count="82">
    <mergeCell ref="C92:G92"/>
    <mergeCell ref="D95:H95"/>
    <mergeCell ref="D99:H99"/>
    <mergeCell ref="E100:I100"/>
    <mergeCell ref="E97:I97"/>
    <mergeCell ref="E96:I96"/>
    <mergeCell ref="E98:I98"/>
    <mergeCell ref="E103:I103"/>
    <mergeCell ref="F102:J102"/>
    <mergeCell ref="F101:J101"/>
    <mergeCell ref="F104:J104"/>
    <mergeCell ref="I92:AF92"/>
    <mergeCell ref="J99:AF99"/>
    <mergeCell ref="J95:AF95"/>
    <mergeCell ref="K100:AF100"/>
    <mergeCell ref="K97:AF97"/>
    <mergeCell ref="K96:AF96"/>
    <mergeCell ref="K98:AF98"/>
    <mergeCell ref="K103:AF103"/>
    <mergeCell ref="L101:AF101"/>
    <mergeCell ref="L102:AF102"/>
    <mergeCell ref="L104:AF104"/>
    <mergeCell ref="L85:AJ85"/>
    <mergeCell ref="F105:J105"/>
    <mergeCell ref="L105:AF105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97:AM97"/>
    <mergeCell ref="AG104:AM104"/>
    <mergeCell ref="AG103:AM103"/>
    <mergeCell ref="AG102:AM102"/>
    <mergeCell ref="AG92:AM92"/>
    <mergeCell ref="AG100:AM100"/>
    <mergeCell ref="AG101:AM101"/>
    <mergeCell ref="AG96:AM96"/>
    <mergeCell ref="AG95:AM95"/>
    <mergeCell ref="AG98:AM98"/>
    <mergeCell ref="AG99:AM99"/>
    <mergeCell ref="AM87:AN87"/>
    <mergeCell ref="AM89:AP89"/>
    <mergeCell ref="AM90:AP90"/>
    <mergeCell ref="AN104:AP104"/>
    <mergeCell ref="AN103:AP103"/>
    <mergeCell ref="AN96:AP96"/>
    <mergeCell ref="AN102:AP102"/>
    <mergeCell ref="AN101:AP101"/>
    <mergeCell ref="AN92:AP92"/>
    <mergeCell ref="AN97:AP97"/>
    <mergeCell ref="AN100:AP100"/>
    <mergeCell ref="AN95:AP95"/>
    <mergeCell ref="AN99:AP99"/>
    <mergeCell ref="AN98:AP98"/>
    <mergeCell ref="AS89:AT91"/>
    <mergeCell ref="AN105:AP105"/>
    <mergeCell ref="AG105:AM105"/>
    <mergeCell ref="AG94:AM94"/>
    <mergeCell ref="AN94:AP94"/>
  </mergeCells>
  <hyperlinks>
    <hyperlink ref="A96" location="'SO 001 - Všeobecné položky '!C2" display="/"/>
    <hyperlink ref="A97" location="'SO 101 - Rekonstrukce sil...'!C2" display="/"/>
    <hyperlink ref="A98" location="'SO 101.1 - Rekonstrukce s...'!C2" display="/"/>
    <hyperlink ref="A101" location="'SO 001 - Všeobecné položky _01'!C2" display="/"/>
    <hyperlink ref="A102" location="'SO 102 - Výstavba chodníků'!C2" display="/"/>
    <hyperlink ref="A104" location="'SO 001 - Všeobecné položky _02'!C2" display="/"/>
    <hyperlink ref="A105" location="'SO 102 - Výstavba chodníků_01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86</v>
      </c>
    </row>
    <row r="4" s="1" customFormat="1" ht="24.96" customHeight="1">
      <c r="B4" s="20"/>
      <c r="D4" s="149" t="s">
        <v>109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Pomezí u Poličky - Rekonstrukce silnice II/363, výstavba chodníku</v>
      </c>
      <c r="F7" s="151"/>
      <c r="G7" s="151"/>
      <c r="H7" s="151"/>
      <c r="L7" s="20"/>
    </row>
    <row r="8" s="1" customFormat="1" ht="12" customHeight="1">
      <c r="B8" s="20"/>
      <c r="D8" s="151" t="s">
        <v>110</v>
      </c>
      <c r="L8" s="20"/>
    </row>
    <row r="9" s="2" customFormat="1" ht="16.5" customHeight="1">
      <c r="A9" s="38"/>
      <c r="B9" s="44"/>
      <c r="C9" s="38"/>
      <c r="D9" s="38"/>
      <c r="E9" s="152" t="s">
        <v>111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1" t="s">
        <v>112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3" t="s">
        <v>113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1" t="s">
        <v>18</v>
      </c>
      <c r="E13" s="38"/>
      <c r="F13" s="141" t="s">
        <v>1</v>
      </c>
      <c r="G13" s="38"/>
      <c r="H13" s="38"/>
      <c r="I13" s="151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20</v>
      </c>
      <c r="E14" s="38"/>
      <c r="F14" s="141" t="s">
        <v>21</v>
      </c>
      <c r="G14" s="38"/>
      <c r="H14" s="38"/>
      <c r="I14" s="151" t="s">
        <v>22</v>
      </c>
      <c r="J14" s="154" t="str">
        <f>'Rekapitulace stavby'!AN8</f>
        <v>4. 10. 2022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1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1" t="s">
        <v>28</v>
      </c>
      <c r="E19" s="38"/>
      <c r="F19" s="38"/>
      <c r="G19" s="38"/>
      <c r="H19" s="38"/>
      <c r="I19" s="151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1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1" t="s">
        <v>30</v>
      </c>
      <c r="E22" s="38"/>
      <c r="F22" s="38"/>
      <c r="G22" s="38"/>
      <c r="H22" s="38"/>
      <c r="I22" s="151" t="s">
        <v>25</v>
      </c>
      <c r="J22" s="141" t="s">
        <v>31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32</v>
      </c>
      <c r="F23" s="38"/>
      <c r="G23" s="38"/>
      <c r="H23" s="38"/>
      <c r="I23" s="151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1" t="s">
        <v>34</v>
      </c>
      <c r="E25" s="38"/>
      <c r="F25" s="38"/>
      <c r="G25" s="38"/>
      <c r="H25" s="38"/>
      <c r="I25" s="151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35</v>
      </c>
      <c r="F26" s="38"/>
      <c r="G26" s="38"/>
      <c r="H26" s="38"/>
      <c r="I26" s="151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1" t="s">
        <v>36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0" t="s">
        <v>37</v>
      </c>
      <c r="E32" s="38"/>
      <c r="F32" s="38"/>
      <c r="G32" s="38"/>
      <c r="H32" s="38"/>
      <c r="I32" s="38"/>
      <c r="J32" s="161">
        <f>ROUND(J121,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2" t="s">
        <v>39</v>
      </c>
      <c r="G34" s="38"/>
      <c r="H34" s="38"/>
      <c r="I34" s="162" t="s">
        <v>38</v>
      </c>
      <c r="J34" s="162" t="s">
        <v>40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3" t="s">
        <v>41</v>
      </c>
      <c r="E35" s="151" t="s">
        <v>42</v>
      </c>
      <c r="F35" s="164">
        <f>ROUND((SUM(BE121:BE164)),  2)</f>
        <v>0</v>
      </c>
      <c r="G35" s="38"/>
      <c r="H35" s="38"/>
      <c r="I35" s="165">
        <v>0.20999999999999999</v>
      </c>
      <c r="J35" s="164">
        <f>ROUND(((SUM(BE121:BE164))*I35),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1" t="s">
        <v>43</v>
      </c>
      <c r="F36" s="164">
        <f>ROUND((SUM(BF121:BF164)),  2)</f>
        <v>0</v>
      </c>
      <c r="G36" s="38"/>
      <c r="H36" s="38"/>
      <c r="I36" s="165">
        <v>0.12</v>
      </c>
      <c r="J36" s="164">
        <f>ROUND(((SUM(BF121:BF164))*I36),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1" t="s">
        <v>44</v>
      </c>
      <c r="F37" s="164">
        <f>ROUND((SUM(BG121:BG164)),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1" t="s">
        <v>45</v>
      </c>
      <c r="F38" s="164">
        <f>ROUND((SUM(BH121:BH164)),  2)</f>
        <v>0</v>
      </c>
      <c r="G38" s="38"/>
      <c r="H38" s="38"/>
      <c r="I38" s="165">
        <v>0.12</v>
      </c>
      <c r="J38" s="164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46</v>
      </c>
      <c r="F39" s="164">
        <f>ROUND((SUM(BI121:BI164)),  2)</f>
        <v>0</v>
      </c>
      <c r="G39" s="38"/>
      <c r="H39" s="38"/>
      <c r="I39" s="165">
        <v>0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6"/>
      <c r="D41" s="167" t="s">
        <v>47</v>
      </c>
      <c r="E41" s="168"/>
      <c r="F41" s="168"/>
      <c r="G41" s="169" t="s">
        <v>48</v>
      </c>
      <c r="H41" s="170" t="s">
        <v>49</v>
      </c>
      <c r="I41" s="168"/>
      <c r="J41" s="171">
        <f>SUM(J32:J39)</f>
        <v>0</v>
      </c>
      <c r="K41" s="17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Pomezí u Poličky - Rekonstrukce silnice II/363, výstavba chodníku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110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4" t="s">
        <v>111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112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 xml:space="preserve">SO 001 - Všeobecné položky 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Pomezí u Poličky </v>
      </c>
      <c r="G91" s="40"/>
      <c r="H91" s="40"/>
      <c r="I91" s="32" t="s">
        <v>22</v>
      </c>
      <c r="J91" s="79" t="str">
        <f>IF(J14="","",J14)</f>
        <v>4. 10. 2022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40.05" customHeight="1">
      <c r="A93" s="38"/>
      <c r="B93" s="39"/>
      <c r="C93" s="32" t="s">
        <v>24</v>
      </c>
      <c r="D93" s="40"/>
      <c r="E93" s="40"/>
      <c r="F93" s="27" t="str">
        <f>E17</f>
        <v>SÚS Pk + obec Pomezí</v>
      </c>
      <c r="G93" s="40"/>
      <c r="H93" s="40"/>
      <c r="I93" s="32" t="s">
        <v>30</v>
      </c>
      <c r="J93" s="36" t="str">
        <f>E23</f>
        <v xml:space="preserve">JIŘÍ STRÁNSKÝ, projekce dopravních staveb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34</v>
      </c>
      <c r="J94" s="36" t="str">
        <f>E26</f>
        <v>Jiří Stránský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5" t="s">
        <v>115</v>
      </c>
      <c r="D96" s="186"/>
      <c r="E96" s="186"/>
      <c r="F96" s="186"/>
      <c r="G96" s="186"/>
      <c r="H96" s="186"/>
      <c r="I96" s="186"/>
      <c r="J96" s="187" t="s">
        <v>116</v>
      </c>
      <c r="K96" s="186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8" t="s">
        <v>117</v>
      </c>
      <c r="D98" s="40"/>
      <c r="E98" s="40"/>
      <c r="F98" s="40"/>
      <c r="G98" s="40"/>
      <c r="H98" s="40"/>
      <c r="I98" s="40"/>
      <c r="J98" s="110">
        <f>J121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118</v>
      </c>
    </row>
    <row r="99" s="9" customFormat="1" ht="24.96" customHeight="1">
      <c r="A99" s="9"/>
      <c r="B99" s="189"/>
      <c r="C99" s="190"/>
      <c r="D99" s="191" t="s">
        <v>119</v>
      </c>
      <c r="E99" s="192"/>
      <c r="F99" s="192"/>
      <c r="G99" s="192"/>
      <c r="H99" s="192"/>
      <c r="I99" s="192"/>
      <c r="J99" s="193">
        <f>J122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120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84" t="str">
        <f>E7</f>
        <v>Pomezí u Poličky - Rekonstrukce silnice II/363, výstavba chodníku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1" customFormat="1" ht="12" customHeight="1">
      <c r="B110" s="21"/>
      <c r="C110" s="32" t="s">
        <v>110</v>
      </c>
      <c r="D110" s="22"/>
      <c r="E110" s="22"/>
      <c r="F110" s="22"/>
      <c r="G110" s="22"/>
      <c r="H110" s="22"/>
      <c r="I110" s="22"/>
      <c r="J110" s="22"/>
      <c r="K110" s="22"/>
      <c r="L110" s="20"/>
    </row>
    <row r="111" s="2" customFormat="1" ht="16.5" customHeight="1">
      <c r="A111" s="38"/>
      <c r="B111" s="39"/>
      <c r="C111" s="40"/>
      <c r="D111" s="40"/>
      <c r="E111" s="184" t="s">
        <v>111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112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E11</f>
        <v xml:space="preserve">SO 001 - Všeobecné položky 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F14</f>
        <v xml:space="preserve">Pomezí u Poličky </v>
      </c>
      <c r="G115" s="40"/>
      <c r="H115" s="40"/>
      <c r="I115" s="32" t="s">
        <v>22</v>
      </c>
      <c r="J115" s="79" t="str">
        <f>IF(J14="","",J14)</f>
        <v>4. 10. 2022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40.05" customHeight="1">
      <c r="A117" s="38"/>
      <c r="B117" s="39"/>
      <c r="C117" s="32" t="s">
        <v>24</v>
      </c>
      <c r="D117" s="40"/>
      <c r="E117" s="40"/>
      <c r="F117" s="27" t="str">
        <f>E17</f>
        <v>SÚS Pk + obec Pomezí</v>
      </c>
      <c r="G117" s="40"/>
      <c r="H117" s="40"/>
      <c r="I117" s="32" t="s">
        <v>30</v>
      </c>
      <c r="J117" s="36" t="str">
        <f>E23</f>
        <v xml:space="preserve">JIŘÍ STRÁNSKÝ, projekce dopravních staveb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IF(E20="","",E20)</f>
        <v>Vyplň údaj</v>
      </c>
      <c r="G118" s="40"/>
      <c r="H118" s="40"/>
      <c r="I118" s="32" t="s">
        <v>34</v>
      </c>
      <c r="J118" s="36" t="str">
        <f>E26</f>
        <v>Jiří Stránský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0" customFormat="1" ht="29.28" customHeight="1">
      <c r="A120" s="195"/>
      <c r="B120" s="196"/>
      <c r="C120" s="197" t="s">
        <v>121</v>
      </c>
      <c r="D120" s="198" t="s">
        <v>62</v>
      </c>
      <c r="E120" s="198" t="s">
        <v>58</v>
      </c>
      <c r="F120" s="198" t="s">
        <v>59</v>
      </c>
      <c r="G120" s="198" t="s">
        <v>122</v>
      </c>
      <c r="H120" s="198" t="s">
        <v>123</v>
      </c>
      <c r="I120" s="198" t="s">
        <v>124</v>
      </c>
      <c r="J120" s="198" t="s">
        <v>116</v>
      </c>
      <c r="K120" s="199" t="s">
        <v>125</v>
      </c>
      <c r="L120" s="200"/>
      <c r="M120" s="100" t="s">
        <v>1</v>
      </c>
      <c r="N120" s="101" t="s">
        <v>41</v>
      </c>
      <c r="O120" s="101" t="s">
        <v>126</v>
      </c>
      <c r="P120" s="101" t="s">
        <v>127</v>
      </c>
      <c r="Q120" s="101" t="s">
        <v>128</v>
      </c>
      <c r="R120" s="101" t="s">
        <v>129</v>
      </c>
      <c r="S120" s="101" t="s">
        <v>130</v>
      </c>
      <c r="T120" s="102" t="s">
        <v>131</v>
      </c>
      <c r="U120" s="195"/>
      <c r="V120" s="195"/>
      <c r="W120" s="195"/>
      <c r="X120" s="195"/>
      <c r="Y120" s="195"/>
      <c r="Z120" s="195"/>
      <c r="AA120" s="195"/>
      <c r="AB120" s="195"/>
      <c r="AC120" s="195"/>
      <c r="AD120" s="195"/>
      <c r="AE120" s="195"/>
    </row>
    <row r="121" s="2" customFormat="1" ht="22.8" customHeight="1">
      <c r="A121" s="38"/>
      <c r="B121" s="39"/>
      <c r="C121" s="107" t="s">
        <v>132</v>
      </c>
      <c r="D121" s="40"/>
      <c r="E121" s="40"/>
      <c r="F121" s="40"/>
      <c r="G121" s="40"/>
      <c r="H121" s="40"/>
      <c r="I121" s="40"/>
      <c r="J121" s="201">
        <f>BK121</f>
        <v>0</v>
      </c>
      <c r="K121" s="40"/>
      <c r="L121" s="44"/>
      <c r="M121" s="103"/>
      <c r="N121" s="202"/>
      <c r="O121" s="104"/>
      <c r="P121" s="203">
        <f>P122</f>
        <v>0</v>
      </c>
      <c r="Q121" s="104"/>
      <c r="R121" s="203">
        <f>R122</f>
        <v>0</v>
      </c>
      <c r="S121" s="104"/>
      <c r="T121" s="204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76</v>
      </c>
      <c r="AU121" s="17" t="s">
        <v>118</v>
      </c>
      <c r="BK121" s="205">
        <f>BK122</f>
        <v>0</v>
      </c>
    </row>
    <row r="122" s="11" customFormat="1" ht="25.92" customHeight="1">
      <c r="A122" s="11"/>
      <c r="B122" s="206"/>
      <c r="C122" s="207"/>
      <c r="D122" s="208" t="s">
        <v>76</v>
      </c>
      <c r="E122" s="209" t="s">
        <v>133</v>
      </c>
      <c r="F122" s="209" t="s">
        <v>134</v>
      </c>
      <c r="G122" s="207"/>
      <c r="H122" s="207"/>
      <c r="I122" s="210"/>
      <c r="J122" s="211">
        <f>BK122</f>
        <v>0</v>
      </c>
      <c r="K122" s="207"/>
      <c r="L122" s="212"/>
      <c r="M122" s="213"/>
      <c r="N122" s="214"/>
      <c r="O122" s="214"/>
      <c r="P122" s="215">
        <f>SUM(P123:P164)</f>
        <v>0</v>
      </c>
      <c r="Q122" s="214"/>
      <c r="R122" s="215">
        <f>SUM(R123:R164)</f>
        <v>0</v>
      </c>
      <c r="S122" s="214"/>
      <c r="T122" s="216">
        <f>SUM(T123:T164)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17" t="s">
        <v>135</v>
      </c>
      <c r="AT122" s="218" t="s">
        <v>76</v>
      </c>
      <c r="AU122" s="218" t="s">
        <v>77</v>
      </c>
      <c r="AY122" s="217" t="s">
        <v>136</v>
      </c>
      <c r="BK122" s="219">
        <f>SUM(BK123:BK164)</f>
        <v>0</v>
      </c>
    </row>
    <row r="123" s="2" customFormat="1" ht="16.5" customHeight="1">
      <c r="A123" s="38"/>
      <c r="B123" s="39"/>
      <c r="C123" s="220" t="s">
        <v>84</v>
      </c>
      <c r="D123" s="220" t="s">
        <v>137</v>
      </c>
      <c r="E123" s="221" t="s">
        <v>138</v>
      </c>
      <c r="F123" s="222" t="s">
        <v>139</v>
      </c>
      <c r="G123" s="223" t="s">
        <v>140</v>
      </c>
      <c r="H123" s="224">
        <v>1</v>
      </c>
      <c r="I123" s="225"/>
      <c r="J123" s="226">
        <f>ROUND(I123*H123,2)</f>
        <v>0</v>
      </c>
      <c r="K123" s="222" t="s">
        <v>1</v>
      </c>
      <c r="L123" s="44"/>
      <c r="M123" s="227" t="s">
        <v>1</v>
      </c>
      <c r="N123" s="228" t="s">
        <v>42</v>
      </c>
      <c r="O123" s="91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1" t="s">
        <v>141</v>
      </c>
      <c r="AT123" s="231" t="s">
        <v>137</v>
      </c>
      <c r="AU123" s="231" t="s">
        <v>84</v>
      </c>
      <c r="AY123" s="17" t="s">
        <v>136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7" t="s">
        <v>84</v>
      </c>
      <c r="BK123" s="232">
        <f>ROUND(I123*H123,2)</f>
        <v>0</v>
      </c>
      <c r="BL123" s="17" t="s">
        <v>141</v>
      </c>
      <c r="BM123" s="231" t="s">
        <v>142</v>
      </c>
    </row>
    <row r="124" s="12" customFormat="1">
      <c r="A124" s="12"/>
      <c r="B124" s="233"/>
      <c r="C124" s="234"/>
      <c r="D124" s="235" t="s">
        <v>143</v>
      </c>
      <c r="E124" s="236" t="s">
        <v>1</v>
      </c>
      <c r="F124" s="237" t="s">
        <v>144</v>
      </c>
      <c r="G124" s="234"/>
      <c r="H124" s="238">
        <v>1</v>
      </c>
      <c r="I124" s="239"/>
      <c r="J124" s="234"/>
      <c r="K124" s="234"/>
      <c r="L124" s="240"/>
      <c r="M124" s="241"/>
      <c r="N124" s="242"/>
      <c r="O124" s="242"/>
      <c r="P124" s="242"/>
      <c r="Q124" s="242"/>
      <c r="R124" s="242"/>
      <c r="S124" s="242"/>
      <c r="T124" s="243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244" t="s">
        <v>143</v>
      </c>
      <c r="AU124" s="244" t="s">
        <v>84</v>
      </c>
      <c r="AV124" s="12" t="s">
        <v>86</v>
      </c>
      <c r="AW124" s="12" t="s">
        <v>33</v>
      </c>
      <c r="AX124" s="12" t="s">
        <v>84</v>
      </c>
      <c r="AY124" s="244" t="s">
        <v>136</v>
      </c>
    </row>
    <row r="125" s="2" customFormat="1" ht="16.5" customHeight="1">
      <c r="A125" s="38"/>
      <c r="B125" s="39"/>
      <c r="C125" s="220" t="s">
        <v>86</v>
      </c>
      <c r="D125" s="220" t="s">
        <v>137</v>
      </c>
      <c r="E125" s="221" t="s">
        <v>145</v>
      </c>
      <c r="F125" s="222" t="s">
        <v>146</v>
      </c>
      <c r="G125" s="223" t="s">
        <v>140</v>
      </c>
      <c r="H125" s="224">
        <v>1</v>
      </c>
      <c r="I125" s="225"/>
      <c r="J125" s="226">
        <f>ROUND(I125*H125,2)</f>
        <v>0</v>
      </c>
      <c r="K125" s="222" t="s">
        <v>1</v>
      </c>
      <c r="L125" s="44"/>
      <c r="M125" s="227" t="s">
        <v>1</v>
      </c>
      <c r="N125" s="228" t="s">
        <v>42</v>
      </c>
      <c r="O125" s="91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141</v>
      </c>
      <c r="AT125" s="231" t="s">
        <v>137</v>
      </c>
      <c r="AU125" s="231" t="s">
        <v>84</v>
      </c>
      <c r="AY125" s="17" t="s">
        <v>136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84</v>
      </c>
      <c r="BK125" s="232">
        <f>ROUND(I125*H125,2)</f>
        <v>0</v>
      </c>
      <c r="BL125" s="17" t="s">
        <v>141</v>
      </c>
      <c r="BM125" s="231" t="s">
        <v>147</v>
      </c>
    </row>
    <row r="126" s="12" customFormat="1">
      <c r="A126" s="12"/>
      <c r="B126" s="233"/>
      <c r="C126" s="234"/>
      <c r="D126" s="235" t="s">
        <v>143</v>
      </c>
      <c r="E126" s="236" t="s">
        <v>1</v>
      </c>
      <c r="F126" s="237" t="s">
        <v>148</v>
      </c>
      <c r="G126" s="234"/>
      <c r="H126" s="238">
        <v>1</v>
      </c>
      <c r="I126" s="239"/>
      <c r="J126" s="234"/>
      <c r="K126" s="234"/>
      <c r="L126" s="240"/>
      <c r="M126" s="241"/>
      <c r="N126" s="242"/>
      <c r="O126" s="242"/>
      <c r="P126" s="242"/>
      <c r="Q126" s="242"/>
      <c r="R126" s="242"/>
      <c r="S126" s="242"/>
      <c r="T126" s="243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44" t="s">
        <v>143</v>
      </c>
      <c r="AU126" s="244" t="s">
        <v>84</v>
      </c>
      <c r="AV126" s="12" t="s">
        <v>86</v>
      </c>
      <c r="AW126" s="12" t="s">
        <v>33</v>
      </c>
      <c r="AX126" s="12" t="s">
        <v>84</v>
      </c>
      <c r="AY126" s="244" t="s">
        <v>136</v>
      </c>
    </row>
    <row r="127" s="2" customFormat="1" ht="16.5" customHeight="1">
      <c r="A127" s="38"/>
      <c r="B127" s="39"/>
      <c r="C127" s="220" t="s">
        <v>101</v>
      </c>
      <c r="D127" s="220" t="s">
        <v>137</v>
      </c>
      <c r="E127" s="221" t="s">
        <v>149</v>
      </c>
      <c r="F127" s="222" t="s">
        <v>150</v>
      </c>
      <c r="G127" s="223" t="s">
        <v>151</v>
      </c>
      <c r="H127" s="224">
        <v>1</v>
      </c>
      <c r="I127" s="225"/>
      <c r="J127" s="226">
        <f>ROUND(I127*H127,2)</f>
        <v>0</v>
      </c>
      <c r="K127" s="222" t="s">
        <v>1</v>
      </c>
      <c r="L127" s="44"/>
      <c r="M127" s="227" t="s">
        <v>1</v>
      </c>
      <c r="N127" s="228" t="s">
        <v>42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141</v>
      </c>
      <c r="AT127" s="231" t="s">
        <v>137</v>
      </c>
      <c r="AU127" s="231" t="s">
        <v>84</v>
      </c>
      <c r="AY127" s="17" t="s">
        <v>136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84</v>
      </c>
      <c r="BK127" s="232">
        <f>ROUND(I127*H127,2)</f>
        <v>0</v>
      </c>
      <c r="BL127" s="17" t="s">
        <v>141</v>
      </c>
      <c r="BM127" s="231" t="s">
        <v>152</v>
      </c>
    </row>
    <row r="128" s="12" customFormat="1">
      <c r="A128" s="12"/>
      <c r="B128" s="233"/>
      <c r="C128" s="234"/>
      <c r="D128" s="235" t="s">
        <v>143</v>
      </c>
      <c r="E128" s="236" t="s">
        <v>1</v>
      </c>
      <c r="F128" s="237" t="s">
        <v>153</v>
      </c>
      <c r="G128" s="234"/>
      <c r="H128" s="238">
        <v>1</v>
      </c>
      <c r="I128" s="239"/>
      <c r="J128" s="234"/>
      <c r="K128" s="234"/>
      <c r="L128" s="240"/>
      <c r="M128" s="241"/>
      <c r="N128" s="242"/>
      <c r="O128" s="242"/>
      <c r="P128" s="242"/>
      <c r="Q128" s="242"/>
      <c r="R128" s="242"/>
      <c r="S128" s="242"/>
      <c r="T128" s="243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44" t="s">
        <v>143</v>
      </c>
      <c r="AU128" s="244" t="s">
        <v>84</v>
      </c>
      <c r="AV128" s="12" t="s">
        <v>86</v>
      </c>
      <c r="AW128" s="12" t="s">
        <v>33</v>
      </c>
      <c r="AX128" s="12" t="s">
        <v>84</v>
      </c>
      <c r="AY128" s="244" t="s">
        <v>136</v>
      </c>
    </row>
    <row r="129" s="2" customFormat="1" ht="24.15" customHeight="1">
      <c r="A129" s="38"/>
      <c r="B129" s="39"/>
      <c r="C129" s="220" t="s">
        <v>154</v>
      </c>
      <c r="D129" s="220" t="s">
        <v>137</v>
      </c>
      <c r="E129" s="221" t="s">
        <v>155</v>
      </c>
      <c r="F129" s="222" t="s">
        <v>156</v>
      </c>
      <c r="G129" s="223" t="s">
        <v>140</v>
      </c>
      <c r="H129" s="224">
        <v>1</v>
      </c>
      <c r="I129" s="225"/>
      <c r="J129" s="226">
        <f>ROUND(I129*H129,2)</f>
        <v>0</v>
      </c>
      <c r="K129" s="222" t="s">
        <v>1</v>
      </c>
      <c r="L129" s="44"/>
      <c r="M129" s="227" t="s">
        <v>1</v>
      </c>
      <c r="N129" s="228" t="s">
        <v>42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141</v>
      </c>
      <c r="AT129" s="231" t="s">
        <v>137</v>
      </c>
      <c r="AU129" s="231" t="s">
        <v>84</v>
      </c>
      <c r="AY129" s="17" t="s">
        <v>136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84</v>
      </c>
      <c r="BK129" s="232">
        <f>ROUND(I129*H129,2)</f>
        <v>0</v>
      </c>
      <c r="BL129" s="17" t="s">
        <v>141</v>
      </c>
      <c r="BM129" s="231" t="s">
        <v>157</v>
      </c>
    </row>
    <row r="130" s="12" customFormat="1">
      <c r="A130" s="12"/>
      <c r="B130" s="233"/>
      <c r="C130" s="234"/>
      <c r="D130" s="235" t="s">
        <v>143</v>
      </c>
      <c r="E130" s="236" t="s">
        <v>1</v>
      </c>
      <c r="F130" s="237" t="s">
        <v>158</v>
      </c>
      <c r="G130" s="234"/>
      <c r="H130" s="238">
        <v>1</v>
      </c>
      <c r="I130" s="239"/>
      <c r="J130" s="234"/>
      <c r="K130" s="234"/>
      <c r="L130" s="240"/>
      <c r="M130" s="241"/>
      <c r="N130" s="242"/>
      <c r="O130" s="242"/>
      <c r="P130" s="242"/>
      <c r="Q130" s="242"/>
      <c r="R130" s="242"/>
      <c r="S130" s="242"/>
      <c r="T130" s="243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44" t="s">
        <v>143</v>
      </c>
      <c r="AU130" s="244" t="s">
        <v>84</v>
      </c>
      <c r="AV130" s="12" t="s">
        <v>86</v>
      </c>
      <c r="AW130" s="12" t="s">
        <v>33</v>
      </c>
      <c r="AX130" s="12" t="s">
        <v>84</v>
      </c>
      <c r="AY130" s="244" t="s">
        <v>136</v>
      </c>
    </row>
    <row r="131" s="2" customFormat="1" ht="16.5" customHeight="1">
      <c r="A131" s="38"/>
      <c r="B131" s="39"/>
      <c r="C131" s="220" t="s">
        <v>135</v>
      </c>
      <c r="D131" s="220" t="s">
        <v>137</v>
      </c>
      <c r="E131" s="221" t="s">
        <v>159</v>
      </c>
      <c r="F131" s="222" t="s">
        <v>160</v>
      </c>
      <c r="G131" s="223" t="s">
        <v>151</v>
      </c>
      <c r="H131" s="224">
        <v>93</v>
      </c>
      <c r="I131" s="225"/>
      <c r="J131" s="226">
        <f>ROUND(I131*H131,2)</f>
        <v>0</v>
      </c>
      <c r="K131" s="222" t="s">
        <v>1</v>
      </c>
      <c r="L131" s="44"/>
      <c r="M131" s="227" t="s">
        <v>1</v>
      </c>
      <c r="N131" s="228" t="s">
        <v>42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141</v>
      </c>
      <c r="AT131" s="231" t="s">
        <v>137</v>
      </c>
      <c r="AU131" s="231" t="s">
        <v>84</v>
      </c>
      <c r="AY131" s="17" t="s">
        <v>136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84</v>
      </c>
      <c r="BK131" s="232">
        <f>ROUND(I131*H131,2)</f>
        <v>0</v>
      </c>
      <c r="BL131" s="17" t="s">
        <v>141</v>
      </c>
      <c r="BM131" s="231" t="s">
        <v>161</v>
      </c>
    </row>
    <row r="132" s="12" customFormat="1">
      <c r="A132" s="12"/>
      <c r="B132" s="233"/>
      <c r="C132" s="234"/>
      <c r="D132" s="235" t="s">
        <v>143</v>
      </c>
      <c r="E132" s="236" t="s">
        <v>1</v>
      </c>
      <c r="F132" s="237" t="s">
        <v>162</v>
      </c>
      <c r="G132" s="234"/>
      <c r="H132" s="238">
        <v>1</v>
      </c>
      <c r="I132" s="239"/>
      <c r="J132" s="234"/>
      <c r="K132" s="234"/>
      <c r="L132" s="240"/>
      <c r="M132" s="241"/>
      <c r="N132" s="242"/>
      <c r="O132" s="242"/>
      <c r="P132" s="242"/>
      <c r="Q132" s="242"/>
      <c r="R132" s="242"/>
      <c r="S132" s="242"/>
      <c r="T132" s="243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44" t="s">
        <v>143</v>
      </c>
      <c r="AU132" s="244" t="s">
        <v>84</v>
      </c>
      <c r="AV132" s="12" t="s">
        <v>86</v>
      </c>
      <c r="AW132" s="12" t="s">
        <v>33</v>
      </c>
      <c r="AX132" s="12" t="s">
        <v>77</v>
      </c>
      <c r="AY132" s="244" t="s">
        <v>136</v>
      </c>
    </row>
    <row r="133" s="12" customFormat="1">
      <c r="A133" s="12"/>
      <c r="B133" s="233"/>
      <c r="C133" s="234"/>
      <c r="D133" s="235" t="s">
        <v>143</v>
      </c>
      <c r="E133" s="236" t="s">
        <v>1</v>
      </c>
      <c r="F133" s="237" t="s">
        <v>163</v>
      </c>
      <c r="G133" s="234"/>
      <c r="H133" s="238">
        <v>93</v>
      </c>
      <c r="I133" s="239"/>
      <c r="J133" s="234"/>
      <c r="K133" s="234"/>
      <c r="L133" s="240"/>
      <c r="M133" s="241"/>
      <c r="N133" s="242"/>
      <c r="O133" s="242"/>
      <c r="P133" s="242"/>
      <c r="Q133" s="242"/>
      <c r="R133" s="242"/>
      <c r="S133" s="242"/>
      <c r="T133" s="243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44" t="s">
        <v>143</v>
      </c>
      <c r="AU133" s="244" t="s">
        <v>84</v>
      </c>
      <c r="AV133" s="12" t="s">
        <v>86</v>
      </c>
      <c r="AW133" s="12" t="s">
        <v>33</v>
      </c>
      <c r="AX133" s="12" t="s">
        <v>84</v>
      </c>
      <c r="AY133" s="244" t="s">
        <v>136</v>
      </c>
    </row>
    <row r="134" s="2" customFormat="1" ht="16.5" customHeight="1">
      <c r="A134" s="38"/>
      <c r="B134" s="39"/>
      <c r="C134" s="220" t="s">
        <v>164</v>
      </c>
      <c r="D134" s="220" t="s">
        <v>137</v>
      </c>
      <c r="E134" s="221" t="s">
        <v>165</v>
      </c>
      <c r="F134" s="222" t="s">
        <v>166</v>
      </c>
      <c r="G134" s="223" t="s">
        <v>140</v>
      </c>
      <c r="H134" s="224">
        <v>1</v>
      </c>
      <c r="I134" s="225"/>
      <c r="J134" s="226">
        <f>ROUND(I134*H134,2)</f>
        <v>0</v>
      </c>
      <c r="K134" s="222" t="s">
        <v>167</v>
      </c>
      <c r="L134" s="44"/>
      <c r="M134" s="227" t="s">
        <v>1</v>
      </c>
      <c r="N134" s="228" t="s">
        <v>42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141</v>
      </c>
      <c r="AT134" s="231" t="s">
        <v>137</v>
      </c>
      <c r="AU134" s="231" t="s">
        <v>84</v>
      </c>
      <c r="AY134" s="17" t="s">
        <v>136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84</v>
      </c>
      <c r="BK134" s="232">
        <f>ROUND(I134*H134,2)</f>
        <v>0</v>
      </c>
      <c r="BL134" s="17" t="s">
        <v>141</v>
      </c>
      <c r="BM134" s="231" t="s">
        <v>168</v>
      </c>
    </row>
    <row r="135" s="12" customFormat="1">
      <c r="A135" s="12"/>
      <c r="B135" s="233"/>
      <c r="C135" s="234"/>
      <c r="D135" s="235" t="s">
        <v>143</v>
      </c>
      <c r="E135" s="236" t="s">
        <v>1</v>
      </c>
      <c r="F135" s="237" t="s">
        <v>169</v>
      </c>
      <c r="G135" s="234"/>
      <c r="H135" s="238">
        <v>1</v>
      </c>
      <c r="I135" s="239"/>
      <c r="J135" s="234"/>
      <c r="K135" s="234"/>
      <c r="L135" s="240"/>
      <c r="M135" s="241"/>
      <c r="N135" s="242"/>
      <c r="O135" s="242"/>
      <c r="P135" s="242"/>
      <c r="Q135" s="242"/>
      <c r="R135" s="242"/>
      <c r="S135" s="242"/>
      <c r="T135" s="243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44" t="s">
        <v>143</v>
      </c>
      <c r="AU135" s="244" t="s">
        <v>84</v>
      </c>
      <c r="AV135" s="12" t="s">
        <v>86</v>
      </c>
      <c r="AW135" s="12" t="s">
        <v>33</v>
      </c>
      <c r="AX135" s="12" t="s">
        <v>84</v>
      </c>
      <c r="AY135" s="244" t="s">
        <v>136</v>
      </c>
    </row>
    <row r="136" s="2" customFormat="1" ht="16.5" customHeight="1">
      <c r="A136" s="38"/>
      <c r="B136" s="39"/>
      <c r="C136" s="220" t="s">
        <v>170</v>
      </c>
      <c r="D136" s="220" t="s">
        <v>137</v>
      </c>
      <c r="E136" s="221" t="s">
        <v>171</v>
      </c>
      <c r="F136" s="222" t="s">
        <v>172</v>
      </c>
      <c r="G136" s="223" t="s">
        <v>140</v>
      </c>
      <c r="H136" s="224">
        <v>1</v>
      </c>
      <c r="I136" s="225"/>
      <c r="J136" s="226">
        <f>ROUND(I136*H136,2)</f>
        <v>0</v>
      </c>
      <c r="K136" s="222" t="s">
        <v>1</v>
      </c>
      <c r="L136" s="44"/>
      <c r="M136" s="227" t="s">
        <v>1</v>
      </c>
      <c r="N136" s="228" t="s">
        <v>42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141</v>
      </c>
      <c r="AT136" s="231" t="s">
        <v>137</v>
      </c>
      <c r="AU136" s="231" t="s">
        <v>84</v>
      </c>
      <c r="AY136" s="17" t="s">
        <v>136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84</v>
      </c>
      <c r="BK136" s="232">
        <f>ROUND(I136*H136,2)</f>
        <v>0</v>
      </c>
      <c r="BL136" s="17" t="s">
        <v>141</v>
      </c>
      <c r="BM136" s="231" t="s">
        <v>173</v>
      </c>
    </row>
    <row r="137" s="13" customFormat="1">
      <c r="A137" s="13"/>
      <c r="B137" s="245"/>
      <c r="C137" s="246"/>
      <c r="D137" s="235" t="s">
        <v>143</v>
      </c>
      <c r="E137" s="247" t="s">
        <v>1</v>
      </c>
      <c r="F137" s="248" t="s">
        <v>174</v>
      </c>
      <c r="G137" s="246"/>
      <c r="H137" s="247" t="s">
        <v>1</v>
      </c>
      <c r="I137" s="249"/>
      <c r="J137" s="246"/>
      <c r="K137" s="246"/>
      <c r="L137" s="250"/>
      <c r="M137" s="251"/>
      <c r="N137" s="252"/>
      <c r="O137" s="252"/>
      <c r="P137" s="252"/>
      <c r="Q137" s="252"/>
      <c r="R137" s="252"/>
      <c r="S137" s="252"/>
      <c r="T137" s="25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4" t="s">
        <v>143</v>
      </c>
      <c r="AU137" s="254" t="s">
        <v>84</v>
      </c>
      <c r="AV137" s="13" t="s">
        <v>84</v>
      </c>
      <c r="AW137" s="13" t="s">
        <v>33</v>
      </c>
      <c r="AX137" s="13" t="s">
        <v>77</v>
      </c>
      <c r="AY137" s="254" t="s">
        <v>136</v>
      </c>
    </row>
    <row r="138" s="12" customFormat="1">
      <c r="A138" s="12"/>
      <c r="B138" s="233"/>
      <c r="C138" s="234"/>
      <c r="D138" s="235" t="s">
        <v>143</v>
      </c>
      <c r="E138" s="236" t="s">
        <v>1</v>
      </c>
      <c r="F138" s="237" t="s">
        <v>84</v>
      </c>
      <c r="G138" s="234"/>
      <c r="H138" s="238">
        <v>1</v>
      </c>
      <c r="I138" s="239"/>
      <c r="J138" s="234"/>
      <c r="K138" s="234"/>
      <c r="L138" s="240"/>
      <c r="M138" s="241"/>
      <c r="N138" s="242"/>
      <c r="O138" s="242"/>
      <c r="P138" s="242"/>
      <c r="Q138" s="242"/>
      <c r="R138" s="242"/>
      <c r="S138" s="242"/>
      <c r="T138" s="243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44" t="s">
        <v>143</v>
      </c>
      <c r="AU138" s="244" t="s">
        <v>84</v>
      </c>
      <c r="AV138" s="12" t="s">
        <v>86</v>
      </c>
      <c r="AW138" s="12" t="s">
        <v>33</v>
      </c>
      <c r="AX138" s="12" t="s">
        <v>84</v>
      </c>
      <c r="AY138" s="244" t="s">
        <v>136</v>
      </c>
    </row>
    <row r="139" s="2" customFormat="1" ht="16.5" customHeight="1">
      <c r="A139" s="38"/>
      <c r="B139" s="39"/>
      <c r="C139" s="220" t="s">
        <v>175</v>
      </c>
      <c r="D139" s="220" t="s">
        <v>137</v>
      </c>
      <c r="E139" s="221" t="s">
        <v>176</v>
      </c>
      <c r="F139" s="222" t="s">
        <v>177</v>
      </c>
      <c r="G139" s="223" t="s">
        <v>140</v>
      </c>
      <c r="H139" s="224">
        <v>1</v>
      </c>
      <c r="I139" s="225"/>
      <c r="J139" s="226">
        <f>ROUND(I139*H139,2)</f>
        <v>0</v>
      </c>
      <c r="K139" s="222" t="s">
        <v>1</v>
      </c>
      <c r="L139" s="44"/>
      <c r="M139" s="227" t="s">
        <v>1</v>
      </c>
      <c r="N139" s="228" t="s">
        <v>42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141</v>
      </c>
      <c r="AT139" s="231" t="s">
        <v>137</v>
      </c>
      <c r="AU139" s="231" t="s">
        <v>84</v>
      </c>
      <c r="AY139" s="17" t="s">
        <v>136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84</v>
      </c>
      <c r="BK139" s="232">
        <f>ROUND(I139*H139,2)</f>
        <v>0</v>
      </c>
      <c r="BL139" s="17" t="s">
        <v>141</v>
      </c>
      <c r="BM139" s="231" t="s">
        <v>178</v>
      </c>
    </row>
    <row r="140" s="13" customFormat="1">
      <c r="A140" s="13"/>
      <c r="B140" s="245"/>
      <c r="C140" s="246"/>
      <c r="D140" s="235" t="s">
        <v>143</v>
      </c>
      <c r="E140" s="247" t="s">
        <v>1</v>
      </c>
      <c r="F140" s="248" t="s">
        <v>179</v>
      </c>
      <c r="G140" s="246"/>
      <c r="H140" s="247" t="s">
        <v>1</v>
      </c>
      <c r="I140" s="249"/>
      <c r="J140" s="246"/>
      <c r="K140" s="246"/>
      <c r="L140" s="250"/>
      <c r="M140" s="251"/>
      <c r="N140" s="252"/>
      <c r="O140" s="252"/>
      <c r="P140" s="252"/>
      <c r="Q140" s="252"/>
      <c r="R140" s="252"/>
      <c r="S140" s="252"/>
      <c r="T140" s="25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4" t="s">
        <v>143</v>
      </c>
      <c r="AU140" s="254" t="s">
        <v>84</v>
      </c>
      <c r="AV140" s="13" t="s">
        <v>84</v>
      </c>
      <c r="AW140" s="13" t="s">
        <v>33</v>
      </c>
      <c r="AX140" s="13" t="s">
        <v>77</v>
      </c>
      <c r="AY140" s="254" t="s">
        <v>136</v>
      </c>
    </row>
    <row r="141" s="13" customFormat="1">
      <c r="A141" s="13"/>
      <c r="B141" s="245"/>
      <c r="C141" s="246"/>
      <c r="D141" s="235" t="s">
        <v>143</v>
      </c>
      <c r="E141" s="247" t="s">
        <v>1</v>
      </c>
      <c r="F141" s="248" t="s">
        <v>180</v>
      </c>
      <c r="G141" s="246"/>
      <c r="H141" s="247" t="s">
        <v>1</v>
      </c>
      <c r="I141" s="249"/>
      <c r="J141" s="246"/>
      <c r="K141" s="246"/>
      <c r="L141" s="250"/>
      <c r="M141" s="251"/>
      <c r="N141" s="252"/>
      <c r="O141" s="252"/>
      <c r="P141" s="252"/>
      <c r="Q141" s="252"/>
      <c r="R141" s="252"/>
      <c r="S141" s="252"/>
      <c r="T141" s="25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4" t="s">
        <v>143</v>
      </c>
      <c r="AU141" s="254" t="s">
        <v>84</v>
      </c>
      <c r="AV141" s="13" t="s">
        <v>84</v>
      </c>
      <c r="AW141" s="13" t="s">
        <v>33</v>
      </c>
      <c r="AX141" s="13" t="s">
        <v>77</v>
      </c>
      <c r="AY141" s="254" t="s">
        <v>136</v>
      </c>
    </row>
    <row r="142" s="12" customFormat="1">
      <c r="A142" s="12"/>
      <c r="B142" s="233"/>
      <c r="C142" s="234"/>
      <c r="D142" s="235" t="s">
        <v>143</v>
      </c>
      <c r="E142" s="236" t="s">
        <v>1</v>
      </c>
      <c r="F142" s="237" t="s">
        <v>84</v>
      </c>
      <c r="G142" s="234"/>
      <c r="H142" s="238">
        <v>1</v>
      </c>
      <c r="I142" s="239"/>
      <c r="J142" s="234"/>
      <c r="K142" s="234"/>
      <c r="L142" s="240"/>
      <c r="M142" s="241"/>
      <c r="N142" s="242"/>
      <c r="O142" s="242"/>
      <c r="P142" s="242"/>
      <c r="Q142" s="242"/>
      <c r="R142" s="242"/>
      <c r="S142" s="242"/>
      <c r="T142" s="243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44" t="s">
        <v>143</v>
      </c>
      <c r="AU142" s="244" t="s">
        <v>84</v>
      </c>
      <c r="AV142" s="12" t="s">
        <v>86</v>
      </c>
      <c r="AW142" s="12" t="s">
        <v>33</v>
      </c>
      <c r="AX142" s="12" t="s">
        <v>84</v>
      </c>
      <c r="AY142" s="244" t="s">
        <v>136</v>
      </c>
    </row>
    <row r="143" s="2" customFormat="1" ht="16.5" customHeight="1">
      <c r="A143" s="38"/>
      <c r="B143" s="39"/>
      <c r="C143" s="220" t="s">
        <v>181</v>
      </c>
      <c r="D143" s="220" t="s">
        <v>137</v>
      </c>
      <c r="E143" s="221" t="s">
        <v>182</v>
      </c>
      <c r="F143" s="222" t="s">
        <v>183</v>
      </c>
      <c r="G143" s="223" t="s">
        <v>184</v>
      </c>
      <c r="H143" s="224">
        <v>2</v>
      </c>
      <c r="I143" s="225"/>
      <c r="J143" s="226">
        <f>ROUND(I143*H143,2)</f>
        <v>0</v>
      </c>
      <c r="K143" s="222" t="s">
        <v>1</v>
      </c>
      <c r="L143" s="44"/>
      <c r="M143" s="227" t="s">
        <v>1</v>
      </c>
      <c r="N143" s="228" t="s">
        <v>42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141</v>
      </c>
      <c r="AT143" s="231" t="s">
        <v>137</v>
      </c>
      <c r="AU143" s="231" t="s">
        <v>84</v>
      </c>
      <c r="AY143" s="17" t="s">
        <v>136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84</v>
      </c>
      <c r="BK143" s="232">
        <f>ROUND(I143*H143,2)</f>
        <v>0</v>
      </c>
      <c r="BL143" s="17" t="s">
        <v>141</v>
      </c>
      <c r="BM143" s="231" t="s">
        <v>185</v>
      </c>
    </row>
    <row r="144" s="13" customFormat="1">
      <c r="A144" s="13"/>
      <c r="B144" s="245"/>
      <c r="C144" s="246"/>
      <c r="D144" s="235" t="s">
        <v>143</v>
      </c>
      <c r="E144" s="247" t="s">
        <v>1</v>
      </c>
      <c r="F144" s="248" t="s">
        <v>186</v>
      </c>
      <c r="G144" s="246"/>
      <c r="H144" s="247" t="s">
        <v>1</v>
      </c>
      <c r="I144" s="249"/>
      <c r="J144" s="246"/>
      <c r="K144" s="246"/>
      <c r="L144" s="250"/>
      <c r="M144" s="251"/>
      <c r="N144" s="252"/>
      <c r="O144" s="252"/>
      <c r="P144" s="252"/>
      <c r="Q144" s="252"/>
      <c r="R144" s="252"/>
      <c r="S144" s="252"/>
      <c r="T144" s="25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4" t="s">
        <v>143</v>
      </c>
      <c r="AU144" s="254" t="s">
        <v>84</v>
      </c>
      <c r="AV144" s="13" t="s">
        <v>84</v>
      </c>
      <c r="AW144" s="13" t="s">
        <v>33</v>
      </c>
      <c r="AX144" s="13" t="s">
        <v>77</v>
      </c>
      <c r="AY144" s="254" t="s">
        <v>136</v>
      </c>
    </row>
    <row r="145" s="13" customFormat="1">
      <c r="A145" s="13"/>
      <c r="B145" s="245"/>
      <c r="C145" s="246"/>
      <c r="D145" s="235" t="s">
        <v>143</v>
      </c>
      <c r="E145" s="247" t="s">
        <v>1</v>
      </c>
      <c r="F145" s="248" t="s">
        <v>187</v>
      </c>
      <c r="G145" s="246"/>
      <c r="H145" s="247" t="s">
        <v>1</v>
      </c>
      <c r="I145" s="249"/>
      <c r="J145" s="246"/>
      <c r="K145" s="246"/>
      <c r="L145" s="250"/>
      <c r="M145" s="251"/>
      <c r="N145" s="252"/>
      <c r="O145" s="252"/>
      <c r="P145" s="252"/>
      <c r="Q145" s="252"/>
      <c r="R145" s="252"/>
      <c r="S145" s="252"/>
      <c r="T145" s="25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4" t="s">
        <v>143</v>
      </c>
      <c r="AU145" s="254" t="s">
        <v>84</v>
      </c>
      <c r="AV145" s="13" t="s">
        <v>84</v>
      </c>
      <c r="AW145" s="13" t="s">
        <v>33</v>
      </c>
      <c r="AX145" s="13" t="s">
        <v>77</v>
      </c>
      <c r="AY145" s="254" t="s">
        <v>136</v>
      </c>
    </row>
    <row r="146" s="13" customFormat="1">
      <c r="A146" s="13"/>
      <c r="B146" s="245"/>
      <c r="C146" s="246"/>
      <c r="D146" s="235" t="s">
        <v>143</v>
      </c>
      <c r="E146" s="247" t="s">
        <v>1</v>
      </c>
      <c r="F146" s="248" t="s">
        <v>188</v>
      </c>
      <c r="G146" s="246"/>
      <c r="H146" s="247" t="s">
        <v>1</v>
      </c>
      <c r="I146" s="249"/>
      <c r="J146" s="246"/>
      <c r="K146" s="246"/>
      <c r="L146" s="250"/>
      <c r="M146" s="251"/>
      <c r="N146" s="252"/>
      <c r="O146" s="252"/>
      <c r="P146" s="252"/>
      <c r="Q146" s="252"/>
      <c r="R146" s="252"/>
      <c r="S146" s="252"/>
      <c r="T146" s="25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4" t="s">
        <v>143</v>
      </c>
      <c r="AU146" s="254" t="s">
        <v>84</v>
      </c>
      <c r="AV146" s="13" t="s">
        <v>84</v>
      </c>
      <c r="AW146" s="13" t="s">
        <v>33</v>
      </c>
      <c r="AX146" s="13" t="s">
        <v>77</v>
      </c>
      <c r="AY146" s="254" t="s">
        <v>136</v>
      </c>
    </row>
    <row r="147" s="12" customFormat="1">
      <c r="A147" s="12"/>
      <c r="B147" s="233"/>
      <c r="C147" s="234"/>
      <c r="D147" s="235" t="s">
        <v>143</v>
      </c>
      <c r="E147" s="236" t="s">
        <v>1</v>
      </c>
      <c r="F147" s="237" t="s">
        <v>86</v>
      </c>
      <c r="G147" s="234"/>
      <c r="H147" s="238">
        <v>2</v>
      </c>
      <c r="I147" s="239"/>
      <c r="J147" s="234"/>
      <c r="K147" s="234"/>
      <c r="L147" s="240"/>
      <c r="M147" s="241"/>
      <c r="N147" s="242"/>
      <c r="O147" s="242"/>
      <c r="P147" s="242"/>
      <c r="Q147" s="242"/>
      <c r="R147" s="242"/>
      <c r="S147" s="242"/>
      <c r="T147" s="243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44" t="s">
        <v>143</v>
      </c>
      <c r="AU147" s="244" t="s">
        <v>84</v>
      </c>
      <c r="AV147" s="12" t="s">
        <v>86</v>
      </c>
      <c r="AW147" s="12" t="s">
        <v>33</v>
      </c>
      <c r="AX147" s="12" t="s">
        <v>84</v>
      </c>
      <c r="AY147" s="244" t="s">
        <v>136</v>
      </c>
    </row>
    <row r="148" s="2" customFormat="1" ht="16.5" customHeight="1">
      <c r="A148" s="38"/>
      <c r="B148" s="39"/>
      <c r="C148" s="220" t="s">
        <v>189</v>
      </c>
      <c r="D148" s="220" t="s">
        <v>137</v>
      </c>
      <c r="E148" s="221" t="s">
        <v>190</v>
      </c>
      <c r="F148" s="222" t="s">
        <v>191</v>
      </c>
      <c r="G148" s="223" t="s">
        <v>184</v>
      </c>
      <c r="H148" s="224">
        <v>1</v>
      </c>
      <c r="I148" s="225"/>
      <c r="J148" s="226">
        <f>ROUND(I148*H148,2)</f>
        <v>0</v>
      </c>
      <c r="K148" s="222" t="s">
        <v>1</v>
      </c>
      <c r="L148" s="44"/>
      <c r="M148" s="227" t="s">
        <v>1</v>
      </c>
      <c r="N148" s="228" t="s">
        <v>42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141</v>
      </c>
      <c r="AT148" s="231" t="s">
        <v>137</v>
      </c>
      <c r="AU148" s="231" t="s">
        <v>84</v>
      </c>
      <c r="AY148" s="17" t="s">
        <v>136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84</v>
      </c>
      <c r="BK148" s="232">
        <f>ROUND(I148*H148,2)</f>
        <v>0</v>
      </c>
      <c r="BL148" s="17" t="s">
        <v>141</v>
      </c>
      <c r="BM148" s="231" t="s">
        <v>192</v>
      </c>
    </row>
    <row r="149" s="13" customFormat="1">
      <c r="A149" s="13"/>
      <c r="B149" s="245"/>
      <c r="C149" s="246"/>
      <c r="D149" s="235" t="s">
        <v>143</v>
      </c>
      <c r="E149" s="247" t="s">
        <v>1</v>
      </c>
      <c r="F149" s="248" t="s">
        <v>193</v>
      </c>
      <c r="G149" s="246"/>
      <c r="H149" s="247" t="s">
        <v>1</v>
      </c>
      <c r="I149" s="249"/>
      <c r="J149" s="246"/>
      <c r="K149" s="246"/>
      <c r="L149" s="250"/>
      <c r="M149" s="251"/>
      <c r="N149" s="252"/>
      <c r="O149" s="252"/>
      <c r="P149" s="252"/>
      <c r="Q149" s="252"/>
      <c r="R149" s="252"/>
      <c r="S149" s="252"/>
      <c r="T149" s="25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4" t="s">
        <v>143</v>
      </c>
      <c r="AU149" s="254" t="s">
        <v>84</v>
      </c>
      <c r="AV149" s="13" t="s">
        <v>84</v>
      </c>
      <c r="AW149" s="13" t="s">
        <v>33</v>
      </c>
      <c r="AX149" s="13" t="s">
        <v>77</v>
      </c>
      <c r="AY149" s="254" t="s">
        <v>136</v>
      </c>
    </row>
    <row r="150" s="13" customFormat="1">
      <c r="A150" s="13"/>
      <c r="B150" s="245"/>
      <c r="C150" s="246"/>
      <c r="D150" s="235" t="s">
        <v>143</v>
      </c>
      <c r="E150" s="247" t="s">
        <v>1</v>
      </c>
      <c r="F150" s="248" t="s">
        <v>194</v>
      </c>
      <c r="G150" s="246"/>
      <c r="H150" s="247" t="s">
        <v>1</v>
      </c>
      <c r="I150" s="249"/>
      <c r="J150" s="246"/>
      <c r="K150" s="246"/>
      <c r="L150" s="250"/>
      <c r="M150" s="251"/>
      <c r="N150" s="252"/>
      <c r="O150" s="252"/>
      <c r="P150" s="252"/>
      <c r="Q150" s="252"/>
      <c r="R150" s="252"/>
      <c r="S150" s="252"/>
      <c r="T150" s="25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4" t="s">
        <v>143</v>
      </c>
      <c r="AU150" s="254" t="s">
        <v>84</v>
      </c>
      <c r="AV150" s="13" t="s">
        <v>84</v>
      </c>
      <c r="AW150" s="13" t="s">
        <v>33</v>
      </c>
      <c r="AX150" s="13" t="s">
        <v>77</v>
      </c>
      <c r="AY150" s="254" t="s">
        <v>136</v>
      </c>
    </row>
    <row r="151" s="13" customFormat="1">
      <c r="A151" s="13"/>
      <c r="B151" s="245"/>
      <c r="C151" s="246"/>
      <c r="D151" s="235" t="s">
        <v>143</v>
      </c>
      <c r="E151" s="247" t="s">
        <v>1</v>
      </c>
      <c r="F151" s="248" t="s">
        <v>195</v>
      </c>
      <c r="G151" s="246"/>
      <c r="H151" s="247" t="s">
        <v>1</v>
      </c>
      <c r="I151" s="249"/>
      <c r="J151" s="246"/>
      <c r="K151" s="246"/>
      <c r="L151" s="250"/>
      <c r="M151" s="251"/>
      <c r="N151" s="252"/>
      <c r="O151" s="252"/>
      <c r="P151" s="252"/>
      <c r="Q151" s="252"/>
      <c r="R151" s="252"/>
      <c r="S151" s="252"/>
      <c r="T151" s="25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4" t="s">
        <v>143</v>
      </c>
      <c r="AU151" s="254" t="s">
        <v>84</v>
      </c>
      <c r="AV151" s="13" t="s">
        <v>84</v>
      </c>
      <c r="AW151" s="13" t="s">
        <v>33</v>
      </c>
      <c r="AX151" s="13" t="s">
        <v>77</v>
      </c>
      <c r="AY151" s="254" t="s">
        <v>136</v>
      </c>
    </row>
    <row r="152" s="12" customFormat="1">
      <c r="A152" s="12"/>
      <c r="B152" s="233"/>
      <c r="C152" s="234"/>
      <c r="D152" s="235" t="s">
        <v>143</v>
      </c>
      <c r="E152" s="236" t="s">
        <v>1</v>
      </c>
      <c r="F152" s="237" t="s">
        <v>84</v>
      </c>
      <c r="G152" s="234"/>
      <c r="H152" s="238">
        <v>1</v>
      </c>
      <c r="I152" s="239"/>
      <c r="J152" s="234"/>
      <c r="K152" s="234"/>
      <c r="L152" s="240"/>
      <c r="M152" s="241"/>
      <c r="N152" s="242"/>
      <c r="O152" s="242"/>
      <c r="P152" s="242"/>
      <c r="Q152" s="242"/>
      <c r="R152" s="242"/>
      <c r="S152" s="242"/>
      <c r="T152" s="243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44" t="s">
        <v>143</v>
      </c>
      <c r="AU152" s="244" t="s">
        <v>84</v>
      </c>
      <c r="AV152" s="12" t="s">
        <v>86</v>
      </c>
      <c r="AW152" s="12" t="s">
        <v>33</v>
      </c>
      <c r="AX152" s="12" t="s">
        <v>84</v>
      </c>
      <c r="AY152" s="244" t="s">
        <v>136</v>
      </c>
    </row>
    <row r="153" s="2" customFormat="1" ht="16.5" customHeight="1">
      <c r="A153" s="38"/>
      <c r="B153" s="39"/>
      <c r="C153" s="220" t="s">
        <v>196</v>
      </c>
      <c r="D153" s="220" t="s">
        <v>137</v>
      </c>
      <c r="E153" s="221" t="s">
        <v>197</v>
      </c>
      <c r="F153" s="222" t="s">
        <v>198</v>
      </c>
      <c r="G153" s="223" t="s">
        <v>184</v>
      </c>
      <c r="H153" s="224">
        <v>45</v>
      </c>
      <c r="I153" s="225"/>
      <c r="J153" s="226">
        <f>ROUND(I153*H153,2)</f>
        <v>0</v>
      </c>
      <c r="K153" s="222" t="s">
        <v>1</v>
      </c>
      <c r="L153" s="44"/>
      <c r="M153" s="227" t="s">
        <v>1</v>
      </c>
      <c r="N153" s="228" t="s">
        <v>42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141</v>
      </c>
      <c r="AT153" s="231" t="s">
        <v>137</v>
      </c>
      <c r="AU153" s="231" t="s">
        <v>84</v>
      </c>
      <c r="AY153" s="17" t="s">
        <v>136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84</v>
      </c>
      <c r="BK153" s="232">
        <f>ROUND(I153*H153,2)</f>
        <v>0</v>
      </c>
      <c r="BL153" s="17" t="s">
        <v>141</v>
      </c>
      <c r="BM153" s="231" t="s">
        <v>199</v>
      </c>
    </row>
    <row r="154" s="13" customFormat="1">
      <c r="A154" s="13"/>
      <c r="B154" s="245"/>
      <c r="C154" s="246"/>
      <c r="D154" s="235" t="s">
        <v>143</v>
      </c>
      <c r="E154" s="247" t="s">
        <v>1</v>
      </c>
      <c r="F154" s="248" t="s">
        <v>200</v>
      </c>
      <c r="G154" s="246"/>
      <c r="H154" s="247" t="s">
        <v>1</v>
      </c>
      <c r="I154" s="249"/>
      <c r="J154" s="246"/>
      <c r="K154" s="246"/>
      <c r="L154" s="250"/>
      <c r="M154" s="251"/>
      <c r="N154" s="252"/>
      <c r="O154" s="252"/>
      <c r="P154" s="252"/>
      <c r="Q154" s="252"/>
      <c r="R154" s="252"/>
      <c r="S154" s="252"/>
      <c r="T154" s="25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4" t="s">
        <v>143</v>
      </c>
      <c r="AU154" s="254" t="s">
        <v>84</v>
      </c>
      <c r="AV154" s="13" t="s">
        <v>84</v>
      </c>
      <c r="AW154" s="13" t="s">
        <v>33</v>
      </c>
      <c r="AX154" s="13" t="s">
        <v>77</v>
      </c>
      <c r="AY154" s="254" t="s">
        <v>136</v>
      </c>
    </row>
    <row r="155" s="12" customFormat="1">
      <c r="A155" s="12"/>
      <c r="B155" s="233"/>
      <c r="C155" s="234"/>
      <c r="D155" s="235" t="s">
        <v>143</v>
      </c>
      <c r="E155" s="236" t="s">
        <v>1</v>
      </c>
      <c r="F155" s="237" t="s">
        <v>201</v>
      </c>
      <c r="G155" s="234"/>
      <c r="H155" s="238">
        <v>45</v>
      </c>
      <c r="I155" s="239"/>
      <c r="J155" s="234"/>
      <c r="K155" s="234"/>
      <c r="L155" s="240"/>
      <c r="M155" s="241"/>
      <c r="N155" s="242"/>
      <c r="O155" s="242"/>
      <c r="P155" s="242"/>
      <c r="Q155" s="242"/>
      <c r="R155" s="242"/>
      <c r="S155" s="242"/>
      <c r="T155" s="243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44" t="s">
        <v>143</v>
      </c>
      <c r="AU155" s="244" t="s">
        <v>84</v>
      </c>
      <c r="AV155" s="12" t="s">
        <v>86</v>
      </c>
      <c r="AW155" s="12" t="s">
        <v>33</v>
      </c>
      <c r="AX155" s="12" t="s">
        <v>84</v>
      </c>
      <c r="AY155" s="244" t="s">
        <v>136</v>
      </c>
    </row>
    <row r="156" s="2" customFormat="1" ht="16.5" customHeight="1">
      <c r="A156" s="38"/>
      <c r="B156" s="39"/>
      <c r="C156" s="220" t="s">
        <v>8</v>
      </c>
      <c r="D156" s="220" t="s">
        <v>137</v>
      </c>
      <c r="E156" s="221" t="s">
        <v>202</v>
      </c>
      <c r="F156" s="222" t="s">
        <v>198</v>
      </c>
      <c r="G156" s="223" t="s">
        <v>184</v>
      </c>
      <c r="H156" s="224">
        <v>50</v>
      </c>
      <c r="I156" s="225"/>
      <c r="J156" s="226">
        <f>ROUND(I156*H156,2)</f>
        <v>0</v>
      </c>
      <c r="K156" s="222" t="s">
        <v>1</v>
      </c>
      <c r="L156" s="44"/>
      <c r="M156" s="227" t="s">
        <v>1</v>
      </c>
      <c r="N156" s="228" t="s">
        <v>42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141</v>
      </c>
      <c r="AT156" s="231" t="s">
        <v>137</v>
      </c>
      <c r="AU156" s="231" t="s">
        <v>84</v>
      </c>
      <c r="AY156" s="17" t="s">
        <v>136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84</v>
      </c>
      <c r="BK156" s="232">
        <f>ROUND(I156*H156,2)</f>
        <v>0</v>
      </c>
      <c r="BL156" s="17" t="s">
        <v>141</v>
      </c>
      <c r="BM156" s="231" t="s">
        <v>203</v>
      </c>
    </row>
    <row r="157" s="13" customFormat="1">
      <c r="A157" s="13"/>
      <c r="B157" s="245"/>
      <c r="C157" s="246"/>
      <c r="D157" s="235" t="s">
        <v>143</v>
      </c>
      <c r="E157" s="247" t="s">
        <v>1</v>
      </c>
      <c r="F157" s="248" t="s">
        <v>200</v>
      </c>
      <c r="G157" s="246"/>
      <c r="H157" s="247" t="s">
        <v>1</v>
      </c>
      <c r="I157" s="249"/>
      <c r="J157" s="246"/>
      <c r="K157" s="246"/>
      <c r="L157" s="250"/>
      <c r="M157" s="251"/>
      <c r="N157" s="252"/>
      <c r="O157" s="252"/>
      <c r="P157" s="252"/>
      <c r="Q157" s="252"/>
      <c r="R157" s="252"/>
      <c r="S157" s="252"/>
      <c r="T157" s="25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4" t="s">
        <v>143</v>
      </c>
      <c r="AU157" s="254" t="s">
        <v>84</v>
      </c>
      <c r="AV157" s="13" t="s">
        <v>84</v>
      </c>
      <c r="AW157" s="13" t="s">
        <v>33</v>
      </c>
      <c r="AX157" s="13" t="s">
        <v>77</v>
      </c>
      <c r="AY157" s="254" t="s">
        <v>136</v>
      </c>
    </row>
    <row r="158" s="12" customFormat="1">
      <c r="A158" s="12"/>
      <c r="B158" s="233"/>
      <c r="C158" s="234"/>
      <c r="D158" s="235" t="s">
        <v>143</v>
      </c>
      <c r="E158" s="236" t="s">
        <v>1</v>
      </c>
      <c r="F158" s="237" t="s">
        <v>204</v>
      </c>
      <c r="G158" s="234"/>
      <c r="H158" s="238">
        <v>50</v>
      </c>
      <c r="I158" s="239"/>
      <c r="J158" s="234"/>
      <c r="K158" s="234"/>
      <c r="L158" s="240"/>
      <c r="M158" s="241"/>
      <c r="N158" s="242"/>
      <c r="O158" s="242"/>
      <c r="P158" s="242"/>
      <c r="Q158" s="242"/>
      <c r="R158" s="242"/>
      <c r="S158" s="242"/>
      <c r="T158" s="243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44" t="s">
        <v>143</v>
      </c>
      <c r="AU158" s="244" t="s">
        <v>84</v>
      </c>
      <c r="AV158" s="12" t="s">
        <v>86</v>
      </c>
      <c r="AW158" s="12" t="s">
        <v>33</v>
      </c>
      <c r="AX158" s="12" t="s">
        <v>84</v>
      </c>
      <c r="AY158" s="244" t="s">
        <v>136</v>
      </c>
    </row>
    <row r="159" s="2" customFormat="1" ht="16.5" customHeight="1">
      <c r="A159" s="38"/>
      <c r="B159" s="39"/>
      <c r="C159" s="220" t="s">
        <v>205</v>
      </c>
      <c r="D159" s="220" t="s">
        <v>137</v>
      </c>
      <c r="E159" s="221" t="s">
        <v>206</v>
      </c>
      <c r="F159" s="222" t="s">
        <v>198</v>
      </c>
      <c r="G159" s="223" t="s">
        <v>151</v>
      </c>
      <c r="H159" s="224">
        <v>1</v>
      </c>
      <c r="I159" s="225"/>
      <c r="J159" s="226">
        <f>ROUND(I159*H159,2)</f>
        <v>0</v>
      </c>
      <c r="K159" s="222" t="s">
        <v>1</v>
      </c>
      <c r="L159" s="44"/>
      <c r="M159" s="227" t="s">
        <v>1</v>
      </c>
      <c r="N159" s="228" t="s">
        <v>42</v>
      </c>
      <c r="O159" s="91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141</v>
      </c>
      <c r="AT159" s="231" t="s">
        <v>137</v>
      </c>
      <c r="AU159" s="231" t="s">
        <v>84</v>
      </c>
      <c r="AY159" s="17" t="s">
        <v>136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84</v>
      </c>
      <c r="BK159" s="232">
        <f>ROUND(I159*H159,2)</f>
        <v>0</v>
      </c>
      <c r="BL159" s="17" t="s">
        <v>141</v>
      </c>
      <c r="BM159" s="231" t="s">
        <v>207</v>
      </c>
    </row>
    <row r="160" s="13" customFormat="1">
      <c r="A160" s="13"/>
      <c r="B160" s="245"/>
      <c r="C160" s="246"/>
      <c r="D160" s="235" t="s">
        <v>143</v>
      </c>
      <c r="E160" s="247" t="s">
        <v>1</v>
      </c>
      <c r="F160" s="248" t="s">
        <v>200</v>
      </c>
      <c r="G160" s="246"/>
      <c r="H160" s="247" t="s">
        <v>1</v>
      </c>
      <c r="I160" s="249"/>
      <c r="J160" s="246"/>
      <c r="K160" s="246"/>
      <c r="L160" s="250"/>
      <c r="M160" s="251"/>
      <c r="N160" s="252"/>
      <c r="O160" s="252"/>
      <c r="P160" s="252"/>
      <c r="Q160" s="252"/>
      <c r="R160" s="252"/>
      <c r="S160" s="252"/>
      <c r="T160" s="25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4" t="s">
        <v>143</v>
      </c>
      <c r="AU160" s="254" t="s">
        <v>84</v>
      </c>
      <c r="AV160" s="13" t="s">
        <v>84</v>
      </c>
      <c r="AW160" s="13" t="s">
        <v>33</v>
      </c>
      <c r="AX160" s="13" t="s">
        <v>77</v>
      </c>
      <c r="AY160" s="254" t="s">
        <v>136</v>
      </c>
    </row>
    <row r="161" s="12" customFormat="1">
      <c r="A161" s="12"/>
      <c r="B161" s="233"/>
      <c r="C161" s="234"/>
      <c r="D161" s="235" t="s">
        <v>143</v>
      </c>
      <c r="E161" s="236" t="s">
        <v>1</v>
      </c>
      <c r="F161" s="237" t="s">
        <v>208</v>
      </c>
      <c r="G161" s="234"/>
      <c r="H161" s="238">
        <v>1</v>
      </c>
      <c r="I161" s="239"/>
      <c r="J161" s="234"/>
      <c r="K161" s="234"/>
      <c r="L161" s="240"/>
      <c r="M161" s="241"/>
      <c r="N161" s="242"/>
      <c r="O161" s="242"/>
      <c r="P161" s="242"/>
      <c r="Q161" s="242"/>
      <c r="R161" s="242"/>
      <c r="S161" s="242"/>
      <c r="T161" s="243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44" t="s">
        <v>143</v>
      </c>
      <c r="AU161" s="244" t="s">
        <v>84</v>
      </c>
      <c r="AV161" s="12" t="s">
        <v>86</v>
      </c>
      <c r="AW161" s="12" t="s">
        <v>33</v>
      </c>
      <c r="AX161" s="12" t="s">
        <v>84</v>
      </c>
      <c r="AY161" s="244" t="s">
        <v>136</v>
      </c>
    </row>
    <row r="162" s="2" customFormat="1" ht="16.5" customHeight="1">
      <c r="A162" s="38"/>
      <c r="B162" s="39"/>
      <c r="C162" s="220" t="s">
        <v>209</v>
      </c>
      <c r="D162" s="220" t="s">
        <v>137</v>
      </c>
      <c r="E162" s="221" t="s">
        <v>210</v>
      </c>
      <c r="F162" s="222" t="s">
        <v>198</v>
      </c>
      <c r="G162" s="223" t="s">
        <v>184</v>
      </c>
      <c r="H162" s="224">
        <v>8</v>
      </c>
      <c r="I162" s="225"/>
      <c r="J162" s="226">
        <f>ROUND(I162*H162,2)</f>
        <v>0</v>
      </c>
      <c r="K162" s="222" t="s">
        <v>1</v>
      </c>
      <c r="L162" s="44"/>
      <c r="M162" s="227" t="s">
        <v>1</v>
      </c>
      <c r="N162" s="228" t="s">
        <v>42</v>
      </c>
      <c r="O162" s="91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141</v>
      </c>
      <c r="AT162" s="231" t="s">
        <v>137</v>
      </c>
      <c r="AU162" s="231" t="s">
        <v>84</v>
      </c>
      <c r="AY162" s="17" t="s">
        <v>136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84</v>
      </c>
      <c r="BK162" s="232">
        <f>ROUND(I162*H162,2)</f>
        <v>0</v>
      </c>
      <c r="BL162" s="17" t="s">
        <v>141</v>
      </c>
      <c r="BM162" s="231" t="s">
        <v>211</v>
      </c>
    </row>
    <row r="163" s="13" customFormat="1">
      <c r="A163" s="13"/>
      <c r="B163" s="245"/>
      <c r="C163" s="246"/>
      <c r="D163" s="235" t="s">
        <v>143</v>
      </c>
      <c r="E163" s="247" t="s">
        <v>1</v>
      </c>
      <c r="F163" s="248" t="s">
        <v>200</v>
      </c>
      <c r="G163" s="246"/>
      <c r="H163" s="247" t="s">
        <v>1</v>
      </c>
      <c r="I163" s="249"/>
      <c r="J163" s="246"/>
      <c r="K163" s="246"/>
      <c r="L163" s="250"/>
      <c r="M163" s="251"/>
      <c r="N163" s="252"/>
      <c r="O163" s="252"/>
      <c r="P163" s="252"/>
      <c r="Q163" s="252"/>
      <c r="R163" s="252"/>
      <c r="S163" s="252"/>
      <c r="T163" s="25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4" t="s">
        <v>143</v>
      </c>
      <c r="AU163" s="254" t="s">
        <v>84</v>
      </c>
      <c r="AV163" s="13" t="s">
        <v>84</v>
      </c>
      <c r="AW163" s="13" t="s">
        <v>33</v>
      </c>
      <c r="AX163" s="13" t="s">
        <v>77</v>
      </c>
      <c r="AY163" s="254" t="s">
        <v>136</v>
      </c>
    </row>
    <row r="164" s="12" customFormat="1">
      <c r="A164" s="12"/>
      <c r="B164" s="233"/>
      <c r="C164" s="234"/>
      <c r="D164" s="235" t="s">
        <v>143</v>
      </c>
      <c r="E164" s="236" t="s">
        <v>1</v>
      </c>
      <c r="F164" s="237" t="s">
        <v>212</v>
      </c>
      <c r="G164" s="234"/>
      <c r="H164" s="238">
        <v>8</v>
      </c>
      <c r="I164" s="239"/>
      <c r="J164" s="234"/>
      <c r="K164" s="234"/>
      <c r="L164" s="240"/>
      <c r="M164" s="255"/>
      <c r="N164" s="256"/>
      <c r="O164" s="256"/>
      <c r="P164" s="256"/>
      <c r="Q164" s="256"/>
      <c r="R164" s="256"/>
      <c r="S164" s="256"/>
      <c r="T164" s="257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44" t="s">
        <v>143</v>
      </c>
      <c r="AU164" s="244" t="s">
        <v>84</v>
      </c>
      <c r="AV164" s="12" t="s">
        <v>86</v>
      </c>
      <c r="AW164" s="12" t="s">
        <v>33</v>
      </c>
      <c r="AX164" s="12" t="s">
        <v>84</v>
      </c>
      <c r="AY164" s="244" t="s">
        <v>136</v>
      </c>
    </row>
    <row r="165" s="2" customFormat="1" ht="6.96" customHeight="1">
      <c r="A165" s="38"/>
      <c r="B165" s="66"/>
      <c r="C165" s="67"/>
      <c r="D165" s="67"/>
      <c r="E165" s="67"/>
      <c r="F165" s="67"/>
      <c r="G165" s="67"/>
      <c r="H165" s="67"/>
      <c r="I165" s="67"/>
      <c r="J165" s="67"/>
      <c r="K165" s="67"/>
      <c r="L165" s="44"/>
      <c r="M165" s="38"/>
      <c r="O165" s="38"/>
      <c r="P165" s="38"/>
      <c r="Q165" s="38"/>
      <c r="R165" s="38"/>
      <c r="S165" s="38"/>
      <c r="T165" s="38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</row>
  </sheetData>
  <sheetProtection sheet="1" autoFilter="0" formatColumns="0" formatRows="0" objects="1" scenarios="1" spinCount="100000" saltValue="c55Sq5qz43Hvj8DB0tGseQIo25Vdoiy46ZiJ5A5D3sQuXKR1iZkQvT146//l5Orwt0Rqa+t7y7uaMt42BAfFdQ==" hashValue="gzWXoBCm3W77z47ZWDgkYzZjatMVy+F/z7VdeYnAQWKEBgXXyfeBRY3m8lds3AHWhuBg9pm/1J9MRvYubFMr7w==" algorithmName="SHA-512" password="CC35"/>
  <autoFilter ref="C120:K16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86</v>
      </c>
    </row>
    <row r="4" s="1" customFormat="1" ht="24.96" customHeight="1">
      <c r="B4" s="20"/>
      <c r="D4" s="149" t="s">
        <v>109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Pomezí u Poličky - Rekonstrukce silnice II/363, výstavba chodníku</v>
      </c>
      <c r="F7" s="151"/>
      <c r="G7" s="151"/>
      <c r="H7" s="151"/>
      <c r="L7" s="20"/>
    </row>
    <row r="8" s="1" customFormat="1" ht="12" customHeight="1">
      <c r="B8" s="20"/>
      <c r="D8" s="151" t="s">
        <v>110</v>
      </c>
      <c r="L8" s="20"/>
    </row>
    <row r="9" s="2" customFormat="1" ht="16.5" customHeight="1">
      <c r="A9" s="38"/>
      <c r="B9" s="44"/>
      <c r="C9" s="38"/>
      <c r="D9" s="38"/>
      <c r="E9" s="152" t="s">
        <v>111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1" t="s">
        <v>112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3" t="s">
        <v>111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1" t="s">
        <v>18</v>
      </c>
      <c r="E13" s="38"/>
      <c r="F13" s="141" t="s">
        <v>1</v>
      </c>
      <c r="G13" s="38"/>
      <c r="H13" s="38"/>
      <c r="I13" s="151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20</v>
      </c>
      <c r="E14" s="38"/>
      <c r="F14" s="141" t="s">
        <v>21</v>
      </c>
      <c r="G14" s="38"/>
      <c r="H14" s="38"/>
      <c r="I14" s="151" t="s">
        <v>22</v>
      </c>
      <c r="J14" s="154" t="str">
        <f>'Rekapitulace stavby'!AN8</f>
        <v>4. 10. 2022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1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1" t="s">
        <v>28</v>
      </c>
      <c r="E19" s="38"/>
      <c r="F19" s="38"/>
      <c r="G19" s="38"/>
      <c r="H19" s="38"/>
      <c r="I19" s="151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1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1" t="s">
        <v>30</v>
      </c>
      <c r="E22" s="38"/>
      <c r="F22" s="38"/>
      <c r="G22" s="38"/>
      <c r="H22" s="38"/>
      <c r="I22" s="151" t="s">
        <v>25</v>
      </c>
      <c r="J22" s="141" t="s">
        <v>31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32</v>
      </c>
      <c r="F23" s="38"/>
      <c r="G23" s="38"/>
      <c r="H23" s="38"/>
      <c r="I23" s="151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1" t="s">
        <v>34</v>
      </c>
      <c r="E25" s="38"/>
      <c r="F25" s="38"/>
      <c r="G25" s="38"/>
      <c r="H25" s="38"/>
      <c r="I25" s="151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35</v>
      </c>
      <c r="F26" s="38"/>
      <c r="G26" s="38"/>
      <c r="H26" s="38"/>
      <c r="I26" s="151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1" t="s">
        <v>36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0" t="s">
        <v>37</v>
      </c>
      <c r="E32" s="38"/>
      <c r="F32" s="38"/>
      <c r="G32" s="38"/>
      <c r="H32" s="38"/>
      <c r="I32" s="38"/>
      <c r="J32" s="161">
        <f>ROUND(J131,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2" t="s">
        <v>39</v>
      </c>
      <c r="G34" s="38"/>
      <c r="H34" s="38"/>
      <c r="I34" s="162" t="s">
        <v>38</v>
      </c>
      <c r="J34" s="162" t="s">
        <v>40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3" t="s">
        <v>41</v>
      </c>
      <c r="E35" s="151" t="s">
        <v>42</v>
      </c>
      <c r="F35" s="164">
        <f>ROUND((SUM(BE131:BE695)),  2)</f>
        <v>0</v>
      </c>
      <c r="G35" s="38"/>
      <c r="H35" s="38"/>
      <c r="I35" s="165">
        <v>0.20999999999999999</v>
      </c>
      <c r="J35" s="164">
        <f>ROUND(((SUM(BE131:BE695))*I35),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1" t="s">
        <v>43</v>
      </c>
      <c r="F36" s="164">
        <f>ROUND((SUM(BF131:BF695)),  2)</f>
        <v>0</v>
      </c>
      <c r="G36" s="38"/>
      <c r="H36" s="38"/>
      <c r="I36" s="165">
        <v>0.12</v>
      </c>
      <c r="J36" s="164">
        <f>ROUND(((SUM(BF131:BF695))*I36),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1" t="s">
        <v>44</v>
      </c>
      <c r="F37" s="164">
        <f>ROUND((SUM(BG131:BG695)),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1" t="s">
        <v>45</v>
      </c>
      <c r="F38" s="164">
        <f>ROUND((SUM(BH131:BH695)),  2)</f>
        <v>0</v>
      </c>
      <c r="G38" s="38"/>
      <c r="H38" s="38"/>
      <c r="I38" s="165">
        <v>0.12</v>
      </c>
      <c r="J38" s="164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46</v>
      </c>
      <c r="F39" s="164">
        <f>ROUND((SUM(BI131:BI695)),  2)</f>
        <v>0</v>
      </c>
      <c r="G39" s="38"/>
      <c r="H39" s="38"/>
      <c r="I39" s="165">
        <v>0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6"/>
      <c r="D41" s="167" t="s">
        <v>47</v>
      </c>
      <c r="E41" s="168"/>
      <c r="F41" s="168"/>
      <c r="G41" s="169" t="s">
        <v>48</v>
      </c>
      <c r="H41" s="170" t="s">
        <v>49</v>
      </c>
      <c r="I41" s="168"/>
      <c r="J41" s="171">
        <f>SUM(J32:J39)</f>
        <v>0</v>
      </c>
      <c r="K41" s="17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Pomezí u Poličky - Rekonstrukce silnice II/363, výstavba chodníku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110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4" t="s">
        <v>111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112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 xml:space="preserve">SO 101 - Rekonstrukce silnice 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Pomezí u Poličky </v>
      </c>
      <c r="G91" s="40"/>
      <c r="H91" s="40"/>
      <c r="I91" s="32" t="s">
        <v>22</v>
      </c>
      <c r="J91" s="79" t="str">
        <f>IF(J14="","",J14)</f>
        <v>4. 10. 2022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40.05" customHeight="1">
      <c r="A93" s="38"/>
      <c r="B93" s="39"/>
      <c r="C93" s="32" t="s">
        <v>24</v>
      </c>
      <c r="D93" s="40"/>
      <c r="E93" s="40"/>
      <c r="F93" s="27" t="str">
        <f>E17</f>
        <v>SÚS Pk + obec Pomezí</v>
      </c>
      <c r="G93" s="40"/>
      <c r="H93" s="40"/>
      <c r="I93" s="32" t="s">
        <v>30</v>
      </c>
      <c r="J93" s="36" t="str">
        <f>E23</f>
        <v xml:space="preserve">JIŘÍ STRÁNSKÝ, projekce dopravních staveb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34</v>
      </c>
      <c r="J94" s="36" t="str">
        <f>E26</f>
        <v>Jiří Stránský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5" t="s">
        <v>115</v>
      </c>
      <c r="D96" s="186"/>
      <c r="E96" s="186"/>
      <c r="F96" s="186"/>
      <c r="G96" s="186"/>
      <c r="H96" s="186"/>
      <c r="I96" s="186"/>
      <c r="J96" s="187" t="s">
        <v>116</v>
      </c>
      <c r="K96" s="186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8" t="s">
        <v>117</v>
      </c>
      <c r="D98" s="40"/>
      <c r="E98" s="40"/>
      <c r="F98" s="40"/>
      <c r="G98" s="40"/>
      <c r="H98" s="40"/>
      <c r="I98" s="40"/>
      <c r="J98" s="110">
        <f>J131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118</v>
      </c>
    </row>
    <row r="99" s="9" customFormat="1" ht="24.96" customHeight="1">
      <c r="A99" s="9"/>
      <c r="B99" s="189"/>
      <c r="C99" s="190"/>
      <c r="D99" s="191" t="s">
        <v>213</v>
      </c>
      <c r="E99" s="192"/>
      <c r="F99" s="192"/>
      <c r="G99" s="192"/>
      <c r="H99" s="192"/>
      <c r="I99" s="192"/>
      <c r="J99" s="193">
        <f>J132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4" customFormat="1" ht="19.92" customHeight="1">
      <c r="A100" s="14"/>
      <c r="B100" s="258"/>
      <c r="C100" s="133"/>
      <c r="D100" s="259" t="s">
        <v>214</v>
      </c>
      <c r="E100" s="260"/>
      <c r="F100" s="260"/>
      <c r="G100" s="260"/>
      <c r="H100" s="260"/>
      <c r="I100" s="260"/>
      <c r="J100" s="261">
        <f>J133</f>
        <v>0</v>
      </c>
      <c r="K100" s="133"/>
      <c r="L100" s="262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</row>
    <row r="101" s="14" customFormat="1" ht="19.92" customHeight="1">
      <c r="A101" s="14"/>
      <c r="B101" s="258"/>
      <c r="C101" s="133"/>
      <c r="D101" s="259" t="s">
        <v>215</v>
      </c>
      <c r="E101" s="260"/>
      <c r="F101" s="260"/>
      <c r="G101" s="260"/>
      <c r="H101" s="260"/>
      <c r="I101" s="260"/>
      <c r="J101" s="261">
        <f>J233</f>
        <v>0</v>
      </c>
      <c r="K101" s="133"/>
      <c r="L101" s="262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</row>
    <row r="102" s="14" customFormat="1" ht="19.92" customHeight="1">
      <c r="A102" s="14"/>
      <c r="B102" s="258"/>
      <c r="C102" s="133"/>
      <c r="D102" s="259" t="s">
        <v>216</v>
      </c>
      <c r="E102" s="260"/>
      <c r="F102" s="260"/>
      <c r="G102" s="260"/>
      <c r="H102" s="260"/>
      <c r="I102" s="260"/>
      <c r="J102" s="261">
        <f>J241</f>
        <v>0</v>
      </c>
      <c r="K102" s="133"/>
      <c r="L102" s="262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</row>
    <row r="103" s="14" customFormat="1" ht="19.92" customHeight="1">
      <c r="A103" s="14"/>
      <c r="B103" s="258"/>
      <c r="C103" s="133"/>
      <c r="D103" s="259" t="s">
        <v>217</v>
      </c>
      <c r="E103" s="260"/>
      <c r="F103" s="260"/>
      <c r="G103" s="260"/>
      <c r="H103" s="260"/>
      <c r="I103" s="260"/>
      <c r="J103" s="261">
        <f>J256</f>
        <v>0</v>
      </c>
      <c r="K103" s="133"/>
      <c r="L103" s="262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</row>
    <row r="104" s="14" customFormat="1" ht="19.92" customHeight="1">
      <c r="A104" s="14"/>
      <c r="B104" s="258"/>
      <c r="C104" s="133"/>
      <c r="D104" s="259" t="s">
        <v>218</v>
      </c>
      <c r="E104" s="260"/>
      <c r="F104" s="260"/>
      <c r="G104" s="260"/>
      <c r="H104" s="260"/>
      <c r="I104" s="260"/>
      <c r="J104" s="261">
        <f>J380</f>
        <v>0</v>
      </c>
      <c r="K104" s="133"/>
      <c r="L104" s="262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</row>
    <row r="105" s="14" customFormat="1" ht="19.92" customHeight="1">
      <c r="A105" s="14"/>
      <c r="B105" s="258"/>
      <c r="C105" s="133"/>
      <c r="D105" s="259" t="s">
        <v>219</v>
      </c>
      <c r="E105" s="260"/>
      <c r="F105" s="260"/>
      <c r="G105" s="260"/>
      <c r="H105" s="260"/>
      <c r="I105" s="260"/>
      <c r="J105" s="261">
        <f>J450</f>
        <v>0</v>
      </c>
      <c r="K105" s="133"/>
      <c r="L105" s="262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</row>
    <row r="106" s="14" customFormat="1" ht="19.92" customHeight="1">
      <c r="A106" s="14"/>
      <c r="B106" s="258"/>
      <c r="C106" s="133"/>
      <c r="D106" s="259" t="s">
        <v>220</v>
      </c>
      <c r="E106" s="260"/>
      <c r="F106" s="260"/>
      <c r="G106" s="260"/>
      <c r="H106" s="260"/>
      <c r="I106" s="260"/>
      <c r="J106" s="261">
        <f>J638</f>
        <v>0</v>
      </c>
      <c r="K106" s="133"/>
      <c r="L106" s="262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</row>
    <row r="107" s="14" customFormat="1" ht="19.92" customHeight="1">
      <c r="A107" s="14"/>
      <c r="B107" s="258"/>
      <c r="C107" s="133"/>
      <c r="D107" s="259" t="s">
        <v>221</v>
      </c>
      <c r="E107" s="260"/>
      <c r="F107" s="260"/>
      <c r="G107" s="260"/>
      <c r="H107" s="260"/>
      <c r="I107" s="260"/>
      <c r="J107" s="261">
        <f>J689</f>
        <v>0</v>
      </c>
      <c r="K107" s="133"/>
      <c r="L107" s="262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</row>
    <row r="108" s="9" customFormat="1" ht="24.96" customHeight="1">
      <c r="A108" s="9"/>
      <c r="B108" s="189"/>
      <c r="C108" s="190"/>
      <c r="D108" s="191" t="s">
        <v>222</v>
      </c>
      <c r="E108" s="192"/>
      <c r="F108" s="192"/>
      <c r="G108" s="192"/>
      <c r="H108" s="192"/>
      <c r="I108" s="192"/>
      <c r="J108" s="193">
        <f>J691</f>
        <v>0</v>
      </c>
      <c r="K108" s="190"/>
      <c r="L108" s="194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4" customFormat="1" ht="19.92" customHeight="1">
      <c r="A109" s="14"/>
      <c r="B109" s="258"/>
      <c r="C109" s="133"/>
      <c r="D109" s="259" t="s">
        <v>223</v>
      </c>
      <c r="E109" s="260"/>
      <c r="F109" s="260"/>
      <c r="G109" s="260"/>
      <c r="H109" s="260"/>
      <c r="I109" s="260"/>
      <c r="J109" s="261">
        <f>J692</f>
        <v>0</v>
      </c>
      <c r="K109" s="133"/>
      <c r="L109" s="262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</row>
    <row r="110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69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120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184" t="str">
        <f>E7</f>
        <v>Pomezí u Poličky - Rekonstrukce silnice II/363, výstavba chodníku</v>
      </c>
      <c r="F119" s="32"/>
      <c r="G119" s="32"/>
      <c r="H119" s="32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" customFormat="1" ht="12" customHeight="1">
      <c r="B120" s="21"/>
      <c r="C120" s="32" t="s">
        <v>110</v>
      </c>
      <c r="D120" s="22"/>
      <c r="E120" s="22"/>
      <c r="F120" s="22"/>
      <c r="G120" s="22"/>
      <c r="H120" s="22"/>
      <c r="I120" s="22"/>
      <c r="J120" s="22"/>
      <c r="K120" s="22"/>
      <c r="L120" s="20"/>
    </row>
    <row r="121" s="2" customFormat="1" ht="16.5" customHeight="1">
      <c r="A121" s="38"/>
      <c r="B121" s="39"/>
      <c r="C121" s="40"/>
      <c r="D121" s="40"/>
      <c r="E121" s="184" t="s">
        <v>111</v>
      </c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112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76" t="str">
        <f>E11</f>
        <v xml:space="preserve">SO 101 - Rekonstrukce silnice </v>
      </c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20</v>
      </c>
      <c r="D125" s="40"/>
      <c r="E125" s="40"/>
      <c r="F125" s="27" t="str">
        <f>F14</f>
        <v xml:space="preserve">Pomezí u Poličky </v>
      </c>
      <c r="G125" s="40"/>
      <c r="H125" s="40"/>
      <c r="I125" s="32" t="s">
        <v>22</v>
      </c>
      <c r="J125" s="79" t="str">
        <f>IF(J14="","",J14)</f>
        <v>4. 10. 2022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40.05" customHeight="1">
      <c r="A127" s="38"/>
      <c r="B127" s="39"/>
      <c r="C127" s="32" t="s">
        <v>24</v>
      </c>
      <c r="D127" s="40"/>
      <c r="E127" s="40"/>
      <c r="F127" s="27" t="str">
        <f>E17</f>
        <v>SÚS Pk + obec Pomezí</v>
      </c>
      <c r="G127" s="40"/>
      <c r="H127" s="40"/>
      <c r="I127" s="32" t="s">
        <v>30</v>
      </c>
      <c r="J127" s="36" t="str">
        <f>E23</f>
        <v xml:space="preserve">JIŘÍ STRÁNSKÝ, projekce dopravních staveb 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5.15" customHeight="1">
      <c r="A128" s="38"/>
      <c r="B128" s="39"/>
      <c r="C128" s="32" t="s">
        <v>28</v>
      </c>
      <c r="D128" s="40"/>
      <c r="E128" s="40"/>
      <c r="F128" s="27" t="str">
        <f>IF(E20="","",E20)</f>
        <v>Vyplň údaj</v>
      </c>
      <c r="G128" s="40"/>
      <c r="H128" s="40"/>
      <c r="I128" s="32" t="s">
        <v>34</v>
      </c>
      <c r="J128" s="36" t="str">
        <f>E26</f>
        <v>Jiří Stránský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0.32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10" customFormat="1" ht="29.28" customHeight="1">
      <c r="A130" s="195"/>
      <c r="B130" s="196"/>
      <c r="C130" s="197" t="s">
        <v>121</v>
      </c>
      <c r="D130" s="198" t="s">
        <v>62</v>
      </c>
      <c r="E130" s="198" t="s">
        <v>58</v>
      </c>
      <c r="F130" s="198" t="s">
        <v>59</v>
      </c>
      <c r="G130" s="198" t="s">
        <v>122</v>
      </c>
      <c r="H130" s="198" t="s">
        <v>123</v>
      </c>
      <c r="I130" s="198" t="s">
        <v>124</v>
      </c>
      <c r="J130" s="198" t="s">
        <v>116</v>
      </c>
      <c r="K130" s="199" t="s">
        <v>125</v>
      </c>
      <c r="L130" s="200"/>
      <c r="M130" s="100" t="s">
        <v>1</v>
      </c>
      <c r="N130" s="101" t="s">
        <v>41</v>
      </c>
      <c r="O130" s="101" t="s">
        <v>126</v>
      </c>
      <c r="P130" s="101" t="s">
        <v>127</v>
      </c>
      <c r="Q130" s="101" t="s">
        <v>128</v>
      </c>
      <c r="R130" s="101" t="s">
        <v>129</v>
      </c>
      <c r="S130" s="101" t="s">
        <v>130</v>
      </c>
      <c r="T130" s="102" t="s">
        <v>131</v>
      </c>
      <c r="U130" s="195"/>
      <c r="V130" s="195"/>
      <c r="W130" s="195"/>
      <c r="X130" s="195"/>
      <c r="Y130" s="195"/>
      <c r="Z130" s="195"/>
      <c r="AA130" s="195"/>
      <c r="AB130" s="195"/>
      <c r="AC130" s="195"/>
      <c r="AD130" s="195"/>
      <c r="AE130" s="195"/>
    </row>
    <row r="131" s="2" customFormat="1" ht="22.8" customHeight="1">
      <c r="A131" s="38"/>
      <c r="B131" s="39"/>
      <c r="C131" s="107" t="s">
        <v>132</v>
      </c>
      <c r="D131" s="40"/>
      <c r="E131" s="40"/>
      <c r="F131" s="40"/>
      <c r="G131" s="40"/>
      <c r="H131" s="40"/>
      <c r="I131" s="40"/>
      <c r="J131" s="201">
        <f>BK131</f>
        <v>0</v>
      </c>
      <c r="K131" s="40"/>
      <c r="L131" s="44"/>
      <c r="M131" s="103"/>
      <c r="N131" s="202"/>
      <c r="O131" s="104"/>
      <c r="P131" s="203">
        <f>P132+P691</f>
        <v>0</v>
      </c>
      <c r="Q131" s="104"/>
      <c r="R131" s="203">
        <f>R132+R691</f>
        <v>677.96564850000004</v>
      </c>
      <c r="S131" s="104"/>
      <c r="T131" s="204">
        <f>T132+T691</f>
        <v>2550.6514999999999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76</v>
      </c>
      <c r="AU131" s="17" t="s">
        <v>118</v>
      </c>
      <c r="BK131" s="205">
        <f>BK132+BK691</f>
        <v>0</v>
      </c>
    </row>
    <row r="132" s="11" customFormat="1" ht="25.92" customHeight="1">
      <c r="A132" s="11"/>
      <c r="B132" s="206"/>
      <c r="C132" s="207"/>
      <c r="D132" s="208" t="s">
        <v>76</v>
      </c>
      <c r="E132" s="209" t="s">
        <v>224</v>
      </c>
      <c r="F132" s="209" t="s">
        <v>225</v>
      </c>
      <c r="G132" s="207"/>
      <c r="H132" s="207"/>
      <c r="I132" s="210"/>
      <c r="J132" s="211">
        <f>BK132</f>
        <v>0</v>
      </c>
      <c r="K132" s="207"/>
      <c r="L132" s="212"/>
      <c r="M132" s="213"/>
      <c r="N132" s="214"/>
      <c r="O132" s="214"/>
      <c r="P132" s="215">
        <f>P133+P233+P241+P256+P380+P450+P638+P689</f>
        <v>0</v>
      </c>
      <c r="Q132" s="214"/>
      <c r="R132" s="215">
        <f>R133+R233+R241+R256+R380+R450+R638+R689</f>
        <v>677.9654700000001</v>
      </c>
      <c r="S132" s="214"/>
      <c r="T132" s="216">
        <f>T133+T233+T241+T256+T380+T450+T638+T689</f>
        <v>2550.6514999999999</v>
      </c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R132" s="217" t="s">
        <v>84</v>
      </c>
      <c r="AT132" s="218" t="s">
        <v>76</v>
      </c>
      <c r="AU132" s="218" t="s">
        <v>77</v>
      </c>
      <c r="AY132" s="217" t="s">
        <v>136</v>
      </c>
      <c r="BK132" s="219">
        <f>BK133+BK233+BK241+BK256+BK380+BK450+BK638+BK689</f>
        <v>0</v>
      </c>
    </row>
    <row r="133" s="11" customFormat="1" ht="22.8" customHeight="1">
      <c r="A133" s="11"/>
      <c r="B133" s="206"/>
      <c r="C133" s="207"/>
      <c r="D133" s="208" t="s">
        <v>76</v>
      </c>
      <c r="E133" s="263" t="s">
        <v>84</v>
      </c>
      <c r="F133" s="263" t="s">
        <v>226</v>
      </c>
      <c r="G133" s="207"/>
      <c r="H133" s="207"/>
      <c r="I133" s="210"/>
      <c r="J133" s="264">
        <f>BK133</f>
        <v>0</v>
      </c>
      <c r="K133" s="207"/>
      <c r="L133" s="212"/>
      <c r="M133" s="213"/>
      <c r="N133" s="214"/>
      <c r="O133" s="214"/>
      <c r="P133" s="215">
        <f>SUM(P134:P232)</f>
        <v>0</v>
      </c>
      <c r="Q133" s="214"/>
      <c r="R133" s="215">
        <f>SUM(R134:R232)</f>
        <v>0.095150000000000012</v>
      </c>
      <c r="S133" s="214"/>
      <c r="T133" s="216">
        <f>SUM(T134:T232)</f>
        <v>2039.3325</v>
      </c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R133" s="217" t="s">
        <v>84</v>
      </c>
      <c r="AT133" s="218" t="s">
        <v>76</v>
      </c>
      <c r="AU133" s="218" t="s">
        <v>84</v>
      </c>
      <c r="AY133" s="217" t="s">
        <v>136</v>
      </c>
      <c r="BK133" s="219">
        <f>SUM(BK134:BK232)</f>
        <v>0</v>
      </c>
    </row>
    <row r="134" s="2" customFormat="1" ht="33" customHeight="1">
      <c r="A134" s="38"/>
      <c r="B134" s="39"/>
      <c r="C134" s="220" t="s">
        <v>84</v>
      </c>
      <c r="D134" s="220" t="s">
        <v>137</v>
      </c>
      <c r="E134" s="221" t="s">
        <v>227</v>
      </c>
      <c r="F134" s="222" t="s">
        <v>228</v>
      </c>
      <c r="G134" s="223" t="s">
        <v>229</v>
      </c>
      <c r="H134" s="224">
        <v>24</v>
      </c>
      <c r="I134" s="225"/>
      <c r="J134" s="226">
        <f>ROUND(I134*H134,2)</f>
        <v>0</v>
      </c>
      <c r="K134" s="222" t="s">
        <v>1</v>
      </c>
      <c r="L134" s="44"/>
      <c r="M134" s="227" t="s">
        <v>1</v>
      </c>
      <c r="N134" s="228" t="s">
        <v>42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154</v>
      </c>
      <c r="AT134" s="231" t="s">
        <v>137</v>
      </c>
      <c r="AU134" s="231" t="s">
        <v>86</v>
      </c>
      <c r="AY134" s="17" t="s">
        <v>136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84</v>
      </c>
      <c r="BK134" s="232">
        <f>ROUND(I134*H134,2)</f>
        <v>0</v>
      </c>
      <c r="BL134" s="17" t="s">
        <v>154</v>
      </c>
      <c r="BM134" s="231" t="s">
        <v>230</v>
      </c>
    </row>
    <row r="135" s="2" customFormat="1">
      <c r="A135" s="38"/>
      <c r="B135" s="39"/>
      <c r="C135" s="40"/>
      <c r="D135" s="235" t="s">
        <v>231</v>
      </c>
      <c r="E135" s="40"/>
      <c r="F135" s="265" t="s">
        <v>232</v>
      </c>
      <c r="G135" s="40"/>
      <c r="H135" s="40"/>
      <c r="I135" s="266"/>
      <c r="J135" s="40"/>
      <c r="K135" s="40"/>
      <c r="L135" s="44"/>
      <c r="M135" s="267"/>
      <c r="N135" s="268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231</v>
      </c>
      <c r="AU135" s="17" t="s">
        <v>86</v>
      </c>
    </row>
    <row r="136" s="12" customFormat="1">
      <c r="A136" s="12"/>
      <c r="B136" s="233"/>
      <c r="C136" s="234"/>
      <c r="D136" s="235" t="s">
        <v>143</v>
      </c>
      <c r="E136" s="236" t="s">
        <v>1</v>
      </c>
      <c r="F136" s="237" t="s">
        <v>233</v>
      </c>
      <c r="G136" s="234"/>
      <c r="H136" s="238">
        <v>24</v>
      </c>
      <c r="I136" s="239"/>
      <c r="J136" s="234"/>
      <c r="K136" s="234"/>
      <c r="L136" s="240"/>
      <c r="M136" s="241"/>
      <c r="N136" s="242"/>
      <c r="O136" s="242"/>
      <c r="P136" s="242"/>
      <c r="Q136" s="242"/>
      <c r="R136" s="242"/>
      <c r="S136" s="242"/>
      <c r="T136" s="243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44" t="s">
        <v>143</v>
      </c>
      <c r="AU136" s="244" t="s">
        <v>86</v>
      </c>
      <c r="AV136" s="12" t="s">
        <v>86</v>
      </c>
      <c r="AW136" s="12" t="s">
        <v>33</v>
      </c>
      <c r="AX136" s="12" t="s">
        <v>84</v>
      </c>
      <c r="AY136" s="244" t="s">
        <v>136</v>
      </c>
    </row>
    <row r="137" s="2" customFormat="1" ht="16.5" customHeight="1">
      <c r="A137" s="38"/>
      <c r="B137" s="39"/>
      <c r="C137" s="220" t="s">
        <v>86</v>
      </c>
      <c r="D137" s="220" t="s">
        <v>137</v>
      </c>
      <c r="E137" s="221" t="s">
        <v>234</v>
      </c>
      <c r="F137" s="222" t="s">
        <v>235</v>
      </c>
      <c r="G137" s="223" t="s">
        <v>236</v>
      </c>
      <c r="H137" s="224">
        <v>60</v>
      </c>
      <c r="I137" s="225"/>
      <c r="J137" s="226">
        <f>ROUND(I137*H137,2)</f>
        <v>0</v>
      </c>
      <c r="K137" s="222" t="s">
        <v>1</v>
      </c>
      <c r="L137" s="44"/>
      <c r="M137" s="227" t="s">
        <v>1</v>
      </c>
      <c r="N137" s="228" t="s">
        <v>42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154</v>
      </c>
      <c r="AT137" s="231" t="s">
        <v>137</v>
      </c>
      <c r="AU137" s="231" t="s">
        <v>86</v>
      </c>
      <c r="AY137" s="17" t="s">
        <v>136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84</v>
      </c>
      <c r="BK137" s="232">
        <f>ROUND(I137*H137,2)</f>
        <v>0</v>
      </c>
      <c r="BL137" s="17" t="s">
        <v>154</v>
      </c>
      <c r="BM137" s="231" t="s">
        <v>237</v>
      </c>
    </row>
    <row r="138" s="2" customFormat="1">
      <c r="A138" s="38"/>
      <c r="B138" s="39"/>
      <c r="C138" s="40"/>
      <c r="D138" s="235" t="s">
        <v>231</v>
      </c>
      <c r="E138" s="40"/>
      <c r="F138" s="265" t="s">
        <v>232</v>
      </c>
      <c r="G138" s="40"/>
      <c r="H138" s="40"/>
      <c r="I138" s="266"/>
      <c r="J138" s="40"/>
      <c r="K138" s="40"/>
      <c r="L138" s="44"/>
      <c r="M138" s="267"/>
      <c r="N138" s="268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231</v>
      </c>
      <c r="AU138" s="17" t="s">
        <v>86</v>
      </c>
    </row>
    <row r="139" s="12" customFormat="1">
      <c r="A139" s="12"/>
      <c r="B139" s="233"/>
      <c r="C139" s="234"/>
      <c r="D139" s="235" t="s">
        <v>143</v>
      </c>
      <c r="E139" s="236" t="s">
        <v>1</v>
      </c>
      <c r="F139" s="237" t="s">
        <v>238</v>
      </c>
      <c r="G139" s="234"/>
      <c r="H139" s="238">
        <v>35</v>
      </c>
      <c r="I139" s="239"/>
      <c r="J139" s="234"/>
      <c r="K139" s="234"/>
      <c r="L139" s="240"/>
      <c r="M139" s="241"/>
      <c r="N139" s="242"/>
      <c r="O139" s="242"/>
      <c r="P139" s="242"/>
      <c r="Q139" s="242"/>
      <c r="R139" s="242"/>
      <c r="S139" s="242"/>
      <c r="T139" s="243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44" t="s">
        <v>143</v>
      </c>
      <c r="AU139" s="244" t="s">
        <v>86</v>
      </c>
      <c r="AV139" s="12" t="s">
        <v>86</v>
      </c>
      <c r="AW139" s="12" t="s">
        <v>33</v>
      </c>
      <c r="AX139" s="12" t="s">
        <v>77</v>
      </c>
      <c r="AY139" s="244" t="s">
        <v>136</v>
      </c>
    </row>
    <row r="140" s="12" customFormat="1">
      <c r="A140" s="12"/>
      <c r="B140" s="233"/>
      <c r="C140" s="234"/>
      <c r="D140" s="235" t="s">
        <v>143</v>
      </c>
      <c r="E140" s="236" t="s">
        <v>1</v>
      </c>
      <c r="F140" s="237" t="s">
        <v>239</v>
      </c>
      <c r="G140" s="234"/>
      <c r="H140" s="238">
        <v>25</v>
      </c>
      <c r="I140" s="239"/>
      <c r="J140" s="234"/>
      <c r="K140" s="234"/>
      <c r="L140" s="240"/>
      <c r="M140" s="241"/>
      <c r="N140" s="242"/>
      <c r="O140" s="242"/>
      <c r="P140" s="242"/>
      <c r="Q140" s="242"/>
      <c r="R140" s="242"/>
      <c r="S140" s="242"/>
      <c r="T140" s="243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44" t="s">
        <v>143</v>
      </c>
      <c r="AU140" s="244" t="s">
        <v>86</v>
      </c>
      <c r="AV140" s="12" t="s">
        <v>86</v>
      </c>
      <c r="AW140" s="12" t="s">
        <v>33</v>
      </c>
      <c r="AX140" s="12" t="s">
        <v>77</v>
      </c>
      <c r="AY140" s="244" t="s">
        <v>136</v>
      </c>
    </row>
    <row r="141" s="15" customFormat="1">
      <c r="A141" s="15"/>
      <c r="B141" s="269"/>
      <c r="C141" s="270"/>
      <c r="D141" s="235" t="s">
        <v>143</v>
      </c>
      <c r="E141" s="271" t="s">
        <v>1</v>
      </c>
      <c r="F141" s="272" t="s">
        <v>240</v>
      </c>
      <c r="G141" s="270"/>
      <c r="H141" s="273">
        <v>60</v>
      </c>
      <c r="I141" s="274"/>
      <c r="J141" s="270"/>
      <c r="K141" s="270"/>
      <c r="L141" s="275"/>
      <c r="M141" s="276"/>
      <c r="N141" s="277"/>
      <c r="O141" s="277"/>
      <c r="P141" s="277"/>
      <c r="Q141" s="277"/>
      <c r="R141" s="277"/>
      <c r="S141" s="277"/>
      <c r="T141" s="278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9" t="s">
        <v>143</v>
      </c>
      <c r="AU141" s="279" t="s">
        <v>86</v>
      </c>
      <c r="AV141" s="15" t="s">
        <v>154</v>
      </c>
      <c r="AW141" s="15" t="s">
        <v>33</v>
      </c>
      <c r="AX141" s="15" t="s">
        <v>84</v>
      </c>
      <c r="AY141" s="279" t="s">
        <v>136</v>
      </c>
    </row>
    <row r="142" s="2" customFormat="1" ht="24.15" customHeight="1">
      <c r="A142" s="38"/>
      <c r="B142" s="39"/>
      <c r="C142" s="220" t="s">
        <v>101</v>
      </c>
      <c r="D142" s="220" t="s">
        <v>137</v>
      </c>
      <c r="E142" s="221" t="s">
        <v>241</v>
      </c>
      <c r="F142" s="222" t="s">
        <v>242</v>
      </c>
      <c r="G142" s="223" t="s">
        <v>229</v>
      </c>
      <c r="H142" s="224">
        <v>34</v>
      </c>
      <c r="I142" s="225"/>
      <c r="J142" s="226">
        <f>ROUND(I142*H142,2)</f>
        <v>0</v>
      </c>
      <c r="K142" s="222" t="s">
        <v>167</v>
      </c>
      <c r="L142" s="44"/>
      <c r="M142" s="227" t="s">
        <v>1</v>
      </c>
      <c r="N142" s="228" t="s">
        <v>42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0.26000000000000001</v>
      </c>
      <c r="T142" s="230">
        <f>S142*H142</f>
        <v>8.8399999999999999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154</v>
      </c>
      <c r="AT142" s="231" t="s">
        <v>137</v>
      </c>
      <c r="AU142" s="231" t="s">
        <v>86</v>
      </c>
      <c r="AY142" s="17" t="s">
        <v>136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84</v>
      </c>
      <c r="BK142" s="232">
        <f>ROUND(I142*H142,2)</f>
        <v>0</v>
      </c>
      <c r="BL142" s="17" t="s">
        <v>154</v>
      </c>
      <c r="BM142" s="231" t="s">
        <v>243</v>
      </c>
    </row>
    <row r="143" s="2" customFormat="1">
      <c r="A143" s="38"/>
      <c r="B143" s="39"/>
      <c r="C143" s="40"/>
      <c r="D143" s="235" t="s">
        <v>231</v>
      </c>
      <c r="E143" s="40"/>
      <c r="F143" s="265" t="s">
        <v>232</v>
      </c>
      <c r="G143" s="40"/>
      <c r="H143" s="40"/>
      <c r="I143" s="266"/>
      <c r="J143" s="40"/>
      <c r="K143" s="40"/>
      <c r="L143" s="44"/>
      <c r="M143" s="267"/>
      <c r="N143" s="268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231</v>
      </c>
      <c r="AU143" s="17" t="s">
        <v>86</v>
      </c>
    </row>
    <row r="144" s="2" customFormat="1" ht="33" customHeight="1">
      <c r="A144" s="38"/>
      <c r="B144" s="39"/>
      <c r="C144" s="220" t="s">
        <v>154</v>
      </c>
      <c r="D144" s="220" t="s">
        <v>137</v>
      </c>
      <c r="E144" s="221" t="s">
        <v>244</v>
      </c>
      <c r="F144" s="222" t="s">
        <v>245</v>
      </c>
      <c r="G144" s="223" t="s">
        <v>229</v>
      </c>
      <c r="H144" s="224">
        <v>96</v>
      </c>
      <c r="I144" s="225"/>
      <c r="J144" s="226">
        <f>ROUND(I144*H144,2)</f>
        <v>0</v>
      </c>
      <c r="K144" s="222" t="s">
        <v>167</v>
      </c>
      <c r="L144" s="44"/>
      <c r="M144" s="227" t="s">
        <v>1</v>
      </c>
      <c r="N144" s="228" t="s">
        <v>42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0.32000000000000001</v>
      </c>
      <c r="T144" s="230">
        <f>S144*H144</f>
        <v>30.719999999999999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154</v>
      </c>
      <c r="AT144" s="231" t="s">
        <v>137</v>
      </c>
      <c r="AU144" s="231" t="s">
        <v>86</v>
      </c>
      <c r="AY144" s="17" t="s">
        <v>136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84</v>
      </c>
      <c r="BK144" s="232">
        <f>ROUND(I144*H144,2)</f>
        <v>0</v>
      </c>
      <c r="BL144" s="17" t="s">
        <v>154</v>
      </c>
      <c r="BM144" s="231" t="s">
        <v>246</v>
      </c>
    </row>
    <row r="145" s="2" customFormat="1">
      <c r="A145" s="38"/>
      <c r="B145" s="39"/>
      <c r="C145" s="40"/>
      <c r="D145" s="235" t="s">
        <v>231</v>
      </c>
      <c r="E145" s="40"/>
      <c r="F145" s="265" t="s">
        <v>247</v>
      </c>
      <c r="G145" s="40"/>
      <c r="H145" s="40"/>
      <c r="I145" s="266"/>
      <c r="J145" s="40"/>
      <c r="K145" s="40"/>
      <c r="L145" s="44"/>
      <c r="M145" s="267"/>
      <c r="N145" s="268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231</v>
      </c>
      <c r="AU145" s="17" t="s">
        <v>86</v>
      </c>
    </row>
    <row r="146" s="12" customFormat="1">
      <c r="A146" s="12"/>
      <c r="B146" s="233"/>
      <c r="C146" s="234"/>
      <c r="D146" s="235" t="s">
        <v>143</v>
      </c>
      <c r="E146" s="236" t="s">
        <v>1</v>
      </c>
      <c r="F146" s="237" t="s">
        <v>248</v>
      </c>
      <c r="G146" s="234"/>
      <c r="H146" s="238">
        <v>51</v>
      </c>
      <c r="I146" s="239"/>
      <c r="J146" s="234"/>
      <c r="K146" s="234"/>
      <c r="L146" s="240"/>
      <c r="M146" s="241"/>
      <c r="N146" s="242"/>
      <c r="O146" s="242"/>
      <c r="P146" s="242"/>
      <c r="Q146" s="242"/>
      <c r="R146" s="242"/>
      <c r="S146" s="242"/>
      <c r="T146" s="243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44" t="s">
        <v>143</v>
      </c>
      <c r="AU146" s="244" t="s">
        <v>86</v>
      </c>
      <c r="AV146" s="12" t="s">
        <v>86</v>
      </c>
      <c r="AW146" s="12" t="s">
        <v>33</v>
      </c>
      <c r="AX146" s="12" t="s">
        <v>77</v>
      </c>
      <c r="AY146" s="244" t="s">
        <v>136</v>
      </c>
    </row>
    <row r="147" s="12" customFormat="1">
      <c r="A147" s="12"/>
      <c r="B147" s="233"/>
      <c r="C147" s="234"/>
      <c r="D147" s="235" t="s">
        <v>143</v>
      </c>
      <c r="E147" s="236" t="s">
        <v>1</v>
      </c>
      <c r="F147" s="237" t="s">
        <v>249</v>
      </c>
      <c r="G147" s="234"/>
      <c r="H147" s="238">
        <v>45</v>
      </c>
      <c r="I147" s="239"/>
      <c r="J147" s="234"/>
      <c r="K147" s="234"/>
      <c r="L147" s="240"/>
      <c r="M147" s="241"/>
      <c r="N147" s="242"/>
      <c r="O147" s="242"/>
      <c r="P147" s="242"/>
      <c r="Q147" s="242"/>
      <c r="R147" s="242"/>
      <c r="S147" s="242"/>
      <c r="T147" s="243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44" t="s">
        <v>143</v>
      </c>
      <c r="AU147" s="244" t="s">
        <v>86</v>
      </c>
      <c r="AV147" s="12" t="s">
        <v>86</v>
      </c>
      <c r="AW147" s="12" t="s">
        <v>33</v>
      </c>
      <c r="AX147" s="12" t="s">
        <v>77</v>
      </c>
      <c r="AY147" s="244" t="s">
        <v>136</v>
      </c>
    </row>
    <row r="148" s="15" customFormat="1">
      <c r="A148" s="15"/>
      <c r="B148" s="269"/>
      <c r="C148" s="270"/>
      <c r="D148" s="235" t="s">
        <v>143</v>
      </c>
      <c r="E148" s="271" t="s">
        <v>1</v>
      </c>
      <c r="F148" s="272" t="s">
        <v>240</v>
      </c>
      <c r="G148" s="270"/>
      <c r="H148" s="273">
        <v>96</v>
      </c>
      <c r="I148" s="274"/>
      <c r="J148" s="270"/>
      <c r="K148" s="270"/>
      <c r="L148" s="275"/>
      <c r="M148" s="276"/>
      <c r="N148" s="277"/>
      <c r="O148" s="277"/>
      <c r="P148" s="277"/>
      <c r="Q148" s="277"/>
      <c r="R148" s="277"/>
      <c r="S148" s="277"/>
      <c r="T148" s="278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9" t="s">
        <v>143</v>
      </c>
      <c r="AU148" s="279" t="s">
        <v>86</v>
      </c>
      <c r="AV148" s="15" t="s">
        <v>154</v>
      </c>
      <c r="AW148" s="15" t="s">
        <v>33</v>
      </c>
      <c r="AX148" s="15" t="s">
        <v>84</v>
      </c>
      <c r="AY148" s="279" t="s">
        <v>136</v>
      </c>
    </row>
    <row r="149" s="2" customFormat="1" ht="24.15" customHeight="1">
      <c r="A149" s="38"/>
      <c r="B149" s="39"/>
      <c r="C149" s="220" t="s">
        <v>135</v>
      </c>
      <c r="D149" s="220" t="s">
        <v>137</v>
      </c>
      <c r="E149" s="221" t="s">
        <v>250</v>
      </c>
      <c r="F149" s="222" t="s">
        <v>251</v>
      </c>
      <c r="G149" s="223" t="s">
        <v>229</v>
      </c>
      <c r="H149" s="224">
        <v>57</v>
      </c>
      <c r="I149" s="225"/>
      <c r="J149" s="226">
        <f>ROUND(I149*H149,2)</f>
        <v>0</v>
      </c>
      <c r="K149" s="222" t="s">
        <v>167</v>
      </c>
      <c r="L149" s="44"/>
      <c r="M149" s="227" t="s">
        <v>1</v>
      </c>
      <c r="N149" s="228" t="s">
        <v>42</v>
      </c>
      <c r="O149" s="91"/>
      <c r="P149" s="229">
        <f>O149*H149</f>
        <v>0</v>
      </c>
      <c r="Q149" s="229">
        <v>0</v>
      </c>
      <c r="R149" s="229">
        <f>Q149*H149</f>
        <v>0</v>
      </c>
      <c r="S149" s="229">
        <v>0.23999999999999999</v>
      </c>
      <c r="T149" s="230">
        <f>S149*H149</f>
        <v>13.68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154</v>
      </c>
      <c r="AT149" s="231" t="s">
        <v>137</v>
      </c>
      <c r="AU149" s="231" t="s">
        <v>86</v>
      </c>
      <c r="AY149" s="17" t="s">
        <v>136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84</v>
      </c>
      <c r="BK149" s="232">
        <f>ROUND(I149*H149,2)</f>
        <v>0</v>
      </c>
      <c r="BL149" s="17" t="s">
        <v>154</v>
      </c>
      <c r="BM149" s="231" t="s">
        <v>252</v>
      </c>
    </row>
    <row r="150" s="12" customFormat="1">
      <c r="A150" s="12"/>
      <c r="B150" s="233"/>
      <c r="C150" s="234"/>
      <c r="D150" s="235" t="s">
        <v>143</v>
      </c>
      <c r="E150" s="236" t="s">
        <v>1</v>
      </c>
      <c r="F150" s="237" t="s">
        <v>253</v>
      </c>
      <c r="G150" s="234"/>
      <c r="H150" s="238">
        <v>55</v>
      </c>
      <c r="I150" s="239"/>
      <c r="J150" s="234"/>
      <c r="K150" s="234"/>
      <c r="L150" s="240"/>
      <c r="M150" s="241"/>
      <c r="N150" s="242"/>
      <c r="O150" s="242"/>
      <c r="P150" s="242"/>
      <c r="Q150" s="242"/>
      <c r="R150" s="242"/>
      <c r="S150" s="242"/>
      <c r="T150" s="243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44" t="s">
        <v>143</v>
      </c>
      <c r="AU150" s="244" t="s">
        <v>86</v>
      </c>
      <c r="AV150" s="12" t="s">
        <v>86</v>
      </c>
      <c r="AW150" s="12" t="s">
        <v>33</v>
      </c>
      <c r="AX150" s="12" t="s">
        <v>77</v>
      </c>
      <c r="AY150" s="244" t="s">
        <v>136</v>
      </c>
    </row>
    <row r="151" s="12" customFormat="1">
      <c r="A151" s="12"/>
      <c r="B151" s="233"/>
      <c r="C151" s="234"/>
      <c r="D151" s="235" t="s">
        <v>143</v>
      </c>
      <c r="E151" s="236" t="s">
        <v>1</v>
      </c>
      <c r="F151" s="237" t="s">
        <v>86</v>
      </c>
      <c r="G151" s="234"/>
      <c r="H151" s="238">
        <v>2</v>
      </c>
      <c r="I151" s="239"/>
      <c r="J151" s="234"/>
      <c r="K151" s="234"/>
      <c r="L151" s="240"/>
      <c r="M151" s="241"/>
      <c r="N151" s="242"/>
      <c r="O151" s="242"/>
      <c r="P151" s="242"/>
      <c r="Q151" s="242"/>
      <c r="R151" s="242"/>
      <c r="S151" s="242"/>
      <c r="T151" s="243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44" t="s">
        <v>143</v>
      </c>
      <c r="AU151" s="244" t="s">
        <v>86</v>
      </c>
      <c r="AV151" s="12" t="s">
        <v>86</v>
      </c>
      <c r="AW151" s="12" t="s">
        <v>33</v>
      </c>
      <c r="AX151" s="12" t="s">
        <v>77</v>
      </c>
      <c r="AY151" s="244" t="s">
        <v>136</v>
      </c>
    </row>
    <row r="152" s="15" customFormat="1">
      <c r="A152" s="15"/>
      <c r="B152" s="269"/>
      <c r="C152" s="270"/>
      <c r="D152" s="235" t="s">
        <v>143</v>
      </c>
      <c r="E152" s="271" t="s">
        <v>1</v>
      </c>
      <c r="F152" s="272" t="s">
        <v>240</v>
      </c>
      <c r="G152" s="270"/>
      <c r="H152" s="273">
        <v>57</v>
      </c>
      <c r="I152" s="274"/>
      <c r="J152" s="270"/>
      <c r="K152" s="270"/>
      <c r="L152" s="275"/>
      <c r="M152" s="276"/>
      <c r="N152" s="277"/>
      <c r="O152" s="277"/>
      <c r="P152" s="277"/>
      <c r="Q152" s="277"/>
      <c r="R152" s="277"/>
      <c r="S152" s="277"/>
      <c r="T152" s="278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9" t="s">
        <v>143</v>
      </c>
      <c r="AU152" s="279" t="s">
        <v>86</v>
      </c>
      <c r="AV152" s="15" t="s">
        <v>154</v>
      </c>
      <c r="AW152" s="15" t="s">
        <v>33</v>
      </c>
      <c r="AX152" s="15" t="s">
        <v>84</v>
      </c>
      <c r="AY152" s="279" t="s">
        <v>136</v>
      </c>
    </row>
    <row r="153" s="2" customFormat="1" ht="24.15" customHeight="1">
      <c r="A153" s="38"/>
      <c r="B153" s="39"/>
      <c r="C153" s="220" t="s">
        <v>164</v>
      </c>
      <c r="D153" s="220" t="s">
        <v>137</v>
      </c>
      <c r="E153" s="221" t="s">
        <v>254</v>
      </c>
      <c r="F153" s="222" t="s">
        <v>255</v>
      </c>
      <c r="G153" s="223" t="s">
        <v>229</v>
      </c>
      <c r="H153" s="224">
        <v>70</v>
      </c>
      <c r="I153" s="225"/>
      <c r="J153" s="226">
        <f>ROUND(I153*H153,2)</f>
        <v>0</v>
      </c>
      <c r="K153" s="222" t="s">
        <v>167</v>
      </c>
      <c r="L153" s="44"/>
      <c r="M153" s="227" t="s">
        <v>1</v>
      </c>
      <c r="N153" s="228" t="s">
        <v>42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0.22</v>
      </c>
      <c r="T153" s="230">
        <f>S153*H153</f>
        <v>15.4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154</v>
      </c>
      <c r="AT153" s="231" t="s">
        <v>137</v>
      </c>
      <c r="AU153" s="231" t="s">
        <v>86</v>
      </c>
      <c r="AY153" s="17" t="s">
        <v>136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84</v>
      </c>
      <c r="BK153" s="232">
        <f>ROUND(I153*H153,2)</f>
        <v>0</v>
      </c>
      <c r="BL153" s="17" t="s">
        <v>154</v>
      </c>
      <c r="BM153" s="231" t="s">
        <v>256</v>
      </c>
    </row>
    <row r="154" s="12" customFormat="1">
      <c r="A154" s="12"/>
      <c r="B154" s="233"/>
      <c r="C154" s="234"/>
      <c r="D154" s="235" t="s">
        <v>143</v>
      </c>
      <c r="E154" s="236" t="s">
        <v>1</v>
      </c>
      <c r="F154" s="237" t="s">
        <v>257</v>
      </c>
      <c r="G154" s="234"/>
      <c r="H154" s="238">
        <v>70</v>
      </c>
      <c r="I154" s="239"/>
      <c r="J154" s="234"/>
      <c r="K154" s="234"/>
      <c r="L154" s="240"/>
      <c r="M154" s="241"/>
      <c r="N154" s="242"/>
      <c r="O154" s="242"/>
      <c r="P154" s="242"/>
      <c r="Q154" s="242"/>
      <c r="R154" s="242"/>
      <c r="S154" s="242"/>
      <c r="T154" s="243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44" t="s">
        <v>143</v>
      </c>
      <c r="AU154" s="244" t="s">
        <v>86</v>
      </c>
      <c r="AV154" s="12" t="s">
        <v>86</v>
      </c>
      <c r="AW154" s="12" t="s">
        <v>33</v>
      </c>
      <c r="AX154" s="12" t="s">
        <v>84</v>
      </c>
      <c r="AY154" s="244" t="s">
        <v>136</v>
      </c>
    </row>
    <row r="155" s="2" customFormat="1" ht="24.15" customHeight="1">
      <c r="A155" s="38"/>
      <c r="B155" s="39"/>
      <c r="C155" s="220" t="s">
        <v>170</v>
      </c>
      <c r="D155" s="220" t="s">
        <v>137</v>
      </c>
      <c r="E155" s="221" t="s">
        <v>258</v>
      </c>
      <c r="F155" s="222" t="s">
        <v>259</v>
      </c>
      <c r="G155" s="223" t="s">
        <v>229</v>
      </c>
      <c r="H155" s="224">
        <v>215</v>
      </c>
      <c r="I155" s="225"/>
      <c r="J155" s="226">
        <f>ROUND(I155*H155,2)</f>
        <v>0</v>
      </c>
      <c r="K155" s="222" t="s">
        <v>167</v>
      </c>
      <c r="L155" s="44"/>
      <c r="M155" s="227" t="s">
        <v>1</v>
      </c>
      <c r="N155" s="228" t="s">
        <v>42</v>
      </c>
      <c r="O155" s="91"/>
      <c r="P155" s="229">
        <f>O155*H155</f>
        <v>0</v>
      </c>
      <c r="Q155" s="229">
        <v>0</v>
      </c>
      <c r="R155" s="229">
        <f>Q155*H155</f>
        <v>0</v>
      </c>
      <c r="S155" s="229">
        <v>0.17000000000000001</v>
      </c>
      <c r="T155" s="230">
        <f>S155*H155</f>
        <v>36.550000000000004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154</v>
      </c>
      <c r="AT155" s="231" t="s">
        <v>137</v>
      </c>
      <c r="AU155" s="231" t="s">
        <v>86</v>
      </c>
      <c r="AY155" s="17" t="s">
        <v>136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84</v>
      </c>
      <c r="BK155" s="232">
        <f>ROUND(I155*H155,2)</f>
        <v>0</v>
      </c>
      <c r="BL155" s="17" t="s">
        <v>154</v>
      </c>
      <c r="BM155" s="231" t="s">
        <v>260</v>
      </c>
    </row>
    <row r="156" s="2" customFormat="1">
      <c r="A156" s="38"/>
      <c r="B156" s="39"/>
      <c r="C156" s="40"/>
      <c r="D156" s="235" t="s">
        <v>231</v>
      </c>
      <c r="E156" s="40"/>
      <c r="F156" s="265" t="s">
        <v>232</v>
      </c>
      <c r="G156" s="40"/>
      <c r="H156" s="40"/>
      <c r="I156" s="266"/>
      <c r="J156" s="40"/>
      <c r="K156" s="40"/>
      <c r="L156" s="44"/>
      <c r="M156" s="267"/>
      <c r="N156" s="268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231</v>
      </c>
      <c r="AU156" s="17" t="s">
        <v>86</v>
      </c>
    </row>
    <row r="157" s="2" customFormat="1" ht="24.15" customHeight="1">
      <c r="A157" s="38"/>
      <c r="B157" s="39"/>
      <c r="C157" s="220" t="s">
        <v>175</v>
      </c>
      <c r="D157" s="220" t="s">
        <v>137</v>
      </c>
      <c r="E157" s="221" t="s">
        <v>261</v>
      </c>
      <c r="F157" s="222" t="s">
        <v>262</v>
      </c>
      <c r="G157" s="223" t="s">
        <v>229</v>
      </c>
      <c r="H157" s="224">
        <v>6392</v>
      </c>
      <c r="I157" s="225"/>
      <c r="J157" s="226">
        <f>ROUND(I157*H157,2)</f>
        <v>0</v>
      </c>
      <c r="K157" s="222" t="s">
        <v>167</v>
      </c>
      <c r="L157" s="44"/>
      <c r="M157" s="227" t="s">
        <v>1</v>
      </c>
      <c r="N157" s="228" t="s">
        <v>42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0.28999999999999998</v>
      </c>
      <c r="T157" s="230">
        <f>S157*H157</f>
        <v>1853.6799999999998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154</v>
      </c>
      <c r="AT157" s="231" t="s">
        <v>137</v>
      </c>
      <c r="AU157" s="231" t="s">
        <v>86</v>
      </c>
      <c r="AY157" s="17" t="s">
        <v>136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84</v>
      </c>
      <c r="BK157" s="232">
        <f>ROUND(I157*H157,2)</f>
        <v>0</v>
      </c>
      <c r="BL157" s="17" t="s">
        <v>154</v>
      </c>
      <c r="BM157" s="231" t="s">
        <v>263</v>
      </c>
    </row>
    <row r="158" s="2" customFormat="1">
      <c r="A158" s="38"/>
      <c r="B158" s="39"/>
      <c r="C158" s="40"/>
      <c r="D158" s="235" t="s">
        <v>231</v>
      </c>
      <c r="E158" s="40"/>
      <c r="F158" s="265" t="s">
        <v>232</v>
      </c>
      <c r="G158" s="40"/>
      <c r="H158" s="40"/>
      <c r="I158" s="266"/>
      <c r="J158" s="40"/>
      <c r="K158" s="40"/>
      <c r="L158" s="44"/>
      <c r="M158" s="267"/>
      <c r="N158" s="268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231</v>
      </c>
      <c r="AU158" s="17" t="s">
        <v>86</v>
      </c>
    </row>
    <row r="159" s="12" customFormat="1">
      <c r="A159" s="12"/>
      <c r="B159" s="233"/>
      <c r="C159" s="234"/>
      <c r="D159" s="235" t="s">
        <v>143</v>
      </c>
      <c r="E159" s="236" t="s">
        <v>1</v>
      </c>
      <c r="F159" s="237" t="s">
        <v>264</v>
      </c>
      <c r="G159" s="234"/>
      <c r="H159" s="238">
        <v>6392</v>
      </c>
      <c r="I159" s="239"/>
      <c r="J159" s="234"/>
      <c r="K159" s="234"/>
      <c r="L159" s="240"/>
      <c r="M159" s="241"/>
      <c r="N159" s="242"/>
      <c r="O159" s="242"/>
      <c r="P159" s="242"/>
      <c r="Q159" s="242"/>
      <c r="R159" s="242"/>
      <c r="S159" s="242"/>
      <c r="T159" s="243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44" t="s">
        <v>143</v>
      </c>
      <c r="AU159" s="244" t="s">
        <v>86</v>
      </c>
      <c r="AV159" s="12" t="s">
        <v>86</v>
      </c>
      <c r="AW159" s="12" t="s">
        <v>33</v>
      </c>
      <c r="AX159" s="12" t="s">
        <v>84</v>
      </c>
      <c r="AY159" s="244" t="s">
        <v>136</v>
      </c>
    </row>
    <row r="160" s="2" customFormat="1" ht="24.15" customHeight="1">
      <c r="A160" s="38"/>
      <c r="B160" s="39"/>
      <c r="C160" s="220" t="s">
        <v>181</v>
      </c>
      <c r="D160" s="220" t="s">
        <v>137</v>
      </c>
      <c r="E160" s="221" t="s">
        <v>265</v>
      </c>
      <c r="F160" s="222" t="s">
        <v>266</v>
      </c>
      <c r="G160" s="223" t="s">
        <v>229</v>
      </c>
      <c r="H160" s="224">
        <v>9.5</v>
      </c>
      <c r="I160" s="225"/>
      <c r="J160" s="226">
        <f>ROUND(I160*H160,2)</f>
        <v>0</v>
      </c>
      <c r="K160" s="222" t="s">
        <v>167</v>
      </c>
      <c r="L160" s="44"/>
      <c r="M160" s="227" t="s">
        <v>1</v>
      </c>
      <c r="N160" s="228" t="s">
        <v>42</v>
      </c>
      <c r="O160" s="91"/>
      <c r="P160" s="229">
        <f>O160*H160</f>
        <v>0</v>
      </c>
      <c r="Q160" s="229">
        <v>0</v>
      </c>
      <c r="R160" s="229">
        <f>Q160*H160</f>
        <v>0</v>
      </c>
      <c r="S160" s="229">
        <v>0.625</v>
      </c>
      <c r="T160" s="230">
        <f>S160*H160</f>
        <v>5.9375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154</v>
      </c>
      <c r="AT160" s="231" t="s">
        <v>137</v>
      </c>
      <c r="AU160" s="231" t="s">
        <v>86</v>
      </c>
      <c r="AY160" s="17" t="s">
        <v>136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84</v>
      </c>
      <c r="BK160" s="232">
        <f>ROUND(I160*H160,2)</f>
        <v>0</v>
      </c>
      <c r="BL160" s="17" t="s">
        <v>154</v>
      </c>
      <c r="BM160" s="231" t="s">
        <v>267</v>
      </c>
    </row>
    <row r="161" s="2" customFormat="1">
      <c r="A161" s="38"/>
      <c r="B161" s="39"/>
      <c r="C161" s="40"/>
      <c r="D161" s="235" t="s">
        <v>231</v>
      </c>
      <c r="E161" s="40"/>
      <c r="F161" s="265" t="s">
        <v>232</v>
      </c>
      <c r="G161" s="40"/>
      <c r="H161" s="40"/>
      <c r="I161" s="266"/>
      <c r="J161" s="40"/>
      <c r="K161" s="40"/>
      <c r="L161" s="44"/>
      <c r="M161" s="267"/>
      <c r="N161" s="268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231</v>
      </c>
      <c r="AU161" s="17" t="s">
        <v>86</v>
      </c>
    </row>
    <row r="162" s="12" customFormat="1">
      <c r="A162" s="12"/>
      <c r="B162" s="233"/>
      <c r="C162" s="234"/>
      <c r="D162" s="235" t="s">
        <v>143</v>
      </c>
      <c r="E162" s="236" t="s">
        <v>1</v>
      </c>
      <c r="F162" s="237" t="s">
        <v>268</v>
      </c>
      <c r="G162" s="234"/>
      <c r="H162" s="238">
        <v>9.5</v>
      </c>
      <c r="I162" s="239"/>
      <c r="J162" s="234"/>
      <c r="K162" s="234"/>
      <c r="L162" s="240"/>
      <c r="M162" s="241"/>
      <c r="N162" s="242"/>
      <c r="O162" s="242"/>
      <c r="P162" s="242"/>
      <c r="Q162" s="242"/>
      <c r="R162" s="242"/>
      <c r="S162" s="242"/>
      <c r="T162" s="243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44" t="s">
        <v>143</v>
      </c>
      <c r="AU162" s="244" t="s">
        <v>86</v>
      </c>
      <c r="AV162" s="12" t="s">
        <v>86</v>
      </c>
      <c r="AW162" s="12" t="s">
        <v>33</v>
      </c>
      <c r="AX162" s="12" t="s">
        <v>84</v>
      </c>
      <c r="AY162" s="244" t="s">
        <v>136</v>
      </c>
    </row>
    <row r="163" s="2" customFormat="1" ht="16.5" customHeight="1">
      <c r="A163" s="38"/>
      <c r="B163" s="39"/>
      <c r="C163" s="220" t="s">
        <v>189</v>
      </c>
      <c r="D163" s="220" t="s">
        <v>137</v>
      </c>
      <c r="E163" s="221" t="s">
        <v>269</v>
      </c>
      <c r="F163" s="222" t="s">
        <v>270</v>
      </c>
      <c r="G163" s="223" t="s">
        <v>236</v>
      </c>
      <c r="H163" s="224">
        <v>55</v>
      </c>
      <c r="I163" s="225"/>
      <c r="J163" s="226">
        <f>ROUND(I163*H163,2)</f>
        <v>0</v>
      </c>
      <c r="K163" s="222" t="s">
        <v>167</v>
      </c>
      <c r="L163" s="44"/>
      <c r="M163" s="227" t="s">
        <v>1</v>
      </c>
      <c r="N163" s="228" t="s">
        <v>42</v>
      </c>
      <c r="O163" s="91"/>
      <c r="P163" s="229">
        <f>O163*H163</f>
        <v>0</v>
      </c>
      <c r="Q163" s="229">
        <v>0</v>
      </c>
      <c r="R163" s="229">
        <f>Q163*H163</f>
        <v>0</v>
      </c>
      <c r="S163" s="229">
        <v>0.20499999999999999</v>
      </c>
      <c r="T163" s="230">
        <f>S163*H163</f>
        <v>11.274999999999999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154</v>
      </c>
      <c r="AT163" s="231" t="s">
        <v>137</v>
      </c>
      <c r="AU163" s="231" t="s">
        <v>86</v>
      </c>
      <c r="AY163" s="17" t="s">
        <v>136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84</v>
      </c>
      <c r="BK163" s="232">
        <f>ROUND(I163*H163,2)</f>
        <v>0</v>
      </c>
      <c r="BL163" s="17" t="s">
        <v>154</v>
      </c>
      <c r="BM163" s="231" t="s">
        <v>271</v>
      </c>
    </row>
    <row r="164" s="2" customFormat="1">
      <c r="A164" s="38"/>
      <c r="B164" s="39"/>
      <c r="C164" s="40"/>
      <c r="D164" s="235" t="s">
        <v>231</v>
      </c>
      <c r="E164" s="40"/>
      <c r="F164" s="265" t="s">
        <v>232</v>
      </c>
      <c r="G164" s="40"/>
      <c r="H164" s="40"/>
      <c r="I164" s="266"/>
      <c r="J164" s="40"/>
      <c r="K164" s="40"/>
      <c r="L164" s="44"/>
      <c r="M164" s="267"/>
      <c r="N164" s="268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231</v>
      </c>
      <c r="AU164" s="17" t="s">
        <v>86</v>
      </c>
    </row>
    <row r="165" s="2" customFormat="1" ht="16.5" customHeight="1">
      <c r="A165" s="38"/>
      <c r="B165" s="39"/>
      <c r="C165" s="220" t="s">
        <v>196</v>
      </c>
      <c r="D165" s="220" t="s">
        <v>137</v>
      </c>
      <c r="E165" s="221" t="s">
        <v>272</v>
      </c>
      <c r="F165" s="222" t="s">
        <v>273</v>
      </c>
      <c r="G165" s="223" t="s">
        <v>236</v>
      </c>
      <c r="H165" s="224">
        <v>550</v>
      </c>
      <c r="I165" s="225"/>
      <c r="J165" s="226">
        <f>ROUND(I165*H165,2)</f>
        <v>0</v>
      </c>
      <c r="K165" s="222" t="s">
        <v>167</v>
      </c>
      <c r="L165" s="44"/>
      <c r="M165" s="227" t="s">
        <v>1</v>
      </c>
      <c r="N165" s="228" t="s">
        <v>42</v>
      </c>
      <c r="O165" s="91"/>
      <c r="P165" s="229">
        <f>O165*H165</f>
        <v>0</v>
      </c>
      <c r="Q165" s="229">
        <v>0</v>
      </c>
      <c r="R165" s="229">
        <f>Q165*H165</f>
        <v>0</v>
      </c>
      <c r="S165" s="229">
        <v>0.11500000000000001</v>
      </c>
      <c r="T165" s="230">
        <f>S165*H165</f>
        <v>63.25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1" t="s">
        <v>154</v>
      </c>
      <c r="AT165" s="231" t="s">
        <v>137</v>
      </c>
      <c r="AU165" s="231" t="s">
        <v>86</v>
      </c>
      <c r="AY165" s="17" t="s">
        <v>136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7" t="s">
        <v>84</v>
      </c>
      <c r="BK165" s="232">
        <f>ROUND(I165*H165,2)</f>
        <v>0</v>
      </c>
      <c r="BL165" s="17" t="s">
        <v>154</v>
      </c>
      <c r="BM165" s="231" t="s">
        <v>274</v>
      </c>
    </row>
    <row r="166" s="2" customFormat="1">
      <c r="A166" s="38"/>
      <c r="B166" s="39"/>
      <c r="C166" s="40"/>
      <c r="D166" s="235" t="s">
        <v>231</v>
      </c>
      <c r="E166" s="40"/>
      <c r="F166" s="265" t="s">
        <v>232</v>
      </c>
      <c r="G166" s="40"/>
      <c r="H166" s="40"/>
      <c r="I166" s="266"/>
      <c r="J166" s="40"/>
      <c r="K166" s="40"/>
      <c r="L166" s="44"/>
      <c r="M166" s="267"/>
      <c r="N166" s="268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231</v>
      </c>
      <c r="AU166" s="17" t="s">
        <v>86</v>
      </c>
    </row>
    <row r="167" s="12" customFormat="1">
      <c r="A167" s="12"/>
      <c r="B167" s="233"/>
      <c r="C167" s="234"/>
      <c r="D167" s="235" t="s">
        <v>143</v>
      </c>
      <c r="E167" s="236" t="s">
        <v>1</v>
      </c>
      <c r="F167" s="237" t="s">
        <v>275</v>
      </c>
      <c r="G167" s="234"/>
      <c r="H167" s="238">
        <v>550</v>
      </c>
      <c r="I167" s="239"/>
      <c r="J167" s="234"/>
      <c r="K167" s="234"/>
      <c r="L167" s="240"/>
      <c r="M167" s="241"/>
      <c r="N167" s="242"/>
      <c r="O167" s="242"/>
      <c r="P167" s="242"/>
      <c r="Q167" s="242"/>
      <c r="R167" s="242"/>
      <c r="S167" s="242"/>
      <c r="T167" s="243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44" t="s">
        <v>143</v>
      </c>
      <c r="AU167" s="244" t="s">
        <v>86</v>
      </c>
      <c r="AV167" s="12" t="s">
        <v>86</v>
      </c>
      <c r="AW167" s="12" t="s">
        <v>33</v>
      </c>
      <c r="AX167" s="12" t="s">
        <v>84</v>
      </c>
      <c r="AY167" s="244" t="s">
        <v>136</v>
      </c>
    </row>
    <row r="168" s="2" customFormat="1" ht="33" customHeight="1">
      <c r="A168" s="38"/>
      <c r="B168" s="39"/>
      <c r="C168" s="220" t="s">
        <v>8</v>
      </c>
      <c r="D168" s="220" t="s">
        <v>137</v>
      </c>
      <c r="E168" s="221" t="s">
        <v>276</v>
      </c>
      <c r="F168" s="222" t="s">
        <v>277</v>
      </c>
      <c r="G168" s="223" t="s">
        <v>278</v>
      </c>
      <c r="H168" s="224">
        <v>2122.998</v>
      </c>
      <c r="I168" s="225"/>
      <c r="J168" s="226">
        <f>ROUND(I168*H168,2)</f>
        <v>0</v>
      </c>
      <c r="K168" s="222" t="s">
        <v>167</v>
      </c>
      <c r="L168" s="44"/>
      <c r="M168" s="227" t="s">
        <v>1</v>
      </c>
      <c r="N168" s="228" t="s">
        <v>42</v>
      </c>
      <c r="O168" s="91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1" t="s">
        <v>154</v>
      </c>
      <c r="AT168" s="231" t="s">
        <v>137</v>
      </c>
      <c r="AU168" s="231" t="s">
        <v>86</v>
      </c>
      <c r="AY168" s="17" t="s">
        <v>136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7" t="s">
        <v>84</v>
      </c>
      <c r="BK168" s="232">
        <f>ROUND(I168*H168,2)</f>
        <v>0</v>
      </c>
      <c r="BL168" s="17" t="s">
        <v>154</v>
      </c>
      <c r="BM168" s="231" t="s">
        <v>279</v>
      </c>
    </row>
    <row r="169" s="12" customFormat="1">
      <c r="A169" s="12"/>
      <c r="B169" s="233"/>
      <c r="C169" s="234"/>
      <c r="D169" s="235" t="s">
        <v>143</v>
      </c>
      <c r="E169" s="236" t="s">
        <v>1</v>
      </c>
      <c r="F169" s="237" t="s">
        <v>280</v>
      </c>
      <c r="G169" s="234"/>
      <c r="H169" s="238">
        <v>480</v>
      </c>
      <c r="I169" s="239"/>
      <c r="J169" s="234"/>
      <c r="K169" s="234"/>
      <c r="L169" s="240"/>
      <c r="M169" s="241"/>
      <c r="N169" s="242"/>
      <c r="O169" s="242"/>
      <c r="P169" s="242"/>
      <c r="Q169" s="242"/>
      <c r="R169" s="242"/>
      <c r="S169" s="242"/>
      <c r="T169" s="243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244" t="s">
        <v>143</v>
      </c>
      <c r="AU169" s="244" t="s">
        <v>86</v>
      </c>
      <c r="AV169" s="12" t="s">
        <v>86</v>
      </c>
      <c r="AW169" s="12" t="s">
        <v>33</v>
      </c>
      <c r="AX169" s="12" t="s">
        <v>77</v>
      </c>
      <c r="AY169" s="244" t="s">
        <v>136</v>
      </c>
    </row>
    <row r="170" s="12" customFormat="1">
      <c r="A170" s="12"/>
      <c r="B170" s="233"/>
      <c r="C170" s="234"/>
      <c r="D170" s="235" t="s">
        <v>143</v>
      </c>
      <c r="E170" s="236" t="s">
        <v>1</v>
      </c>
      <c r="F170" s="237" t="s">
        <v>281</v>
      </c>
      <c r="G170" s="234"/>
      <c r="H170" s="238">
        <v>13.125</v>
      </c>
      <c r="I170" s="239"/>
      <c r="J170" s="234"/>
      <c r="K170" s="234"/>
      <c r="L170" s="240"/>
      <c r="M170" s="241"/>
      <c r="N170" s="242"/>
      <c r="O170" s="242"/>
      <c r="P170" s="242"/>
      <c r="Q170" s="242"/>
      <c r="R170" s="242"/>
      <c r="S170" s="242"/>
      <c r="T170" s="243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44" t="s">
        <v>143</v>
      </c>
      <c r="AU170" s="244" t="s">
        <v>86</v>
      </c>
      <c r="AV170" s="12" t="s">
        <v>86</v>
      </c>
      <c r="AW170" s="12" t="s">
        <v>33</v>
      </c>
      <c r="AX170" s="12" t="s">
        <v>77</v>
      </c>
      <c r="AY170" s="244" t="s">
        <v>136</v>
      </c>
    </row>
    <row r="171" s="12" customFormat="1">
      <c r="A171" s="12"/>
      <c r="B171" s="233"/>
      <c r="C171" s="234"/>
      <c r="D171" s="235" t="s">
        <v>143</v>
      </c>
      <c r="E171" s="236" t="s">
        <v>1</v>
      </c>
      <c r="F171" s="237" t="s">
        <v>282</v>
      </c>
      <c r="G171" s="234"/>
      <c r="H171" s="238">
        <v>917.87300000000005</v>
      </c>
      <c r="I171" s="239"/>
      <c r="J171" s="234"/>
      <c r="K171" s="234"/>
      <c r="L171" s="240"/>
      <c r="M171" s="241"/>
      <c r="N171" s="242"/>
      <c r="O171" s="242"/>
      <c r="P171" s="242"/>
      <c r="Q171" s="242"/>
      <c r="R171" s="242"/>
      <c r="S171" s="242"/>
      <c r="T171" s="243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244" t="s">
        <v>143</v>
      </c>
      <c r="AU171" s="244" t="s">
        <v>86</v>
      </c>
      <c r="AV171" s="12" t="s">
        <v>86</v>
      </c>
      <c r="AW171" s="12" t="s">
        <v>33</v>
      </c>
      <c r="AX171" s="12" t="s">
        <v>77</v>
      </c>
      <c r="AY171" s="244" t="s">
        <v>136</v>
      </c>
    </row>
    <row r="172" s="12" customFormat="1">
      <c r="A172" s="12"/>
      <c r="B172" s="233"/>
      <c r="C172" s="234"/>
      <c r="D172" s="235" t="s">
        <v>143</v>
      </c>
      <c r="E172" s="236" t="s">
        <v>1</v>
      </c>
      <c r="F172" s="237" t="s">
        <v>283</v>
      </c>
      <c r="G172" s="234"/>
      <c r="H172" s="238">
        <v>712</v>
      </c>
      <c r="I172" s="239"/>
      <c r="J172" s="234"/>
      <c r="K172" s="234"/>
      <c r="L172" s="240"/>
      <c r="M172" s="241"/>
      <c r="N172" s="242"/>
      <c r="O172" s="242"/>
      <c r="P172" s="242"/>
      <c r="Q172" s="242"/>
      <c r="R172" s="242"/>
      <c r="S172" s="242"/>
      <c r="T172" s="243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244" t="s">
        <v>143</v>
      </c>
      <c r="AU172" s="244" t="s">
        <v>86</v>
      </c>
      <c r="AV172" s="12" t="s">
        <v>86</v>
      </c>
      <c r="AW172" s="12" t="s">
        <v>33</v>
      </c>
      <c r="AX172" s="12" t="s">
        <v>77</v>
      </c>
      <c r="AY172" s="244" t="s">
        <v>136</v>
      </c>
    </row>
    <row r="173" s="15" customFormat="1">
      <c r="A173" s="15"/>
      <c r="B173" s="269"/>
      <c r="C173" s="270"/>
      <c r="D173" s="235" t="s">
        <v>143</v>
      </c>
      <c r="E173" s="271" t="s">
        <v>1</v>
      </c>
      <c r="F173" s="272" t="s">
        <v>240</v>
      </c>
      <c r="G173" s="270"/>
      <c r="H173" s="273">
        <v>2122.998</v>
      </c>
      <c r="I173" s="274"/>
      <c r="J173" s="270"/>
      <c r="K173" s="270"/>
      <c r="L173" s="275"/>
      <c r="M173" s="276"/>
      <c r="N173" s="277"/>
      <c r="O173" s="277"/>
      <c r="P173" s="277"/>
      <c r="Q173" s="277"/>
      <c r="R173" s="277"/>
      <c r="S173" s="277"/>
      <c r="T173" s="278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9" t="s">
        <v>143</v>
      </c>
      <c r="AU173" s="279" t="s">
        <v>86</v>
      </c>
      <c r="AV173" s="15" t="s">
        <v>154</v>
      </c>
      <c r="AW173" s="15" t="s">
        <v>33</v>
      </c>
      <c r="AX173" s="15" t="s">
        <v>84</v>
      </c>
      <c r="AY173" s="279" t="s">
        <v>136</v>
      </c>
    </row>
    <row r="174" s="2" customFormat="1" ht="24.15" customHeight="1">
      <c r="A174" s="38"/>
      <c r="B174" s="39"/>
      <c r="C174" s="220" t="s">
        <v>205</v>
      </c>
      <c r="D174" s="220" t="s">
        <v>137</v>
      </c>
      <c r="E174" s="221" t="s">
        <v>284</v>
      </c>
      <c r="F174" s="222" t="s">
        <v>285</v>
      </c>
      <c r="G174" s="223" t="s">
        <v>278</v>
      </c>
      <c r="H174" s="224">
        <v>13.125</v>
      </c>
      <c r="I174" s="225"/>
      <c r="J174" s="226">
        <f>ROUND(I174*H174,2)</f>
        <v>0</v>
      </c>
      <c r="K174" s="222" t="s">
        <v>167</v>
      </c>
      <c r="L174" s="44"/>
      <c r="M174" s="227" t="s">
        <v>1</v>
      </c>
      <c r="N174" s="228" t="s">
        <v>42</v>
      </c>
      <c r="O174" s="91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1" t="s">
        <v>154</v>
      </c>
      <c r="AT174" s="231" t="s">
        <v>137</v>
      </c>
      <c r="AU174" s="231" t="s">
        <v>86</v>
      </c>
      <c r="AY174" s="17" t="s">
        <v>136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7" t="s">
        <v>84</v>
      </c>
      <c r="BK174" s="232">
        <f>ROUND(I174*H174,2)</f>
        <v>0</v>
      </c>
      <c r="BL174" s="17" t="s">
        <v>154</v>
      </c>
      <c r="BM174" s="231" t="s">
        <v>286</v>
      </c>
    </row>
    <row r="175" s="12" customFormat="1">
      <c r="A175" s="12"/>
      <c r="B175" s="233"/>
      <c r="C175" s="234"/>
      <c r="D175" s="235" t="s">
        <v>143</v>
      </c>
      <c r="E175" s="236" t="s">
        <v>1</v>
      </c>
      <c r="F175" s="237" t="s">
        <v>287</v>
      </c>
      <c r="G175" s="234"/>
      <c r="H175" s="238">
        <v>13.125</v>
      </c>
      <c r="I175" s="239"/>
      <c r="J175" s="234"/>
      <c r="K175" s="234"/>
      <c r="L175" s="240"/>
      <c r="M175" s="241"/>
      <c r="N175" s="242"/>
      <c r="O175" s="242"/>
      <c r="P175" s="242"/>
      <c r="Q175" s="242"/>
      <c r="R175" s="242"/>
      <c r="S175" s="242"/>
      <c r="T175" s="243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44" t="s">
        <v>143</v>
      </c>
      <c r="AU175" s="244" t="s">
        <v>86</v>
      </c>
      <c r="AV175" s="12" t="s">
        <v>86</v>
      </c>
      <c r="AW175" s="12" t="s">
        <v>33</v>
      </c>
      <c r="AX175" s="12" t="s">
        <v>84</v>
      </c>
      <c r="AY175" s="244" t="s">
        <v>136</v>
      </c>
    </row>
    <row r="176" s="2" customFormat="1" ht="33" customHeight="1">
      <c r="A176" s="38"/>
      <c r="B176" s="39"/>
      <c r="C176" s="220" t="s">
        <v>209</v>
      </c>
      <c r="D176" s="220" t="s">
        <v>137</v>
      </c>
      <c r="E176" s="221" t="s">
        <v>288</v>
      </c>
      <c r="F176" s="222" t="s">
        <v>289</v>
      </c>
      <c r="G176" s="223" t="s">
        <v>278</v>
      </c>
      <c r="H176" s="224">
        <v>4</v>
      </c>
      <c r="I176" s="225"/>
      <c r="J176" s="226">
        <f>ROUND(I176*H176,2)</f>
        <v>0</v>
      </c>
      <c r="K176" s="222" t="s">
        <v>167</v>
      </c>
      <c r="L176" s="44"/>
      <c r="M176" s="227" t="s">
        <v>1</v>
      </c>
      <c r="N176" s="228" t="s">
        <v>42</v>
      </c>
      <c r="O176" s="91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154</v>
      </c>
      <c r="AT176" s="231" t="s">
        <v>137</v>
      </c>
      <c r="AU176" s="231" t="s">
        <v>86</v>
      </c>
      <c r="AY176" s="17" t="s">
        <v>136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84</v>
      </c>
      <c r="BK176" s="232">
        <f>ROUND(I176*H176,2)</f>
        <v>0</v>
      </c>
      <c r="BL176" s="17" t="s">
        <v>154</v>
      </c>
      <c r="BM176" s="231" t="s">
        <v>290</v>
      </c>
    </row>
    <row r="177" s="2" customFormat="1">
      <c r="A177" s="38"/>
      <c r="B177" s="39"/>
      <c r="C177" s="40"/>
      <c r="D177" s="235" t="s">
        <v>231</v>
      </c>
      <c r="E177" s="40"/>
      <c r="F177" s="265" t="s">
        <v>291</v>
      </c>
      <c r="G177" s="40"/>
      <c r="H177" s="40"/>
      <c r="I177" s="266"/>
      <c r="J177" s="40"/>
      <c r="K177" s="40"/>
      <c r="L177" s="44"/>
      <c r="M177" s="267"/>
      <c r="N177" s="268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231</v>
      </c>
      <c r="AU177" s="17" t="s">
        <v>86</v>
      </c>
    </row>
    <row r="178" s="12" customFormat="1">
      <c r="A178" s="12"/>
      <c r="B178" s="233"/>
      <c r="C178" s="234"/>
      <c r="D178" s="235" t="s">
        <v>143</v>
      </c>
      <c r="E178" s="236" t="s">
        <v>1</v>
      </c>
      <c r="F178" s="237" t="s">
        <v>292</v>
      </c>
      <c r="G178" s="234"/>
      <c r="H178" s="238">
        <v>4</v>
      </c>
      <c r="I178" s="239"/>
      <c r="J178" s="234"/>
      <c r="K178" s="234"/>
      <c r="L178" s="240"/>
      <c r="M178" s="241"/>
      <c r="N178" s="242"/>
      <c r="O178" s="242"/>
      <c r="P178" s="242"/>
      <c r="Q178" s="242"/>
      <c r="R178" s="242"/>
      <c r="S178" s="242"/>
      <c r="T178" s="243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244" t="s">
        <v>143</v>
      </c>
      <c r="AU178" s="244" t="s">
        <v>86</v>
      </c>
      <c r="AV178" s="12" t="s">
        <v>86</v>
      </c>
      <c r="AW178" s="12" t="s">
        <v>33</v>
      </c>
      <c r="AX178" s="12" t="s">
        <v>84</v>
      </c>
      <c r="AY178" s="244" t="s">
        <v>136</v>
      </c>
    </row>
    <row r="179" s="2" customFormat="1" ht="33" customHeight="1">
      <c r="A179" s="38"/>
      <c r="B179" s="39"/>
      <c r="C179" s="220" t="s">
        <v>293</v>
      </c>
      <c r="D179" s="220" t="s">
        <v>137</v>
      </c>
      <c r="E179" s="221" t="s">
        <v>294</v>
      </c>
      <c r="F179" s="222" t="s">
        <v>295</v>
      </c>
      <c r="G179" s="223" t="s">
        <v>278</v>
      </c>
      <c r="H179" s="224">
        <v>38.100000000000001</v>
      </c>
      <c r="I179" s="225"/>
      <c r="J179" s="226">
        <f>ROUND(I179*H179,2)</f>
        <v>0</v>
      </c>
      <c r="K179" s="222" t="s">
        <v>167</v>
      </c>
      <c r="L179" s="44"/>
      <c r="M179" s="227" t="s">
        <v>1</v>
      </c>
      <c r="N179" s="228" t="s">
        <v>42</v>
      </c>
      <c r="O179" s="91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1" t="s">
        <v>154</v>
      </c>
      <c r="AT179" s="231" t="s">
        <v>137</v>
      </c>
      <c r="AU179" s="231" t="s">
        <v>86</v>
      </c>
      <c r="AY179" s="17" t="s">
        <v>136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7" t="s">
        <v>84</v>
      </c>
      <c r="BK179" s="232">
        <f>ROUND(I179*H179,2)</f>
        <v>0</v>
      </c>
      <c r="BL179" s="17" t="s">
        <v>154</v>
      </c>
      <c r="BM179" s="231" t="s">
        <v>296</v>
      </c>
    </row>
    <row r="180" s="2" customFormat="1">
      <c r="A180" s="38"/>
      <c r="B180" s="39"/>
      <c r="C180" s="40"/>
      <c r="D180" s="235" t="s">
        <v>231</v>
      </c>
      <c r="E180" s="40"/>
      <c r="F180" s="265" t="s">
        <v>297</v>
      </c>
      <c r="G180" s="40"/>
      <c r="H180" s="40"/>
      <c r="I180" s="266"/>
      <c r="J180" s="40"/>
      <c r="K180" s="40"/>
      <c r="L180" s="44"/>
      <c r="M180" s="267"/>
      <c r="N180" s="268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231</v>
      </c>
      <c r="AU180" s="17" t="s">
        <v>86</v>
      </c>
    </row>
    <row r="181" s="12" customFormat="1">
      <c r="A181" s="12"/>
      <c r="B181" s="233"/>
      <c r="C181" s="234"/>
      <c r="D181" s="235" t="s">
        <v>143</v>
      </c>
      <c r="E181" s="236" t="s">
        <v>1</v>
      </c>
      <c r="F181" s="237" t="s">
        <v>298</v>
      </c>
      <c r="G181" s="234"/>
      <c r="H181" s="238">
        <v>4.5</v>
      </c>
      <c r="I181" s="239"/>
      <c r="J181" s="234"/>
      <c r="K181" s="234"/>
      <c r="L181" s="240"/>
      <c r="M181" s="241"/>
      <c r="N181" s="242"/>
      <c r="O181" s="242"/>
      <c r="P181" s="242"/>
      <c r="Q181" s="242"/>
      <c r="R181" s="242"/>
      <c r="S181" s="242"/>
      <c r="T181" s="243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T181" s="244" t="s">
        <v>143</v>
      </c>
      <c r="AU181" s="244" t="s">
        <v>86</v>
      </c>
      <c r="AV181" s="12" t="s">
        <v>86</v>
      </c>
      <c r="AW181" s="12" t="s">
        <v>33</v>
      </c>
      <c r="AX181" s="12" t="s">
        <v>77</v>
      </c>
      <c r="AY181" s="244" t="s">
        <v>136</v>
      </c>
    </row>
    <row r="182" s="12" customFormat="1">
      <c r="A182" s="12"/>
      <c r="B182" s="233"/>
      <c r="C182" s="234"/>
      <c r="D182" s="235" t="s">
        <v>143</v>
      </c>
      <c r="E182" s="236" t="s">
        <v>1</v>
      </c>
      <c r="F182" s="237" t="s">
        <v>299</v>
      </c>
      <c r="G182" s="234"/>
      <c r="H182" s="238">
        <v>27.199999999999999</v>
      </c>
      <c r="I182" s="239"/>
      <c r="J182" s="234"/>
      <c r="K182" s="234"/>
      <c r="L182" s="240"/>
      <c r="M182" s="241"/>
      <c r="N182" s="242"/>
      <c r="O182" s="242"/>
      <c r="P182" s="242"/>
      <c r="Q182" s="242"/>
      <c r="R182" s="242"/>
      <c r="S182" s="242"/>
      <c r="T182" s="243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244" t="s">
        <v>143</v>
      </c>
      <c r="AU182" s="244" t="s">
        <v>86</v>
      </c>
      <c r="AV182" s="12" t="s">
        <v>86</v>
      </c>
      <c r="AW182" s="12" t="s">
        <v>33</v>
      </c>
      <c r="AX182" s="12" t="s">
        <v>77</v>
      </c>
      <c r="AY182" s="244" t="s">
        <v>136</v>
      </c>
    </row>
    <row r="183" s="12" customFormat="1">
      <c r="A183" s="12"/>
      <c r="B183" s="233"/>
      <c r="C183" s="234"/>
      <c r="D183" s="235" t="s">
        <v>143</v>
      </c>
      <c r="E183" s="236" t="s">
        <v>1</v>
      </c>
      <c r="F183" s="237" t="s">
        <v>300</v>
      </c>
      <c r="G183" s="234"/>
      <c r="H183" s="238">
        <v>6.4000000000000004</v>
      </c>
      <c r="I183" s="239"/>
      <c r="J183" s="234"/>
      <c r="K183" s="234"/>
      <c r="L183" s="240"/>
      <c r="M183" s="241"/>
      <c r="N183" s="242"/>
      <c r="O183" s="242"/>
      <c r="P183" s="242"/>
      <c r="Q183" s="242"/>
      <c r="R183" s="242"/>
      <c r="S183" s="242"/>
      <c r="T183" s="243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244" t="s">
        <v>143</v>
      </c>
      <c r="AU183" s="244" t="s">
        <v>86</v>
      </c>
      <c r="AV183" s="12" t="s">
        <v>86</v>
      </c>
      <c r="AW183" s="12" t="s">
        <v>33</v>
      </c>
      <c r="AX183" s="12" t="s">
        <v>77</v>
      </c>
      <c r="AY183" s="244" t="s">
        <v>136</v>
      </c>
    </row>
    <row r="184" s="15" customFormat="1">
      <c r="A184" s="15"/>
      <c r="B184" s="269"/>
      <c r="C184" s="270"/>
      <c r="D184" s="235" t="s">
        <v>143</v>
      </c>
      <c r="E184" s="271" t="s">
        <v>1</v>
      </c>
      <c r="F184" s="272" t="s">
        <v>240</v>
      </c>
      <c r="G184" s="270"/>
      <c r="H184" s="273">
        <v>38.100000000000001</v>
      </c>
      <c r="I184" s="274"/>
      <c r="J184" s="270"/>
      <c r="K184" s="270"/>
      <c r="L184" s="275"/>
      <c r="M184" s="276"/>
      <c r="N184" s="277"/>
      <c r="O184" s="277"/>
      <c r="P184" s="277"/>
      <c r="Q184" s="277"/>
      <c r="R184" s="277"/>
      <c r="S184" s="277"/>
      <c r="T184" s="278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79" t="s">
        <v>143</v>
      </c>
      <c r="AU184" s="279" t="s">
        <v>86</v>
      </c>
      <c r="AV184" s="15" t="s">
        <v>154</v>
      </c>
      <c r="AW184" s="15" t="s">
        <v>33</v>
      </c>
      <c r="AX184" s="15" t="s">
        <v>84</v>
      </c>
      <c r="AY184" s="279" t="s">
        <v>136</v>
      </c>
    </row>
    <row r="185" s="2" customFormat="1" ht="33" customHeight="1">
      <c r="A185" s="38"/>
      <c r="B185" s="39"/>
      <c r="C185" s="220" t="s">
        <v>301</v>
      </c>
      <c r="D185" s="220" t="s">
        <v>137</v>
      </c>
      <c r="E185" s="221" t="s">
        <v>302</v>
      </c>
      <c r="F185" s="222" t="s">
        <v>303</v>
      </c>
      <c r="G185" s="223" t="s">
        <v>278</v>
      </c>
      <c r="H185" s="224">
        <v>2241.288</v>
      </c>
      <c r="I185" s="225"/>
      <c r="J185" s="226">
        <f>ROUND(I185*H185,2)</f>
        <v>0</v>
      </c>
      <c r="K185" s="222" t="s">
        <v>167</v>
      </c>
      <c r="L185" s="44"/>
      <c r="M185" s="227" t="s">
        <v>1</v>
      </c>
      <c r="N185" s="228" t="s">
        <v>42</v>
      </c>
      <c r="O185" s="91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1" t="s">
        <v>154</v>
      </c>
      <c r="AT185" s="231" t="s">
        <v>137</v>
      </c>
      <c r="AU185" s="231" t="s">
        <v>86</v>
      </c>
      <c r="AY185" s="17" t="s">
        <v>136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7" t="s">
        <v>84</v>
      </c>
      <c r="BK185" s="232">
        <f>ROUND(I185*H185,2)</f>
        <v>0</v>
      </c>
      <c r="BL185" s="17" t="s">
        <v>154</v>
      </c>
      <c r="BM185" s="231" t="s">
        <v>304</v>
      </c>
    </row>
    <row r="186" s="12" customFormat="1">
      <c r="A186" s="12"/>
      <c r="B186" s="233"/>
      <c r="C186" s="234"/>
      <c r="D186" s="235" t="s">
        <v>143</v>
      </c>
      <c r="E186" s="236" t="s">
        <v>1</v>
      </c>
      <c r="F186" s="237" t="s">
        <v>305</v>
      </c>
      <c r="G186" s="234"/>
      <c r="H186" s="238">
        <v>2122.998</v>
      </c>
      <c r="I186" s="239"/>
      <c r="J186" s="234"/>
      <c r="K186" s="234"/>
      <c r="L186" s="240"/>
      <c r="M186" s="241"/>
      <c r="N186" s="242"/>
      <c r="O186" s="242"/>
      <c r="P186" s="242"/>
      <c r="Q186" s="242"/>
      <c r="R186" s="242"/>
      <c r="S186" s="242"/>
      <c r="T186" s="243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244" t="s">
        <v>143</v>
      </c>
      <c r="AU186" s="244" t="s">
        <v>86</v>
      </c>
      <c r="AV186" s="12" t="s">
        <v>86</v>
      </c>
      <c r="AW186" s="12" t="s">
        <v>33</v>
      </c>
      <c r="AX186" s="12" t="s">
        <v>77</v>
      </c>
      <c r="AY186" s="244" t="s">
        <v>136</v>
      </c>
    </row>
    <row r="187" s="12" customFormat="1">
      <c r="A187" s="12"/>
      <c r="B187" s="233"/>
      <c r="C187" s="234"/>
      <c r="D187" s="235" t="s">
        <v>143</v>
      </c>
      <c r="E187" s="236" t="s">
        <v>1</v>
      </c>
      <c r="F187" s="237" t="s">
        <v>306</v>
      </c>
      <c r="G187" s="234"/>
      <c r="H187" s="238">
        <v>13.125</v>
      </c>
      <c r="I187" s="239"/>
      <c r="J187" s="234"/>
      <c r="K187" s="234"/>
      <c r="L187" s="240"/>
      <c r="M187" s="241"/>
      <c r="N187" s="242"/>
      <c r="O187" s="242"/>
      <c r="P187" s="242"/>
      <c r="Q187" s="242"/>
      <c r="R187" s="242"/>
      <c r="S187" s="242"/>
      <c r="T187" s="243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T187" s="244" t="s">
        <v>143</v>
      </c>
      <c r="AU187" s="244" t="s">
        <v>86</v>
      </c>
      <c r="AV187" s="12" t="s">
        <v>86</v>
      </c>
      <c r="AW187" s="12" t="s">
        <v>33</v>
      </c>
      <c r="AX187" s="12" t="s">
        <v>77</v>
      </c>
      <c r="AY187" s="244" t="s">
        <v>136</v>
      </c>
    </row>
    <row r="188" s="12" customFormat="1">
      <c r="A188" s="12"/>
      <c r="B188" s="233"/>
      <c r="C188" s="234"/>
      <c r="D188" s="235" t="s">
        <v>143</v>
      </c>
      <c r="E188" s="236" t="s">
        <v>1</v>
      </c>
      <c r="F188" s="237" t="s">
        <v>307</v>
      </c>
      <c r="G188" s="234"/>
      <c r="H188" s="238">
        <v>35.700000000000003</v>
      </c>
      <c r="I188" s="239"/>
      <c r="J188" s="234"/>
      <c r="K188" s="234"/>
      <c r="L188" s="240"/>
      <c r="M188" s="241"/>
      <c r="N188" s="242"/>
      <c r="O188" s="242"/>
      <c r="P188" s="242"/>
      <c r="Q188" s="242"/>
      <c r="R188" s="242"/>
      <c r="S188" s="242"/>
      <c r="T188" s="243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T188" s="244" t="s">
        <v>143</v>
      </c>
      <c r="AU188" s="244" t="s">
        <v>86</v>
      </c>
      <c r="AV188" s="12" t="s">
        <v>86</v>
      </c>
      <c r="AW188" s="12" t="s">
        <v>33</v>
      </c>
      <c r="AX188" s="12" t="s">
        <v>77</v>
      </c>
      <c r="AY188" s="244" t="s">
        <v>136</v>
      </c>
    </row>
    <row r="189" s="12" customFormat="1">
      <c r="A189" s="12"/>
      <c r="B189" s="233"/>
      <c r="C189" s="234"/>
      <c r="D189" s="235" t="s">
        <v>143</v>
      </c>
      <c r="E189" s="236" t="s">
        <v>1</v>
      </c>
      <c r="F189" s="237" t="s">
        <v>308</v>
      </c>
      <c r="G189" s="234"/>
      <c r="H189" s="238">
        <v>142.75</v>
      </c>
      <c r="I189" s="239"/>
      <c r="J189" s="234"/>
      <c r="K189" s="234"/>
      <c r="L189" s="240"/>
      <c r="M189" s="241"/>
      <c r="N189" s="242"/>
      <c r="O189" s="242"/>
      <c r="P189" s="242"/>
      <c r="Q189" s="242"/>
      <c r="R189" s="242"/>
      <c r="S189" s="242"/>
      <c r="T189" s="243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44" t="s">
        <v>143</v>
      </c>
      <c r="AU189" s="244" t="s">
        <v>86</v>
      </c>
      <c r="AV189" s="12" t="s">
        <v>86</v>
      </c>
      <c r="AW189" s="12" t="s">
        <v>33</v>
      </c>
      <c r="AX189" s="12" t="s">
        <v>77</v>
      </c>
      <c r="AY189" s="244" t="s">
        <v>136</v>
      </c>
    </row>
    <row r="190" s="12" customFormat="1">
      <c r="A190" s="12"/>
      <c r="B190" s="233"/>
      <c r="C190" s="234"/>
      <c r="D190" s="235" t="s">
        <v>143</v>
      </c>
      <c r="E190" s="236" t="s">
        <v>1</v>
      </c>
      <c r="F190" s="237" t="s">
        <v>309</v>
      </c>
      <c r="G190" s="234"/>
      <c r="H190" s="238">
        <v>303</v>
      </c>
      <c r="I190" s="239"/>
      <c r="J190" s="234"/>
      <c r="K190" s="234"/>
      <c r="L190" s="240"/>
      <c r="M190" s="241"/>
      <c r="N190" s="242"/>
      <c r="O190" s="242"/>
      <c r="P190" s="242"/>
      <c r="Q190" s="242"/>
      <c r="R190" s="242"/>
      <c r="S190" s="242"/>
      <c r="T190" s="243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44" t="s">
        <v>143</v>
      </c>
      <c r="AU190" s="244" t="s">
        <v>86</v>
      </c>
      <c r="AV190" s="12" t="s">
        <v>86</v>
      </c>
      <c r="AW190" s="12" t="s">
        <v>33</v>
      </c>
      <c r="AX190" s="12" t="s">
        <v>77</v>
      </c>
      <c r="AY190" s="244" t="s">
        <v>136</v>
      </c>
    </row>
    <row r="191" s="12" customFormat="1">
      <c r="A191" s="12"/>
      <c r="B191" s="233"/>
      <c r="C191" s="234"/>
      <c r="D191" s="235" t="s">
        <v>143</v>
      </c>
      <c r="E191" s="236" t="s">
        <v>1</v>
      </c>
      <c r="F191" s="237" t="s">
        <v>310</v>
      </c>
      <c r="G191" s="234"/>
      <c r="H191" s="238">
        <v>-750</v>
      </c>
      <c r="I191" s="239"/>
      <c r="J191" s="234"/>
      <c r="K191" s="234"/>
      <c r="L191" s="240"/>
      <c r="M191" s="241"/>
      <c r="N191" s="242"/>
      <c r="O191" s="242"/>
      <c r="P191" s="242"/>
      <c r="Q191" s="242"/>
      <c r="R191" s="242"/>
      <c r="S191" s="242"/>
      <c r="T191" s="243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T191" s="244" t="s">
        <v>143</v>
      </c>
      <c r="AU191" s="244" t="s">
        <v>86</v>
      </c>
      <c r="AV191" s="12" t="s">
        <v>86</v>
      </c>
      <c r="AW191" s="12" t="s">
        <v>33</v>
      </c>
      <c r="AX191" s="12" t="s">
        <v>77</v>
      </c>
      <c r="AY191" s="244" t="s">
        <v>136</v>
      </c>
    </row>
    <row r="192" s="12" customFormat="1">
      <c r="A192" s="12"/>
      <c r="B192" s="233"/>
      <c r="C192" s="234"/>
      <c r="D192" s="235" t="s">
        <v>143</v>
      </c>
      <c r="E192" s="236" t="s">
        <v>1</v>
      </c>
      <c r="F192" s="237" t="s">
        <v>311</v>
      </c>
      <c r="G192" s="234"/>
      <c r="H192" s="238">
        <v>400</v>
      </c>
      <c r="I192" s="239"/>
      <c r="J192" s="234"/>
      <c r="K192" s="234"/>
      <c r="L192" s="240"/>
      <c r="M192" s="241"/>
      <c r="N192" s="242"/>
      <c r="O192" s="242"/>
      <c r="P192" s="242"/>
      <c r="Q192" s="242"/>
      <c r="R192" s="242"/>
      <c r="S192" s="242"/>
      <c r="T192" s="243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T192" s="244" t="s">
        <v>143</v>
      </c>
      <c r="AU192" s="244" t="s">
        <v>86</v>
      </c>
      <c r="AV192" s="12" t="s">
        <v>86</v>
      </c>
      <c r="AW192" s="12" t="s">
        <v>33</v>
      </c>
      <c r="AX192" s="12" t="s">
        <v>77</v>
      </c>
      <c r="AY192" s="244" t="s">
        <v>136</v>
      </c>
    </row>
    <row r="193" s="12" customFormat="1">
      <c r="A193" s="12"/>
      <c r="B193" s="233"/>
      <c r="C193" s="234"/>
      <c r="D193" s="235" t="s">
        <v>143</v>
      </c>
      <c r="E193" s="236" t="s">
        <v>1</v>
      </c>
      <c r="F193" s="237" t="s">
        <v>312</v>
      </c>
      <c r="G193" s="234"/>
      <c r="H193" s="238">
        <v>-26.285</v>
      </c>
      <c r="I193" s="239"/>
      <c r="J193" s="234"/>
      <c r="K193" s="234"/>
      <c r="L193" s="240"/>
      <c r="M193" s="241"/>
      <c r="N193" s="242"/>
      <c r="O193" s="242"/>
      <c r="P193" s="242"/>
      <c r="Q193" s="242"/>
      <c r="R193" s="242"/>
      <c r="S193" s="242"/>
      <c r="T193" s="243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T193" s="244" t="s">
        <v>143</v>
      </c>
      <c r="AU193" s="244" t="s">
        <v>86</v>
      </c>
      <c r="AV193" s="12" t="s">
        <v>86</v>
      </c>
      <c r="AW193" s="12" t="s">
        <v>33</v>
      </c>
      <c r="AX193" s="12" t="s">
        <v>77</v>
      </c>
      <c r="AY193" s="244" t="s">
        <v>136</v>
      </c>
    </row>
    <row r="194" s="15" customFormat="1">
      <c r="A194" s="15"/>
      <c r="B194" s="269"/>
      <c r="C194" s="270"/>
      <c r="D194" s="235" t="s">
        <v>143</v>
      </c>
      <c r="E194" s="271" t="s">
        <v>1</v>
      </c>
      <c r="F194" s="272" t="s">
        <v>240</v>
      </c>
      <c r="G194" s="270"/>
      <c r="H194" s="273">
        <v>2241.288</v>
      </c>
      <c r="I194" s="274"/>
      <c r="J194" s="270"/>
      <c r="K194" s="270"/>
      <c r="L194" s="275"/>
      <c r="M194" s="276"/>
      <c r="N194" s="277"/>
      <c r="O194" s="277"/>
      <c r="P194" s="277"/>
      <c r="Q194" s="277"/>
      <c r="R194" s="277"/>
      <c r="S194" s="277"/>
      <c r="T194" s="278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79" t="s">
        <v>143</v>
      </c>
      <c r="AU194" s="279" t="s">
        <v>86</v>
      </c>
      <c r="AV194" s="15" t="s">
        <v>154</v>
      </c>
      <c r="AW194" s="15" t="s">
        <v>33</v>
      </c>
      <c r="AX194" s="15" t="s">
        <v>84</v>
      </c>
      <c r="AY194" s="279" t="s">
        <v>136</v>
      </c>
    </row>
    <row r="195" s="2" customFormat="1" ht="37.8" customHeight="1">
      <c r="A195" s="38"/>
      <c r="B195" s="39"/>
      <c r="C195" s="220" t="s">
        <v>313</v>
      </c>
      <c r="D195" s="220" t="s">
        <v>137</v>
      </c>
      <c r="E195" s="221" t="s">
        <v>314</v>
      </c>
      <c r="F195" s="222" t="s">
        <v>315</v>
      </c>
      <c r="G195" s="223" t="s">
        <v>278</v>
      </c>
      <c r="H195" s="224">
        <v>22412.880000000001</v>
      </c>
      <c r="I195" s="225"/>
      <c r="J195" s="226">
        <f>ROUND(I195*H195,2)</f>
        <v>0</v>
      </c>
      <c r="K195" s="222" t="s">
        <v>167</v>
      </c>
      <c r="L195" s="44"/>
      <c r="M195" s="227" t="s">
        <v>1</v>
      </c>
      <c r="N195" s="228" t="s">
        <v>42</v>
      </c>
      <c r="O195" s="91"/>
      <c r="P195" s="229">
        <f>O195*H195</f>
        <v>0</v>
      </c>
      <c r="Q195" s="229">
        <v>0</v>
      </c>
      <c r="R195" s="229">
        <f>Q195*H195</f>
        <v>0</v>
      </c>
      <c r="S195" s="229">
        <v>0</v>
      </c>
      <c r="T195" s="23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1" t="s">
        <v>154</v>
      </c>
      <c r="AT195" s="231" t="s">
        <v>137</v>
      </c>
      <c r="AU195" s="231" t="s">
        <v>86</v>
      </c>
      <c r="AY195" s="17" t="s">
        <v>136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7" t="s">
        <v>84</v>
      </c>
      <c r="BK195" s="232">
        <f>ROUND(I195*H195,2)</f>
        <v>0</v>
      </c>
      <c r="BL195" s="17" t="s">
        <v>154</v>
      </c>
      <c r="BM195" s="231" t="s">
        <v>316</v>
      </c>
    </row>
    <row r="196" s="12" customFormat="1">
      <c r="A196" s="12"/>
      <c r="B196" s="233"/>
      <c r="C196" s="234"/>
      <c r="D196" s="235" t="s">
        <v>143</v>
      </c>
      <c r="E196" s="236" t="s">
        <v>1</v>
      </c>
      <c r="F196" s="237" t="s">
        <v>317</v>
      </c>
      <c r="G196" s="234"/>
      <c r="H196" s="238">
        <v>22412.880000000001</v>
      </c>
      <c r="I196" s="239"/>
      <c r="J196" s="234"/>
      <c r="K196" s="234"/>
      <c r="L196" s="240"/>
      <c r="M196" s="241"/>
      <c r="N196" s="242"/>
      <c r="O196" s="242"/>
      <c r="P196" s="242"/>
      <c r="Q196" s="242"/>
      <c r="R196" s="242"/>
      <c r="S196" s="242"/>
      <c r="T196" s="243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244" t="s">
        <v>143</v>
      </c>
      <c r="AU196" s="244" t="s">
        <v>86</v>
      </c>
      <c r="AV196" s="12" t="s">
        <v>86</v>
      </c>
      <c r="AW196" s="12" t="s">
        <v>33</v>
      </c>
      <c r="AX196" s="12" t="s">
        <v>84</v>
      </c>
      <c r="AY196" s="244" t="s">
        <v>136</v>
      </c>
    </row>
    <row r="197" s="2" customFormat="1" ht="24.15" customHeight="1">
      <c r="A197" s="38"/>
      <c r="B197" s="39"/>
      <c r="C197" s="220" t="s">
        <v>318</v>
      </c>
      <c r="D197" s="220" t="s">
        <v>137</v>
      </c>
      <c r="E197" s="221" t="s">
        <v>319</v>
      </c>
      <c r="F197" s="222" t="s">
        <v>320</v>
      </c>
      <c r="G197" s="223" t="s">
        <v>278</v>
      </c>
      <c r="H197" s="224">
        <v>2</v>
      </c>
      <c r="I197" s="225"/>
      <c r="J197" s="226">
        <f>ROUND(I197*H197,2)</f>
        <v>0</v>
      </c>
      <c r="K197" s="222" t="s">
        <v>167</v>
      </c>
      <c r="L197" s="44"/>
      <c r="M197" s="227" t="s">
        <v>1</v>
      </c>
      <c r="N197" s="228" t="s">
        <v>42</v>
      </c>
      <c r="O197" s="91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154</v>
      </c>
      <c r="AT197" s="231" t="s">
        <v>137</v>
      </c>
      <c r="AU197" s="231" t="s">
        <v>86</v>
      </c>
      <c r="AY197" s="17" t="s">
        <v>136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84</v>
      </c>
      <c r="BK197" s="232">
        <f>ROUND(I197*H197,2)</f>
        <v>0</v>
      </c>
      <c r="BL197" s="17" t="s">
        <v>154</v>
      </c>
      <c r="BM197" s="231" t="s">
        <v>321</v>
      </c>
    </row>
    <row r="198" s="2" customFormat="1">
      <c r="A198" s="38"/>
      <c r="B198" s="39"/>
      <c r="C198" s="40"/>
      <c r="D198" s="235" t="s">
        <v>231</v>
      </c>
      <c r="E198" s="40"/>
      <c r="F198" s="265" t="s">
        <v>322</v>
      </c>
      <c r="G198" s="40"/>
      <c r="H198" s="40"/>
      <c r="I198" s="266"/>
      <c r="J198" s="40"/>
      <c r="K198" s="40"/>
      <c r="L198" s="44"/>
      <c r="M198" s="267"/>
      <c r="N198" s="268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231</v>
      </c>
      <c r="AU198" s="17" t="s">
        <v>86</v>
      </c>
    </row>
    <row r="199" s="12" customFormat="1">
      <c r="A199" s="12"/>
      <c r="B199" s="233"/>
      <c r="C199" s="234"/>
      <c r="D199" s="235" t="s">
        <v>143</v>
      </c>
      <c r="E199" s="236" t="s">
        <v>1</v>
      </c>
      <c r="F199" s="237" t="s">
        <v>323</v>
      </c>
      <c r="G199" s="234"/>
      <c r="H199" s="238">
        <v>2</v>
      </c>
      <c r="I199" s="239"/>
      <c r="J199" s="234"/>
      <c r="K199" s="234"/>
      <c r="L199" s="240"/>
      <c r="M199" s="241"/>
      <c r="N199" s="242"/>
      <c r="O199" s="242"/>
      <c r="P199" s="242"/>
      <c r="Q199" s="242"/>
      <c r="R199" s="242"/>
      <c r="S199" s="242"/>
      <c r="T199" s="243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T199" s="244" t="s">
        <v>143</v>
      </c>
      <c r="AU199" s="244" t="s">
        <v>86</v>
      </c>
      <c r="AV199" s="12" t="s">
        <v>86</v>
      </c>
      <c r="AW199" s="12" t="s">
        <v>33</v>
      </c>
      <c r="AX199" s="12" t="s">
        <v>84</v>
      </c>
      <c r="AY199" s="244" t="s">
        <v>136</v>
      </c>
    </row>
    <row r="200" s="2" customFormat="1" ht="24.15" customHeight="1">
      <c r="A200" s="38"/>
      <c r="B200" s="39"/>
      <c r="C200" s="220" t="s">
        <v>324</v>
      </c>
      <c r="D200" s="220" t="s">
        <v>137</v>
      </c>
      <c r="E200" s="221" t="s">
        <v>325</v>
      </c>
      <c r="F200" s="222" t="s">
        <v>326</v>
      </c>
      <c r="G200" s="223" t="s">
        <v>327</v>
      </c>
      <c r="H200" s="224">
        <v>4034.3180000000002</v>
      </c>
      <c r="I200" s="225"/>
      <c r="J200" s="226">
        <f>ROUND(I200*H200,2)</f>
        <v>0</v>
      </c>
      <c r="K200" s="222" t="s">
        <v>167</v>
      </c>
      <c r="L200" s="44"/>
      <c r="M200" s="227" t="s">
        <v>1</v>
      </c>
      <c r="N200" s="228" t="s">
        <v>42</v>
      </c>
      <c r="O200" s="91"/>
      <c r="P200" s="229">
        <f>O200*H200</f>
        <v>0</v>
      </c>
      <c r="Q200" s="229">
        <v>0</v>
      </c>
      <c r="R200" s="229">
        <f>Q200*H200</f>
        <v>0</v>
      </c>
      <c r="S200" s="229">
        <v>0</v>
      </c>
      <c r="T200" s="23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1" t="s">
        <v>154</v>
      </c>
      <c r="AT200" s="231" t="s">
        <v>137</v>
      </c>
      <c r="AU200" s="231" t="s">
        <v>86</v>
      </c>
      <c r="AY200" s="17" t="s">
        <v>136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7" t="s">
        <v>84</v>
      </c>
      <c r="BK200" s="232">
        <f>ROUND(I200*H200,2)</f>
        <v>0</v>
      </c>
      <c r="BL200" s="17" t="s">
        <v>154</v>
      </c>
      <c r="BM200" s="231" t="s">
        <v>328</v>
      </c>
    </row>
    <row r="201" s="12" customFormat="1">
      <c r="A201" s="12"/>
      <c r="B201" s="233"/>
      <c r="C201" s="234"/>
      <c r="D201" s="235" t="s">
        <v>143</v>
      </c>
      <c r="E201" s="236" t="s">
        <v>1</v>
      </c>
      <c r="F201" s="237" t="s">
        <v>329</v>
      </c>
      <c r="G201" s="234"/>
      <c r="H201" s="238">
        <v>4034.3180000000002</v>
      </c>
      <c r="I201" s="239"/>
      <c r="J201" s="234"/>
      <c r="K201" s="234"/>
      <c r="L201" s="240"/>
      <c r="M201" s="241"/>
      <c r="N201" s="242"/>
      <c r="O201" s="242"/>
      <c r="P201" s="242"/>
      <c r="Q201" s="242"/>
      <c r="R201" s="242"/>
      <c r="S201" s="242"/>
      <c r="T201" s="243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T201" s="244" t="s">
        <v>143</v>
      </c>
      <c r="AU201" s="244" t="s">
        <v>86</v>
      </c>
      <c r="AV201" s="12" t="s">
        <v>86</v>
      </c>
      <c r="AW201" s="12" t="s">
        <v>33</v>
      </c>
      <c r="AX201" s="12" t="s">
        <v>84</v>
      </c>
      <c r="AY201" s="244" t="s">
        <v>136</v>
      </c>
    </row>
    <row r="202" s="2" customFormat="1" ht="16.5" customHeight="1">
      <c r="A202" s="38"/>
      <c r="B202" s="39"/>
      <c r="C202" s="220" t="s">
        <v>330</v>
      </c>
      <c r="D202" s="220" t="s">
        <v>137</v>
      </c>
      <c r="E202" s="221" t="s">
        <v>331</v>
      </c>
      <c r="F202" s="222" t="s">
        <v>332</v>
      </c>
      <c r="G202" s="223" t="s">
        <v>278</v>
      </c>
      <c r="H202" s="224">
        <v>140.75</v>
      </c>
      <c r="I202" s="225"/>
      <c r="J202" s="226">
        <f>ROUND(I202*H202,2)</f>
        <v>0</v>
      </c>
      <c r="K202" s="222" t="s">
        <v>167</v>
      </c>
      <c r="L202" s="44"/>
      <c r="M202" s="227" t="s">
        <v>1</v>
      </c>
      <c r="N202" s="228" t="s">
        <v>42</v>
      </c>
      <c r="O202" s="91"/>
      <c r="P202" s="229">
        <f>O202*H202</f>
        <v>0</v>
      </c>
      <c r="Q202" s="229">
        <v>0</v>
      </c>
      <c r="R202" s="229">
        <f>Q202*H202</f>
        <v>0</v>
      </c>
      <c r="S202" s="229">
        <v>0</v>
      </c>
      <c r="T202" s="23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1" t="s">
        <v>154</v>
      </c>
      <c r="AT202" s="231" t="s">
        <v>137</v>
      </c>
      <c r="AU202" s="231" t="s">
        <v>86</v>
      </c>
      <c r="AY202" s="17" t="s">
        <v>136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7" t="s">
        <v>84</v>
      </c>
      <c r="BK202" s="232">
        <f>ROUND(I202*H202,2)</f>
        <v>0</v>
      </c>
      <c r="BL202" s="17" t="s">
        <v>154</v>
      </c>
      <c r="BM202" s="231" t="s">
        <v>333</v>
      </c>
    </row>
    <row r="203" s="2" customFormat="1">
      <c r="A203" s="38"/>
      <c r="B203" s="39"/>
      <c r="C203" s="40"/>
      <c r="D203" s="235" t="s">
        <v>231</v>
      </c>
      <c r="E203" s="40"/>
      <c r="F203" s="265" t="s">
        <v>322</v>
      </c>
      <c r="G203" s="40"/>
      <c r="H203" s="40"/>
      <c r="I203" s="266"/>
      <c r="J203" s="40"/>
      <c r="K203" s="40"/>
      <c r="L203" s="44"/>
      <c r="M203" s="267"/>
      <c r="N203" s="268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231</v>
      </c>
      <c r="AU203" s="17" t="s">
        <v>86</v>
      </c>
    </row>
    <row r="204" s="12" customFormat="1">
      <c r="A204" s="12"/>
      <c r="B204" s="233"/>
      <c r="C204" s="234"/>
      <c r="D204" s="235" t="s">
        <v>143</v>
      </c>
      <c r="E204" s="236" t="s">
        <v>1</v>
      </c>
      <c r="F204" s="237" t="s">
        <v>334</v>
      </c>
      <c r="G204" s="234"/>
      <c r="H204" s="238">
        <v>140.75</v>
      </c>
      <c r="I204" s="239"/>
      <c r="J204" s="234"/>
      <c r="K204" s="234"/>
      <c r="L204" s="240"/>
      <c r="M204" s="241"/>
      <c r="N204" s="242"/>
      <c r="O204" s="242"/>
      <c r="P204" s="242"/>
      <c r="Q204" s="242"/>
      <c r="R204" s="242"/>
      <c r="S204" s="242"/>
      <c r="T204" s="243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T204" s="244" t="s">
        <v>143</v>
      </c>
      <c r="AU204" s="244" t="s">
        <v>86</v>
      </c>
      <c r="AV204" s="12" t="s">
        <v>86</v>
      </c>
      <c r="AW204" s="12" t="s">
        <v>33</v>
      </c>
      <c r="AX204" s="12" t="s">
        <v>84</v>
      </c>
      <c r="AY204" s="244" t="s">
        <v>136</v>
      </c>
    </row>
    <row r="205" s="2" customFormat="1" ht="16.5" customHeight="1">
      <c r="A205" s="38"/>
      <c r="B205" s="39"/>
      <c r="C205" s="220" t="s">
        <v>7</v>
      </c>
      <c r="D205" s="220" t="s">
        <v>137</v>
      </c>
      <c r="E205" s="221" t="s">
        <v>335</v>
      </c>
      <c r="F205" s="222" t="s">
        <v>336</v>
      </c>
      <c r="G205" s="223" t="s">
        <v>278</v>
      </c>
      <c r="H205" s="224">
        <v>2241.288</v>
      </c>
      <c r="I205" s="225"/>
      <c r="J205" s="226">
        <f>ROUND(I205*H205,2)</f>
        <v>0</v>
      </c>
      <c r="K205" s="222" t="s">
        <v>167</v>
      </c>
      <c r="L205" s="44"/>
      <c r="M205" s="227" t="s">
        <v>1</v>
      </c>
      <c r="N205" s="228" t="s">
        <v>42</v>
      </c>
      <c r="O205" s="91"/>
      <c r="P205" s="229">
        <f>O205*H205</f>
        <v>0</v>
      </c>
      <c r="Q205" s="229">
        <v>0</v>
      </c>
      <c r="R205" s="229">
        <f>Q205*H205</f>
        <v>0</v>
      </c>
      <c r="S205" s="229">
        <v>0</v>
      </c>
      <c r="T205" s="23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1" t="s">
        <v>154</v>
      </c>
      <c r="AT205" s="231" t="s">
        <v>137</v>
      </c>
      <c r="AU205" s="231" t="s">
        <v>86</v>
      </c>
      <c r="AY205" s="17" t="s">
        <v>136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7" t="s">
        <v>84</v>
      </c>
      <c r="BK205" s="232">
        <f>ROUND(I205*H205,2)</f>
        <v>0</v>
      </c>
      <c r="BL205" s="17" t="s">
        <v>154</v>
      </c>
      <c r="BM205" s="231" t="s">
        <v>337</v>
      </c>
    </row>
    <row r="206" s="2" customFormat="1" ht="24.15" customHeight="1">
      <c r="A206" s="38"/>
      <c r="B206" s="39"/>
      <c r="C206" s="220" t="s">
        <v>338</v>
      </c>
      <c r="D206" s="220" t="s">
        <v>137</v>
      </c>
      <c r="E206" s="221" t="s">
        <v>339</v>
      </c>
      <c r="F206" s="222" t="s">
        <v>340</v>
      </c>
      <c r="G206" s="223" t="s">
        <v>278</v>
      </c>
      <c r="H206" s="224">
        <v>26.285</v>
      </c>
      <c r="I206" s="225"/>
      <c r="J206" s="226">
        <f>ROUND(I206*H206,2)</f>
        <v>0</v>
      </c>
      <c r="K206" s="222" t="s">
        <v>167</v>
      </c>
      <c r="L206" s="44"/>
      <c r="M206" s="227" t="s">
        <v>1</v>
      </c>
      <c r="N206" s="228" t="s">
        <v>42</v>
      </c>
      <c r="O206" s="91"/>
      <c r="P206" s="229">
        <f>O206*H206</f>
        <v>0</v>
      </c>
      <c r="Q206" s="229">
        <v>0</v>
      </c>
      <c r="R206" s="229">
        <f>Q206*H206</f>
        <v>0</v>
      </c>
      <c r="S206" s="229">
        <v>0</v>
      </c>
      <c r="T206" s="230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1" t="s">
        <v>154</v>
      </c>
      <c r="AT206" s="231" t="s">
        <v>137</v>
      </c>
      <c r="AU206" s="231" t="s">
        <v>86</v>
      </c>
      <c r="AY206" s="17" t="s">
        <v>136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7" t="s">
        <v>84</v>
      </c>
      <c r="BK206" s="232">
        <f>ROUND(I206*H206,2)</f>
        <v>0</v>
      </c>
      <c r="BL206" s="17" t="s">
        <v>154</v>
      </c>
      <c r="BM206" s="231" t="s">
        <v>341</v>
      </c>
    </row>
    <row r="207" s="2" customFormat="1">
      <c r="A207" s="38"/>
      <c r="B207" s="39"/>
      <c r="C207" s="40"/>
      <c r="D207" s="235" t="s">
        <v>231</v>
      </c>
      <c r="E207" s="40"/>
      <c r="F207" s="265" t="s">
        <v>342</v>
      </c>
      <c r="G207" s="40"/>
      <c r="H207" s="40"/>
      <c r="I207" s="266"/>
      <c r="J207" s="40"/>
      <c r="K207" s="40"/>
      <c r="L207" s="44"/>
      <c r="M207" s="267"/>
      <c r="N207" s="268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231</v>
      </c>
      <c r="AU207" s="17" t="s">
        <v>86</v>
      </c>
    </row>
    <row r="208" s="12" customFormat="1">
      <c r="A208" s="12"/>
      <c r="B208" s="233"/>
      <c r="C208" s="234"/>
      <c r="D208" s="235" t="s">
        <v>143</v>
      </c>
      <c r="E208" s="236" t="s">
        <v>1</v>
      </c>
      <c r="F208" s="237" t="s">
        <v>343</v>
      </c>
      <c r="G208" s="234"/>
      <c r="H208" s="238">
        <v>3.5</v>
      </c>
      <c r="I208" s="239"/>
      <c r="J208" s="234"/>
      <c r="K208" s="234"/>
      <c r="L208" s="240"/>
      <c r="M208" s="241"/>
      <c r="N208" s="242"/>
      <c r="O208" s="242"/>
      <c r="P208" s="242"/>
      <c r="Q208" s="242"/>
      <c r="R208" s="242"/>
      <c r="S208" s="242"/>
      <c r="T208" s="243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T208" s="244" t="s">
        <v>143</v>
      </c>
      <c r="AU208" s="244" t="s">
        <v>86</v>
      </c>
      <c r="AV208" s="12" t="s">
        <v>86</v>
      </c>
      <c r="AW208" s="12" t="s">
        <v>33</v>
      </c>
      <c r="AX208" s="12" t="s">
        <v>77</v>
      </c>
      <c r="AY208" s="244" t="s">
        <v>136</v>
      </c>
    </row>
    <row r="209" s="12" customFormat="1">
      <c r="A209" s="12"/>
      <c r="B209" s="233"/>
      <c r="C209" s="234"/>
      <c r="D209" s="235" t="s">
        <v>143</v>
      </c>
      <c r="E209" s="236" t="s">
        <v>1</v>
      </c>
      <c r="F209" s="237" t="s">
        <v>344</v>
      </c>
      <c r="G209" s="234"/>
      <c r="H209" s="238">
        <v>2.7999999999999998</v>
      </c>
      <c r="I209" s="239"/>
      <c r="J209" s="234"/>
      <c r="K209" s="234"/>
      <c r="L209" s="240"/>
      <c r="M209" s="241"/>
      <c r="N209" s="242"/>
      <c r="O209" s="242"/>
      <c r="P209" s="242"/>
      <c r="Q209" s="242"/>
      <c r="R209" s="242"/>
      <c r="S209" s="242"/>
      <c r="T209" s="243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T209" s="244" t="s">
        <v>143</v>
      </c>
      <c r="AU209" s="244" t="s">
        <v>86</v>
      </c>
      <c r="AV209" s="12" t="s">
        <v>86</v>
      </c>
      <c r="AW209" s="12" t="s">
        <v>33</v>
      </c>
      <c r="AX209" s="12" t="s">
        <v>77</v>
      </c>
      <c r="AY209" s="244" t="s">
        <v>136</v>
      </c>
    </row>
    <row r="210" s="12" customFormat="1">
      <c r="A210" s="12"/>
      <c r="B210" s="233"/>
      <c r="C210" s="234"/>
      <c r="D210" s="235" t="s">
        <v>143</v>
      </c>
      <c r="E210" s="236" t="s">
        <v>1</v>
      </c>
      <c r="F210" s="237" t="s">
        <v>345</v>
      </c>
      <c r="G210" s="234"/>
      <c r="H210" s="238">
        <v>13.185000000000001</v>
      </c>
      <c r="I210" s="239"/>
      <c r="J210" s="234"/>
      <c r="K210" s="234"/>
      <c r="L210" s="240"/>
      <c r="M210" s="241"/>
      <c r="N210" s="242"/>
      <c r="O210" s="242"/>
      <c r="P210" s="242"/>
      <c r="Q210" s="242"/>
      <c r="R210" s="242"/>
      <c r="S210" s="242"/>
      <c r="T210" s="243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T210" s="244" t="s">
        <v>143</v>
      </c>
      <c r="AU210" s="244" t="s">
        <v>86</v>
      </c>
      <c r="AV210" s="12" t="s">
        <v>86</v>
      </c>
      <c r="AW210" s="12" t="s">
        <v>33</v>
      </c>
      <c r="AX210" s="12" t="s">
        <v>77</v>
      </c>
      <c r="AY210" s="244" t="s">
        <v>136</v>
      </c>
    </row>
    <row r="211" s="12" customFormat="1">
      <c r="A211" s="12"/>
      <c r="B211" s="233"/>
      <c r="C211" s="234"/>
      <c r="D211" s="235" t="s">
        <v>143</v>
      </c>
      <c r="E211" s="236" t="s">
        <v>1</v>
      </c>
      <c r="F211" s="237" t="s">
        <v>346</v>
      </c>
      <c r="G211" s="234"/>
      <c r="H211" s="238">
        <v>6.7999999999999998</v>
      </c>
      <c r="I211" s="239"/>
      <c r="J211" s="234"/>
      <c r="K211" s="234"/>
      <c r="L211" s="240"/>
      <c r="M211" s="241"/>
      <c r="N211" s="242"/>
      <c r="O211" s="242"/>
      <c r="P211" s="242"/>
      <c r="Q211" s="242"/>
      <c r="R211" s="242"/>
      <c r="S211" s="242"/>
      <c r="T211" s="243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T211" s="244" t="s">
        <v>143</v>
      </c>
      <c r="AU211" s="244" t="s">
        <v>86</v>
      </c>
      <c r="AV211" s="12" t="s">
        <v>86</v>
      </c>
      <c r="AW211" s="12" t="s">
        <v>33</v>
      </c>
      <c r="AX211" s="12" t="s">
        <v>77</v>
      </c>
      <c r="AY211" s="244" t="s">
        <v>136</v>
      </c>
    </row>
    <row r="212" s="15" customFormat="1">
      <c r="A212" s="15"/>
      <c r="B212" s="269"/>
      <c r="C212" s="270"/>
      <c r="D212" s="235" t="s">
        <v>143</v>
      </c>
      <c r="E212" s="271" t="s">
        <v>1</v>
      </c>
      <c r="F212" s="272" t="s">
        <v>240</v>
      </c>
      <c r="G212" s="270"/>
      <c r="H212" s="273">
        <v>26.285</v>
      </c>
      <c r="I212" s="274"/>
      <c r="J212" s="270"/>
      <c r="K212" s="270"/>
      <c r="L212" s="275"/>
      <c r="M212" s="276"/>
      <c r="N212" s="277"/>
      <c r="O212" s="277"/>
      <c r="P212" s="277"/>
      <c r="Q212" s="277"/>
      <c r="R212" s="277"/>
      <c r="S212" s="277"/>
      <c r="T212" s="278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79" t="s">
        <v>143</v>
      </c>
      <c r="AU212" s="279" t="s">
        <v>86</v>
      </c>
      <c r="AV212" s="15" t="s">
        <v>154</v>
      </c>
      <c r="AW212" s="15" t="s">
        <v>33</v>
      </c>
      <c r="AX212" s="15" t="s">
        <v>84</v>
      </c>
      <c r="AY212" s="279" t="s">
        <v>136</v>
      </c>
    </row>
    <row r="213" s="2" customFormat="1" ht="24.15" customHeight="1">
      <c r="A213" s="38"/>
      <c r="B213" s="39"/>
      <c r="C213" s="220" t="s">
        <v>347</v>
      </c>
      <c r="D213" s="220" t="s">
        <v>137</v>
      </c>
      <c r="E213" s="221" t="s">
        <v>348</v>
      </c>
      <c r="F213" s="222" t="s">
        <v>349</v>
      </c>
      <c r="G213" s="223" t="s">
        <v>229</v>
      </c>
      <c r="H213" s="224">
        <v>35</v>
      </c>
      <c r="I213" s="225"/>
      <c r="J213" s="226">
        <f>ROUND(I213*H213,2)</f>
        <v>0</v>
      </c>
      <c r="K213" s="222" t="s">
        <v>167</v>
      </c>
      <c r="L213" s="44"/>
      <c r="M213" s="227" t="s">
        <v>1</v>
      </c>
      <c r="N213" s="228" t="s">
        <v>42</v>
      </c>
      <c r="O213" s="91"/>
      <c r="P213" s="229">
        <f>O213*H213</f>
        <v>0</v>
      </c>
      <c r="Q213" s="229">
        <v>0</v>
      </c>
      <c r="R213" s="229">
        <f>Q213*H213</f>
        <v>0</v>
      </c>
      <c r="S213" s="229">
        <v>0</v>
      </c>
      <c r="T213" s="230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1" t="s">
        <v>154</v>
      </c>
      <c r="AT213" s="231" t="s">
        <v>137</v>
      </c>
      <c r="AU213" s="231" t="s">
        <v>86</v>
      </c>
      <c r="AY213" s="17" t="s">
        <v>136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7" t="s">
        <v>84</v>
      </c>
      <c r="BK213" s="232">
        <f>ROUND(I213*H213,2)</f>
        <v>0</v>
      </c>
      <c r="BL213" s="17" t="s">
        <v>154</v>
      </c>
      <c r="BM213" s="231" t="s">
        <v>350</v>
      </c>
    </row>
    <row r="214" s="2" customFormat="1">
      <c r="A214" s="38"/>
      <c r="B214" s="39"/>
      <c r="C214" s="40"/>
      <c r="D214" s="235" t="s">
        <v>231</v>
      </c>
      <c r="E214" s="40"/>
      <c r="F214" s="265" t="s">
        <v>351</v>
      </c>
      <c r="G214" s="40"/>
      <c r="H214" s="40"/>
      <c r="I214" s="266"/>
      <c r="J214" s="40"/>
      <c r="K214" s="40"/>
      <c r="L214" s="44"/>
      <c r="M214" s="267"/>
      <c r="N214" s="268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231</v>
      </c>
      <c r="AU214" s="17" t="s">
        <v>86</v>
      </c>
    </row>
    <row r="215" s="12" customFormat="1">
      <c r="A215" s="12"/>
      <c r="B215" s="233"/>
      <c r="C215" s="234"/>
      <c r="D215" s="235" t="s">
        <v>143</v>
      </c>
      <c r="E215" s="236" t="s">
        <v>1</v>
      </c>
      <c r="F215" s="237" t="s">
        <v>352</v>
      </c>
      <c r="G215" s="234"/>
      <c r="H215" s="238">
        <v>35</v>
      </c>
      <c r="I215" s="239"/>
      <c r="J215" s="234"/>
      <c r="K215" s="234"/>
      <c r="L215" s="240"/>
      <c r="M215" s="241"/>
      <c r="N215" s="242"/>
      <c r="O215" s="242"/>
      <c r="P215" s="242"/>
      <c r="Q215" s="242"/>
      <c r="R215" s="242"/>
      <c r="S215" s="242"/>
      <c r="T215" s="243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T215" s="244" t="s">
        <v>143</v>
      </c>
      <c r="AU215" s="244" t="s">
        <v>86</v>
      </c>
      <c r="AV215" s="12" t="s">
        <v>86</v>
      </c>
      <c r="AW215" s="12" t="s">
        <v>33</v>
      </c>
      <c r="AX215" s="12" t="s">
        <v>84</v>
      </c>
      <c r="AY215" s="244" t="s">
        <v>136</v>
      </c>
    </row>
    <row r="216" s="2" customFormat="1" ht="16.5" customHeight="1">
      <c r="A216" s="38"/>
      <c r="B216" s="39"/>
      <c r="C216" s="280" t="s">
        <v>353</v>
      </c>
      <c r="D216" s="280" t="s">
        <v>354</v>
      </c>
      <c r="E216" s="281" t="s">
        <v>355</v>
      </c>
      <c r="F216" s="282" t="s">
        <v>356</v>
      </c>
      <c r="G216" s="283" t="s">
        <v>357</v>
      </c>
      <c r="H216" s="284">
        <v>0.69999999999999996</v>
      </c>
      <c r="I216" s="285"/>
      <c r="J216" s="286">
        <f>ROUND(I216*H216,2)</f>
        <v>0</v>
      </c>
      <c r="K216" s="282" t="s">
        <v>167</v>
      </c>
      <c r="L216" s="287"/>
      <c r="M216" s="288" t="s">
        <v>1</v>
      </c>
      <c r="N216" s="289" t="s">
        <v>42</v>
      </c>
      <c r="O216" s="91"/>
      <c r="P216" s="229">
        <f>O216*H216</f>
        <v>0</v>
      </c>
      <c r="Q216" s="229">
        <v>0.001</v>
      </c>
      <c r="R216" s="229">
        <f>Q216*H216</f>
        <v>0.00069999999999999999</v>
      </c>
      <c r="S216" s="229">
        <v>0</v>
      </c>
      <c r="T216" s="23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1" t="s">
        <v>175</v>
      </c>
      <c r="AT216" s="231" t="s">
        <v>354</v>
      </c>
      <c r="AU216" s="231" t="s">
        <v>86</v>
      </c>
      <c r="AY216" s="17" t="s">
        <v>136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7" t="s">
        <v>84</v>
      </c>
      <c r="BK216" s="232">
        <f>ROUND(I216*H216,2)</f>
        <v>0</v>
      </c>
      <c r="BL216" s="17" t="s">
        <v>154</v>
      </c>
      <c r="BM216" s="231" t="s">
        <v>358</v>
      </c>
    </row>
    <row r="217" s="12" customFormat="1">
      <c r="A217" s="12"/>
      <c r="B217" s="233"/>
      <c r="C217" s="234"/>
      <c r="D217" s="235" t="s">
        <v>143</v>
      </c>
      <c r="E217" s="234"/>
      <c r="F217" s="237" t="s">
        <v>359</v>
      </c>
      <c r="G217" s="234"/>
      <c r="H217" s="238">
        <v>0.69999999999999996</v>
      </c>
      <c r="I217" s="239"/>
      <c r="J217" s="234"/>
      <c r="K217" s="234"/>
      <c r="L217" s="240"/>
      <c r="M217" s="241"/>
      <c r="N217" s="242"/>
      <c r="O217" s="242"/>
      <c r="P217" s="242"/>
      <c r="Q217" s="242"/>
      <c r="R217" s="242"/>
      <c r="S217" s="242"/>
      <c r="T217" s="243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T217" s="244" t="s">
        <v>143</v>
      </c>
      <c r="AU217" s="244" t="s">
        <v>86</v>
      </c>
      <c r="AV217" s="12" t="s">
        <v>86</v>
      </c>
      <c r="AW217" s="12" t="s">
        <v>4</v>
      </c>
      <c r="AX217" s="12" t="s">
        <v>84</v>
      </c>
      <c r="AY217" s="244" t="s">
        <v>136</v>
      </c>
    </row>
    <row r="218" s="2" customFormat="1" ht="24.15" customHeight="1">
      <c r="A218" s="38"/>
      <c r="B218" s="39"/>
      <c r="C218" s="220" t="s">
        <v>360</v>
      </c>
      <c r="D218" s="220" t="s">
        <v>137</v>
      </c>
      <c r="E218" s="221" t="s">
        <v>361</v>
      </c>
      <c r="F218" s="222" t="s">
        <v>362</v>
      </c>
      <c r="G218" s="223" t="s">
        <v>229</v>
      </c>
      <c r="H218" s="224">
        <v>815</v>
      </c>
      <c r="I218" s="225"/>
      <c r="J218" s="226">
        <f>ROUND(I218*H218,2)</f>
        <v>0</v>
      </c>
      <c r="K218" s="222" t="s">
        <v>167</v>
      </c>
      <c r="L218" s="44"/>
      <c r="M218" s="227" t="s">
        <v>1</v>
      </c>
      <c r="N218" s="228" t="s">
        <v>42</v>
      </c>
      <c r="O218" s="91"/>
      <c r="P218" s="229">
        <f>O218*H218</f>
        <v>0</v>
      </c>
      <c r="Q218" s="229">
        <v>0</v>
      </c>
      <c r="R218" s="229">
        <f>Q218*H218</f>
        <v>0</v>
      </c>
      <c r="S218" s="229">
        <v>0</v>
      </c>
      <c r="T218" s="230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1" t="s">
        <v>154</v>
      </c>
      <c r="AT218" s="231" t="s">
        <v>137</v>
      </c>
      <c r="AU218" s="231" t="s">
        <v>86</v>
      </c>
      <c r="AY218" s="17" t="s">
        <v>136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7" t="s">
        <v>84</v>
      </c>
      <c r="BK218" s="232">
        <f>ROUND(I218*H218,2)</f>
        <v>0</v>
      </c>
      <c r="BL218" s="17" t="s">
        <v>154</v>
      </c>
      <c r="BM218" s="231" t="s">
        <v>363</v>
      </c>
    </row>
    <row r="219" s="2" customFormat="1">
      <c r="A219" s="38"/>
      <c r="B219" s="39"/>
      <c r="C219" s="40"/>
      <c r="D219" s="235" t="s">
        <v>231</v>
      </c>
      <c r="E219" s="40"/>
      <c r="F219" s="265" t="s">
        <v>351</v>
      </c>
      <c r="G219" s="40"/>
      <c r="H219" s="40"/>
      <c r="I219" s="266"/>
      <c r="J219" s="40"/>
      <c r="K219" s="40"/>
      <c r="L219" s="44"/>
      <c r="M219" s="267"/>
      <c r="N219" s="268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231</v>
      </c>
      <c r="AU219" s="17" t="s">
        <v>86</v>
      </c>
    </row>
    <row r="220" s="2" customFormat="1" ht="16.5" customHeight="1">
      <c r="A220" s="38"/>
      <c r="B220" s="39"/>
      <c r="C220" s="280" t="s">
        <v>364</v>
      </c>
      <c r="D220" s="280" t="s">
        <v>354</v>
      </c>
      <c r="E220" s="281" t="s">
        <v>365</v>
      </c>
      <c r="F220" s="282" t="s">
        <v>366</v>
      </c>
      <c r="G220" s="283" t="s">
        <v>357</v>
      </c>
      <c r="H220" s="284">
        <v>24.449999999999999</v>
      </c>
      <c r="I220" s="285"/>
      <c r="J220" s="286">
        <f>ROUND(I220*H220,2)</f>
        <v>0</v>
      </c>
      <c r="K220" s="282" t="s">
        <v>167</v>
      </c>
      <c r="L220" s="287"/>
      <c r="M220" s="288" t="s">
        <v>1</v>
      </c>
      <c r="N220" s="289" t="s">
        <v>42</v>
      </c>
      <c r="O220" s="91"/>
      <c r="P220" s="229">
        <f>O220*H220</f>
        <v>0</v>
      </c>
      <c r="Q220" s="229">
        <v>0.001</v>
      </c>
      <c r="R220" s="229">
        <f>Q220*H220</f>
        <v>0.02445</v>
      </c>
      <c r="S220" s="229">
        <v>0</v>
      </c>
      <c r="T220" s="230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1" t="s">
        <v>175</v>
      </c>
      <c r="AT220" s="231" t="s">
        <v>354</v>
      </c>
      <c r="AU220" s="231" t="s">
        <v>86</v>
      </c>
      <c r="AY220" s="17" t="s">
        <v>136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7" t="s">
        <v>84</v>
      </c>
      <c r="BK220" s="232">
        <f>ROUND(I220*H220,2)</f>
        <v>0</v>
      </c>
      <c r="BL220" s="17" t="s">
        <v>154</v>
      </c>
      <c r="BM220" s="231" t="s">
        <v>367</v>
      </c>
    </row>
    <row r="221" s="12" customFormat="1">
      <c r="A221" s="12"/>
      <c r="B221" s="233"/>
      <c r="C221" s="234"/>
      <c r="D221" s="235" t="s">
        <v>143</v>
      </c>
      <c r="E221" s="234"/>
      <c r="F221" s="237" t="s">
        <v>368</v>
      </c>
      <c r="G221" s="234"/>
      <c r="H221" s="238">
        <v>24.449999999999999</v>
      </c>
      <c r="I221" s="239"/>
      <c r="J221" s="234"/>
      <c r="K221" s="234"/>
      <c r="L221" s="240"/>
      <c r="M221" s="241"/>
      <c r="N221" s="242"/>
      <c r="O221" s="242"/>
      <c r="P221" s="242"/>
      <c r="Q221" s="242"/>
      <c r="R221" s="242"/>
      <c r="S221" s="242"/>
      <c r="T221" s="243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T221" s="244" t="s">
        <v>143</v>
      </c>
      <c r="AU221" s="244" t="s">
        <v>86</v>
      </c>
      <c r="AV221" s="12" t="s">
        <v>86</v>
      </c>
      <c r="AW221" s="12" t="s">
        <v>4</v>
      </c>
      <c r="AX221" s="12" t="s">
        <v>84</v>
      </c>
      <c r="AY221" s="244" t="s">
        <v>136</v>
      </c>
    </row>
    <row r="222" s="2" customFormat="1" ht="24.15" customHeight="1">
      <c r="A222" s="38"/>
      <c r="B222" s="39"/>
      <c r="C222" s="220" t="s">
        <v>369</v>
      </c>
      <c r="D222" s="220" t="s">
        <v>137</v>
      </c>
      <c r="E222" s="221" t="s">
        <v>370</v>
      </c>
      <c r="F222" s="222" t="s">
        <v>371</v>
      </c>
      <c r="G222" s="223" t="s">
        <v>229</v>
      </c>
      <c r="H222" s="224">
        <v>2000</v>
      </c>
      <c r="I222" s="225"/>
      <c r="J222" s="226">
        <f>ROUND(I222*H222,2)</f>
        <v>0</v>
      </c>
      <c r="K222" s="222" t="s">
        <v>167</v>
      </c>
      <c r="L222" s="44"/>
      <c r="M222" s="227" t="s">
        <v>1</v>
      </c>
      <c r="N222" s="228" t="s">
        <v>42</v>
      </c>
      <c r="O222" s="91"/>
      <c r="P222" s="229">
        <f>O222*H222</f>
        <v>0</v>
      </c>
      <c r="Q222" s="229">
        <v>0</v>
      </c>
      <c r="R222" s="229">
        <f>Q222*H222</f>
        <v>0</v>
      </c>
      <c r="S222" s="229">
        <v>0</v>
      </c>
      <c r="T222" s="230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1" t="s">
        <v>154</v>
      </c>
      <c r="AT222" s="231" t="s">
        <v>137</v>
      </c>
      <c r="AU222" s="231" t="s">
        <v>86</v>
      </c>
      <c r="AY222" s="17" t="s">
        <v>136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7" t="s">
        <v>84</v>
      </c>
      <c r="BK222" s="232">
        <f>ROUND(I222*H222,2)</f>
        <v>0</v>
      </c>
      <c r="BL222" s="17" t="s">
        <v>154</v>
      </c>
      <c r="BM222" s="231" t="s">
        <v>372</v>
      </c>
    </row>
    <row r="223" s="2" customFormat="1">
      <c r="A223" s="38"/>
      <c r="B223" s="39"/>
      <c r="C223" s="40"/>
      <c r="D223" s="235" t="s">
        <v>231</v>
      </c>
      <c r="E223" s="40"/>
      <c r="F223" s="265" t="s">
        <v>351</v>
      </c>
      <c r="G223" s="40"/>
      <c r="H223" s="40"/>
      <c r="I223" s="266"/>
      <c r="J223" s="40"/>
      <c r="K223" s="40"/>
      <c r="L223" s="44"/>
      <c r="M223" s="267"/>
      <c r="N223" s="268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231</v>
      </c>
      <c r="AU223" s="17" t="s">
        <v>86</v>
      </c>
    </row>
    <row r="224" s="2" customFormat="1" ht="16.5" customHeight="1">
      <c r="A224" s="38"/>
      <c r="B224" s="39"/>
      <c r="C224" s="280" t="s">
        <v>373</v>
      </c>
      <c r="D224" s="280" t="s">
        <v>354</v>
      </c>
      <c r="E224" s="281" t="s">
        <v>355</v>
      </c>
      <c r="F224" s="282" t="s">
        <v>356</v>
      </c>
      <c r="G224" s="283" t="s">
        <v>357</v>
      </c>
      <c r="H224" s="284">
        <v>70</v>
      </c>
      <c r="I224" s="285"/>
      <c r="J224" s="286">
        <f>ROUND(I224*H224,2)</f>
        <v>0</v>
      </c>
      <c r="K224" s="282" t="s">
        <v>167</v>
      </c>
      <c r="L224" s="287"/>
      <c r="M224" s="288" t="s">
        <v>1</v>
      </c>
      <c r="N224" s="289" t="s">
        <v>42</v>
      </c>
      <c r="O224" s="91"/>
      <c r="P224" s="229">
        <f>O224*H224</f>
        <v>0</v>
      </c>
      <c r="Q224" s="229">
        <v>0.001</v>
      </c>
      <c r="R224" s="229">
        <f>Q224*H224</f>
        <v>0.070000000000000007</v>
      </c>
      <c r="S224" s="229">
        <v>0</v>
      </c>
      <c r="T224" s="230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1" t="s">
        <v>175</v>
      </c>
      <c r="AT224" s="231" t="s">
        <v>354</v>
      </c>
      <c r="AU224" s="231" t="s">
        <v>86</v>
      </c>
      <c r="AY224" s="17" t="s">
        <v>136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7" t="s">
        <v>84</v>
      </c>
      <c r="BK224" s="232">
        <f>ROUND(I224*H224,2)</f>
        <v>0</v>
      </c>
      <c r="BL224" s="17" t="s">
        <v>154</v>
      </c>
      <c r="BM224" s="231" t="s">
        <v>374</v>
      </c>
    </row>
    <row r="225" s="12" customFormat="1">
      <c r="A225" s="12"/>
      <c r="B225" s="233"/>
      <c r="C225" s="234"/>
      <c r="D225" s="235" t="s">
        <v>143</v>
      </c>
      <c r="E225" s="234"/>
      <c r="F225" s="237" t="s">
        <v>375</v>
      </c>
      <c r="G225" s="234"/>
      <c r="H225" s="238">
        <v>70</v>
      </c>
      <c r="I225" s="239"/>
      <c r="J225" s="234"/>
      <c r="K225" s="234"/>
      <c r="L225" s="240"/>
      <c r="M225" s="241"/>
      <c r="N225" s="242"/>
      <c r="O225" s="242"/>
      <c r="P225" s="242"/>
      <c r="Q225" s="242"/>
      <c r="R225" s="242"/>
      <c r="S225" s="242"/>
      <c r="T225" s="243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T225" s="244" t="s">
        <v>143</v>
      </c>
      <c r="AU225" s="244" t="s">
        <v>86</v>
      </c>
      <c r="AV225" s="12" t="s">
        <v>86</v>
      </c>
      <c r="AW225" s="12" t="s">
        <v>4</v>
      </c>
      <c r="AX225" s="12" t="s">
        <v>84</v>
      </c>
      <c r="AY225" s="244" t="s">
        <v>136</v>
      </c>
    </row>
    <row r="226" s="2" customFormat="1" ht="24.15" customHeight="1">
      <c r="A226" s="38"/>
      <c r="B226" s="39"/>
      <c r="C226" s="220" t="s">
        <v>376</v>
      </c>
      <c r="D226" s="220" t="s">
        <v>137</v>
      </c>
      <c r="E226" s="221" t="s">
        <v>377</v>
      </c>
      <c r="F226" s="222" t="s">
        <v>378</v>
      </c>
      <c r="G226" s="223" t="s">
        <v>229</v>
      </c>
      <c r="H226" s="224">
        <v>815</v>
      </c>
      <c r="I226" s="225"/>
      <c r="J226" s="226">
        <f>ROUND(I226*H226,2)</f>
        <v>0</v>
      </c>
      <c r="K226" s="222" t="s">
        <v>167</v>
      </c>
      <c r="L226" s="44"/>
      <c r="M226" s="227" t="s">
        <v>1</v>
      </c>
      <c r="N226" s="228" t="s">
        <v>42</v>
      </c>
      <c r="O226" s="91"/>
      <c r="P226" s="229">
        <f>O226*H226</f>
        <v>0</v>
      </c>
      <c r="Q226" s="229">
        <v>0</v>
      </c>
      <c r="R226" s="229">
        <f>Q226*H226</f>
        <v>0</v>
      </c>
      <c r="S226" s="229">
        <v>0</v>
      </c>
      <c r="T226" s="230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1" t="s">
        <v>154</v>
      </c>
      <c r="AT226" s="231" t="s">
        <v>137</v>
      </c>
      <c r="AU226" s="231" t="s">
        <v>86</v>
      </c>
      <c r="AY226" s="17" t="s">
        <v>136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17" t="s">
        <v>84</v>
      </c>
      <c r="BK226" s="232">
        <f>ROUND(I226*H226,2)</f>
        <v>0</v>
      </c>
      <c r="BL226" s="17" t="s">
        <v>154</v>
      </c>
      <c r="BM226" s="231" t="s">
        <v>379</v>
      </c>
    </row>
    <row r="227" s="2" customFormat="1">
      <c r="A227" s="38"/>
      <c r="B227" s="39"/>
      <c r="C227" s="40"/>
      <c r="D227" s="235" t="s">
        <v>231</v>
      </c>
      <c r="E227" s="40"/>
      <c r="F227" s="265" t="s">
        <v>351</v>
      </c>
      <c r="G227" s="40"/>
      <c r="H227" s="40"/>
      <c r="I227" s="266"/>
      <c r="J227" s="40"/>
      <c r="K227" s="40"/>
      <c r="L227" s="44"/>
      <c r="M227" s="267"/>
      <c r="N227" s="268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231</v>
      </c>
      <c r="AU227" s="17" t="s">
        <v>86</v>
      </c>
    </row>
    <row r="228" s="2" customFormat="1" ht="24.15" customHeight="1">
      <c r="A228" s="38"/>
      <c r="B228" s="39"/>
      <c r="C228" s="220" t="s">
        <v>380</v>
      </c>
      <c r="D228" s="220" t="s">
        <v>137</v>
      </c>
      <c r="E228" s="221" t="s">
        <v>381</v>
      </c>
      <c r="F228" s="222" t="s">
        <v>382</v>
      </c>
      <c r="G228" s="223" t="s">
        <v>229</v>
      </c>
      <c r="H228" s="224">
        <v>8875</v>
      </c>
      <c r="I228" s="225"/>
      <c r="J228" s="226">
        <f>ROUND(I228*H228,2)</f>
        <v>0</v>
      </c>
      <c r="K228" s="222" t="s">
        <v>167</v>
      </c>
      <c r="L228" s="44"/>
      <c r="M228" s="227" t="s">
        <v>1</v>
      </c>
      <c r="N228" s="228" t="s">
        <v>42</v>
      </c>
      <c r="O228" s="91"/>
      <c r="P228" s="229">
        <f>O228*H228</f>
        <v>0</v>
      </c>
      <c r="Q228" s="229">
        <v>0</v>
      </c>
      <c r="R228" s="229">
        <f>Q228*H228</f>
        <v>0</v>
      </c>
      <c r="S228" s="229">
        <v>0</v>
      </c>
      <c r="T228" s="230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1" t="s">
        <v>154</v>
      </c>
      <c r="AT228" s="231" t="s">
        <v>137</v>
      </c>
      <c r="AU228" s="231" t="s">
        <v>86</v>
      </c>
      <c r="AY228" s="17" t="s">
        <v>136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17" t="s">
        <v>84</v>
      </c>
      <c r="BK228" s="232">
        <f>ROUND(I228*H228,2)</f>
        <v>0</v>
      </c>
      <c r="BL228" s="17" t="s">
        <v>154</v>
      </c>
      <c r="BM228" s="231" t="s">
        <v>383</v>
      </c>
    </row>
    <row r="229" s="2" customFormat="1">
      <c r="A229" s="38"/>
      <c r="B229" s="39"/>
      <c r="C229" s="40"/>
      <c r="D229" s="235" t="s">
        <v>231</v>
      </c>
      <c r="E229" s="40"/>
      <c r="F229" s="265" t="s">
        <v>384</v>
      </c>
      <c r="G229" s="40"/>
      <c r="H229" s="40"/>
      <c r="I229" s="266"/>
      <c r="J229" s="40"/>
      <c r="K229" s="40"/>
      <c r="L229" s="44"/>
      <c r="M229" s="267"/>
      <c r="N229" s="268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231</v>
      </c>
      <c r="AU229" s="17" t="s">
        <v>86</v>
      </c>
    </row>
    <row r="230" s="12" customFormat="1">
      <c r="A230" s="12"/>
      <c r="B230" s="233"/>
      <c r="C230" s="234"/>
      <c r="D230" s="235" t="s">
        <v>143</v>
      </c>
      <c r="E230" s="236" t="s">
        <v>1</v>
      </c>
      <c r="F230" s="237" t="s">
        <v>385</v>
      </c>
      <c r="G230" s="234"/>
      <c r="H230" s="238">
        <v>8875</v>
      </c>
      <c r="I230" s="239"/>
      <c r="J230" s="234"/>
      <c r="K230" s="234"/>
      <c r="L230" s="240"/>
      <c r="M230" s="241"/>
      <c r="N230" s="242"/>
      <c r="O230" s="242"/>
      <c r="P230" s="242"/>
      <c r="Q230" s="242"/>
      <c r="R230" s="242"/>
      <c r="S230" s="242"/>
      <c r="T230" s="243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T230" s="244" t="s">
        <v>143</v>
      </c>
      <c r="AU230" s="244" t="s">
        <v>86</v>
      </c>
      <c r="AV230" s="12" t="s">
        <v>86</v>
      </c>
      <c r="AW230" s="12" t="s">
        <v>33</v>
      </c>
      <c r="AX230" s="12" t="s">
        <v>84</v>
      </c>
      <c r="AY230" s="244" t="s">
        <v>136</v>
      </c>
    </row>
    <row r="231" s="2" customFormat="1" ht="24.15" customHeight="1">
      <c r="A231" s="38"/>
      <c r="B231" s="39"/>
      <c r="C231" s="220" t="s">
        <v>386</v>
      </c>
      <c r="D231" s="220" t="s">
        <v>137</v>
      </c>
      <c r="E231" s="221" t="s">
        <v>387</v>
      </c>
      <c r="F231" s="222" t="s">
        <v>388</v>
      </c>
      <c r="G231" s="223" t="s">
        <v>229</v>
      </c>
      <c r="H231" s="224">
        <v>2000</v>
      </c>
      <c r="I231" s="225"/>
      <c r="J231" s="226">
        <f>ROUND(I231*H231,2)</f>
        <v>0</v>
      </c>
      <c r="K231" s="222" t="s">
        <v>167</v>
      </c>
      <c r="L231" s="44"/>
      <c r="M231" s="227" t="s">
        <v>1</v>
      </c>
      <c r="N231" s="228" t="s">
        <v>42</v>
      </c>
      <c r="O231" s="91"/>
      <c r="P231" s="229">
        <f>O231*H231</f>
        <v>0</v>
      </c>
      <c r="Q231" s="229">
        <v>0</v>
      </c>
      <c r="R231" s="229">
        <f>Q231*H231</f>
        <v>0</v>
      </c>
      <c r="S231" s="229">
        <v>0</v>
      </c>
      <c r="T231" s="230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1" t="s">
        <v>154</v>
      </c>
      <c r="AT231" s="231" t="s">
        <v>137</v>
      </c>
      <c r="AU231" s="231" t="s">
        <v>86</v>
      </c>
      <c r="AY231" s="17" t="s">
        <v>136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17" t="s">
        <v>84</v>
      </c>
      <c r="BK231" s="232">
        <f>ROUND(I231*H231,2)</f>
        <v>0</v>
      </c>
      <c r="BL231" s="17" t="s">
        <v>154</v>
      </c>
      <c r="BM231" s="231" t="s">
        <v>389</v>
      </c>
    </row>
    <row r="232" s="2" customFormat="1">
      <c r="A232" s="38"/>
      <c r="B232" s="39"/>
      <c r="C232" s="40"/>
      <c r="D232" s="235" t="s">
        <v>231</v>
      </c>
      <c r="E232" s="40"/>
      <c r="F232" s="265" t="s">
        <v>291</v>
      </c>
      <c r="G232" s="40"/>
      <c r="H232" s="40"/>
      <c r="I232" s="266"/>
      <c r="J232" s="40"/>
      <c r="K232" s="40"/>
      <c r="L232" s="44"/>
      <c r="M232" s="267"/>
      <c r="N232" s="268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231</v>
      </c>
      <c r="AU232" s="17" t="s">
        <v>86</v>
      </c>
    </row>
    <row r="233" s="11" customFormat="1" ht="22.8" customHeight="1">
      <c r="A233" s="11"/>
      <c r="B233" s="206"/>
      <c r="C233" s="207"/>
      <c r="D233" s="208" t="s">
        <v>76</v>
      </c>
      <c r="E233" s="263" t="s">
        <v>86</v>
      </c>
      <c r="F233" s="263" t="s">
        <v>390</v>
      </c>
      <c r="G233" s="207"/>
      <c r="H233" s="207"/>
      <c r="I233" s="210"/>
      <c r="J233" s="264">
        <f>BK233</f>
        <v>0</v>
      </c>
      <c r="K233" s="207"/>
      <c r="L233" s="212"/>
      <c r="M233" s="213"/>
      <c r="N233" s="214"/>
      <c r="O233" s="214"/>
      <c r="P233" s="215">
        <f>SUM(P234:P240)</f>
        <v>0</v>
      </c>
      <c r="Q233" s="214"/>
      <c r="R233" s="215">
        <f>SUM(R234:R240)</f>
        <v>0.017797999999999998</v>
      </c>
      <c r="S233" s="214"/>
      <c r="T233" s="216">
        <f>SUM(T234:T240)</f>
        <v>0</v>
      </c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R233" s="217" t="s">
        <v>84</v>
      </c>
      <c r="AT233" s="218" t="s">
        <v>76</v>
      </c>
      <c r="AU233" s="218" t="s">
        <v>84</v>
      </c>
      <c r="AY233" s="217" t="s">
        <v>136</v>
      </c>
      <c r="BK233" s="219">
        <f>SUM(BK234:BK240)</f>
        <v>0</v>
      </c>
    </row>
    <row r="234" s="2" customFormat="1" ht="33" customHeight="1">
      <c r="A234" s="38"/>
      <c r="B234" s="39"/>
      <c r="C234" s="220" t="s">
        <v>391</v>
      </c>
      <c r="D234" s="220" t="s">
        <v>137</v>
      </c>
      <c r="E234" s="221" t="s">
        <v>392</v>
      </c>
      <c r="F234" s="222" t="s">
        <v>393</v>
      </c>
      <c r="G234" s="223" t="s">
        <v>278</v>
      </c>
      <c r="H234" s="224">
        <v>13.125</v>
      </c>
      <c r="I234" s="225"/>
      <c r="J234" s="226">
        <f>ROUND(I234*H234,2)</f>
        <v>0</v>
      </c>
      <c r="K234" s="222" t="s">
        <v>167</v>
      </c>
      <c r="L234" s="44"/>
      <c r="M234" s="227" t="s">
        <v>1</v>
      </c>
      <c r="N234" s="228" t="s">
        <v>42</v>
      </c>
      <c r="O234" s="91"/>
      <c r="P234" s="229">
        <f>O234*H234</f>
        <v>0</v>
      </c>
      <c r="Q234" s="229">
        <v>0</v>
      </c>
      <c r="R234" s="229">
        <f>Q234*H234</f>
        <v>0</v>
      </c>
      <c r="S234" s="229">
        <v>0</v>
      </c>
      <c r="T234" s="230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1" t="s">
        <v>154</v>
      </c>
      <c r="AT234" s="231" t="s">
        <v>137</v>
      </c>
      <c r="AU234" s="231" t="s">
        <v>86</v>
      </c>
      <c r="AY234" s="17" t="s">
        <v>136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7" t="s">
        <v>84</v>
      </c>
      <c r="BK234" s="232">
        <f>ROUND(I234*H234,2)</f>
        <v>0</v>
      </c>
      <c r="BL234" s="17" t="s">
        <v>154</v>
      </c>
      <c r="BM234" s="231" t="s">
        <v>394</v>
      </c>
    </row>
    <row r="235" s="2" customFormat="1">
      <c r="A235" s="38"/>
      <c r="B235" s="39"/>
      <c r="C235" s="40"/>
      <c r="D235" s="235" t="s">
        <v>231</v>
      </c>
      <c r="E235" s="40"/>
      <c r="F235" s="265" t="s">
        <v>395</v>
      </c>
      <c r="G235" s="40"/>
      <c r="H235" s="40"/>
      <c r="I235" s="266"/>
      <c r="J235" s="40"/>
      <c r="K235" s="40"/>
      <c r="L235" s="44"/>
      <c r="M235" s="267"/>
      <c r="N235" s="268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231</v>
      </c>
      <c r="AU235" s="17" t="s">
        <v>86</v>
      </c>
    </row>
    <row r="236" s="12" customFormat="1">
      <c r="A236" s="12"/>
      <c r="B236" s="233"/>
      <c r="C236" s="234"/>
      <c r="D236" s="235" t="s">
        <v>143</v>
      </c>
      <c r="E236" s="236" t="s">
        <v>1</v>
      </c>
      <c r="F236" s="237" t="s">
        <v>396</v>
      </c>
      <c r="G236" s="234"/>
      <c r="H236" s="238">
        <v>13.125</v>
      </c>
      <c r="I236" s="239"/>
      <c r="J236" s="234"/>
      <c r="K236" s="234"/>
      <c r="L236" s="240"/>
      <c r="M236" s="241"/>
      <c r="N236" s="242"/>
      <c r="O236" s="242"/>
      <c r="P236" s="242"/>
      <c r="Q236" s="242"/>
      <c r="R236" s="242"/>
      <c r="S236" s="242"/>
      <c r="T236" s="243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T236" s="244" t="s">
        <v>143</v>
      </c>
      <c r="AU236" s="244" t="s">
        <v>86</v>
      </c>
      <c r="AV236" s="12" t="s">
        <v>86</v>
      </c>
      <c r="AW236" s="12" t="s">
        <v>33</v>
      </c>
      <c r="AX236" s="12" t="s">
        <v>84</v>
      </c>
      <c r="AY236" s="244" t="s">
        <v>136</v>
      </c>
    </row>
    <row r="237" s="2" customFormat="1" ht="33" customHeight="1">
      <c r="A237" s="38"/>
      <c r="B237" s="39"/>
      <c r="C237" s="220" t="s">
        <v>397</v>
      </c>
      <c r="D237" s="220" t="s">
        <v>137</v>
      </c>
      <c r="E237" s="221" t="s">
        <v>398</v>
      </c>
      <c r="F237" s="222" t="s">
        <v>399</v>
      </c>
      <c r="G237" s="223" t="s">
        <v>229</v>
      </c>
      <c r="H237" s="224">
        <v>26.75</v>
      </c>
      <c r="I237" s="225"/>
      <c r="J237" s="226">
        <f>ROUND(I237*H237,2)</f>
        <v>0</v>
      </c>
      <c r="K237" s="222" t="s">
        <v>167</v>
      </c>
      <c r="L237" s="44"/>
      <c r="M237" s="227" t="s">
        <v>1</v>
      </c>
      <c r="N237" s="228" t="s">
        <v>42</v>
      </c>
      <c r="O237" s="91"/>
      <c r="P237" s="229">
        <f>O237*H237</f>
        <v>0</v>
      </c>
      <c r="Q237" s="229">
        <v>0.00031</v>
      </c>
      <c r="R237" s="229">
        <f>Q237*H237</f>
        <v>0.0082924999999999995</v>
      </c>
      <c r="S237" s="229">
        <v>0</v>
      </c>
      <c r="T237" s="230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1" t="s">
        <v>154</v>
      </c>
      <c r="AT237" s="231" t="s">
        <v>137</v>
      </c>
      <c r="AU237" s="231" t="s">
        <v>86</v>
      </c>
      <c r="AY237" s="17" t="s">
        <v>136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7" t="s">
        <v>84</v>
      </c>
      <c r="BK237" s="232">
        <f>ROUND(I237*H237,2)</f>
        <v>0</v>
      </c>
      <c r="BL237" s="17" t="s">
        <v>154</v>
      </c>
      <c r="BM237" s="231" t="s">
        <v>400</v>
      </c>
    </row>
    <row r="238" s="12" customFormat="1">
      <c r="A238" s="12"/>
      <c r="B238" s="233"/>
      <c r="C238" s="234"/>
      <c r="D238" s="235" t="s">
        <v>143</v>
      </c>
      <c r="E238" s="236" t="s">
        <v>1</v>
      </c>
      <c r="F238" s="237" t="s">
        <v>401</v>
      </c>
      <c r="G238" s="234"/>
      <c r="H238" s="238">
        <v>26.75</v>
      </c>
      <c r="I238" s="239"/>
      <c r="J238" s="234"/>
      <c r="K238" s="234"/>
      <c r="L238" s="240"/>
      <c r="M238" s="241"/>
      <c r="N238" s="242"/>
      <c r="O238" s="242"/>
      <c r="P238" s="242"/>
      <c r="Q238" s="242"/>
      <c r="R238" s="242"/>
      <c r="S238" s="242"/>
      <c r="T238" s="243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T238" s="244" t="s">
        <v>143</v>
      </c>
      <c r="AU238" s="244" t="s">
        <v>86</v>
      </c>
      <c r="AV238" s="12" t="s">
        <v>86</v>
      </c>
      <c r="AW238" s="12" t="s">
        <v>33</v>
      </c>
      <c r="AX238" s="12" t="s">
        <v>84</v>
      </c>
      <c r="AY238" s="244" t="s">
        <v>136</v>
      </c>
    </row>
    <row r="239" s="2" customFormat="1" ht="24.15" customHeight="1">
      <c r="A239" s="38"/>
      <c r="B239" s="39"/>
      <c r="C239" s="280" t="s">
        <v>402</v>
      </c>
      <c r="D239" s="280" t="s">
        <v>354</v>
      </c>
      <c r="E239" s="281" t="s">
        <v>403</v>
      </c>
      <c r="F239" s="282" t="s">
        <v>404</v>
      </c>
      <c r="G239" s="283" t="s">
        <v>229</v>
      </c>
      <c r="H239" s="284">
        <v>31.684999999999999</v>
      </c>
      <c r="I239" s="285"/>
      <c r="J239" s="286">
        <f>ROUND(I239*H239,2)</f>
        <v>0</v>
      </c>
      <c r="K239" s="282" t="s">
        <v>167</v>
      </c>
      <c r="L239" s="287"/>
      <c r="M239" s="288" t="s">
        <v>1</v>
      </c>
      <c r="N239" s="289" t="s">
        <v>42</v>
      </c>
      <c r="O239" s="91"/>
      <c r="P239" s="229">
        <f>O239*H239</f>
        <v>0</v>
      </c>
      <c r="Q239" s="229">
        <v>0.00029999999999999997</v>
      </c>
      <c r="R239" s="229">
        <f>Q239*H239</f>
        <v>0.0095054999999999983</v>
      </c>
      <c r="S239" s="229">
        <v>0</v>
      </c>
      <c r="T239" s="230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1" t="s">
        <v>175</v>
      </c>
      <c r="AT239" s="231" t="s">
        <v>354</v>
      </c>
      <c r="AU239" s="231" t="s">
        <v>86</v>
      </c>
      <c r="AY239" s="17" t="s">
        <v>136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7" t="s">
        <v>84</v>
      </c>
      <c r="BK239" s="232">
        <f>ROUND(I239*H239,2)</f>
        <v>0</v>
      </c>
      <c r="BL239" s="17" t="s">
        <v>154</v>
      </c>
      <c r="BM239" s="231" t="s">
        <v>405</v>
      </c>
    </row>
    <row r="240" s="12" customFormat="1">
      <c r="A240" s="12"/>
      <c r="B240" s="233"/>
      <c r="C240" s="234"/>
      <c r="D240" s="235" t="s">
        <v>143</v>
      </c>
      <c r="E240" s="234"/>
      <c r="F240" s="237" t="s">
        <v>406</v>
      </c>
      <c r="G240" s="234"/>
      <c r="H240" s="238">
        <v>31.684999999999999</v>
      </c>
      <c r="I240" s="239"/>
      <c r="J240" s="234"/>
      <c r="K240" s="234"/>
      <c r="L240" s="240"/>
      <c r="M240" s="241"/>
      <c r="N240" s="242"/>
      <c r="O240" s="242"/>
      <c r="P240" s="242"/>
      <c r="Q240" s="242"/>
      <c r="R240" s="242"/>
      <c r="S240" s="242"/>
      <c r="T240" s="243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T240" s="244" t="s">
        <v>143</v>
      </c>
      <c r="AU240" s="244" t="s">
        <v>86</v>
      </c>
      <c r="AV240" s="12" t="s">
        <v>86</v>
      </c>
      <c r="AW240" s="12" t="s">
        <v>4</v>
      </c>
      <c r="AX240" s="12" t="s">
        <v>84</v>
      </c>
      <c r="AY240" s="244" t="s">
        <v>136</v>
      </c>
    </row>
    <row r="241" s="11" customFormat="1" ht="22.8" customHeight="1">
      <c r="A241" s="11"/>
      <c r="B241" s="206"/>
      <c r="C241" s="207"/>
      <c r="D241" s="208" t="s">
        <v>76</v>
      </c>
      <c r="E241" s="263" t="s">
        <v>154</v>
      </c>
      <c r="F241" s="263" t="s">
        <v>407</v>
      </c>
      <c r="G241" s="207"/>
      <c r="H241" s="207"/>
      <c r="I241" s="210"/>
      <c r="J241" s="264">
        <f>BK241</f>
        <v>0</v>
      </c>
      <c r="K241" s="207"/>
      <c r="L241" s="212"/>
      <c r="M241" s="213"/>
      <c r="N241" s="214"/>
      <c r="O241" s="214"/>
      <c r="P241" s="215">
        <f>SUM(P242:P255)</f>
        <v>0</v>
      </c>
      <c r="Q241" s="214"/>
      <c r="R241" s="215">
        <f>SUM(R242:R255)</f>
        <v>22.900580000000001</v>
      </c>
      <c r="S241" s="214"/>
      <c r="T241" s="216">
        <f>SUM(T242:T255)</f>
        <v>0</v>
      </c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  <c r="AE241" s="11"/>
      <c r="AR241" s="217" t="s">
        <v>84</v>
      </c>
      <c r="AT241" s="218" t="s">
        <v>76</v>
      </c>
      <c r="AU241" s="218" t="s">
        <v>84</v>
      </c>
      <c r="AY241" s="217" t="s">
        <v>136</v>
      </c>
      <c r="BK241" s="219">
        <f>SUM(BK242:BK255)</f>
        <v>0</v>
      </c>
    </row>
    <row r="242" s="2" customFormat="1" ht="24.15" customHeight="1">
      <c r="A242" s="38"/>
      <c r="B242" s="39"/>
      <c r="C242" s="220" t="s">
        <v>408</v>
      </c>
      <c r="D242" s="220" t="s">
        <v>137</v>
      </c>
      <c r="E242" s="221" t="s">
        <v>409</v>
      </c>
      <c r="F242" s="222" t="s">
        <v>410</v>
      </c>
      <c r="G242" s="223" t="s">
        <v>229</v>
      </c>
      <c r="H242" s="224">
        <v>113</v>
      </c>
      <c r="I242" s="225"/>
      <c r="J242" s="226">
        <f>ROUND(I242*H242,2)</f>
        <v>0</v>
      </c>
      <c r="K242" s="222" t="s">
        <v>167</v>
      </c>
      <c r="L242" s="44"/>
      <c r="M242" s="227" t="s">
        <v>1</v>
      </c>
      <c r="N242" s="228" t="s">
        <v>42</v>
      </c>
      <c r="O242" s="91"/>
      <c r="P242" s="229">
        <f>O242*H242</f>
        <v>0</v>
      </c>
      <c r="Q242" s="229">
        <v>0.20266000000000001</v>
      </c>
      <c r="R242" s="229">
        <f>Q242*H242</f>
        <v>22.900580000000001</v>
      </c>
      <c r="S242" s="229">
        <v>0</v>
      </c>
      <c r="T242" s="230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1" t="s">
        <v>154</v>
      </c>
      <c r="AT242" s="231" t="s">
        <v>137</v>
      </c>
      <c r="AU242" s="231" t="s">
        <v>86</v>
      </c>
      <c r="AY242" s="17" t="s">
        <v>136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17" t="s">
        <v>84</v>
      </c>
      <c r="BK242" s="232">
        <f>ROUND(I242*H242,2)</f>
        <v>0</v>
      </c>
      <c r="BL242" s="17" t="s">
        <v>154</v>
      </c>
      <c r="BM242" s="231" t="s">
        <v>411</v>
      </c>
    </row>
    <row r="243" s="2" customFormat="1">
      <c r="A243" s="38"/>
      <c r="B243" s="39"/>
      <c r="C243" s="40"/>
      <c r="D243" s="235" t="s">
        <v>231</v>
      </c>
      <c r="E243" s="40"/>
      <c r="F243" s="265" t="s">
        <v>351</v>
      </c>
      <c r="G243" s="40"/>
      <c r="H243" s="40"/>
      <c r="I243" s="266"/>
      <c r="J243" s="40"/>
      <c r="K243" s="40"/>
      <c r="L243" s="44"/>
      <c r="M243" s="267"/>
      <c r="N243" s="268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231</v>
      </c>
      <c r="AU243" s="17" t="s">
        <v>86</v>
      </c>
    </row>
    <row r="244" s="12" customFormat="1">
      <c r="A244" s="12"/>
      <c r="B244" s="233"/>
      <c r="C244" s="234"/>
      <c r="D244" s="235" t="s">
        <v>143</v>
      </c>
      <c r="E244" s="236" t="s">
        <v>1</v>
      </c>
      <c r="F244" s="237" t="s">
        <v>412</v>
      </c>
      <c r="G244" s="234"/>
      <c r="H244" s="238">
        <v>35</v>
      </c>
      <c r="I244" s="239"/>
      <c r="J244" s="234"/>
      <c r="K244" s="234"/>
      <c r="L244" s="240"/>
      <c r="M244" s="241"/>
      <c r="N244" s="242"/>
      <c r="O244" s="242"/>
      <c r="P244" s="242"/>
      <c r="Q244" s="242"/>
      <c r="R244" s="242"/>
      <c r="S244" s="242"/>
      <c r="T244" s="243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T244" s="244" t="s">
        <v>143</v>
      </c>
      <c r="AU244" s="244" t="s">
        <v>86</v>
      </c>
      <c r="AV244" s="12" t="s">
        <v>86</v>
      </c>
      <c r="AW244" s="12" t="s">
        <v>33</v>
      </c>
      <c r="AX244" s="12" t="s">
        <v>77</v>
      </c>
      <c r="AY244" s="244" t="s">
        <v>136</v>
      </c>
    </row>
    <row r="245" s="12" customFormat="1">
      <c r="A245" s="12"/>
      <c r="B245" s="233"/>
      <c r="C245" s="234"/>
      <c r="D245" s="235" t="s">
        <v>143</v>
      </c>
      <c r="E245" s="236" t="s">
        <v>1</v>
      </c>
      <c r="F245" s="237" t="s">
        <v>413</v>
      </c>
      <c r="G245" s="234"/>
      <c r="H245" s="238">
        <v>30</v>
      </c>
      <c r="I245" s="239"/>
      <c r="J245" s="234"/>
      <c r="K245" s="234"/>
      <c r="L245" s="240"/>
      <c r="M245" s="241"/>
      <c r="N245" s="242"/>
      <c r="O245" s="242"/>
      <c r="P245" s="242"/>
      <c r="Q245" s="242"/>
      <c r="R245" s="242"/>
      <c r="S245" s="242"/>
      <c r="T245" s="243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T245" s="244" t="s">
        <v>143</v>
      </c>
      <c r="AU245" s="244" t="s">
        <v>86</v>
      </c>
      <c r="AV245" s="12" t="s">
        <v>86</v>
      </c>
      <c r="AW245" s="12" t="s">
        <v>33</v>
      </c>
      <c r="AX245" s="12" t="s">
        <v>77</v>
      </c>
      <c r="AY245" s="244" t="s">
        <v>136</v>
      </c>
    </row>
    <row r="246" s="12" customFormat="1">
      <c r="A246" s="12"/>
      <c r="B246" s="233"/>
      <c r="C246" s="234"/>
      <c r="D246" s="235" t="s">
        <v>143</v>
      </c>
      <c r="E246" s="236" t="s">
        <v>1</v>
      </c>
      <c r="F246" s="237" t="s">
        <v>414</v>
      </c>
      <c r="G246" s="234"/>
      <c r="H246" s="238">
        <v>3</v>
      </c>
      <c r="I246" s="239"/>
      <c r="J246" s="234"/>
      <c r="K246" s="234"/>
      <c r="L246" s="240"/>
      <c r="M246" s="241"/>
      <c r="N246" s="242"/>
      <c r="O246" s="242"/>
      <c r="P246" s="242"/>
      <c r="Q246" s="242"/>
      <c r="R246" s="242"/>
      <c r="S246" s="242"/>
      <c r="T246" s="243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T246" s="244" t="s">
        <v>143</v>
      </c>
      <c r="AU246" s="244" t="s">
        <v>86</v>
      </c>
      <c r="AV246" s="12" t="s">
        <v>86</v>
      </c>
      <c r="AW246" s="12" t="s">
        <v>33</v>
      </c>
      <c r="AX246" s="12" t="s">
        <v>77</v>
      </c>
      <c r="AY246" s="244" t="s">
        <v>136</v>
      </c>
    </row>
    <row r="247" s="12" customFormat="1">
      <c r="A247" s="12"/>
      <c r="B247" s="233"/>
      <c r="C247" s="234"/>
      <c r="D247" s="235" t="s">
        <v>143</v>
      </c>
      <c r="E247" s="236" t="s">
        <v>1</v>
      </c>
      <c r="F247" s="237" t="s">
        <v>415</v>
      </c>
      <c r="G247" s="234"/>
      <c r="H247" s="238">
        <v>45</v>
      </c>
      <c r="I247" s="239"/>
      <c r="J247" s="234"/>
      <c r="K247" s="234"/>
      <c r="L247" s="240"/>
      <c r="M247" s="241"/>
      <c r="N247" s="242"/>
      <c r="O247" s="242"/>
      <c r="P247" s="242"/>
      <c r="Q247" s="242"/>
      <c r="R247" s="242"/>
      <c r="S247" s="242"/>
      <c r="T247" s="243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T247" s="244" t="s">
        <v>143</v>
      </c>
      <c r="AU247" s="244" t="s">
        <v>86</v>
      </c>
      <c r="AV247" s="12" t="s">
        <v>86</v>
      </c>
      <c r="AW247" s="12" t="s">
        <v>33</v>
      </c>
      <c r="AX247" s="12" t="s">
        <v>77</v>
      </c>
      <c r="AY247" s="244" t="s">
        <v>136</v>
      </c>
    </row>
    <row r="248" s="15" customFormat="1">
      <c r="A248" s="15"/>
      <c r="B248" s="269"/>
      <c r="C248" s="270"/>
      <c r="D248" s="235" t="s">
        <v>143</v>
      </c>
      <c r="E248" s="271" t="s">
        <v>1</v>
      </c>
      <c r="F248" s="272" t="s">
        <v>240</v>
      </c>
      <c r="G248" s="270"/>
      <c r="H248" s="273">
        <v>113</v>
      </c>
      <c r="I248" s="274"/>
      <c r="J248" s="270"/>
      <c r="K248" s="270"/>
      <c r="L248" s="275"/>
      <c r="M248" s="276"/>
      <c r="N248" s="277"/>
      <c r="O248" s="277"/>
      <c r="P248" s="277"/>
      <c r="Q248" s="277"/>
      <c r="R248" s="277"/>
      <c r="S248" s="277"/>
      <c r="T248" s="278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79" t="s">
        <v>143</v>
      </c>
      <c r="AU248" s="279" t="s">
        <v>86</v>
      </c>
      <c r="AV248" s="15" t="s">
        <v>154</v>
      </c>
      <c r="AW248" s="15" t="s">
        <v>33</v>
      </c>
      <c r="AX248" s="15" t="s">
        <v>84</v>
      </c>
      <c r="AY248" s="279" t="s">
        <v>136</v>
      </c>
    </row>
    <row r="249" s="2" customFormat="1" ht="16.5" customHeight="1">
      <c r="A249" s="38"/>
      <c r="B249" s="39"/>
      <c r="C249" s="220" t="s">
        <v>416</v>
      </c>
      <c r="D249" s="220" t="s">
        <v>137</v>
      </c>
      <c r="E249" s="221" t="s">
        <v>417</v>
      </c>
      <c r="F249" s="222" t="s">
        <v>418</v>
      </c>
      <c r="G249" s="223" t="s">
        <v>278</v>
      </c>
      <c r="H249" s="224">
        <v>2.4249999999999998</v>
      </c>
      <c r="I249" s="225"/>
      <c r="J249" s="226">
        <f>ROUND(I249*H249,2)</f>
        <v>0</v>
      </c>
      <c r="K249" s="222" t="s">
        <v>167</v>
      </c>
      <c r="L249" s="44"/>
      <c r="M249" s="227" t="s">
        <v>1</v>
      </c>
      <c r="N249" s="228" t="s">
        <v>42</v>
      </c>
      <c r="O249" s="91"/>
      <c r="P249" s="229">
        <f>O249*H249</f>
        <v>0</v>
      </c>
      <c r="Q249" s="229">
        <v>0</v>
      </c>
      <c r="R249" s="229">
        <f>Q249*H249</f>
        <v>0</v>
      </c>
      <c r="S249" s="229">
        <v>0</v>
      </c>
      <c r="T249" s="230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1" t="s">
        <v>154</v>
      </c>
      <c r="AT249" s="231" t="s">
        <v>137</v>
      </c>
      <c r="AU249" s="231" t="s">
        <v>86</v>
      </c>
      <c r="AY249" s="17" t="s">
        <v>136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17" t="s">
        <v>84</v>
      </c>
      <c r="BK249" s="232">
        <f>ROUND(I249*H249,2)</f>
        <v>0</v>
      </c>
      <c r="BL249" s="17" t="s">
        <v>154</v>
      </c>
      <c r="BM249" s="231" t="s">
        <v>419</v>
      </c>
    </row>
    <row r="250" s="2" customFormat="1">
      <c r="A250" s="38"/>
      <c r="B250" s="39"/>
      <c r="C250" s="40"/>
      <c r="D250" s="235" t="s">
        <v>231</v>
      </c>
      <c r="E250" s="40"/>
      <c r="F250" s="265" t="s">
        <v>342</v>
      </c>
      <c r="G250" s="40"/>
      <c r="H250" s="40"/>
      <c r="I250" s="266"/>
      <c r="J250" s="40"/>
      <c r="K250" s="40"/>
      <c r="L250" s="44"/>
      <c r="M250" s="267"/>
      <c r="N250" s="268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231</v>
      </c>
      <c r="AU250" s="17" t="s">
        <v>86</v>
      </c>
    </row>
    <row r="251" s="12" customFormat="1">
      <c r="A251" s="12"/>
      <c r="B251" s="233"/>
      <c r="C251" s="234"/>
      <c r="D251" s="235" t="s">
        <v>143</v>
      </c>
      <c r="E251" s="236" t="s">
        <v>1</v>
      </c>
      <c r="F251" s="237" t="s">
        <v>420</v>
      </c>
      <c r="G251" s="234"/>
      <c r="H251" s="238">
        <v>0.125</v>
      </c>
      <c r="I251" s="239"/>
      <c r="J251" s="234"/>
      <c r="K251" s="234"/>
      <c r="L251" s="240"/>
      <c r="M251" s="241"/>
      <c r="N251" s="242"/>
      <c r="O251" s="242"/>
      <c r="P251" s="242"/>
      <c r="Q251" s="242"/>
      <c r="R251" s="242"/>
      <c r="S251" s="242"/>
      <c r="T251" s="243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T251" s="244" t="s">
        <v>143</v>
      </c>
      <c r="AU251" s="244" t="s">
        <v>86</v>
      </c>
      <c r="AV251" s="12" t="s">
        <v>86</v>
      </c>
      <c r="AW251" s="12" t="s">
        <v>33</v>
      </c>
      <c r="AX251" s="12" t="s">
        <v>77</v>
      </c>
      <c r="AY251" s="244" t="s">
        <v>136</v>
      </c>
    </row>
    <row r="252" s="12" customFormat="1">
      <c r="A252" s="12"/>
      <c r="B252" s="233"/>
      <c r="C252" s="234"/>
      <c r="D252" s="235" t="s">
        <v>143</v>
      </c>
      <c r="E252" s="236" t="s">
        <v>1</v>
      </c>
      <c r="F252" s="237" t="s">
        <v>421</v>
      </c>
      <c r="G252" s="234"/>
      <c r="H252" s="238">
        <v>0.20000000000000001</v>
      </c>
      <c r="I252" s="239"/>
      <c r="J252" s="234"/>
      <c r="K252" s="234"/>
      <c r="L252" s="240"/>
      <c r="M252" s="241"/>
      <c r="N252" s="242"/>
      <c r="O252" s="242"/>
      <c r="P252" s="242"/>
      <c r="Q252" s="242"/>
      <c r="R252" s="242"/>
      <c r="S252" s="242"/>
      <c r="T252" s="243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T252" s="244" t="s">
        <v>143</v>
      </c>
      <c r="AU252" s="244" t="s">
        <v>86</v>
      </c>
      <c r="AV252" s="12" t="s">
        <v>86</v>
      </c>
      <c r="AW252" s="12" t="s">
        <v>33</v>
      </c>
      <c r="AX252" s="12" t="s">
        <v>77</v>
      </c>
      <c r="AY252" s="244" t="s">
        <v>136</v>
      </c>
    </row>
    <row r="253" s="12" customFormat="1">
      <c r="A253" s="12"/>
      <c r="B253" s="233"/>
      <c r="C253" s="234"/>
      <c r="D253" s="235" t="s">
        <v>143</v>
      </c>
      <c r="E253" s="236" t="s">
        <v>1</v>
      </c>
      <c r="F253" s="237" t="s">
        <v>422</v>
      </c>
      <c r="G253" s="234"/>
      <c r="H253" s="238">
        <v>1.7</v>
      </c>
      <c r="I253" s="239"/>
      <c r="J253" s="234"/>
      <c r="K253" s="234"/>
      <c r="L253" s="240"/>
      <c r="M253" s="241"/>
      <c r="N253" s="242"/>
      <c r="O253" s="242"/>
      <c r="P253" s="242"/>
      <c r="Q253" s="242"/>
      <c r="R253" s="242"/>
      <c r="S253" s="242"/>
      <c r="T253" s="243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T253" s="244" t="s">
        <v>143</v>
      </c>
      <c r="AU253" s="244" t="s">
        <v>86</v>
      </c>
      <c r="AV253" s="12" t="s">
        <v>86</v>
      </c>
      <c r="AW253" s="12" t="s">
        <v>33</v>
      </c>
      <c r="AX253" s="12" t="s">
        <v>77</v>
      </c>
      <c r="AY253" s="244" t="s">
        <v>136</v>
      </c>
    </row>
    <row r="254" s="12" customFormat="1">
      <c r="A254" s="12"/>
      <c r="B254" s="233"/>
      <c r="C254" s="234"/>
      <c r="D254" s="235" t="s">
        <v>143</v>
      </c>
      <c r="E254" s="236" t="s">
        <v>1</v>
      </c>
      <c r="F254" s="237" t="s">
        <v>423</v>
      </c>
      <c r="G254" s="234"/>
      <c r="H254" s="238">
        <v>0.40000000000000002</v>
      </c>
      <c r="I254" s="239"/>
      <c r="J254" s="234"/>
      <c r="K254" s="234"/>
      <c r="L254" s="240"/>
      <c r="M254" s="241"/>
      <c r="N254" s="242"/>
      <c r="O254" s="242"/>
      <c r="P254" s="242"/>
      <c r="Q254" s="242"/>
      <c r="R254" s="242"/>
      <c r="S254" s="242"/>
      <c r="T254" s="243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T254" s="244" t="s">
        <v>143</v>
      </c>
      <c r="AU254" s="244" t="s">
        <v>86</v>
      </c>
      <c r="AV254" s="12" t="s">
        <v>86</v>
      </c>
      <c r="AW254" s="12" t="s">
        <v>33</v>
      </c>
      <c r="AX254" s="12" t="s">
        <v>77</v>
      </c>
      <c r="AY254" s="244" t="s">
        <v>136</v>
      </c>
    </row>
    <row r="255" s="15" customFormat="1">
      <c r="A255" s="15"/>
      <c r="B255" s="269"/>
      <c r="C255" s="270"/>
      <c r="D255" s="235" t="s">
        <v>143</v>
      </c>
      <c r="E255" s="271" t="s">
        <v>1</v>
      </c>
      <c r="F255" s="272" t="s">
        <v>240</v>
      </c>
      <c r="G255" s="270"/>
      <c r="H255" s="273">
        <v>2.4249999999999998</v>
      </c>
      <c r="I255" s="274"/>
      <c r="J255" s="270"/>
      <c r="K255" s="270"/>
      <c r="L255" s="275"/>
      <c r="M255" s="276"/>
      <c r="N255" s="277"/>
      <c r="O255" s="277"/>
      <c r="P255" s="277"/>
      <c r="Q255" s="277"/>
      <c r="R255" s="277"/>
      <c r="S255" s="277"/>
      <c r="T255" s="278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79" t="s">
        <v>143</v>
      </c>
      <c r="AU255" s="279" t="s">
        <v>86</v>
      </c>
      <c r="AV255" s="15" t="s">
        <v>154</v>
      </c>
      <c r="AW255" s="15" t="s">
        <v>33</v>
      </c>
      <c r="AX255" s="15" t="s">
        <v>84</v>
      </c>
      <c r="AY255" s="279" t="s">
        <v>136</v>
      </c>
    </row>
    <row r="256" s="11" customFormat="1" ht="22.8" customHeight="1">
      <c r="A256" s="11"/>
      <c r="B256" s="206"/>
      <c r="C256" s="207"/>
      <c r="D256" s="208" t="s">
        <v>76</v>
      </c>
      <c r="E256" s="263" t="s">
        <v>135</v>
      </c>
      <c r="F256" s="263" t="s">
        <v>424</v>
      </c>
      <c r="G256" s="207"/>
      <c r="H256" s="207"/>
      <c r="I256" s="210"/>
      <c r="J256" s="264">
        <f>BK256</f>
        <v>0</v>
      </c>
      <c r="K256" s="207"/>
      <c r="L256" s="212"/>
      <c r="M256" s="213"/>
      <c r="N256" s="214"/>
      <c r="O256" s="214"/>
      <c r="P256" s="215">
        <f>SUM(P257:P379)</f>
        <v>0</v>
      </c>
      <c r="Q256" s="214"/>
      <c r="R256" s="215">
        <f>SUM(R257:R379)</f>
        <v>238.42758999999998</v>
      </c>
      <c r="S256" s="214"/>
      <c r="T256" s="216">
        <f>SUM(T257:T379)</f>
        <v>0</v>
      </c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R256" s="217" t="s">
        <v>84</v>
      </c>
      <c r="AT256" s="218" t="s">
        <v>76</v>
      </c>
      <c r="AU256" s="218" t="s">
        <v>84</v>
      </c>
      <c r="AY256" s="217" t="s">
        <v>136</v>
      </c>
      <c r="BK256" s="219">
        <f>SUM(BK257:BK379)</f>
        <v>0</v>
      </c>
    </row>
    <row r="257" s="2" customFormat="1" ht="24.15" customHeight="1">
      <c r="A257" s="38"/>
      <c r="B257" s="39"/>
      <c r="C257" s="220" t="s">
        <v>425</v>
      </c>
      <c r="D257" s="220" t="s">
        <v>137</v>
      </c>
      <c r="E257" s="221" t="s">
        <v>426</v>
      </c>
      <c r="F257" s="222" t="s">
        <v>427</v>
      </c>
      <c r="G257" s="223" t="s">
        <v>229</v>
      </c>
      <c r="H257" s="224">
        <v>42.5</v>
      </c>
      <c r="I257" s="225"/>
      <c r="J257" s="226">
        <f>ROUND(I257*H257,2)</f>
        <v>0</v>
      </c>
      <c r="K257" s="222" t="s">
        <v>167</v>
      </c>
      <c r="L257" s="44"/>
      <c r="M257" s="227" t="s">
        <v>1</v>
      </c>
      <c r="N257" s="228" t="s">
        <v>42</v>
      </c>
      <c r="O257" s="91"/>
      <c r="P257" s="229">
        <f>O257*H257</f>
        <v>0</v>
      </c>
      <c r="Q257" s="229">
        <v>0</v>
      </c>
      <c r="R257" s="229">
        <f>Q257*H257</f>
        <v>0</v>
      </c>
      <c r="S257" s="229">
        <v>0</v>
      </c>
      <c r="T257" s="230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1" t="s">
        <v>154</v>
      </c>
      <c r="AT257" s="231" t="s">
        <v>137</v>
      </c>
      <c r="AU257" s="231" t="s">
        <v>86</v>
      </c>
      <c r="AY257" s="17" t="s">
        <v>136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17" t="s">
        <v>84</v>
      </c>
      <c r="BK257" s="232">
        <f>ROUND(I257*H257,2)</f>
        <v>0</v>
      </c>
      <c r="BL257" s="17" t="s">
        <v>154</v>
      </c>
      <c r="BM257" s="231" t="s">
        <v>428</v>
      </c>
    </row>
    <row r="258" s="2" customFormat="1">
      <c r="A258" s="38"/>
      <c r="B258" s="39"/>
      <c r="C258" s="40"/>
      <c r="D258" s="235" t="s">
        <v>231</v>
      </c>
      <c r="E258" s="40"/>
      <c r="F258" s="265" t="s">
        <v>429</v>
      </c>
      <c r="G258" s="40"/>
      <c r="H258" s="40"/>
      <c r="I258" s="266"/>
      <c r="J258" s="40"/>
      <c r="K258" s="40"/>
      <c r="L258" s="44"/>
      <c r="M258" s="267"/>
      <c r="N258" s="268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231</v>
      </c>
      <c r="AU258" s="17" t="s">
        <v>86</v>
      </c>
    </row>
    <row r="259" s="12" customFormat="1">
      <c r="A259" s="12"/>
      <c r="B259" s="233"/>
      <c r="C259" s="234"/>
      <c r="D259" s="235" t="s">
        <v>143</v>
      </c>
      <c r="E259" s="236" t="s">
        <v>1</v>
      </c>
      <c r="F259" s="237" t="s">
        <v>430</v>
      </c>
      <c r="G259" s="234"/>
      <c r="H259" s="238">
        <v>6</v>
      </c>
      <c r="I259" s="239"/>
      <c r="J259" s="234"/>
      <c r="K259" s="234"/>
      <c r="L259" s="240"/>
      <c r="M259" s="241"/>
      <c r="N259" s="242"/>
      <c r="O259" s="242"/>
      <c r="P259" s="242"/>
      <c r="Q259" s="242"/>
      <c r="R259" s="242"/>
      <c r="S259" s="242"/>
      <c r="T259" s="243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T259" s="244" t="s">
        <v>143</v>
      </c>
      <c r="AU259" s="244" t="s">
        <v>86</v>
      </c>
      <c r="AV259" s="12" t="s">
        <v>86</v>
      </c>
      <c r="AW259" s="12" t="s">
        <v>33</v>
      </c>
      <c r="AX259" s="12" t="s">
        <v>77</v>
      </c>
      <c r="AY259" s="244" t="s">
        <v>136</v>
      </c>
    </row>
    <row r="260" s="12" customFormat="1">
      <c r="A260" s="12"/>
      <c r="B260" s="233"/>
      <c r="C260" s="234"/>
      <c r="D260" s="235" t="s">
        <v>143</v>
      </c>
      <c r="E260" s="236" t="s">
        <v>1</v>
      </c>
      <c r="F260" s="237" t="s">
        <v>431</v>
      </c>
      <c r="G260" s="234"/>
      <c r="H260" s="238">
        <v>2.5</v>
      </c>
      <c r="I260" s="239"/>
      <c r="J260" s="234"/>
      <c r="K260" s="234"/>
      <c r="L260" s="240"/>
      <c r="M260" s="241"/>
      <c r="N260" s="242"/>
      <c r="O260" s="242"/>
      <c r="P260" s="242"/>
      <c r="Q260" s="242"/>
      <c r="R260" s="242"/>
      <c r="S260" s="242"/>
      <c r="T260" s="243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T260" s="244" t="s">
        <v>143</v>
      </c>
      <c r="AU260" s="244" t="s">
        <v>86</v>
      </c>
      <c r="AV260" s="12" t="s">
        <v>86</v>
      </c>
      <c r="AW260" s="12" t="s">
        <v>33</v>
      </c>
      <c r="AX260" s="12" t="s">
        <v>77</v>
      </c>
      <c r="AY260" s="244" t="s">
        <v>136</v>
      </c>
    </row>
    <row r="261" s="12" customFormat="1">
      <c r="A261" s="12"/>
      <c r="B261" s="233"/>
      <c r="C261" s="234"/>
      <c r="D261" s="235" t="s">
        <v>143</v>
      </c>
      <c r="E261" s="236" t="s">
        <v>1</v>
      </c>
      <c r="F261" s="237" t="s">
        <v>432</v>
      </c>
      <c r="G261" s="234"/>
      <c r="H261" s="238">
        <v>34</v>
      </c>
      <c r="I261" s="239"/>
      <c r="J261" s="234"/>
      <c r="K261" s="234"/>
      <c r="L261" s="240"/>
      <c r="M261" s="241"/>
      <c r="N261" s="242"/>
      <c r="O261" s="242"/>
      <c r="P261" s="242"/>
      <c r="Q261" s="242"/>
      <c r="R261" s="242"/>
      <c r="S261" s="242"/>
      <c r="T261" s="243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T261" s="244" t="s">
        <v>143</v>
      </c>
      <c r="AU261" s="244" t="s">
        <v>86</v>
      </c>
      <c r="AV261" s="12" t="s">
        <v>86</v>
      </c>
      <c r="AW261" s="12" t="s">
        <v>33</v>
      </c>
      <c r="AX261" s="12" t="s">
        <v>77</v>
      </c>
      <c r="AY261" s="244" t="s">
        <v>136</v>
      </c>
    </row>
    <row r="262" s="15" customFormat="1">
      <c r="A262" s="15"/>
      <c r="B262" s="269"/>
      <c r="C262" s="270"/>
      <c r="D262" s="235" t="s">
        <v>143</v>
      </c>
      <c r="E262" s="271" t="s">
        <v>1</v>
      </c>
      <c r="F262" s="272" t="s">
        <v>240</v>
      </c>
      <c r="G262" s="270"/>
      <c r="H262" s="273">
        <v>42.5</v>
      </c>
      <c r="I262" s="274"/>
      <c r="J262" s="270"/>
      <c r="K262" s="270"/>
      <c r="L262" s="275"/>
      <c r="M262" s="276"/>
      <c r="N262" s="277"/>
      <c r="O262" s="277"/>
      <c r="P262" s="277"/>
      <c r="Q262" s="277"/>
      <c r="R262" s="277"/>
      <c r="S262" s="277"/>
      <c r="T262" s="278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79" t="s">
        <v>143</v>
      </c>
      <c r="AU262" s="279" t="s">
        <v>86</v>
      </c>
      <c r="AV262" s="15" t="s">
        <v>154</v>
      </c>
      <c r="AW262" s="15" t="s">
        <v>33</v>
      </c>
      <c r="AX262" s="15" t="s">
        <v>84</v>
      </c>
      <c r="AY262" s="279" t="s">
        <v>136</v>
      </c>
    </row>
    <row r="263" s="2" customFormat="1" ht="24.15" customHeight="1">
      <c r="A263" s="38"/>
      <c r="B263" s="39"/>
      <c r="C263" s="220" t="s">
        <v>433</v>
      </c>
      <c r="D263" s="220" t="s">
        <v>137</v>
      </c>
      <c r="E263" s="221" t="s">
        <v>434</v>
      </c>
      <c r="F263" s="222" t="s">
        <v>435</v>
      </c>
      <c r="G263" s="223" t="s">
        <v>229</v>
      </c>
      <c r="H263" s="224">
        <v>5960</v>
      </c>
      <c r="I263" s="225"/>
      <c r="J263" s="226">
        <f>ROUND(I263*H263,2)</f>
        <v>0</v>
      </c>
      <c r="K263" s="222" t="s">
        <v>167</v>
      </c>
      <c r="L263" s="44"/>
      <c r="M263" s="227" t="s">
        <v>1</v>
      </c>
      <c r="N263" s="228" t="s">
        <v>42</v>
      </c>
      <c r="O263" s="91"/>
      <c r="P263" s="229">
        <f>O263*H263</f>
        <v>0</v>
      </c>
      <c r="Q263" s="229">
        <v>0</v>
      </c>
      <c r="R263" s="229">
        <f>Q263*H263</f>
        <v>0</v>
      </c>
      <c r="S263" s="229">
        <v>0</v>
      </c>
      <c r="T263" s="230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1" t="s">
        <v>154</v>
      </c>
      <c r="AT263" s="231" t="s">
        <v>137</v>
      </c>
      <c r="AU263" s="231" t="s">
        <v>86</v>
      </c>
      <c r="AY263" s="17" t="s">
        <v>136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17" t="s">
        <v>84</v>
      </c>
      <c r="BK263" s="232">
        <f>ROUND(I263*H263,2)</f>
        <v>0</v>
      </c>
      <c r="BL263" s="17" t="s">
        <v>154</v>
      </c>
      <c r="BM263" s="231" t="s">
        <v>436</v>
      </c>
    </row>
    <row r="264" s="2" customFormat="1">
      <c r="A264" s="38"/>
      <c r="B264" s="39"/>
      <c r="C264" s="40"/>
      <c r="D264" s="235" t="s">
        <v>231</v>
      </c>
      <c r="E264" s="40"/>
      <c r="F264" s="265" t="s">
        <v>437</v>
      </c>
      <c r="G264" s="40"/>
      <c r="H264" s="40"/>
      <c r="I264" s="266"/>
      <c r="J264" s="40"/>
      <c r="K264" s="40"/>
      <c r="L264" s="44"/>
      <c r="M264" s="267"/>
      <c r="N264" s="268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231</v>
      </c>
      <c r="AU264" s="17" t="s">
        <v>86</v>
      </c>
    </row>
    <row r="265" s="12" customFormat="1">
      <c r="A265" s="12"/>
      <c r="B265" s="233"/>
      <c r="C265" s="234"/>
      <c r="D265" s="235" t="s">
        <v>143</v>
      </c>
      <c r="E265" s="236" t="s">
        <v>1</v>
      </c>
      <c r="F265" s="237" t="s">
        <v>438</v>
      </c>
      <c r="G265" s="234"/>
      <c r="H265" s="238">
        <v>2400</v>
      </c>
      <c r="I265" s="239"/>
      <c r="J265" s="234"/>
      <c r="K265" s="234"/>
      <c r="L265" s="240"/>
      <c r="M265" s="241"/>
      <c r="N265" s="242"/>
      <c r="O265" s="242"/>
      <c r="P265" s="242"/>
      <c r="Q265" s="242"/>
      <c r="R265" s="242"/>
      <c r="S265" s="242"/>
      <c r="T265" s="243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T265" s="244" t="s">
        <v>143</v>
      </c>
      <c r="AU265" s="244" t="s">
        <v>86</v>
      </c>
      <c r="AV265" s="12" t="s">
        <v>86</v>
      </c>
      <c r="AW265" s="12" t="s">
        <v>33</v>
      </c>
      <c r="AX265" s="12" t="s">
        <v>77</v>
      </c>
      <c r="AY265" s="244" t="s">
        <v>136</v>
      </c>
    </row>
    <row r="266" s="12" customFormat="1">
      <c r="A266" s="12"/>
      <c r="B266" s="233"/>
      <c r="C266" s="234"/>
      <c r="D266" s="235" t="s">
        <v>143</v>
      </c>
      <c r="E266" s="236" t="s">
        <v>1</v>
      </c>
      <c r="F266" s="237" t="s">
        <v>439</v>
      </c>
      <c r="G266" s="234"/>
      <c r="H266" s="238">
        <v>3560</v>
      </c>
      <c r="I266" s="239"/>
      <c r="J266" s="234"/>
      <c r="K266" s="234"/>
      <c r="L266" s="240"/>
      <c r="M266" s="241"/>
      <c r="N266" s="242"/>
      <c r="O266" s="242"/>
      <c r="P266" s="242"/>
      <c r="Q266" s="242"/>
      <c r="R266" s="242"/>
      <c r="S266" s="242"/>
      <c r="T266" s="243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T266" s="244" t="s">
        <v>143</v>
      </c>
      <c r="AU266" s="244" t="s">
        <v>86</v>
      </c>
      <c r="AV266" s="12" t="s">
        <v>86</v>
      </c>
      <c r="AW266" s="12" t="s">
        <v>33</v>
      </c>
      <c r="AX266" s="12" t="s">
        <v>77</v>
      </c>
      <c r="AY266" s="244" t="s">
        <v>136</v>
      </c>
    </row>
    <row r="267" s="15" customFormat="1">
      <c r="A267" s="15"/>
      <c r="B267" s="269"/>
      <c r="C267" s="270"/>
      <c r="D267" s="235" t="s">
        <v>143</v>
      </c>
      <c r="E267" s="271" t="s">
        <v>1</v>
      </c>
      <c r="F267" s="272" t="s">
        <v>240</v>
      </c>
      <c r="G267" s="270"/>
      <c r="H267" s="273">
        <v>5960</v>
      </c>
      <c r="I267" s="274"/>
      <c r="J267" s="270"/>
      <c r="K267" s="270"/>
      <c r="L267" s="275"/>
      <c r="M267" s="276"/>
      <c r="N267" s="277"/>
      <c r="O267" s="277"/>
      <c r="P267" s="277"/>
      <c r="Q267" s="277"/>
      <c r="R267" s="277"/>
      <c r="S267" s="277"/>
      <c r="T267" s="278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79" t="s">
        <v>143</v>
      </c>
      <c r="AU267" s="279" t="s">
        <v>86</v>
      </c>
      <c r="AV267" s="15" t="s">
        <v>154</v>
      </c>
      <c r="AW267" s="15" t="s">
        <v>33</v>
      </c>
      <c r="AX267" s="15" t="s">
        <v>84</v>
      </c>
      <c r="AY267" s="279" t="s">
        <v>136</v>
      </c>
    </row>
    <row r="268" s="2" customFormat="1" ht="24.15" customHeight="1">
      <c r="A268" s="38"/>
      <c r="B268" s="39"/>
      <c r="C268" s="220" t="s">
        <v>440</v>
      </c>
      <c r="D268" s="220" t="s">
        <v>137</v>
      </c>
      <c r="E268" s="221" t="s">
        <v>441</v>
      </c>
      <c r="F268" s="222" t="s">
        <v>442</v>
      </c>
      <c r="G268" s="223" t="s">
        <v>229</v>
      </c>
      <c r="H268" s="224">
        <v>6709.75</v>
      </c>
      <c r="I268" s="225"/>
      <c r="J268" s="226">
        <f>ROUND(I268*H268,2)</f>
        <v>0</v>
      </c>
      <c r="K268" s="222" t="s">
        <v>167</v>
      </c>
      <c r="L268" s="44"/>
      <c r="M268" s="227" t="s">
        <v>1</v>
      </c>
      <c r="N268" s="228" t="s">
        <v>42</v>
      </c>
      <c r="O268" s="91"/>
      <c r="P268" s="229">
        <f>O268*H268</f>
        <v>0</v>
      </c>
      <c r="Q268" s="229">
        <v>0</v>
      </c>
      <c r="R268" s="229">
        <f>Q268*H268</f>
        <v>0</v>
      </c>
      <c r="S268" s="229">
        <v>0</v>
      </c>
      <c r="T268" s="230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1" t="s">
        <v>154</v>
      </c>
      <c r="AT268" s="231" t="s">
        <v>137</v>
      </c>
      <c r="AU268" s="231" t="s">
        <v>86</v>
      </c>
      <c r="AY268" s="17" t="s">
        <v>136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17" t="s">
        <v>84</v>
      </c>
      <c r="BK268" s="232">
        <f>ROUND(I268*H268,2)</f>
        <v>0</v>
      </c>
      <c r="BL268" s="17" t="s">
        <v>154</v>
      </c>
      <c r="BM268" s="231" t="s">
        <v>443</v>
      </c>
    </row>
    <row r="269" s="2" customFormat="1">
      <c r="A269" s="38"/>
      <c r="B269" s="39"/>
      <c r="C269" s="40"/>
      <c r="D269" s="235" t="s">
        <v>231</v>
      </c>
      <c r="E269" s="40"/>
      <c r="F269" s="265" t="s">
        <v>444</v>
      </c>
      <c r="G269" s="40"/>
      <c r="H269" s="40"/>
      <c r="I269" s="266"/>
      <c r="J269" s="40"/>
      <c r="K269" s="40"/>
      <c r="L269" s="44"/>
      <c r="M269" s="267"/>
      <c r="N269" s="268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231</v>
      </c>
      <c r="AU269" s="17" t="s">
        <v>86</v>
      </c>
    </row>
    <row r="270" s="12" customFormat="1">
      <c r="A270" s="12"/>
      <c r="B270" s="233"/>
      <c r="C270" s="234"/>
      <c r="D270" s="235" t="s">
        <v>143</v>
      </c>
      <c r="E270" s="236" t="s">
        <v>1</v>
      </c>
      <c r="F270" s="237" t="s">
        <v>445</v>
      </c>
      <c r="G270" s="234"/>
      <c r="H270" s="238">
        <v>4929.75</v>
      </c>
      <c r="I270" s="239"/>
      <c r="J270" s="234"/>
      <c r="K270" s="234"/>
      <c r="L270" s="240"/>
      <c r="M270" s="241"/>
      <c r="N270" s="242"/>
      <c r="O270" s="242"/>
      <c r="P270" s="242"/>
      <c r="Q270" s="242"/>
      <c r="R270" s="242"/>
      <c r="S270" s="242"/>
      <c r="T270" s="243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T270" s="244" t="s">
        <v>143</v>
      </c>
      <c r="AU270" s="244" t="s">
        <v>86</v>
      </c>
      <c r="AV270" s="12" t="s">
        <v>86</v>
      </c>
      <c r="AW270" s="12" t="s">
        <v>33</v>
      </c>
      <c r="AX270" s="12" t="s">
        <v>77</v>
      </c>
      <c r="AY270" s="244" t="s">
        <v>136</v>
      </c>
    </row>
    <row r="271" s="12" customFormat="1">
      <c r="A271" s="12"/>
      <c r="B271" s="233"/>
      <c r="C271" s="234"/>
      <c r="D271" s="235" t="s">
        <v>143</v>
      </c>
      <c r="E271" s="236" t="s">
        <v>1</v>
      </c>
      <c r="F271" s="237" t="s">
        <v>446</v>
      </c>
      <c r="G271" s="234"/>
      <c r="H271" s="238">
        <v>1780</v>
      </c>
      <c r="I271" s="239"/>
      <c r="J271" s="234"/>
      <c r="K271" s="234"/>
      <c r="L271" s="240"/>
      <c r="M271" s="241"/>
      <c r="N271" s="242"/>
      <c r="O271" s="242"/>
      <c r="P271" s="242"/>
      <c r="Q271" s="242"/>
      <c r="R271" s="242"/>
      <c r="S271" s="242"/>
      <c r="T271" s="243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T271" s="244" t="s">
        <v>143</v>
      </c>
      <c r="AU271" s="244" t="s">
        <v>86</v>
      </c>
      <c r="AV271" s="12" t="s">
        <v>86</v>
      </c>
      <c r="AW271" s="12" t="s">
        <v>33</v>
      </c>
      <c r="AX271" s="12" t="s">
        <v>77</v>
      </c>
      <c r="AY271" s="244" t="s">
        <v>136</v>
      </c>
    </row>
    <row r="272" s="15" customFormat="1">
      <c r="A272" s="15"/>
      <c r="B272" s="269"/>
      <c r="C272" s="270"/>
      <c r="D272" s="235" t="s">
        <v>143</v>
      </c>
      <c r="E272" s="271" t="s">
        <v>1</v>
      </c>
      <c r="F272" s="272" t="s">
        <v>240</v>
      </c>
      <c r="G272" s="270"/>
      <c r="H272" s="273">
        <v>6709.75</v>
      </c>
      <c r="I272" s="274"/>
      <c r="J272" s="270"/>
      <c r="K272" s="270"/>
      <c r="L272" s="275"/>
      <c r="M272" s="276"/>
      <c r="N272" s="277"/>
      <c r="O272" s="277"/>
      <c r="P272" s="277"/>
      <c r="Q272" s="277"/>
      <c r="R272" s="277"/>
      <c r="S272" s="277"/>
      <c r="T272" s="278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79" t="s">
        <v>143</v>
      </c>
      <c r="AU272" s="279" t="s">
        <v>86</v>
      </c>
      <c r="AV272" s="15" t="s">
        <v>154</v>
      </c>
      <c r="AW272" s="15" t="s">
        <v>33</v>
      </c>
      <c r="AX272" s="15" t="s">
        <v>84</v>
      </c>
      <c r="AY272" s="279" t="s">
        <v>136</v>
      </c>
    </row>
    <row r="273" s="2" customFormat="1" ht="21.75" customHeight="1">
      <c r="A273" s="38"/>
      <c r="B273" s="39"/>
      <c r="C273" s="220" t="s">
        <v>447</v>
      </c>
      <c r="D273" s="220" t="s">
        <v>137</v>
      </c>
      <c r="E273" s="221" t="s">
        <v>448</v>
      </c>
      <c r="F273" s="222" t="s">
        <v>449</v>
      </c>
      <c r="G273" s="223" t="s">
        <v>229</v>
      </c>
      <c r="H273" s="224">
        <v>630</v>
      </c>
      <c r="I273" s="225"/>
      <c r="J273" s="226">
        <f>ROUND(I273*H273,2)</f>
        <v>0</v>
      </c>
      <c r="K273" s="222" t="s">
        <v>167</v>
      </c>
      <c r="L273" s="44"/>
      <c r="M273" s="227" t="s">
        <v>1</v>
      </c>
      <c r="N273" s="228" t="s">
        <v>42</v>
      </c>
      <c r="O273" s="91"/>
      <c r="P273" s="229">
        <f>O273*H273</f>
        <v>0</v>
      </c>
      <c r="Q273" s="229">
        <v>0</v>
      </c>
      <c r="R273" s="229">
        <f>Q273*H273</f>
        <v>0</v>
      </c>
      <c r="S273" s="229">
        <v>0</v>
      </c>
      <c r="T273" s="230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1" t="s">
        <v>154</v>
      </c>
      <c r="AT273" s="231" t="s">
        <v>137</v>
      </c>
      <c r="AU273" s="231" t="s">
        <v>86</v>
      </c>
      <c r="AY273" s="17" t="s">
        <v>136</v>
      </c>
      <c r="BE273" s="232">
        <f>IF(N273="základní",J273,0)</f>
        <v>0</v>
      </c>
      <c r="BF273" s="232">
        <f>IF(N273="snížená",J273,0)</f>
        <v>0</v>
      </c>
      <c r="BG273" s="232">
        <f>IF(N273="zákl. přenesená",J273,0)</f>
        <v>0</v>
      </c>
      <c r="BH273" s="232">
        <f>IF(N273="sníž. přenesená",J273,0)</f>
        <v>0</v>
      </c>
      <c r="BI273" s="232">
        <f>IF(N273="nulová",J273,0)</f>
        <v>0</v>
      </c>
      <c r="BJ273" s="17" t="s">
        <v>84</v>
      </c>
      <c r="BK273" s="232">
        <f>ROUND(I273*H273,2)</f>
        <v>0</v>
      </c>
      <c r="BL273" s="17" t="s">
        <v>154</v>
      </c>
      <c r="BM273" s="231" t="s">
        <v>450</v>
      </c>
    </row>
    <row r="274" s="2" customFormat="1">
      <c r="A274" s="38"/>
      <c r="B274" s="39"/>
      <c r="C274" s="40"/>
      <c r="D274" s="235" t="s">
        <v>231</v>
      </c>
      <c r="E274" s="40"/>
      <c r="F274" s="265" t="s">
        <v>444</v>
      </c>
      <c r="G274" s="40"/>
      <c r="H274" s="40"/>
      <c r="I274" s="266"/>
      <c r="J274" s="40"/>
      <c r="K274" s="40"/>
      <c r="L274" s="44"/>
      <c r="M274" s="267"/>
      <c r="N274" s="268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231</v>
      </c>
      <c r="AU274" s="17" t="s">
        <v>86</v>
      </c>
    </row>
    <row r="275" s="12" customFormat="1">
      <c r="A275" s="12"/>
      <c r="B275" s="233"/>
      <c r="C275" s="234"/>
      <c r="D275" s="235" t="s">
        <v>143</v>
      </c>
      <c r="E275" s="236" t="s">
        <v>1</v>
      </c>
      <c r="F275" s="237" t="s">
        <v>451</v>
      </c>
      <c r="G275" s="234"/>
      <c r="H275" s="238">
        <v>30</v>
      </c>
      <c r="I275" s="239"/>
      <c r="J275" s="234"/>
      <c r="K275" s="234"/>
      <c r="L275" s="240"/>
      <c r="M275" s="241"/>
      <c r="N275" s="242"/>
      <c r="O275" s="242"/>
      <c r="P275" s="242"/>
      <c r="Q275" s="242"/>
      <c r="R275" s="242"/>
      <c r="S275" s="242"/>
      <c r="T275" s="243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T275" s="244" t="s">
        <v>143</v>
      </c>
      <c r="AU275" s="244" t="s">
        <v>86</v>
      </c>
      <c r="AV275" s="12" t="s">
        <v>86</v>
      </c>
      <c r="AW275" s="12" t="s">
        <v>33</v>
      </c>
      <c r="AX275" s="12" t="s">
        <v>77</v>
      </c>
      <c r="AY275" s="244" t="s">
        <v>136</v>
      </c>
    </row>
    <row r="276" s="12" customFormat="1">
      <c r="A276" s="12"/>
      <c r="B276" s="233"/>
      <c r="C276" s="234"/>
      <c r="D276" s="235" t="s">
        <v>143</v>
      </c>
      <c r="E276" s="236" t="s">
        <v>1</v>
      </c>
      <c r="F276" s="237" t="s">
        <v>452</v>
      </c>
      <c r="G276" s="234"/>
      <c r="H276" s="238">
        <v>600</v>
      </c>
      <c r="I276" s="239"/>
      <c r="J276" s="234"/>
      <c r="K276" s="234"/>
      <c r="L276" s="240"/>
      <c r="M276" s="241"/>
      <c r="N276" s="242"/>
      <c r="O276" s="242"/>
      <c r="P276" s="242"/>
      <c r="Q276" s="242"/>
      <c r="R276" s="242"/>
      <c r="S276" s="242"/>
      <c r="T276" s="243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T276" s="244" t="s">
        <v>143</v>
      </c>
      <c r="AU276" s="244" t="s">
        <v>86</v>
      </c>
      <c r="AV276" s="12" t="s">
        <v>86</v>
      </c>
      <c r="AW276" s="12" t="s">
        <v>33</v>
      </c>
      <c r="AX276" s="12" t="s">
        <v>77</v>
      </c>
      <c r="AY276" s="244" t="s">
        <v>136</v>
      </c>
    </row>
    <row r="277" s="15" customFormat="1">
      <c r="A277" s="15"/>
      <c r="B277" s="269"/>
      <c r="C277" s="270"/>
      <c r="D277" s="235" t="s">
        <v>143</v>
      </c>
      <c r="E277" s="271" t="s">
        <v>1</v>
      </c>
      <c r="F277" s="272" t="s">
        <v>240</v>
      </c>
      <c r="G277" s="270"/>
      <c r="H277" s="273">
        <v>630</v>
      </c>
      <c r="I277" s="274"/>
      <c r="J277" s="270"/>
      <c r="K277" s="270"/>
      <c r="L277" s="275"/>
      <c r="M277" s="276"/>
      <c r="N277" s="277"/>
      <c r="O277" s="277"/>
      <c r="P277" s="277"/>
      <c r="Q277" s="277"/>
      <c r="R277" s="277"/>
      <c r="S277" s="277"/>
      <c r="T277" s="278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79" t="s">
        <v>143</v>
      </c>
      <c r="AU277" s="279" t="s">
        <v>86</v>
      </c>
      <c r="AV277" s="15" t="s">
        <v>154</v>
      </c>
      <c r="AW277" s="15" t="s">
        <v>33</v>
      </c>
      <c r="AX277" s="15" t="s">
        <v>84</v>
      </c>
      <c r="AY277" s="279" t="s">
        <v>136</v>
      </c>
    </row>
    <row r="278" s="2" customFormat="1" ht="21.75" customHeight="1">
      <c r="A278" s="38"/>
      <c r="B278" s="39"/>
      <c r="C278" s="220" t="s">
        <v>453</v>
      </c>
      <c r="D278" s="220" t="s">
        <v>137</v>
      </c>
      <c r="E278" s="221" t="s">
        <v>454</v>
      </c>
      <c r="F278" s="222" t="s">
        <v>455</v>
      </c>
      <c r="G278" s="223" t="s">
        <v>229</v>
      </c>
      <c r="H278" s="224">
        <v>45</v>
      </c>
      <c r="I278" s="225"/>
      <c r="J278" s="226">
        <f>ROUND(I278*H278,2)</f>
        <v>0</v>
      </c>
      <c r="K278" s="222" t="s">
        <v>167</v>
      </c>
      <c r="L278" s="44"/>
      <c r="M278" s="227" t="s">
        <v>1</v>
      </c>
      <c r="N278" s="228" t="s">
        <v>42</v>
      </c>
      <c r="O278" s="91"/>
      <c r="P278" s="229">
        <f>O278*H278</f>
        <v>0</v>
      </c>
      <c r="Q278" s="229">
        <v>0</v>
      </c>
      <c r="R278" s="229">
        <f>Q278*H278</f>
        <v>0</v>
      </c>
      <c r="S278" s="229">
        <v>0</v>
      </c>
      <c r="T278" s="230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31" t="s">
        <v>154</v>
      </c>
      <c r="AT278" s="231" t="s">
        <v>137</v>
      </c>
      <c r="AU278" s="231" t="s">
        <v>86</v>
      </c>
      <c r="AY278" s="17" t="s">
        <v>136</v>
      </c>
      <c r="BE278" s="232">
        <f>IF(N278="základní",J278,0)</f>
        <v>0</v>
      </c>
      <c r="BF278" s="232">
        <f>IF(N278="snížená",J278,0)</f>
        <v>0</v>
      </c>
      <c r="BG278" s="232">
        <f>IF(N278="zákl. přenesená",J278,0)</f>
        <v>0</v>
      </c>
      <c r="BH278" s="232">
        <f>IF(N278="sníž. přenesená",J278,0)</f>
        <v>0</v>
      </c>
      <c r="BI278" s="232">
        <f>IF(N278="nulová",J278,0)</f>
        <v>0</v>
      </c>
      <c r="BJ278" s="17" t="s">
        <v>84</v>
      </c>
      <c r="BK278" s="232">
        <f>ROUND(I278*H278,2)</f>
        <v>0</v>
      </c>
      <c r="BL278" s="17" t="s">
        <v>154</v>
      </c>
      <c r="BM278" s="231" t="s">
        <v>456</v>
      </c>
    </row>
    <row r="279" s="2" customFormat="1">
      <c r="A279" s="38"/>
      <c r="B279" s="39"/>
      <c r="C279" s="40"/>
      <c r="D279" s="235" t="s">
        <v>231</v>
      </c>
      <c r="E279" s="40"/>
      <c r="F279" s="265" t="s">
        <v>444</v>
      </c>
      <c r="G279" s="40"/>
      <c r="H279" s="40"/>
      <c r="I279" s="266"/>
      <c r="J279" s="40"/>
      <c r="K279" s="40"/>
      <c r="L279" s="44"/>
      <c r="M279" s="267"/>
      <c r="N279" s="268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231</v>
      </c>
      <c r="AU279" s="17" t="s">
        <v>86</v>
      </c>
    </row>
    <row r="280" s="12" customFormat="1">
      <c r="A280" s="12"/>
      <c r="B280" s="233"/>
      <c r="C280" s="234"/>
      <c r="D280" s="235" t="s">
        <v>143</v>
      </c>
      <c r="E280" s="236" t="s">
        <v>1</v>
      </c>
      <c r="F280" s="237" t="s">
        <v>457</v>
      </c>
      <c r="G280" s="234"/>
      <c r="H280" s="238">
        <v>45</v>
      </c>
      <c r="I280" s="239"/>
      <c r="J280" s="234"/>
      <c r="K280" s="234"/>
      <c r="L280" s="240"/>
      <c r="M280" s="241"/>
      <c r="N280" s="242"/>
      <c r="O280" s="242"/>
      <c r="P280" s="242"/>
      <c r="Q280" s="242"/>
      <c r="R280" s="242"/>
      <c r="S280" s="242"/>
      <c r="T280" s="243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T280" s="244" t="s">
        <v>143</v>
      </c>
      <c r="AU280" s="244" t="s">
        <v>86</v>
      </c>
      <c r="AV280" s="12" t="s">
        <v>86</v>
      </c>
      <c r="AW280" s="12" t="s">
        <v>33</v>
      </c>
      <c r="AX280" s="12" t="s">
        <v>84</v>
      </c>
      <c r="AY280" s="244" t="s">
        <v>136</v>
      </c>
    </row>
    <row r="281" s="2" customFormat="1" ht="21.75" customHeight="1">
      <c r="A281" s="38"/>
      <c r="B281" s="39"/>
      <c r="C281" s="220" t="s">
        <v>458</v>
      </c>
      <c r="D281" s="220" t="s">
        <v>137</v>
      </c>
      <c r="E281" s="221" t="s">
        <v>459</v>
      </c>
      <c r="F281" s="222" t="s">
        <v>460</v>
      </c>
      <c r="G281" s="223" t="s">
        <v>229</v>
      </c>
      <c r="H281" s="224">
        <v>3</v>
      </c>
      <c r="I281" s="225"/>
      <c r="J281" s="226">
        <f>ROUND(I281*H281,2)</f>
        <v>0</v>
      </c>
      <c r="K281" s="222" t="s">
        <v>167</v>
      </c>
      <c r="L281" s="44"/>
      <c r="M281" s="227" t="s">
        <v>1</v>
      </c>
      <c r="N281" s="228" t="s">
        <v>42</v>
      </c>
      <c r="O281" s="91"/>
      <c r="P281" s="229">
        <f>O281*H281</f>
        <v>0</v>
      </c>
      <c r="Q281" s="229">
        <v>0</v>
      </c>
      <c r="R281" s="229">
        <f>Q281*H281</f>
        <v>0</v>
      </c>
      <c r="S281" s="229">
        <v>0</v>
      </c>
      <c r="T281" s="230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31" t="s">
        <v>154</v>
      </c>
      <c r="AT281" s="231" t="s">
        <v>137</v>
      </c>
      <c r="AU281" s="231" t="s">
        <v>86</v>
      </c>
      <c r="AY281" s="17" t="s">
        <v>136</v>
      </c>
      <c r="BE281" s="232">
        <f>IF(N281="základní",J281,0)</f>
        <v>0</v>
      </c>
      <c r="BF281" s="232">
        <f>IF(N281="snížená",J281,0)</f>
        <v>0</v>
      </c>
      <c r="BG281" s="232">
        <f>IF(N281="zákl. přenesená",J281,0)</f>
        <v>0</v>
      </c>
      <c r="BH281" s="232">
        <f>IF(N281="sníž. přenesená",J281,0)</f>
        <v>0</v>
      </c>
      <c r="BI281" s="232">
        <f>IF(N281="nulová",J281,0)</f>
        <v>0</v>
      </c>
      <c r="BJ281" s="17" t="s">
        <v>84</v>
      </c>
      <c r="BK281" s="232">
        <f>ROUND(I281*H281,2)</f>
        <v>0</v>
      </c>
      <c r="BL281" s="17" t="s">
        <v>154</v>
      </c>
      <c r="BM281" s="231" t="s">
        <v>461</v>
      </c>
    </row>
    <row r="282" s="2" customFormat="1">
      <c r="A282" s="38"/>
      <c r="B282" s="39"/>
      <c r="C282" s="40"/>
      <c r="D282" s="235" t="s">
        <v>231</v>
      </c>
      <c r="E282" s="40"/>
      <c r="F282" s="265" t="s">
        <v>462</v>
      </c>
      <c r="G282" s="40"/>
      <c r="H282" s="40"/>
      <c r="I282" s="266"/>
      <c r="J282" s="40"/>
      <c r="K282" s="40"/>
      <c r="L282" s="44"/>
      <c r="M282" s="267"/>
      <c r="N282" s="268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231</v>
      </c>
      <c r="AU282" s="17" t="s">
        <v>86</v>
      </c>
    </row>
    <row r="283" s="12" customFormat="1">
      <c r="A283" s="12"/>
      <c r="B283" s="233"/>
      <c r="C283" s="234"/>
      <c r="D283" s="235" t="s">
        <v>143</v>
      </c>
      <c r="E283" s="236" t="s">
        <v>1</v>
      </c>
      <c r="F283" s="237" t="s">
        <v>463</v>
      </c>
      <c r="G283" s="234"/>
      <c r="H283" s="238">
        <v>3</v>
      </c>
      <c r="I283" s="239"/>
      <c r="J283" s="234"/>
      <c r="K283" s="234"/>
      <c r="L283" s="240"/>
      <c r="M283" s="241"/>
      <c r="N283" s="242"/>
      <c r="O283" s="242"/>
      <c r="P283" s="242"/>
      <c r="Q283" s="242"/>
      <c r="R283" s="242"/>
      <c r="S283" s="242"/>
      <c r="T283" s="243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T283" s="244" t="s">
        <v>143</v>
      </c>
      <c r="AU283" s="244" t="s">
        <v>86</v>
      </c>
      <c r="AV283" s="12" t="s">
        <v>86</v>
      </c>
      <c r="AW283" s="12" t="s">
        <v>33</v>
      </c>
      <c r="AX283" s="12" t="s">
        <v>84</v>
      </c>
      <c r="AY283" s="244" t="s">
        <v>136</v>
      </c>
    </row>
    <row r="284" s="2" customFormat="1" ht="24.15" customHeight="1">
      <c r="A284" s="38"/>
      <c r="B284" s="39"/>
      <c r="C284" s="220" t="s">
        <v>464</v>
      </c>
      <c r="D284" s="220" t="s">
        <v>137</v>
      </c>
      <c r="E284" s="221" t="s">
        <v>465</v>
      </c>
      <c r="F284" s="222" t="s">
        <v>466</v>
      </c>
      <c r="G284" s="223" t="s">
        <v>229</v>
      </c>
      <c r="H284" s="224">
        <v>6945</v>
      </c>
      <c r="I284" s="225"/>
      <c r="J284" s="226">
        <f>ROUND(I284*H284,2)</f>
        <v>0</v>
      </c>
      <c r="K284" s="222" t="s">
        <v>167</v>
      </c>
      <c r="L284" s="44"/>
      <c r="M284" s="227" t="s">
        <v>1</v>
      </c>
      <c r="N284" s="228" t="s">
        <v>42</v>
      </c>
      <c r="O284" s="91"/>
      <c r="P284" s="229">
        <f>O284*H284</f>
        <v>0</v>
      </c>
      <c r="Q284" s="229">
        <v>0</v>
      </c>
      <c r="R284" s="229">
        <f>Q284*H284</f>
        <v>0</v>
      </c>
      <c r="S284" s="229">
        <v>0</v>
      </c>
      <c r="T284" s="230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31" t="s">
        <v>154</v>
      </c>
      <c r="AT284" s="231" t="s">
        <v>137</v>
      </c>
      <c r="AU284" s="231" t="s">
        <v>86</v>
      </c>
      <c r="AY284" s="17" t="s">
        <v>136</v>
      </c>
      <c r="BE284" s="232">
        <f>IF(N284="základní",J284,0)</f>
        <v>0</v>
      </c>
      <c r="BF284" s="232">
        <f>IF(N284="snížená",J284,0)</f>
        <v>0</v>
      </c>
      <c r="BG284" s="232">
        <f>IF(N284="zákl. přenesená",J284,0)</f>
        <v>0</v>
      </c>
      <c r="BH284" s="232">
        <f>IF(N284="sníž. přenesená",J284,0)</f>
        <v>0</v>
      </c>
      <c r="BI284" s="232">
        <f>IF(N284="nulová",J284,0)</f>
        <v>0</v>
      </c>
      <c r="BJ284" s="17" t="s">
        <v>84</v>
      </c>
      <c r="BK284" s="232">
        <f>ROUND(I284*H284,2)</f>
        <v>0</v>
      </c>
      <c r="BL284" s="17" t="s">
        <v>154</v>
      </c>
      <c r="BM284" s="231" t="s">
        <v>467</v>
      </c>
    </row>
    <row r="285" s="2" customFormat="1">
      <c r="A285" s="38"/>
      <c r="B285" s="39"/>
      <c r="C285" s="40"/>
      <c r="D285" s="235" t="s">
        <v>231</v>
      </c>
      <c r="E285" s="40"/>
      <c r="F285" s="265" t="s">
        <v>444</v>
      </c>
      <c r="G285" s="40"/>
      <c r="H285" s="40"/>
      <c r="I285" s="266"/>
      <c r="J285" s="40"/>
      <c r="K285" s="40"/>
      <c r="L285" s="44"/>
      <c r="M285" s="267"/>
      <c r="N285" s="268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231</v>
      </c>
      <c r="AU285" s="17" t="s">
        <v>86</v>
      </c>
    </row>
    <row r="286" s="13" customFormat="1">
      <c r="A286" s="13"/>
      <c r="B286" s="245"/>
      <c r="C286" s="246"/>
      <c r="D286" s="235" t="s">
        <v>143</v>
      </c>
      <c r="E286" s="247" t="s">
        <v>1</v>
      </c>
      <c r="F286" s="248" t="s">
        <v>468</v>
      </c>
      <c r="G286" s="246"/>
      <c r="H286" s="247" t="s">
        <v>1</v>
      </c>
      <c r="I286" s="249"/>
      <c r="J286" s="246"/>
      <c r="K286" s="246"/>
      <c r="L286" s="250"/>
      <c r="M286" s="251"/>
      <c r="N286" s="252"/>
      <c r="O286" s="252"/>
      <c r="P286" s="252"/>
      <c r="Q286" s="252"/>
      <c r="R286" s="252"/>
      <c r="S286" s="252"/>
      <c r="T286" s="25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54" t="s">
        <v>143</v>
      </c>
      <c r="AU286" s="254" t="s">
        <v>86</v>
      </c>
      <c r="AV286" s="13" t="s">
        <v>84</v>
      </c>
      <c r="AW286" s="13" t="s">
        <v>33</v>
      </c>
      <c r="AX286" s="13" t="s">
        <v>77</v>
      </c>
      <c r="AY286" s="254" t="s">
        <v>136</v>
      </c>
    </row>
    <row r="287" s="12" customFormat="1">
      <c r="A287" s="12"/>
      <c r="B287" s="233"/>
      <c r="C287" s="234"/>
      <c r="D287" s="235" t="s">
        <v>143</v>
      </c>
      <c r="E287" s="236" t="s">
        <v>1</v>
      </c>
      <c r="F287" s="237" t="s">
        <v>469</v>
      </c>
      <c r="G287" s="234"/>
      <c r="H287" s="238">
        <v>5165</v>
      </c>
      <c r="I287" s="239"/>
      <c r="J287" s="234"/>
      <c r="K287" s="234"/>
      <c r="L287" s="240"/>
      <c r="M287" s="241"/>
      <c r="N287" s="242"/>
      <c r="O287" s="242"/>
      <c r="P287" s="242"/>
      <c r="Q287" s="242"/>
      <c r="R287" s="242"/>
      <c r="S287" s="242"/>
      <c r="T287" s="243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T287" s="244" t="s">
        <v>143</v>
      </c>
      <c r="AU287" s="244" t="s">
        <v>86</v>
      </c>
      <c r="AV287" s="12" t="s">
        <v>86</v>
      </c>
      <c r="AW287" s="12" t="s">
        <v>33</v>
      </c>
      <c r="AX287" s="12" t="s">
        <v>77</v>
      </c>
      <c r="AY287" s="244" t="s">
        <v>136</v>
      </c>
    </row>
    <row r="288" s="12" customFormat="1">
      <c r="A288" s="12"/>
      <c r="B288" s="233"/>
      <c r="C288" s="234"/>
      <c r="D288" s="235" t="s">
        <v>143</v>
      </c>
      <c r="E288" s="236" t="s">
        <v>1</v>
      </c>
      <c r="F288" s="237" t="s">
        <v>446</v>
      </c>
      <c r="G288" s="234"/>
      <c r="H288" s="238">
        <v>1780</v>
      </c>
      <c r="I288" s="239"/>
      <c r="J288" s="234"/>
      <c r="K288" s="234"/>
      <c r="L288" s="240"/>
      <c r="M288" s="241"/>
      <c r="N288" s="242"/>
      <c r="O288" s="242"/>
      <c r="P288" s="242"/>
      <c r="Q288" s="242"/>
      <c r="R288" s="242"/>
      <c r="S288" s="242"/>
      <c r="T288" s="243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T288" s="244" t="s">
        <v>143</v>
      </c>
      <c r="AU288" s="244" t="s">
        <v>86</v>
      </c>
      <c r="AV288" s="12" t="s">
        <v>86</v>
      </c>
      <c r="AW288" s="12" t="s">
        <v>33</v>
      </c>
      <c r="AX288" s="12" t="s">
        <v>77</v>
      </c>
      <c r="AY288" s="244" t="s">
        <v>136</v>
      </c>
    </row>
    <row r="289" s="15" customFormat="1">
      <c r="A289" s="15"/>
      <c r="B289" s="269"/>
      <c r="C289" s="270"/>
      <c r="D289" s="235" t="s">
        <v>143</v>
      </c>
      <c r="E289" s="271" t="s">
        <v>1</v>
      </c>
      <c r="F289" s="272" t="s">
        <v>240</v>
      </c>
      <c r="G289" s="270"/>
      <c r="H289" s="273">
        <v>6945</v>
      </c>
      <c r="I289" s="274"/>
      <c r="J289" s="270"/>
      <c r="K289" s="270"/>
      <c r="L289" s="275"/>
      <c r="M289" s="276"/>
      <c r="N289" s="277"/>
      <c r="O289" s="277"/>
      <c r="P289" s="277"/>
      <c r="Q289" s="277"/>
      <c r="R289" s="277"/>
      <c r="S289" s="277"/>
      <c r="T289" s="278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79" t="s">
        <v>143</v>
      </c>
      <c r="AU289" s="279" t="s">
        <v>86</v>
      </c>
      <c r="AV289" s="15" t="s">
        <v>154</v>
      </c>
      <c r="AW289" s="15" t="s">
        <v>33</v>
      </c>
      <c r="AX289" s="15" t="s">
        <v>84</v>
      </c>
      <c r="AY289" s="279" t="s">
        <v>136</v>
      </c>
    </row>
    <row r="290" s="2" customFormat="1" ht="24.15" customHeight="1">
      <c r="A290" s="38"/>
      <c r="B290" s="39"/>
      <c r="C290" s="220" t="s">
        <v>470</v>
      </c>
      <c r="D290" s="220" t="s">
        <v>137</v>
      </c>
      <c r="E290" s="221" t="s">
        <v>471</v>
      </c>
      <c r="F290" s="222" t="s">
        <v>472</v>
      </c>
      <c r="G290" s="223" t="s">
        <v>229</v>
      </c>
      <c r="H290" s="224">
        <v>600</v>
      </c>
      <c r="I290" s="225"/>
      <c r="J290" s="226">
        <f>ROUND(I290*H290,2)</f>
        <v>0</v>
      </c>
      <c r="K290" s="222" t="s">
        <v>167</v>
      </c>
      <c r="L290" s="44"/>
      <c r="M290" s="227" t="s">
        <v>1</v>
      </c>
      <c r="N290" s="228" t="s">
        <v>42</v>
      </c>
      <c r="O290" s="91"/>
      <c r="P290" s="229">
        <f>O290*H290</f>
        <v>0</v>
      </c>
      <c r="Q290" s="229">
        <v>0</v>
      </c>
      <c r="R290" s="229">
        <f>Q290*H290</f>
        <v>0</v>
      </c>
      <c r="S290" s="229">
        <v>0</v>
      </c>
      <c r="T290" s="230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31" t="s">
        <v>154</v>
      </c>
      <c r="AT290" s="231" t="s">
        <v>137</v>
      </c>
      <c r="AU290" s="231" t="s">
        <v>86</v>
      </c>
      <c r="AY290" s="17" t="s">
        <v>136</v>
      </c>
      <c r="BE290" s="232">
        <f>IF(N290="základní",J290,0)</f>
        <v>0</v>
      </c>
      <c r="BF290" s="232">
        <f>IF(N290="snížená",J290,0)</f>
        <v>0</v>
      </c>
      <c r="BG290" s="232">
        <f>IF(N290="zákl. přenesená",J290,0)</f>
        <v>0</v>
      </c>
      <c r="BH290" s="232">
        <f>IF(N290="sníž. přenesená",J290,0)</f>
        <v>0</v>
      </c>
      <c r="BI290" s="232">
        <f>IF(N290="nulová",J290,0)</f>
        <v>0</v>
      </c>
      <c r="BJ290" s="17" t="s">
        <v>84</v>
      </c>
      <c r="BK290" s="232">
        <f>ROUND(I290*H290,2)</f>
        <v>0</v>
      </c>
      <c r="BL290" s="17" t="s">
        <v>154</v>
      </c>
      <c r="BM290" s="231" t="s">
        <v>473</v>
      </c>
    </row>
    <row r="291" s="2" customFormat="1">
      <c r="A291" s="38"/>
      <c r="B291" s="39"/>
      <c r="C291" s="40"/>
      <c r="D291" s="235" t="s">
        <v>231</v>
      </c>
      <c r="E291" s="40"/>
      <c r="F291" s="265" t="s">
        <v>322</v>
      </c>
      <c r="G291" s="40"/>
      <c r="H291" s="40"/>
      <c r="I291" s="266"/>
      <c r="J291" s="40"/>
      <c r="K291" s="40"/>
      <c r="L291" s="44"/>
      <c r="M291" s="267"/>
      <c r="N291" s="268"/>
      <c r="O291" s="91"/>
      <c r="P291" s="91"/>
      <c r="Q291" s="91"/>
      <c r="R291" s="91"/>
      <c r="S291" s="91"/>
      <c r="T291" s="92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231</v>
      </c>
      <c r="AU291" s="17" t="s">
        <v>86</v>
      </c>
    </row>
    <row r="292" s="12" customFormat="1">
      <c r="A292" s="12"/>
      <c r="B292" s="233"/>
      <c r="C292" s="234"/>
      <c r="D292" s="235" t="s">
        <v>143</v>
      </c>
      <c r="E292" s="236" t="s">
        <v>1</v>
      </c>
      <c r="F292" s="237" t="s">
        <v>452</v>
      </c>
      <c r="G292" s="234"/>
      <c r="H292" s="238">
        <v>600</v>
      </c>
      <c r="I292" s="239"/>
      <c r="J292" s="234"/>
      <c r="K292" s="234"/>
      <c r="L292" s="240"/>
      <c r="M292" s="241"/>
      <c r="N292" s="242"/>
      <c r="O292" s="242"/>
      <c r="P292" s="242"/>
      <c r="Q292" s="242"/>
      <c r="R292" s="242"/>
      <c r="S292" s="242"/>
      <c r="T292" s="243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T292" s="244" t="s">
        <v>143</v>
      </c>
      <c r="AU292" s="244" t="s">
        <v>86</v>
      </c>
      <c r="AV292" s="12" t="s">
        <v>86</v>
      </c>
      <c r="AW292" s="12" t="s">
        <v>33</v>
      </c>
      <c r="AX292" s="12" t="s">
        <v>84</v>
      </c>
      <c r="AY292" s="244" t="s">
        <v>136</v>
      </c>
    </row>
    <row r="293" s="2" customFormat="1" ht="24.15" customHeight="1">
      <c r="A293" s="38"/>
      <c r="B293" s="39"/>
      <c r="C293" s="220" t="s">
        <v>474</v>
      </c>
      <c r="D293" s="220" t="s">
        <v>137</v>
      </c>
      <c r="E293" s="221" t="s">
        <v>475</v>
      </c>
      <c r="F293" s="222" t="s">
        <v>476</v>
      </c>
      <c r="G293" s="223" t="s">
        <v>229</v>
      </c>
      <c r="H293" s="224">
        <v>7.4000000000000004</v>
      </c>
      <c r="I293" s="225"/>
      <c r="J293" s="226">
        <f>ROUND(I293*H293,2)</f>
        <v>0</v>
      </c>
      <c r="K293" s="222" t="s">
        <v>1</v>
      </c>
      <c r="L293" s="44"/>
      <c r="M293" s="227" t="s">
        <v>1</v>
      </c>
      <c r="N293" s="228" t="s">
        <v>42</v>
      </c>
      <c r="O293" s="91"/>
      <c r="P293" s="229">
        <f>O293*H293</f>
        <v>0</v>
      </c>
      <c r="Q293" s="229">
        <v>0</v>
      </c>
      <c r="R293" s="229">
        <f>Q293*H293</f>
        <v>0</v>
      </c>
      <c r="S293" s="229">
        <v>0</v>
      </c>
      <c r="T293" s="230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1" t="s">
        <v>154</v>
      </c>
      <c r="AT293" s="231" t="s">
        <v>137</v>
      </c>
      <c r="AU293" s="231" t="s">
        <v>86</v>
      </c>
      <c r="AY293" s="17" t="s">
        <v>136</v>
      </c>
      <c r="BE293" s="232">
        <f>IF(N293="základní",J293,0)</f>
        <v>0</v>
      </c>
      <c r="BF293" s="232">
        <f>IF(N293="snížená",J293,0)</f>
        <v>0</v>
      </c>
      <c r="BG293" s="232">
        <f>IF(N293="zákl. přenesená",J293,0)</f>
        <v>0</v>
      </c>
      <c r="BH293" s="232">
        <f>IF(N293="sníž. přenesená",J293,0)</f>
        <v>0</v>
      </c>
      <c r="BI293" s="232">
        <f>IF(N293="nulová",J293,0)</f>
        <v>0</v>
      </c>
      <c r="BJ293" s="17" t="s">
        <v>84</v>
      </c>
      <c r="BK293" s="232">
        <f>ROUND(I293*H293,2)</f>
        <v>0</v>
      </c>
      <c r="BL293" s="17" t="s">
        <v>154</v>
      </c>
      <c r="BM293" s="231" t="s">
        <v>477</v>
      </c>
    </row>
    <row r="294" s="2" customFormat="1">
      <c r="A294" s="38"/>
      <c r="B294" s="39"/>
      <c r="C294" s="40"/>
      <c r="D294" s="235" t="s">
        <v>231</v>
      </c>
      <c r="E294" s="40"/>
      <c r="F294" s="265" t="s">
        <v>478</v>
      </c>
      <c r="G294" s="40"/>
      <c r="H294" s="40"/>
      <c r="I294" s="266"/>
      <c r="J294" s="40"/>
      <c r="K294" s="40"/>
      <c r="L294" s="44"/>
      <c r="M294" s="267"/>
      <c r="N294" s="268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231</v>
      </c>
      <c r="AU294" s="17" t="s">
        <v>86</v>
      </c>
    </row>
    <row r="295" s="12" customFormat="1">
      <c r="A295" s="12"/>
      <c r="B295" s="233"/>
      <c r="C295" s="234"/>
      <c r="D295" s="235" t="s">
        <v>143</v>
      </c>
      <c r="E295" s="236" t="s">
        <v>1</v>
      </c>
      <c r="F295" s="237" t="s">
        <v>479</v>
      </c>
      <c r="G295" s="234"/>
      <c r="H295" s="238">
        <v>4</v>
      </c>
      <c r="I295" s="239"/>
      <c r="J295" s="234"/>
      <c r="K295" s="234"/>
      <c r="L295" s="240"/>
      <c r="M295" s="241"/>
      <c r="N295" s="242"/>
      <c r="O295" s="242"/>
      <c r="P295" s="242"/>
      <c r="Q295" s="242"/>
      <c r="R295" s="242"/>
      <c r="S295" s="242"/>
      <c r="T295" s="243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T295" s="244" t="s">
        <v>143</v>
      </c>
      <c r="AU295" s="244" t="s">
        <v>86</v>
      </c>
      <c r="AV295" s="12" t="s">
        <v>86</v>
      </c>
      <c r="AW295" s="12" t="s">
        <v>33</v>
      </c>
      <c r="AX295" s="12" t="s">
        <v>77</v>
      </c>
      <c r="AY295" s="244" t="s">
        <v>136</v>
      </c>
    </row>
    <row r="296" s="12" customFormat="1">
      <c r="A296" s="12"/>
      <c r="B296" s="233"/>
      <c r="C296" s="234"/>
      <c r="D296" s="235" t="s">
        <v>143</v>
      </c>
      <c r="E296" s="236" t="s">
        <v>1</v>
      </c>
      <c r="F296" s="237" t="s">
        <v>480</v>
      </c>
      <c r="G296" s="234"/>
      <c r="H296" s="238">
        <v>3.3999999999999999</v>
      </c>
      <c r="I296" s="239"/>
      <c r="J296" s="234"/>
      <c r="K296" s="234"/>
      <c r="L296" s="240"/>
      <c r="M296" s="241"/>
      <c r="N296" s="242"/>
      <c r="O296" s="242"/>
      <c r="P296" s="242"/>
      <c r="Q296" s="242"/>
      <c r="R296" s="242"/>
      <c r="S296" s="242"/>
      <c r="T296" s="243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T296" s="244" t="s">
        <v>143</v>
      </c>
      <c r="AU296" s="244" t="s">
        <v>86</v>
      </c>
      <c r="AV296" s="12" t="s">
        <v>86</v>
      </c>
      <c r="AW296" s="12" t="s">
        <v>33</v>
      </c>
      <c r="AX296" s="12" t="s">
        <v>77</v>
      </c>
      <c r="AY296" s="244" t="s">
        <v>136</v>
      </c>
    </row>
    <row r="297" s="15" customFormat="1">
      <c r="A297" s="15"/>
      <c r="B297" s="269"/>
      <c r="C297" s="270"/>
      <c r="D297" s="235" t="s">
        <v>143</v>
      </c>
      <c r="E297" s="271" t="s">
        <v>1</v>
      </c>
      <c r="F297" s="272" t="s">
        <v>240</v>
      </c>
      <c r="G297" s="270"/>
      <c r="H297" s="273">
        <v>7.4000000000000004</v>
      </c>
      <c r="I297" s="274"/>
      <c r="J297" s="270"/>
      <c r="K297" s="270"/>
      <c r="L297" s="275"/>
      <c r="M297" s="276"/>
      <c r="N297" s="277"/>
      <c r="O297" s="277"/>
      <c r="P297" s="277"/>
      <c r="Q297" s="277"/>
      <c r="R297" s="277"/>
      <c r="S297" s="277"/>
      <c r="T297" s="278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79" t="s">
        <v>143</v>
      </c>
      <c r="AU297" s="279" t="s">
        <v>86</v>
      </c>
      <c r="AV297" s="15" t="s">
        <v>154</v>
      </c>
      <c r="AW297" s="15" t="s">
        <v>33</v>
      </c>
      <c r="AX297" s="15" t="s">
        <v>84</v>
      </c>
      <c r="AY297" s="279" t="s">
        <v>136</v>
      </c>
    </row>
    <row r="298" s="2" customFormat="1" ht="24.15" customHeight="1">
      <c r="A298" s="38"/>
      <c r="B298" s="39"/>
      <c r="C298" s="220" t="s">
        <v>481</v>
      </c>
      <c r="D298" s="220" t="s">
        <v>137</v>
      </c>
      <c r="E298" s="221" t="s">
        <v>482</v>
      </c>
      <c r="F298" s="222" t="s">
        <v>483</v>
      </c>
      <c r="G298" s="223" t="s">
        <v>229</v>
      </c>
      <c r="H298" s="224">
        <v>8.5</v>
      </c>
      <c r="I298" s="225"/>
      <c r="J298" s="226">
        <f>ROUND(I298*H298,2)</f>
        <v>0</v>
      </c>
      <c r="K298" s="222" t="s">
        <v>167</v>
      </c>
      <c r="L298" s="44"/>
      <c r="M298" s="227" t="s">
        <v>1</v>
      </c>
      <c r="N298" s="228" t="s">
        <v>42</v>
      </c>
      <c r="O298" s="91"/>
      <c r="P298" s="229">
        <f>O298*H298</f>
        <v>0</v>
      </c>
      <c r="Q298" s="229">
        <v>0</v>
      </c>
      <c r="R298" s="229">
        <f>Q298*H298</f>
        <v>0</v>
      </c>
      <c r="S298" s="229">
        <v>0</v>
      </c>
      <c r="T298" s="230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1" t="s">
        <v>154</v>
      </c>
      <c r="AT298" s="231" t="s">
        <v>137</v>
      </c>
      <c r="AU298" s="231" t="s">
        <v>86</v>
      </c>
      <c r="AY298" s="17" t="s">
        <v>136</v>
      </c>
      <c r="BE298" s="232">
        <f>IF(N298="základní",J298,0)</f>
        <v>0</v>
      </c>
      <c r="BF298" s="232">
        <f>IF(N298="snížená",J298,0)</f>
        <v>0</v>
      </c>
      <c r="BG298" s="232">
        <f>IF(N298="zákl. přenesená",J298,0)</f>
        <v>0</v>
      </c>
      <c r="BH298" s="232">
        <f>IF(N298="sníž. přenesená",J298,0)</f>
        <v>0</v>
      </c>
      <c r="BI298" s="232">
        <f>IF(N298="nulová",J298,0)</f>
        <v>0</v>
      </c>
      <c r="BJ298" s="17" t="s">
        <v>84</v>
      </c>
      <c r="BK298" s="232">
        <f>ROUND(I298*H298,2)</f>
        <v>0</v>
      </c>
      <c r="BL298" s="17" t="s">
        <v>154</v>
      </c>
      <c r="BM298" s="231" t="s">
        <v>484</v>
      </c>
    </row>
    <row r="299" s="2" customFormat="1">
      <c r="A299" s="38"/>
      <c r="B299" s="39"/>
      <c r="C299" s="40"/>
      <c r="D299" s="235" t="s">
        <v>231</v>
      </c>
      <c r="E299" s="40"/>
      <c r="F299" s="265" t="s">
        <v>485</v>
      </c>
      <c r="G299" s="40"/>
      <c r="H299" s="40"/>
      <c r="I299" s="266"/>
      <c r="J299" s="40"/>
      <c r="K299" s="40"/>
      <c r="L299" s="44"/>
      <c r="M299" s="267"/>
      <c r="N299" s="268"/>
      <c r="O299" s="91"/>
      <c r="P299" s="91"/>
      <c r="Q299" s="91"/>
      <c r="R299" s="91"/>
      <c r="S299" s="91"/>
      <c r="T299" s="92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231</v>
      </c>
      <c r="AU299" s="17" t="s">
        <v>86</v>
      </c>
    </row>
    <row r="300" s="12" customFormat="1">
      <c r="A300" s="12"/>
      <c r="B300" s="233"/>
      <c r="C300" s="234"/>
      <c r="D300" s="235" t="s">
        <v>143</v>
      </c>
      <c r="E300" s="236" t="s">
        <v>1</v>
      </c>
      <c r="F300" s="237" t="s">
        <v>430</v>
      </c>
      <c r="G300" s="234"/>
      <c r="H300" s="238">
        <v>6</v>
      </c>
      <c r="I300" s="239"/>
      <c r="J300" s="234"/>
      <c r="K300" s="234"/>
      <c r="L300" s="240"/>
      <c r="M300" s="241"/>
      <c r="N300" s="242"/>
      <c r="O300" s="242"/>
      <c r="P300" s="242"/>
      <c r="Q300" s="242"/>
      <c r="R300" s="242"/>
      <c r="S300" s="242"/>
      <c r="T300" s="243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T300" s="244" t="s">
        <v>143</v>
      </c>
      <c r="AU300" s="244" t="s">
        <v>86</v>
      </c>
      <c r="AV300" s="12" t="s">
        <v>86</v>
      </c>
      <c r="AW300" s="12" t="s">
        <v>33</v>
      </c>
      <c r="AX300" s="12" t="s">
        <v>77</v>
      </c>
      <c r="AY300" s="244" t="s">
        <v>136</v>
      </c>
    </row>
    <row r="301" s="12" customFormat="1">
      <c r="A301" s="12"/>
      <c r="B301" s="233"/>
      <c r="C301" s="234"/>
      <c r="D301" s="235" t="s">
        <v>143</v>
      </c>
      <c r="E301" s="236" t="s">
        <v>1</v>
      </c>
      <c r="F301" s="237" t="s">
        <v>431</v>
      </c>
      <c r="G301" s="234"/>
      <c r="H301" s="238">
        <v>2.5</v>
      </c>
      <c r="I301" s="239"/>
      <c r="J301" s="234"/>
      <c r="K301" s="234"/>
      <c r="L301" s="240"/>
      <c r="M301" s="241"/>
      <c r="N301" s="242"/>
      <c r="O301" s="242"/>
      <c r="P301" s="242"/>
      <c r="Q301" s="242"/>
      <c r="R301" s="242"/>
      <c r="S301" s="242"/>
      <c r="T301" s="243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T301" s="244" t="s">
        <v>143</v>
      </c>
      <c r="AU301" s="244" t="s">
        <v>86</v>
      </c>
      <c r="AV301" s="12" t="s">
        <v>86</v>
      </c>
      <c r="AW301" s="12" t="s">
        <v>33</v>
      </c>
      <c r="AX301" s="12" t="s">
        <v>77</v>
      </c>
      <c r="AY301" s="244" t="s">
        <v>136</v>
      </c>
    </row>
    <row r="302" s="15" customFormat="1">
      <c r="A302" s="15"/>
      <c r="B302" s="269"/>
      <c r="C302" s="270"/>
      <c r="D302" s="235" t="s">
        <v>143</v>
      </c>
      <c r="E302" s="271" t="s">
        <v>1</v>
      </c>
      <c r="F302" s="272" t="s">
        <v>240</v>
      </c>
      <c r="G302" s="270"/>
      <c r="H302" s="273">
        <v>8.5</v>
      </c>
      <c r="I302" s="274"/>
      <c r="J302" s="270"/>
      <c r="K302" s="270"/>
      <c r="L302" s="275"/>
      <c r="M302" s="276"/>
      <c r="N302" s="277"/>
      <c r="O302" s="277"/>
      <c r="P302" s="277"/>
      <c r="Q302" s="277"/>
      <c r="R302" s="277"/>
      <c r="S302" s="277"/>
      <c r="T302" s="278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79" t="s">
        <v>143</v>
      </c>
      <c r="AU302" s="279" t="s">
        <v>86</v>
      </c>
      <c r="AV302" s="15" t="s">
        <v>154</v>
      </c>
      <c r="AW302" s="15" t="s">
        <v>33</v>
      </c>
      <c r="AX302" s="15" t="s">
        <v>84</v>
      </c>
      <c r="AY302" s="279" t="s">
        <v>136</v>
      </c>
    </row>
    <row r="303" s="2" customFormat="1" ht="24.15" customHeight="1">
      <c r="A303" s="38"/>
      <c r="B303" s="39"/>
      <c r="C303" s="220" t="s">
        <v>486</v>
      </c>
      <c r="D303" s="220" t="s">
        <v>137</v>
      </c>
      <c r="E303" s="221" t="s">
        <v>487</v>
      </c>
      <c r="F303" s="222" t="s">
        <v>488</v>
      </c>
      <c r="G303" s="223" t="s">
        <v>229</v>
      </c>
      <c r="H303" s="224">
        <v>6709.75</v>
      </c>
      <c r="I303" s="225"/>
      <c r="J303" s="226">
        <f>ROUND(I303*H303,2)</f>
        <v>0</v>
      </c>
      <c r="K303" s="222" t="s">
        <v>167</v>
      </c>
      <c r="L303" s="44"/>
      <c r="M303" s="227" t="s">
        <v>1</v>
      </c>
      <c r="N303" s="228" t="s">
        <v>42</v>
      </c>
      <c r="O303" s="91"/>
      <c r="P303" s="229">
        <f>O303*H303</f>
        <v>0</v>
      </c>
      <c r="Q303" s="229">
        <v>0</v>
      </c>
      <c r="R303" s="229">
        <f>Q303*H303</f>
        <v>0</v>
      </c>
      <c r="S303" s="229">
        <v>0</v>
      </c>
      <c r="T303" s="230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31" t="s">
        <v>154</v>
      </c>
      <c r="AT303" s="231" t="s">
        <v>137</v>
      </c>
      <c r="AU303" s="231" t="s">
        <v>86</v>
      </c>
      <c r="AY303" s="17" t="s">
        <v>136</v>
      </c>
      <c r="BE303" s="232">
        <f>IF(N303="základní",J303,0)</f>
        <v>0</v>
      </c>
      <c r="BF303" s="232">
        <f>IF(N303="snížená",J303,0)</f>
        <v>0</v>
      </c>
      <c r="BG303" s="232">
        <f>IF(N303="zákl. přenesená",J303,0)</f>
        <v>0</v>
      </c>
      <c r="BH303" s="232">
        <f>IF(N303="sníž. přenesená",J303,0)</f>
        <v>0</v>
      </c>
      <c r="BI303" s="232">
        <f>IF(N303="nulová",J303,0)</f>
        <v>0</v>
      </c>
      <c r="BJ303" s="17" t="s">
        <v>84</v>
      </c>
      <c r="BK303" s="232">
        <f>ROUND(I303*H303,2)</f>
        <v>0</v>
      </c>
      <c r="BL303" s="17" t="s">
        <v>154</v>
      </c>
      <c r="BM303" s="231" t="s">
        <v>489</v>
      </c>
    </row>
    <row r="304" s="2" customFormat="1">
      <c r="A304" s="38"/>
      <c r="B304" s="39"/>
      <c r="C304" s="40"/>
      <c r="D304" s="235" t="s">
        <v>231</v>
      </c>
      <c r="E304" s="40"/>
      <c r="F304" s="265" t="s">
        <v>444</v>
      </c>
      <c r="G304" s="40"/>
      <c r="H304" s="40"/>
      <c r="I304" s="266"/>
      <c r="J304" s="40"/>
      <c r="K304" s="40"/>
      <c r="L304" s="44"/>
      <c r="M304" s="267"/>
      <c r="N304" s="268"/>
      <c r="O304" s="91"/>
      <c r="P304" s="91"/>
      <c r="Q304" s="91"/>
      <c r="R304" s="91"/>
      <c r="S304" s="91"/>
      <c r="T304" s="92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231</v>
      </c>
      <c r="AU304" s="17" t="s">
        <v>86</v>
      </c>
    </row>
    <row r="305" s="12" customFormat="1">
      <c r="A305" s="12"/>
      <c r="B305" s="233"/>
      <c r="C305" s="234"/>
      <c r="D305" s="235" t="s">
        <v>143</v>
      </c>
      <c r="E305" s="236" t="s">
        <v>1</v>
      </c>
      <c r="F305" s="237" t="s">
        <v>445</v>
      </c>
      <c r="G305" s="234"/>
      <c r="H305" s="238">
        <v>4929.75</v>
      </c>
      <c r="I305" s="239"/>
      <c r="J305" s="234"/>
      <c r="K305" s="234"/>
      <c r="L305" s="240"/>
      <c r="M305" s="241"/>
      <c r="N305" s="242"/>
      <c r="O305" s="242"/>
      <c r="P305" s="242"/>
      <c r="Q305" s="242"/>
      <c r="R305" s="242"/>
      <c r="S305" s="242"/>
      <c r="T305" s="243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T305" s="244" t="s">
        <v>143</v>
      </c>
      <c r="AU305" s="244" t="s">
        <v>86</v>
      </c>
      <c r="AV305" s="12" t="s">
        <v>86</v>
      </c>
      <c r="AW305" s="12" t="s">
        <v>33</v>
      </c>
      <c r="AX305" s="12" t="s">
        <v>77</v>
      </c>
      <c r="AY305" s="244" t="s">
        <v>136</v>
      </c>
    </row>
    <row r="306" s="12" customFormat="1">
      <c r="A306" s="12"/>
      <c r="B306" s="233"/>
      <c r="C306" s="234"/>
      <c r="D306" s="235" t="s">
        <v>143</v>
      </c>
      <c r="E306" s="236" t="s">
        <v>1</v>
      </c>
      <c r="F306" s="237" t="s">
        <v>446</v>
      </c>
      <c r="G306" s="234"/>
      <c r="H306" s="238">
        <v>1780</v>
      </c>
      <c r="I306" s="239"/>
      <c r="J306" s="234"/>
      <c r="K306" s="234"/>
      <c r="L306" s="240"/>
      <c r="M306" s="241"/>
      <c r="N306" s="242"/>
      <c r="O306" s="242"/>
      <c r="P306" s="242"/>
      <c r="Q306" s="242"/>
      <c r="R306" s="242"/>
      <c r="S306" s="242"/>
      <c r="T306" s="243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T306" s="244" t="s">
        <v>143</v>
      </c>
      <c r="AU306" s="244" t="s">
        <v>86</v>
      </c>
      <c r="AV306" s="12" t="s">
        <v>86</v>
      </c>
      <c r="AW306" s="12" t="s">
        <v>33</v>
      </c>
      <c r="AX306" s="12" t="s">
        <v>77</v>
      </c>
      <c r="AY306" s="244" t="s">
        <v>136</v>
      </c>
    </row>
    <row r="307" s="15" customFormat="1">
      <c r="A307" s="15"/>
      <c r="B307" s="269"/>
      <c r="C307" s="270"/>
      <c r="D307" s="235" t="s">
        <v>143</v>
      </c>
      <c r="E307" s="271" t="s">
        <v>1</v>
      </c>
      <c r="F307" s="272" t="s">
        <v>240</v>
      </c>
      <c r="G307" s="270"/>
      <c r="H307" s="273">
        <v>6709.75</v>
      </c>
      <c r="I307" s="274"/>
      <c r="J307" s="270"/>
      <c r="K307" s="270"/>
      <c r="L307" s="275"/>
      <c r="M307" s="276"/>
      <c r="N307" s="277"/>
      <c r="O307" s="277"/>
      <c r="P307" s="277"/>
      <c r="Q307" s="277"/>
      <c r="R307" s="277"/>
      <c r="S307" s="277"/>
      <c r="T307" s="278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79" t="s">
        <v>143</v>
      </c>
      <c r="AU307" s="279" t="s">
        <v>86</v>
      </c>
      <c r="AV307" s="15" t="s">
        <v>154</v>
      </c>
      <c r="AW307" s="15" t="s">
        <v>33</v>
      </c>
      <c r="AX307" s="15" t="s">
        <v>84</v>
      </c>
      <c r="AY307" s="279" t="s">
        <v>136</v>
      </c>
    </row>
    <row r="308" s="2" customFormat="1" ht="24.15" customHeight="1">
      <c r="A308" s="38"/>
      <c r="B308" s="39"/>
      <c r="C308" s="220" t="s">
        <v>490</v>
      </c>
      <c r="D308" s="220" t="s">
        <v>137</v>
      </c>
      <c r="E308" s="221" t="s">
        <v>491</v>
      </c>
      <c r="F308" s="222" t="s">
        <v>492</v>
      </c>
      <c r="G308" s="223" t="s">
        <v>229</v>
      </c>
      <c r="H308" s="224">
        <v>42</v>
      </c>
      <c r="I308" s="225"/>
      <c r="J308" s="226">
        <f>ROUND(I308*H308,2)</f>
        <v>0</v>
      </c>
      <c r="K308" s="222" t="s">
        <v>167</v>
      </c>
      <c r="L308" s="44"/>
      <c r="M308" s="227" t="s">
        <v>1</v>
      </c>
      <c r="N308" s="228" t="s">
        <v>42</v>
      </c>
      <c r="O308" s="91"/>
      <c r="P308" s="229">
        <f>O308*H308</f>
        <v>0</v>
      </c>
      <c r="Q308" s="229">
        <v>0</v>
      </c>
      <c r="R308" s="229">
        <f>Q308*H308</f>
        <v>0</v>
      </c>
      <c r="S308" s="229">
        <v>0</v>
      </c>
      <c r="T308" s="230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31" t="s">
        <v>154</v>
      </c>
      <c r="AT308" s="231" t="s">
        <v>137</v>
      </c>
      <c r="AU308" s="231" t="s">
        <v>86</v>
      </c>
      <c r="AY308" s="17" t="s">
        <v>136</v>
      </c>
      <c r="BE308" s="232">
        <f>IF(N308="základní",J308,0)</f>
        <v>0</v>
      </c>
      <c r="BF308" s="232">
        <f>IF(N308="snížená",J308,0)</f>
        <v>0</v>
      </c>
      <c r="BG308" s="232">
        <f>IF(N308="zákl. přenesená",J308,0)</f>
        <v>0</v>
      </c>
      <c r="BH308" s="232">
        <f>IF(N308="sníž. přenesená",J308,0)</f>
        <v>0</v>
      </c>
      <c r="BI308" s="232">
        <f>IF(N308="nulová",J308,0)</f>
        <v>0</v>
      </c>
      <c r="BJ308" s="17" t="s">
        <v>84</v>
      </c>
      <c r="BK308" s="232">
        <f>ROUND(I308*H308,2)</f>
        <v>0</v>
      </c>
      <c r="BL308" s="17" t="s">
        <v>154</v>
      </c>
      <c r="BM308" s="231" t="s">
        <v>493</v>
      </c>
    </row>
    <row r="309" s="12" customFormat="1">
      <c r="A309" s="12"/>
      <c r="B309" s="233"/>
      <c r="C309" s="234"/>
      <c r="D309" s="235" t="s">
        <v>143</v>
      </c>
      <c r="E309" s="236" t="s">
        <v>1</v>
      </c>
      <c r="F309" s="237" t="s">
        <v>432</v>
      </c>
      <c r="G309" s="234"/>
      <c r="H309" s="238">
        <v>34</v>
      </c>
      <c r="I309" s="239"/>
      <c r="J309" s="234"/>
      <c r="K309" s="234"/>
      <c r="L309" s="240"/>
      <c r="M309" s="241"/>
      <c r="N309" s="242"/>
      <c r="O309" s="242"/>
      <c r="P309" s="242"/>
      <c r="Q309" s="242"/>
      <c r="R309" s="242"/>
      <c r="S309" s="242"/>
      <c r="T309" s="243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T309" s="244" t="s">
        <v>143</v>
      </c>
      <c r="AU309" s="244" t="s">
        <v>86</v>
      </c>
      <c r="AV309" s="12" t="s">
        <v>86</v>
      </c>
      <c r="AW309" s="12" t="s">
        <v>33</v>
      </c>
      <c r="AX309" s="12" t="s">
        <v>77</v>
      </c>
      <c r="AY309" s="244" t="s">
        <v>136</v>
      </c>
    </row>
    <row r="310" s="12" customFormat="1">
      <c r="A310" s="12"/>
      <c r="B310" s="233"/>
      <c r="C310" s="234"/>
      <c r="D310" s="235" t="s">
        <v>143</v>
      </c>
      <c r="E310" s="236" t="s">
        <v>1</v>
      </c>
      <c r="F310" s="237" t="s">
        <v>494</v>
      </c>
      <c r="G310" s="234"/>
      <c r="H310" s="238">
        <v>8</v>
      </c>
      <c r="I310" s="239"/>
      <c r="J310" s="234"/>
      <c r="K310" s="234"/>
      <c r="L310" s="240"/>
      <c r="M310" s="241"/>
      <c r="N310" s="242"/>
      <c r="O310" s="242"/>
      <c r="P310" s="242"/>
      <c r="Q310" s="242"/>
      <c r="R310" s="242"/>
      <c r="S310" s="242"/>
      <c r="T310" s="243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T310" s="244" t="s">
        <v>143</v>
      </c>
      <c r="AU310" s="244" t="s">
        <v>86</v>
      </c>
      <c r="AV310" s="12" t="s">
        <v>86</v>
      </c>
      <c r="AW310" s="12" t="s">
        <v>33</v>
      </c>
      <c r="AX310" s="12" t="s">
        <v>77</v>
      </c>
      <c r="AY310" s="244" t="s">
        <v>136</v>
      </c>
    </row>
    <row r="311" s="15" customFormat="1">
      <c r="A311" s="15"/>
      <c r="B311" s="269"/>
      <c r="C311" s="270"/>
      <c r="D311" s="235" t="s">
        <v>143</v>
      </c>
      <c r="E311" s="271" t="s">
        <v>1</v>
      </c>
      <c r="F311" s="272" t="s">
        <v>240</v>
      </c>
      <c r="G311" s="270"/>
      <c r="H311" s="273">
        <v>42</v>
      </c>
      <c r="I311" s="274"/>
      <c r="J311" s="270"/>
      <c r="K311" s="270"/>
      <c r="L311" s="275"/>
      <c r="M311" s="276"/>
      <c r="N311" s="277"/>
      <c r="O311" s="277"/>
      <c r="P311" s="277"/>
      <c r="Q311" s="277"/>
      <c r="R311" s="277"/>
      <c r="S311" s="277"/>
      <c r="T311" s="278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79" t="s">
        <v>143</v>
      </c>
      <c r="AU311" s="279" t="s">
        <v>86</v>
      </c>
      <c r="AV311" s="15" t="s">
        <v>154</v>
      </c>
      <c r="AW311" s="15" t="s">
        <v>33</v>
      </c>
      <c r="AX311" s="15" t="s">
        <v>84</v>
      </c>
      <c r="AY311" s="279" t="s">
        <v>136</v>
      </c>
    </row>
    <row r="312" s="2" customFormat="1" ht="16.5" customHeight="1">
      <c r="A312" s="38"/>
      <c r="B312" s="39"/>
      <c r="C312" s="220" t="s">
        <v>495</v>
      </c>
      <c r="D312" s="220" t="s">
        <v>137</v>
      </c>
      <c r="E312" s="221" t="s">
        <v>496</v>
      </c>
      <c r="F312" s="222" t="s">
        <v>497</v>
      </c>
      <c r="G312" s="223" t="s">
        <v>278</v>
      </c>
      <c r="H312" s="224">
        <v>750</v>
      </c>
      <c r="I312" s="225"/>
      <c r="J312" s="226">
        <f>ROUND(I312*H312,2)</f>
        <v>0</v>
      </c>
      <c r="K312" s="222" t="s">
        <v>167</v>
      </c>
      <c r="L312" s="44"/>
      <c r="M312" s="227" t="s">
        <v>1</v>
      </c>
      <c r="N312" s="228" t="s">
        <v>42</v>
      </c>
      <c r="O312" s="91"/>
      <c r="P312" s="229">
        <f>O312*H312</f>
        <v>0</v>
      </c>
      <c r="Q312" s="229">
        <v>0</v>
      </c>
      <c r="R312" s="229">
        <f>Q312*H312</f>
        <v>0</v>
      </c>
      <c r="S312" s="229">
        <v>0</v>
      </c>
      <c r="T312" s="230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31" t="s">
        <v>154</v>
      </c>
      <c r="AT312" s="231" t="s">
        <v>137</v>
      </c>
      <c r="AU312" s="231" t="s">
        <v>86</v>
      </c>
      <c r="AY312" s="17" t="s">
        <v>136</v>
      </c>
      <c r="BE312" s="232">
        <f>IF(N312="základní",J312,0)</f>
        <v>0</v>
      </c>
      <c r="BF312" s="232">
        <f>IF(N312="snížená",J312,0)</f>
        <v>0</v>
      </c>
      <c r="BG312" s="232">
        <f>IF(N312="zákl. přenesená",J312,0)</f>
        <v>0</v>
      </c>
      <c r="BH312" s="232">
        <f>IF(N312="sníž. přenesená",J312,0)</f>
        <v>0</v>
      </c>
      <c r="BI312" s="232">
        <f>IF(N312="nulová",J312,0)</f>
        <v>0</v>
      </c>
      <c r="BJ312" s="17" t="s">
        <v>84</v>
      </c>
      <c r="BK312" s="232">
        <f>ROUND(I312*H312,2)</f>
        <v>0</v>
      </c>
      <c r="BL312" s="17" t="s">
        <v>154</v>
      </c>
      <c r="BM312" s="231" t="s">
        <v>498</v>
      </c>
    </row>
    <row r="313" s="12" customFormat="1">
      <c r="A313" s="12"/>
      <c r="B313" s="233"/>
      <c r="C313" s="234"/>
      <c r="D313" s="235" t="s">
        <v>143</v>
      </c>
      <c r="E313" s="236" t="s">
        <v>1</v>
      </c>
      <c r="F313" s="237" t="s">
        <v>499</v>
      </c>
      <c r="G313" s="234"/>
      <c r="H313" s="238">
        <v>750</v>
      </c>
      <c r="I313" s="239"/>
      <c r="J313" s="234"/>
      <c r="K313" s="234"/>
      <c r="L313" s="240"/>
      <c r="M313" s="241"/>
      <c r="N313" s="242"/>
      <c r="O313" s="242"/>
      <c r="P313" s="242"/>
      <c r="Q313" s="242"/>
      <c r="R313" s="242"/>
      <c r="S313" s="242"/>
      <c r="T313" s="243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T313" s="244" t="s">
        <v>143</v>
      </c>
      <c r="AU313" s="244" t="s">
        <v>86</v>
      </c>
      <c r="AV313" s="12" t="s">
        <v>86</v>
      </c>
      <c r="AW313" s="12" t="s">
        <v>33</v>
      </c>
      <c r="AX313" s="12" t="s">
        <v>84</v>
      </c>
      <c r="AY313" s="244" t="s">
        <v>136</v>
      </c>
    </row>
    <row r="314" s="2" customFormat="1" ht="16.5" customHeight="1">
      <c r="A314" s="38"/>
      <c r="B314" s="39"/>
      <c r="C314" s="220" t="s">
        <v>500</v>
      </c>
      <c r="D314" s="220" t="s">
        <v>137</v>
      </c>
      <c r="E314" s="221" t="s">
        <v>501</v>
      </c>
      <c r="F314" s="222" t="s">
        <v>502</v>
      </c>
      <c r="G314" s="223" t="s">
        <v>229</v>
      </c>
      <c r="H314" s="224">
        <v>1403.25</v>
      </c>
      <c r="I314" s="225"/>
      <c r="J314" s="226">
        <f>ROUND(I314*H314,2)</f>
        <v>0</v>
      </c>
      <c r="K314" s="222" t="s">
        <v>167</v>
      </c>
      <c r="L314" s="44"/>
      <c r="M314" s="227" t="s">
        <v>1</v>
      </c>
      <c r="N314" s="228" t="s">
        <v>42</v>
      </c>
      <c r="O314" s="91"/>
      <c r="P314" s="229">
        <f>O314*H314</f>
        <v>0</v>
      </c>
      <c r="Q314" s="229">
        <v>0.108</v>
      </c>
      <c r="R314" s="229">
        <f>Q314*H314</f>
        <v>151.55099999999999</v>
      </c>
      <c r="S314" s="229">
        <v>0</v>
      </c>
      <c r="T314" s="230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31" t="s">
        <v>154</v>
      </c>
      <c r="AT314" s="231" t="s">
        <v>137</v>
      </c>
      <c r="AU314" s="231" t="s">
        <v>86</v>
      </c>
      <c r="AY314" s="17" t="s">
        <v>136</v>
      </c>
      <c r="BE314" s="232">
        <f>IF(N314="základní",J314,0)</f>
        <v>0</v>
      </c>
      <c r="BF314" s="232">
        <f>IF(N314="snížená",J314,0)</f>
        <v>0</v>
      </c>
      <c r="BG314" s="232">
        <f>IF(N314="zákl. přenesená",J314,0)</f>
        <v>0</v>
      </c>
      <c r="BH314" s="232">
        <f>IF(N314="sníž. přenesená",J314,0)</f>
        <v>0</v>
      </c>
      <c r="BI314" s="232">
        <f>IF(N314="nulová",J314,0)</f>
        <v>0</v>
      </c>
      <c r="BJ314" s="17" t="s">
        <v>84</v>
      </c>
      <c r="BK314" s="232">
        <f>ROUND(I314*H314,2)</f>
        <v>0</v>
      </c>
      <c r="BL314" s="17" t="s">
        <v>154</v>
      </c>
      <c r="BM314" s="231" t="s">
        <v>503</v>
      </c>
    </row>
    <row r="315" s="2" customFormat="1">
      <c r="A315" s="38"/>
      <c r="B315" s="39"/>
      <c r="C315" s="40"/>
      <c r="D315" s="235" t="s">
        <v>231</v>
      </c>
      <c r="E315" s="40"/>
      <c r="F315" s="265" t="s">
        <v>504</v>
      </c>
      <c r="G315" s="40"/>
      <c r="H315" s="40"/>
      <c r="I315" s="266"/>
      <c r="J315" s="40"/>
      <c r="K315" s="40"/>
      <c r="L315" s="44"/>
      <c r="M315" s="267"/>
      <c r="N315" s="268"/>
      <c r="O315" s="91"/>
      <c r="P315" s="91"/>
      <c r="Q315" s="91"/>
      <c r="R315" s="91"/>
      <c r="S315" s="91"/>
      <c r="T315" s="92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231</v>
      </c>
      <c r="AU315" s="17" t="s">
        <v>86</v>
      </c>
    </row>
    <row r="316" s="12" customFormat="1">
      <c r="A316" s="12"/>
      <c r="B316" s="233"/>
      <c r="C316" s="234"/>
      <c r="D316" s="235" t="s">
        <v>143</v>
      </c>
      <c r="E316" s="236" t="s">
        <v>1</v>
      </c>
      <c r="F316" s="237" t="s">
        <v>505</v>
      </c>
      <c r="G316" s="234"/>
      <c r="H316" s="238">
        <v>1020</v>
      </c>
      <c r="I316" s="239"/>
      <c r="J316" s="234"/>
      <c r="K316" s="234"/>
      <c r="L316" s="240"/>
      <c r="M316" s="241"/>
      <c r="N316" s="242"/>
      <c r="O316" s="242"/>
      <c r="P316" s="242"/>
      <c r="Q316" s="242"/>
      <c r="R316" s="242"/>
      <c r="S316" s="242"/>
      <c r="T316" s="243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T316" s="244" t="s">
        <v>143</v>
      </c>
      <c r="AU316" s="244" t="s">
        <v>86</v>
      </c>
      <c r="AV316" s="12" t="s">
        <v>86</v>
      </c>
      <c r="AW316" s="12" t="s">
        <v>33</v>
      </c>
      <c r="AX316" s="12" t="s">
        <v>77</v>
      </c>
      <c r="AY316" s="244" t="s">
        <v>136</v>
      </c>
    </row>
    <row r="317" s="12" customFormat="1">
      <c r="A317" s="12"/>
      <c r="B317" s="233"/>
      <c r="C317" s="234"/>
      <c r="D317" s="235" t="s">
        <v>143</v>
      </c>
      <c r="E317" s="236" t="s">
        <v>1</v>
      </c>
      <c r="F317" s="237" t="s">
        <v>506</v>
      </c>
      <c r="G317" s="234"/>
      <c r="H317" s="238">
        <v>383.25</v>
      </c>
      <c r="I317" s="239"/>
      <c r="J317" s="234"/>
      <c r="K317" s="234"/>
      <c r="L317" s="240"/>
      <c r="M317" s="241"/>
      <c r="N317" s="242"/>
      <c r="O317" s="242"/>
      <c r="P317" s="242"/>
      <c r="Q317" s="242"/>
      <c r="R317" s="242"/>
      <c r="S317" s="242"/>
      <c r="T317" s="243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T317" s="244" t="s">
        <v>143</v>
      </c>
      <c r="AU317" s="244" t="s">
        <v>86</v>
      </c>
      <c r="AV317" s="12" t="s">
        <v>86</v>
      </c>
      <c r="AW317" s="12" t="s">
        <v>33</v>
      </c>
      <c r="AX317" s="12" t="s">
        <v>77</v>
      </c>
      <c r="AY317" s="244" t="s">
        <v>136</v>
      </c>
    </row>
    <row r="318" s="15" customFormat="1">
      <c r="A318" s="15"/>
      <c r="B318" s="269"/>
      <c r="C318" s="270"/>
      <c r="D318" s="235" t="s">
        <v>143</v>
      </c>
      <c r="E318" s="271" t="s">
        <v>1</v>
      </c>
      <c r="F318" s="272" t="s">
        <v>240</v>
      </c>
      <c r="G318" s="270"/>
      <c r="H318" s="273">
        <v>1403.25</v>
      </c>
      <c r="I318" s="274"/>
      <c r="J318" s="270"/>
      <c r="K318" s="270"/>
      <c r="L318" s="275"/>
      <c r="M318" s="276"/>
      <c r="N318" s="277"/>
      <c r="O318" s="277"/>
      <c r="P318" s="277"/>
      <c r="Q318" s="277"/>
      <c r="R318" s="277"/>
      <c r="S318" s="277"/>
      <c r="T318" s="278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79" t="s">
        <v>143</v>
      </c>
      <c r="AU318" s="279" t="s">
        <v>86</v>
      </c>
      <c r="AV318" s="15" t="s">
        <v>154</v>
      </c>
      <c r="AW318" s="15" t="s">
        <v>33</v>
      </c>
      <c r="AX318" s="15" t="s">
        <v>84</v>
      </c>
      <c r="AY318" s="279" t="s">
        <v>136</v>
      </c>
    </row>
    <row r="319" s="2" customFormat="1" ht="24.15" customHeight="1">
      <c r="A319" s="38"/>
      <c r="B319" s="39"/>
      <c r="C319" s="220" t="s">
        <v>248</v>
      </c>
      <c r="D319" s="220" t="s">
        <v>137</v>
      </c>
      <c r="E319" s="221" t="s">
        <v>507</v>
      </c>
      <c r="F319" s="222" t="s">
        <v>508</v>
      </c>
      <c r="G319" s="223" t="s">
        <v>229</v>
      </c>
      <c r="H319" s="224">
        <v>525</v>
      </c>
      <c r="I319" s="225"/>
      <c r="J319" s="226">
        <f>ROUND(I319*H319,2)</f>
        <v>0</v>
      </c>
      <c r="K319" s="222" t="s">
        <v>167</v>
      </c>
      <c r="L319" s="44"/>
      <c r="M319" s="227" t="s">
        <v>1</v>
      </c>
      <c r="N319" s="228" t="s">
        <v>42</v>
      </c>
      <c r="O319" s="91"/>
      <c r="P319" s="229">
        <f>O319*H319</f>
        <v>0</v>
      </c>
      <c r="Q319" s="229">
        <v>0.10434</v>
      </c>
      <c r="R319" s="229">
        <f>Q319*H319</f>
        <v>54.778500000000001</v>
      </c>
      <c r="S319" s="229">
        <v>0</v>
      </c>
      <c r="T319" s="230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31" t="s">
        <v>154</v>
      </c>
      <c r="AT319" s="231" t="s">
        <v>137</v>
      </c>
      <c r="AU319" s="231" t="s">
        <v>86</v>
      </c>
      <c r="AY319" s="17" t="s">
        <v>136</v>
      </c>
      <c r="BE319" s="232">
        <f>IF(N319="základní",J319,0)</f>
        <v>0</v>
      </c>
      <c r="BF319" s="232">
        <f>IF(N319="snížená",J319,0)</f>
        <v>0</v>
      </c>
      <c r="BG319" s="232">
        <f>IF(N319="zákl. přenesená",J319,0)</f>
        <v>0</v>
      </c>
      <c r="BH319" s="232">
        <f>IF(N319="sníž. přenesená",J319,0)</f>
        <v>0</v>
      </c>
      <c r="BI319" s="232">
        <f>IF(N319="nulová",J319,0)</f>
        <v>0</v>
      </c>
      <c r="BJ319" s="17" t="s">
        <v>84</v>
      </c>
      <c r="BK319" s="232">
        <f>ROUND(I319*H319,2)</f>
        <v>0</v>
      </c>
      <c r="BL319" s="17" t="s">
        <v>154</v>
      </c>
      <c r="BM319" s="231" t="s">
        <v>509</v>
      </c>
    </row>
    <row r="320" s="2" customFormat="1">
      <c r="A320" s="38"/>
      <c r="B320" s="39"/>
      <c r="C320" s="40"/>
      <c r="D320" s="235" t="s">
        <v>231</v>
      </c>
      <c r="E320" s="40"/>
      <c r="F320" s="265" t="s">
        <v>444</v>
      </c>
      <c r="G320" s="40"/>
      <c r="H320" s="40"/>
      <c r="I320" s="266"/>
      <c r="J320" s="40"/>
      <c r="K320" s="40"/>
      <c r="L320" s="44"/>
      <c r="M320" s="267"/>
      <c r="N320" s="268"/>
      <c r="O320" s="91"/>
      <c r="P320" s="91"/>
      <c r="Q320" s="91"/>
      <c r="R320" s="91"/>
      <c r="S320" s="91"/>
      <c r="T320" s="92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231</v>
      </c>
      <c r="AU320" s="17" t="s">
        <v>86</v>
      </c>
    </row>
    <row r="321" s="12" customFormat="1">
      <c r="A321" s="12"/>
      <c r="B321" s="233"/>
      <c r="C321" s="234"/>
      <c r="D321" s="235" t="s">
        <v>143</v>
      </c>
      <c r="E321" s="236" t="s">
        <v>1</v>
      </c>
      <c r="F321" s="237" t="s">
        <v>510</v>
      </c>
      <c r="G321" s="234"/>
      <c r="H321" s="238">
        <v>30</v>
      </c>
      <c r="I321" s="239"/>
      <c r="J321" s="234"/>
      <c r="K321" s="234"/>
      <c r="L321" s="240"/>
      <c r="M321" s="241"/>
      <c r="N321" s="242"/>
      <c r="O321" s="242"/>
      <c r="P321" s="242"/>
      <c r="Q321" s="242"/>
      <c r="R321" s="242"/>
      <c r="S321" s="242"/>
      <c r="T321" s="243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T321" s="244" t="s">
        <v>143</v>
      </c>
      <c r="AU321" s="244" t="s">
        <v>86</v>
      </c>
      <c r="AV321" s="12" t="s">
        <v>86</v>
      </c>
      <c r="AW321" s="12" t="s">
        <v>33</v>
      </c>
      <c r="AX321" s="12" t="s">
        <v>77</v>
      </c>
      <c r="AY321" s="244" t="s">
        <v>136</v>
      </c>
    </row>
    <row r="322" s="12" customFormat="1">
      <c r="A322" s="12"/>
      <c r="B322" s="233"/>
      <c r="C322" s="234"/>
      <c r="D322" s="235" t="s">
        <v>143</v>
      </c>
      <c r="E322" s="236" t="s">
        <v>1</v>
      </c>
      <c r="F322" s="237" t="s">
        <v>511</v>
      </c>
      <c r="G322" s="234"/>
      <c r="H322" s="238">
        <v>495</v>
      </c>
      <c r="I322" s="239"/>
      <c r="J322" s="234"/>
      <c r="K322" s="234"/>
      <c r="L322" s="240"/>
      <c r="M322" s="241"/>
      <c r="N322" s="242"/>
      <c r="O322" s="242"/>
      <c r="P322" s="242"/>
      <c r="Q322" s="242"/>
      <c r="R322" s="242"/>
      <c r="S322" s="242"/>
      <c r="T322" s="243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T322" s="244" t="s">
        <v>143</v>
      </c>
      <c r="AU322" s="244" t="s">
        <v>86</v>
      </c>
      <c r="AV322" s="12" t="s">
        <v>86</v>
      </c>
      <c r="AW322" s="12" t="s">
        <v>33</v>
      </c>
      <c r="AX322" s="12" t="s">
        <v>77</v>
      </c>
      <c r="AY322" s="244" t="s">
        <v>136</v>
      </c>
    </row>
    <row r="323" s="15" customFormat="1">
      <c r="A323" s="15"/>
      <c r="B323" s="269"/>
      <c r="C323" s="270"/>
      <c r="D323" s="235" t="s">
        <v>143</v>
      </c>
      <c r="E323" s="271" t="s">
        <v>1</v>
      </c>
      <c r="F323" s="272" t="s">
        <v>240</v>
      </c>
      <c r="G323" s="270"/>
      <c r="H323" s="273">
        <v>525</v>
      </c>
      <c r="I323" s="274"/>
      <c r="J323" s="270"/>
      <c r="K323" s="270"/>
      <c r="L323" s="275"/>
      <c r="M323" s="276"/>
      <c r="N323" s="277"/>
      <c r="O323" s="277"/>
      <c r="P323" s="277"/>
      <c r="Q323" s="277"/>
      <c r="R323" s="277"/>
      <c r="S323" s="277"/>
      <c r="T323" s="278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79" t="s">
        <v>143</v>
      </c>
      <c r="AU323" s="279" t="s">
        <v>86</v>
      </c>
      <c r="AV323" s="15" t="s">
        <v>154</v>
      </c>
      <c r="AW323" s="15" t="s">
        <v>33</v>
      </c>
      <c r="AX323" s="15" t="s">
        <v>84</v>
      </c>
      <c r="AY323" s="279" t="s">
        <v>136</v>
      </c>
    </row>
    <row r="324" s="2" customFormat="1" ht="24.15" customHeight="1">
      <c r="A324" s="38"/>
      <c r="B324" s="39"/>
      <c r="C324" s="220" t="s">
        <v>512</v>
      </c>
      <c r="D324" s="220" t="s">
        <v>137</v>
      </c>
      <c r="E324" s="221" t="s">
        <v>513</v>
      </c>
      <c r="F324" s="222" t="s">
        <v>514</v>
      </c>
      <c r="G324" s="223" t="s">
        <v>229</v>
      </c>
      <c r="H324" s="224">
        <v>525</v>
      </c>
      <c r="I324" s="225"/>
      <c r="J324" s="226">
        <f>ROUND(I324*H324,2)</f>
        <v>0</v>
      </c>
      <c r="K324" s="222" t="s">
        <v>167</v>
      </c>
      <c r="L324" s="44"/>
      <c r="M324" s="227" t="s">
        <v>1</v>
      </c>
      <c r="N324" s="228" t="s">
        <v>42</v>
      </c>
      <c r="O324" s="91"/>
      <c r="P324" s="229">
        <f>O324*H324</f>
        <v>0</v>
      </c>
      <c r="Q324" s="229">
        <v>0</v>
      </c>
      <c r="R324" s="229">
        <f>Q324*H324</f>
        <v>0</v>
      </c>
      <c r="S324" s="229">
        <v>0</v>
      </c>
      <c r="T324" s="230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31" t="s">
        <v>154</v>
      </c>
      <c r="AT324" s="231" t="s">
        <v>137</v>
      </c>
      <c r="AU324" s="231" t="s">
        <v>86</v>
      </c>
      <c r="AY324" s="17" t="s">
        <v>136</v>
      </c>
      <c r="BE324" s="232">
        <f>IF(N324="základní",J324,0)</f>
        <v>0</v>
      </c>
      <c r="BF324" s="232">
        <f>IF(N324="snížená",J324,0)</f>
        <v>0</v>
      </c>
      <c r="BG324" s="232">
        <f>IF(N324="zákl. přenesená",J324,0)</f>
        <v>0</v>
      </c>
      <c r="BH324" s="232">
        <f>IF(N324="sníž. přenesená",J324,0)</f>
        <v>0</v>
      </c>
      <c r="BI324" s="232">
        <f>IF(N324="nulová",J324,0)</f>
        <v>0</v>
      </c>
      <c r="BJ324" s="17" t="s">
        <v>84</v>
      </c>
      <c r="BK324" s="232">
        <f>ROUND(I324*H324,2)</f>
        <v>0</v>
      </c>
      <c r="BL324" s="17" t="s">
        <v>154</v>
      </c>
      <c r="BM324" s="231" t="s">
        <v>515</v>
      </c>
    </row>
    <row r="325" s="2" customFormat="1">
      <c r="A325" s="38"/>
      <c r="B325" s="39"/>
      <c r="C325" s="40"/>
      <c r="D325" s="235" t="s">
        <v>231</v>
      </c>
      <c r="E325" s="40"/>
      <c r="F325" s="265" t="s">
        <v>444</v>
      </c>
      <c r="G325" s="40"/>
      <c r="H325" s="40"/>
      <c r="I325" s="266"/>
      <c r="J325" s="40"/>
      <c r="K325" s="40"/>
      <c r="L325" s="44"/>
      <c r="M325" s="267"/>
      <c r="N325" s="268"/>
      <c r="O325" s="91"/>
      <c r="P325" s="91"/>
      <c r="Q325" s="91"/>
      <c r="R325" s="91"/>
      <c r="S325" s="91"/>
      <c r="T325" s="92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231</v>
      </c>
      <c r="AU325" s="17" t="s">
        <v>86</v>
      </c>
    </row>
    <row r="326" s="12" customFormat="1">
      <c r="A326" s="12"/>
      <c r="B326" s="233"/>
      <c r="C326" s="234"/>
      <c r="D326" s="235" t="s">
        <v>143</v>
      </c>
      <c r="E326" s="236" t="s">
        <v>1</v>
      </c>
      <c r="F326" s="237" t="s">
        <v>510</v>
      </c>
      <c r="G326" s="234"/>
      <c r="H326" s="238">
        <v>30</v>
      </c>
      <c r="I326" s="239"/>
      <c r="J326" s="234"/>
      <c r="K326" s="234"/>
      <c r="L326" s="240"/>
      <c r="M326" s="241"/>
      <c r="N326" s="242"/>
      <c r="O326" s="242"/>
      <c r="P326" s="242"/>
      <c r="Q326" s="242"/>
      <c r="R326" s="242"/>
      <c r="S326" s="242"/>
      <c r="T326" s="243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T326" s="244" t="s">
        <v>143</v>
      </c>
      <c r="AU326" s="244" t="s">
        <v>86</v>
      </c>
      <c r="AV326" s="12" t="s">
        <v>86</v>
      </c>
      <c r="AW326" s="12" t="s">
        <v>33</v>
      </c>
      <c r="AX326" s="12" t="s">
        <v>77</v>
      </c>
      <c r="AY326" s="244" t="s">
        <v>136</v>
      </c>
    </row>
    <row r="327" s="12" customFormat="1">
      <c r="A327" s="12"/>
      <c r="B327" s="233"/>
      <c r="C327" s="234"/>
      <c r="D327" s="235" t="s">
        <v>143</v>
      </c>
      <c r="E327" s="236" t="s">
        <v>1</v>
      </c>
      <c r="F327" s="237" t="s">
        <v>511</v>
      </c>
      <c r="G327" s="234"/>
      <c r="H327" s="238">
        <v>495</v>
      </c>
      <c r="I327" s="239"/>
      <c r="J327" s="234"/>
      <c r="K327" s="234"/>
      <c r="L327" s="240"/>
      <c r="M327" s="241"/>
      <c r="N327" s="242"/>
      <c r="O327" s="242"/>
      <c r="P327" s="242"/>
      <c r="Q327" s="242"/>
      <c r="R327" s="242"/>
      <c r="S327" s="242"/>
      <c r="T327" s="243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T327" s="244" t="s">
        <v>143</v>
      </c>
      <c r="AU327" s="244" t="s">
        <v>86</v>
      </c>
      <c r="AV327" s="12" t="s">
        <v>86</v>
      </c>
      <c r="AW327" s="12" t="s">
        <v>33</v>
      </c>
      <c r="AX327" s="12" t="s">
        <v>77</v>
      </c>
      <c r="AY327" s="244" t="s">
        <v>136</v>
      </c>
    </row>
    <row r="328" s="15" customFormat="1">
      <c r="A328" s="15"/>
      <c r="B328" s="269"/>
      <c r="C328" s="270"/>
      <c r="D328" s="235" t="s">
        <v>143</v>
      </c>
      <c r="E328" s="271" t="s">
        <v>1</v>
      </c>
      <c r="F328" s="272" t="s">
        <v>240</v>
      </c>
      <c r="G328" s="270"/>
      <c r="H328" s="273">
        <v>525</v>
      </c>
      <c r="I328" s="274"/>
      <c r="J328" s="270"/>
      <c r="K328" s="270"/>
      <c r="L328" s="275"/>
      <c r="M328" s="276"/>
      <c r="N328" s="277"/>
      <c r="O328" s="277"/>
      <c r="P328" s="277"/>
      <c r="Q328" s="277"/>
      <c r="R328" s="277"/>
      <c r="S328" s="277"/>
      <c r="T328" s="278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79" t="s">
        <v>143</v>
      </c>
      <c r="AU328" s="279" t="s">
        <v>86</v>
      </c>
      <c r="AV328" s="15" t="s">
        <v>154</v>
      </c>
      <c r="AW328" s="15" t="s">
        <v>33</v>
      </c>
      <c r="AX328" s="15" t="s">
        <v>84</v>
      </c>
      <c r="AY328" s="279" t="s">
        <v>136</v>
      </c>
    </row>
    <row r="329" s="2" customFormat="1" ht="21.75" customHeight="1">
      <c r="A329" s="38"/>
      <c r="B329" s="39"/>
      <c r="C329" s="220" t="s">
        <v>516</v>
      </c>
      <c r="D329" s="220" t="s">
        <v>137</v>
      </c>
      <c r="E329" s="221" t="s">
        <v>517</v>
      </c>
      <c r="F329" s="222" t="s">
        <v>518</v>
      </c>
      <c r="G329" s="223" t="s">
        <v>229</v>
      </c>
      <c r="H329" s="224">
        <v>525</v>
      </c>
      <c r="I329" s="225"/>
      <c r="J329" s="226">
        <f>ROUND(I329*H329,2)</f>
        <v>0</v>
      </c>
      <c r="K329" s="222" t="s">
        <v>167</v>
      </c>
      <c r="L329" s="44"/>
      <c r="M329" s="227" t="s">
        <v>1</v>
      </c>
      <c r="N329" s="228" t="s">
        <v>42</v>
      </c>
      <c r="O329" s="91"/>
      <c r="P329" s="229">
        <f>O329*H329</f>
        <v>0</v>
      </c>
      <c r="Q329" s="229">
        <v>0</v>
      </c>
      <c r="R329" s="229">
        <f>Q329*H329</f>
        <v>0</v>
      </c>
      <c r="S329" s="229">
        <v>0</v>
      </c>
      <c r="T329" s="230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31" t="s">
        <v>154</v>
      </c>
      <c r="AT329" s="231" t="s">
        <v>137</v>
      </c>
      <c r="AU329" s="231" t="s">
        <v>86</v>
      </c>
      <c r="AY329" s="17" t="s">
        <v>136</v>
      </c>
      <c r="BE329" s="232">
        <f>IF(N329="základní",J329,0)</f>
        <v>0</v>
      </c>
      <c r="BF329" s="232">
        <f>IF(N329="snížená",J329,0)</f>
        <v>0</v>
      </c>
      <c r="BG329" s="232">
        <f>IF(N329="zákl. přenesená",J329,0)</f>
        <v>0</v>
      </c>
      <c r="BH329" s="232">
        <f>IF(N329="sníž. přenesená",J329,0)</f>
        <v>0</v>
      </c>
      <c r="BI329" s="232">
        <f>IF(N329="nulová",J329,0)</f>
        <v>0</v>
      </c>
      <c r="BJ329" s="17" t="s">
        <v>84</v>
      </c>
      <c r="BK329" s="232">
        <f>ROUND(I329*H329,2)</f>
        <v>0</v>
      </c>
      <c r="BL329" s="17" t="s">
        <v>154</v>
      </c>
      <c r="BM329" s="231" t="s">
        <v>519</v>
      </c>
    </row>
    <row r="330" s="2" customFormat="1">
      <c r="A330" s="38"/>
      <c r="B330" s="39"/>
      <c r="C330" s="40"/>
      <c r="D330" s="235" t="s">
        <v>231</v>
      </c>
      <c r="E330" s="40"/>
      <c r="F330" s="265" t="s">
        <v>444</v>
      </c>
      <c r="G330" s="40"/>
      <c r="H330" s="40"/>
      <c r="I330" s="266"/>
      <c r="J330" s="40"/>
      <c r="K330" s="40"/>
      <c r="L330" s="44"/>
      <c r="M330" s="267"/>
      <c r="N330" s="268"/>
      <c r="O330" s="91"/>
      <c r="P330" s="91"/>
      <c r="Q330" s="91"/>
      <c r="R330" s="91"/>
      <c r="S330" s="91"/>
      <c r="T330" s="92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231</v>
      </c>
      <c r="AU330" s="17" t="s">
        <v>86</v>
      </c>
    </row>
    <row r="331" s="12" customFormat="1">
      <c r="A331" s="12"/>
      <c r="B331" s="233"/>
      <c r="C331" s="234"/>
      <c r="D331" s="235" t="s">
        <v>143</v>
      </c>
      <c r="E331" s="236" t="s">
        <v>1</v>
      </c>
      <c r="F331" s="237" t="s">
        <v>510</v>
      </c>
      <c r="G331" s="234"/>
      <c r="H331" s="238">
        <v>30</v>
      </c>
      <c r="I331" s="239"/>
      <c r="J331" s="234"/>
      <c r="K331" s="234"/>
      <c r="L331" s="240"/>
      <c r="M331" s="241"/>
      <c r="N331" s="242"/>
      <c r="O331" s="242"/>
      <c r="P331" s="242"/>
      <c r="Q331" s="242"/>
      <c r="R331" s="242"/>
      <c r="S331" s="242"/>
      <c r="T331" s="243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T331" s="244" t="s">
        <v>143</v>
      </c>
      <c r="AU331" s="244" t="s">
        <v>86</v>
      </c>
      <c r="AV331" s="12" t="s">
        <v>86</v>
      </c>
      <c r="AW331" s="12" t="s">
        <v>33</v>
      </c>
      <c r="AX331" s="12" t="s">
        <v>77</v>
      </c>
      <c r="AY331" s="244" t="s">
        <v>136</v>
      </c>
    </row>
    <row r="332" s="12" customFormat="1">
      <c r="A332" s="12"/>
      <c r="B332" s="233"/>
      <c r="C332" s="234"/>
      <c r="D332" s="235" t="s">
        <v>143</v>
      </c>
      <c r="E332" s="236" t="s">
        <v>1</v>
      </c>
      <c r="F332" s="237" t="s">
        <v>511</v>
      </c>
      <c r="G332" s="234"/>
      <c r="H332" s="238">
        <v>495</v>
      </c>
      <c r="I332" s="239"/>
      <c r="J332" s="234"/>
      <c r="K332" s="234"/>
      <c r="L332" s="240"/>
      <c r="M332" s="241"/>
      <c r="N332" s="242"/>
      <c r="O332" s="242"/>
      <c r="P332" s="242"/>
      <c r="Q332" s="242"/>
      <c r="R332" s="242"/>
      <c r="S332" s="242"/>
      <c r="T332" s="243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T332" s="244" t="s">
        <v>143</v>
      </c>
      <c r="AU332" s="244" t="s">
        <v>86</v>
      </c>
      <c r="AV332" s="12" t="s">
        <v>86</v>
      </c>
      <c r="AW332" s="12" t="s">
        <v>33</v>
      </c>
      <c r="AX332" s="12" t="s">
        <v>77</v>
      </c>
      <c r="AY332" s="244" t="s">
        <v>136</v>
      </c>
    </row>
    <row r="333" s="15" customFormat="1">
      <c r="A333" s="15"/>
      <c r="B333" s="269"/>
      <c r="C333" s="270"/>
      <c r="D333" s="235" t="s">
        <v>143</v>
      </c>
      <c r="E333" s="271" t="s">
        <v>1</v>
      </c>
      <c r="F333" s="272" t="s">
        <v>240</v>
      </c>
      <c r="G333" s="270"/>
      <c r="H333" s="273">
        <v>525</v>
      </c>
      <c r="I333" s="274"/>
      <c r="J333" s="270"/>
      <c r="K333" s="270"/>
      <c r="L333" s="275"/>
      <c r="M333" s="276"/>
      <c r="N333" s="277"/>
      <c r="O333" s="277"/>
      <c r="P333" s="277"/>
      <c r="Q333" s="277"/>
      <c r="R333" s="277"/>
      <c r="S333" s="277"/>
      <c r="T333" s="278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79" t="s">
        <v>143</v>
      </c>
      <c r="AU333" s="279" t="s">
        <v>86</v>
      </c>
      <c r="AV333" s="15" t="s">
        <v>154</v>
      </c>
      <c r="AW333" s="15" t="s">
        <v>33</v>
      </c>
      <c r="AX333" s="15" t="s">
        <v>84</v>
      </c>
      <c r="AY333" s="279" t="s">
        <v>136</v>
      </c>
    </row>
    <row r="334" s="2" customFormat="1" ht="21.75" customHeight="1">
      <c r="A334" s="38"/>
      <c r="B334" s="39"/>
      <c r="C334" s="220" t="s">
        <v>520</v>
      </c>
      <c r="D334" s="220" t="s">
        <v>137</v>
      </c>
      <c r="E334" s="221" t="s">
        <v>521</v>
      </c>
      <c r="F334" s="222" t="s">
        <v>522</v>
      </c>
      <c r="G334" s="223" t="s">
        <v>229</v>
      </c>
      <c r="H334" s="224">
        <v>525</v>
      </c>
      <c r="I334" s="225"/>
      <c r="J334" s="226">
        <f>ROUND(I334*H334,2)</f>
        <v>0</v>
      </c>
      <c r="K334" s="222" t="s">
        <v>167</v>
      </c>
      <c r="L334" s="44"/>
      <c r="M334" s="227" t="s">
        <v>1</v>
      </c>
      <c r="N334" s="228" t="s">
        <v>42</v>
      </c>
      <c r="O334" s="91"/>
      <c r="P334" s="229">
        <f>O334*H334</f>
        <v>0</v>
      </c>
      <c r="Q334" s="229">
        <v>0</v>
      </c>
      <c r="R334" s="229">
        <f>Q334*H334</f>
        <v>0</v>
      </c>
      <c r="S334" s="229">
        <v>0</v>
      </c>
      <c r="T334" s="230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31" t="s">
        <v>154</v>
      </c>
      <c r="AT334" s="231" t="s">
        <v>137</v>
      </c>
      <c r="AU334" s="231" t="s">
        <v>86</v>
      </c>
      <c r="AY334" s="17" t="s">
        <v>136</v>
      </c>
      <c r="BE334" s="232">
        <f>IF(N334="základní",J334,0)</f>
        <v>0</v>
      </c>
      <c r="BF334" s="232">
        <f>IF(N334="snížená",J334,0)</f>
        <v>0</v>
      </c>
      <c r="BG334" s="232">
        <f>IF(N334="zákl. přenesená",J334,0)</f>
        <v>0</v>
      </c>
      <c r="BH334" s="232">
        <f>IF(N334="sníž. přenesená",J334,0)</f>
        <v>0</v>
      </c>
      <c r="BI334" s="232">
        <f>IF(N334="nulová",J334,0)</f>
        <v>0</v>
      </c>
      <c r="BJ334" s="17" t="s">
        <v>84</v>
      </c>
      <c r="BK334" s="232">
        <f>ROUND(I334*H334,2)</f>
        <v>0</v>
      </c>
      <c r="BL334" s="17" t="s">
        <v>154</v>
      </c>
      <c r="BM334" s="231" t="s">
        <v>523</v>
      </c>
    </row>
    <row r="335" s="2" customFormat="1">
      <c r="A335" s="38"/>
      <c r="B335" s="39"/>
      <c r="C335" s="40"/>
      <c r="D335" s="235" t="s">
        <v>231</v>
      </c>
      <c r="E335" s="40"/>
      <c r="F335" s="265" t="s">
        <v>444</v>
      </c>
      <c r="G335" s="40"/>
      <c r="H335" s="40"/>
      <c r="I335" s="266"/>
      <c r="J335" s="40"/>
      <c r="K335" s="40"/>
      <c r="L335" s="44"/>
      <c r="M335" s="267"/>
      <c r="N335" s="268"/>
      <c r="O335" s="91"/>
      <c r="P335" s="91"/>
      <c r="Q335" s="91"/>
      <c r="R335" s="91"/>
      <c r="S335" s="91"/>
      <c r="T335" s="92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7" t="s">
        <v>231</v>
      </c>
      <c r="AU335" s="17" t="s">
        <v>86</v>
      </c>
    </row>
    <row r="336" s="12" customFormat="1">
      <c r="A336" s="12"/>
      <c r="B336" s="233"/>
      <c r="C336" s="234"/>
      <c r="D336" s="235" t="s">
        <v>143</v>
      </c>
      <c r="E336" s="236" t="s">
        <v>1</v>
      </c>
      <c r="F336" s="237" t="s">
        <v>510</v>
      </c>
      <c r="G336" s="234"/>
      <c r="H336" s="238">
        <v>30</v>
      </c>
      <c r="I336" s="239"/>
      <c r="J336" s="234"/>
      <c r="K336" s="234"/>
      <c r="L336" s="240"/>
      <c r="M336" s="241"/>
      <c r="N336" s="242"/>
      <c r="O336" s="242"/>
      <c r="P336" s="242"/>
      <c r="Q336" s="242"/>
      <c r="R336" s="242"/>
      <c r="S336" s="242"/>
      <c r="T336" s="243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T336" s="244" t="s">
        <v>143</v>
      </c>
      <c r="AU336" s="244" t="s">
        <v>86</v>
      </c>
      <c r="AV336" s="12" t="s">
        <v>86</v>
      </c>
      <c r="AW336" s="12" t="s">
        <v>33</v>
      </c>
      <c r="AX336" s="12" t="s">
        <v>77</v>
      </c>
      <c r="AY336" s="244" t="s">
        <v>136</v>
      </c>
    </row>
    <row r="337" s="12" customFormat="1">
      <c r="A337" s="12"/>
      <c r="B337" s="233"/>
      <c r="C337" s="234"/>
      <c r="D337" s="235" t="s">
        <v>143</v>
      </c>
      <c r="E337" s="236" t="s">
        <v>1</v>
      </c>
      <c r="F337" s="237" t="s">
        <v>511</v>
      </c>
      <c r="G337" s="234"/>
      <c r="H337" s="238">
        <v>495</v>
      </c>
      <c r="I337" s="239"/>
      <c r="J337" s="234"/>
      <c r="K337" s="234"/>
      <c r="L337" s="240"/>
      <c r="M337" s="241"/>
      <c r="N337" s="242"/>
      <c r="O337" s="242"/>
      <c r="P337" s="242"/>
      <c r="Q337" s="242"/>
      <c r="R337" s="242"/>
      <c r="S337" s="242"/>
      <c r="T337" s="243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T337" s="244" t="s">
        <v>143</v>
      </c>
      <c r="AU337" s="244" t="s">
        <v>86</v>
      </c>
      <c r="AV337" s="12" t="s">
        <v>86</v>
      </c>
      <c r="AW337" s="12" t="s">
        <v>33</v>
      </c>
      <c r="AX337" s="12" t="s">
        <v>77</v>
      </c>
      <c r="AY337" s="244" t="s">
        <v>136</v>
      </c>
    </row>
    <row r="338" s="15" customFormat="1">
      <c r="A338" s="15"/>
      <c r="B338" s="269"/>
      <c r="C338" s="270"/>
      <c r="D338" s="235" t="s">
        <v>143</v>
      </c>
      <c r="E338" s="271" t="s">
        <v>1</v>
      </c>
      <c r="F338" s="272" t="s">
        <v>240</v>
      </c>
      <c r="G338" s="270"/>
      <c r="H338" s="273">
        <v>525</v>
      </c>
      <c r="I338" s="274"/>
      <c r="J338" s="270"/>
      <c r="K338" s="270"/>
      <c r="L338" s="275"/>
      <c r="M338" s="276"/>
      <c r="N338" s="277"/>
      <c r="O338" s="277"/>
      <c r="P338" s="277"/>
      <c r="Q338" s="277"/>
      <c r="R338" s="277"/>
      <c r="S338" s="277"/>
      <c r="T338" s="278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79" t="s">
        <v>143</v>
      </c>
      <c r="AU338" s="279" t="s">
        <v>86</v>
      </c>
      <c r="AV338" s="15" t="s">
        <v>154</v>
      </c>
      <c r="AW338" s="15" t="s">
        <v>33</v>
      </c>
      <c r="AX338" s="15" t="s">
        <v>84</v>
      </c>
      <c r="AY338" s="279" t="s">
        <v>136</v>
      </c>
    </row>
    <row r="339" s="2" customFormat="1" ht="33" customHeight="1">
      <c r="A339" s="38"/>
      <c r="B339" s="39"/>
      <c r="C339" s="220" t="s">
        <v>524</v>
      </c>
      <c r="D339" s="220" t="s">
        <v>137</v>
      </c>
      <c r="E339" s="221" t="s">
        <v>525</v>
      </c>
      <c r="F339" s="222" t="s">
        <v>526</v>
      </c>
      <c r="G339" s="223" t="s">
        <v>229</v>
      </c>
      <c r="H339" s="224">
        <v>1125</v>
      </c>
      <c r="I339" s="225"/>
      <c r="J339" s="226">
        <f>ROUND(I339*H339,2)</f>
        <v>0</v>
      </c>
      <c r="K339" s="222" t="s">
        <v>167</v>
      </c>
      <c r="L339" s="44"/>
      <c r="M339" s="227" t="s">
        <v>1</v>
      </c>
      <c r="N339" s="228" t="s">
        <v>42</v>
      </c>
      <c r="O339" s="91"/>
      <c r="P339" s="229">
        <f>O339*H339</f>
        <v>0</v>
      </c>
      <c r="Q339" s="229">
        <v>0</v>
      </c>
      <c r="R339" s="229">
        <f>Q339*H339</f>
        <v>0</v>
      </c>
      <c r="S339" s="229">
        <v>0</v>
      </c>
      <c r="T339" s="230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31" t="s">
        <v>154</v>
      </c>
      <c r="AT339" s="231" t="s">
        <v>137</v>
      </c>
      <c r="AU339" s="231" t="s">
        <v>86</v>
      </c>
      <c r="AY339" s="17" t="s">
        <v>136</v>
      </c>
      <c r="BE339" s="232">
        <f>IF(N339="základní",J339,0)</f>
        <v>0</v>
      </c>
      <c r="BF339" s="232">
        <f>IF(N339="snížená",J339,0)</f>
        <v>0</v>
      </c>
      <c r="BG339" s="232">
        <f>IF(N339="zákl. přenesená",J339,0)</f>
        <v>0</v>
      </c>
      <c r="BH339" s="232">
        <f>IF(N339="sníž. přenesená",J339,0)</f>
        <v>0</v>
      </c>
      <c r="BI339" s="232">
        <f>IF(N339="nulová",J339,0)</f>
        <v>0</v>
      </c>
      <c r="BJ339" s="17" t="s">
        <v>84</v>
      </c>
      <c r="BK339" s="232">
        <f>ROUND(I339*H339,2)</f>
        <v>0</v>
      </c>
      <c r="BL339" s="17" t="s">
        <v>154</v>
      </c>
      <c r="BM339" s="231" t="s">
        <v>527</v>
      </c>
    </row>
    <row r="340" s="2" customFormat="1">
      <c r="A340" s="38"/>
      <c r="B340" s="39"/>
      <c r="C340" s="40"/>
      <c r="D340" s="235" t="s">
        <v>231</v>
      </c>
      <c r="E340" s="40"/>
      <c r="F340" s="265" t="s">
        <v>504</v>
      </c>
      <c r="G340" s="40"/>
      <c r="H340" s="40"/>
      <c r="I340" s="266"/>
      <c r="J340" s="40"/>
      <c r="K340" s="40"/>
      <c r="L340" s="44"/>
      <c r="M340" s="267"/>
      <c r="N340" s="268"/>
      <c r="O340" s="91"/>
      <c r="P340" s="91"/>
      <c r="Q340" s="91"/>
      <c r="R340" s="91"/>
      <c r="S340" s="91"/>
      <c r="T340" s="92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231</v>
      </c>
      <c r="AU340" s="17" t="s">
        <v>86</v>
      </c>
    </row>
    <row r="341" s="12" customFormat="1">
      <c r="A341" s="12"/>
      <c r="B341" s="233"/>
      <c r="C341" s="234"/>
      <c r="D341" s="235" t="s">
        <v>143</v>
      </c>
      <c r="E341" s="236" t="s">
        <v>1</v>
      </c>
      <c r="F341" s="237" t="s">
        <v>452</v>
      </c>
      <c r="G341" s="234"/>
      <c r="H341" s="238">
        <v>600</v>
      </c>
      <c r="I341" s="239"/>
      <c r="J341" s="234"/>
      <c r="K341" s="234"/>
      <c r="L341" s="240"/>
      <c r="M341" s="241"/>
      <c r="N341" s="242"/>
      <c r="O341" s="242"/>
      <c r="P341" s="242"/>
      <c r="Q341" s="242"/>
      <c r="R341" s="242"/>
      <c r="S341" s="242"/>
      <c r="T341" s="243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T341" s="244" t="s">
        <v>143</v>
      </c>
      <c r="AU341" s="244" t="s">
        <v>86</v>
      </c>
      <c r="AV341" s="12" t="s">
        <v>86</v>
      </c>
      <c r="AW341" s="12" t="s">
        <v>33</v>
      </c>
      <c r="AX341" s="12" t="s">
        <v>77</v>
      </c>
      <c r="AY341" s="244" t="s">
        <v>136</v>
      </c>
    </row>
    <row r="342" s="12" customFormat="1">
      <c r="A342" s="12"/>
      <c r="B342" s="233"/>
      <c r="C342" s="234"/>
      <c r="D342" s="235" t="s">
        <v>143</v>
      </c>
      <c r="E342" s="236" t="s">
        <v>1</v>
      </c>
      <c r="F342" s="237" t="s">
        <v>510</v>
      </c>
      <c r="G342" s="234"/>
      <c r="H342" s="238">
        <v>30</v>
      </c>
      <c r="I342" s="239"/>
      <c r="J342" s="234"/>
      <c r="K342" s="234"/>
      <c r="L342" s="240"/>
      <c r="M342" s="241"/>
      <c r="N342" s="242"/>
      <c r="O342" s="242"/>
      <c r="P342" s="242"/>
      <c r="Q342" s="242"/>
      <c r="R342" s="242"/>
      <c r="S342" s="242"/>
      <c r="T342" s="243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T342" s="244" t="s">
        <v>143</v>
      </c>
      <c r="AU342" s="244" t="s">
        <v>86</v>
      </c>
      <c r="AV342" s="12" t="s">
        <v>86</v>
      </c>
      <c r="AW342" s="12" t="s">
        <v>33</v>
      </c>
      <c r="AX342" s="12" t="s">
        <v>77</v>
      </c>
      <c r="AY342" s="244" t="s">
        <v>136</v>
      </c>
    </row>
    <row r="343" s="12" customFormat="1">
      <c r="A343" s="12"/>
      <c r="B343" s="233"/>
      <c r="C343" s="234"/>
      <c r="D343" s="235" t="s">
        <v>143</v>
      </c>
      <c r="E343" s="236" t="s">
        <v>1</v>
      </c>
      <c r="F343" s="237" t="s">
        <v>511</v>
      </c>
      <c r="G343" s="234"/>
      <c r="H343" s="238">
        <v>495</v>
      </c>
      <c r="I343" s="239"/>
      <c r="J343" s="234"/>
      <c r="K343" s="234"/>
      <c r="L343" s="240"/>
      <c r="M343" s="241"/>
      <c r="N343" s="242"/>
      <c r="O343" s="242"/>
      <c r="P343" s="242"/>
      <c r="Q343" s="242"/>
      <c r="R343" s="242"/>
      <c r="S343" s="242"/>
      <c r="T343" s="243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T343" s="244" t="s">
        <v>143</v>
      </c>
      <c r="AU343" s="244" t="s">
        <v>86</v>
      </c>
      <c r="AV343" s="12" t="s">
        <v>86</v>
      </c>
      <c r="AW343" s="12" t="s">
        <v>33</v>
      </c>
      <c r="AX343" s="12" t="s">
        <v>77</v>
      </c>
      <c r="AY343" s="244" t="s">
        <v>136</v>
      </c>
    </row>
    <row r="344" s="15" customFormat="1">
      <c r="A344" s="15"/>
      <c r="B344" s="269"/>
      <c r="C344" s="270"/>
      <c r="D344" s="235" t="s">
        <v>143</v>
      </c>
      <c r="E344" s="271" t="s">
        <v>1</v>
      </c>
      <c r="F344" s="272" t="s">
        <v>240</v>
      </c>
      <c r="G344" s="270"/>
      <c r="H344" s="273">
        <v>1125</v>
      </c>
      <c r="I344" s="274"/>
      <c r="J344" s="270"/>
      <c r="K344" s="270"/>
      <c r="L344" s="275"/>
      <c r="M344" s="276"/>
      <c r="N344" s="277"/>
      <c r="O344" s="277"/>
      <c r="P344" s="277"/>
      <c r="Q344" s="277"/>
      <c r="R344" s="277"/>
      <c r="S344" s="277"/>
      <c r="T344" s="278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79" t="s">
        <v>143</v>
      </c>
      <c r="AU344" s="279" t="s">
        <v>86</v>
      </c>
      <c r="AV344" s="15" t="s">
        <v>154</v>
      </c>
      <c r="AW344" s="15" t="s">
        <v>33</v>
      </c>
      <c r="AX344" s="15" t="s">
        <v>84</v>
      </c>
      <c r="AY344" s="279" t="s">
        <v>136</v>
      </c>
    </row>
    <row r="345" s="2" customFormat="1" ht="24.15" customHeight="1">
      <c r="A345" s="38"/>
      <c r="B345" s="39"/>
      <c r="C345" s="220" t="s">
        <v>528</v>
      </c>
      <c r="D345" s="220" t="s">
        <v>137</v>
      </c>
      <c r="E345" s="221" t="s">
        <v>529</v>
      </c>
      <c r="F345" s="222" t="s">
        <v>530</v>
      </c>
      <c r="G345" s="223" t="s">
        <v>229</v>
      </c>
      <c r="H345" s="224">
        <v>525</v>
      </c>
      <c r="I345" s="225"/>
      <c r="J345" s="226">
        <f>ROUND(I345*H345,2)</f>
        <v>0</v>
      </c>
      <c r="K345" s="222" t="s">
        <v>167</v>
      </c>
      <c r="L345" s="44"/>
      <c r="M345" s="227" t="s">
        <v>1</v>
      </c>
      <c r="N345" s="228" t="s">
        <v>42</v>
      </c>
      <c r="O345" s="91"/>
      <c r="P345" s="229">
        <f>O345*H345</f>
        <v>0</v>
      </c>
      <c r="Q345" s="229">
        <v>0</v>
      </c>
      <c r="R345" s="229">
        <f>Q345*H345</f>
        <v>0</v>
      </c>
      <c r="S345" s="229">
        <v>0</v>
      </c>
      <c r="T345" s="230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31" t="s">
        <v>154</v>
      </c>
      <c r="AT345" s="231" t="s">
        <v>137</v>
      </c>
      <c r="AU345" s="231" t="s">
        <v>86</v>
      </c>
      <c r="AY345" s="17" t="s">
        <v>136</v>
      </c>
      <c r="BE345" s="232">
        <f>IF(N345="základní",J345,0)</f>
        <v>0</v>
      </c>
      <c r="BF345" s="232">
        <f>IF(N345="snížená",J345,0)</f>
        <v>0</v>
      </c>
      <c r="BG345" s="232">
        <f>IF(N345="zákl. přenesená",J345,0)</f>
        <v>0</v>
      </c>
      <c r="BH345" s="232">
        <f>IF(N345="sníž. přenesená",J345,0)</f>
        <v>0</v>
      </c>
      <c r="BI345" s="232">
        <f>IF(N345="nulová",J345,0)</f>
        <v>0</v>
      </c>
      <c r="BJ345" s="17" t="s">
        <v>84</v>
      </c>
      <c r="BK345" s="232">
        <f>ROUND(I345*H345,2)</f>
        <v>0</v>
      </c>
      <c r="BL345" s="17" t="s">
        <v>154</v>
      </c>
      <c r="BM345" s="231" t="s">
        <v>531</v>
      </c>
    </row>
    <row r="346" s="2" customFormat="1">
      <c r="A346" s="38"/>
      <c r="B346" s="39"/>
      <c r="C346" s="40"/>
      <c r="D346" s="235" t="s">
        <v>231</v>
      </c>
      <c r="E346" s="40"/>
      <c r="F346" s="265" t="s">
        <v>444</v>
      </c>
      <c r="G346" s="40"/>
      <c r="H346" s="40"/>
      <c r="I346" s="266"/>
      <c r="J346" s="40"/>
      <c r="K346" s="40"/>
      <c r="L346" s="44"/>
      <c r="M346" s="267"/>
      <c r="N346" s="268"/>
      <c r="O346" s="91"/>
      <c r="P346" s="91"/>
      <c r="Q346" s="91"/>
      <c r="R346" s="91"/>
      <c r="S346" s="91"/>
      <c r="T346" s="92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231</v>
      </c>
      <c r="AU346" s="17" t="s">
        <v>86</v>
      </c>
    </row>
    <row r="347" s="12" customFormat="1">
      <c r="A347" s="12"/>
      <c r="B347" s="233"/>
      <c r="C347" s="234"/>
      <c r="D347" s="235" t="s">
        <v>143</v>
      </c>
      <c r="E347" s="236" t="s">
        <v>1</v>
      </c>
      <c r="F347" s="237" t="s">
        <v>510</v>
      </c>
      <c r="G347" s="234"/>
      <c r="H347" s="238">
        <v>30</v>
      </c>
      <c r="I347" s="239"/>
      <c r="J347" s="234"/>
      <c r="K347" s="234"/>
      <c r="L347" s="240"/>
      <c r="M347" s="241"/>
      <c r="N347" s="242"/>
      <c r="O347" s="242"/>
      <c r="P347" s="242"/>
      <c r="Q347" s="242"/>
      <c r="R347" s="242"/>
      <c r="S347" s="242"/>
      <c r="T347" s="243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T347" s="244" t="s">
        <v>143</v>
      </c>
      <c r="AU347" s="244" t="s">
        <v>86</v>
      </c>
      <c r="AV347" s="12" t="s">
        <v>86</v>
      </c>
      <c r="AW347" s="12" t="s">
        <v>33</v>
      </c>
      <c r="AX347" s="12" t="s">
        <v>77</v>
      </c>
      <c r="AY347" s="244" t="s">
        <v>136</v>
      </c>
    </row>
    <row r="348" s="12" customFormat="1">
      <c r="A348" s="12"/>
      <c r="B348" s="233"/>
      <c r="C348" s="234"/>
      <c r="D348" s="235" t="s">
        <v>143</v>
      </c>
      <c r="E348" s="236" t="s">
        <v>1</v>
      </c>
      <c r="F348" s="237" t="s">
        <v>511</v>
      </c>
      <c r="G348" s="234"/>
      <c r="H348" s="238">
        <v>495</v>
      </c>
      <c r="I348" s="239"/>
      <c r="J348" s="234"/>
      <c r="K348" s="234"/>
      <c r="L348" s="240"/>
      <c r="M348" s="241"/>
      <c r="N348" s="242"/>
      <c r="O348" s="242"/>
      <c r="P348" s="242"/>
      <c r="Q348" s="242"/>
      <c r="R348" s="242"/>
      <c r="S348" s="242"/>
      <c r="T348" s="243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T348" s="244" t="s">
        <v>143</v>
      </c>
      <c r="AU348" s="244" t="s">
        <v>86</v>
      </c>
      <c r="AV348" s="12" t="s">
        <v>86</v>
      </c>
      <c r="AW348" s="12" t="s">
        <v>33</v>
      </c>
      <c r="AX348" s="12" t="s">
        <v>77</v>
      </c>
      <c r="AY348" s="244" t="s">
        <v>136</v>
      </c>
    </row>
    <row r="349" s="15" customFormat="1">
      <c r="A349" s="15"/>
      <c r="B349" s="269"/>
      <c r="C349" s="270"/>
      <c r="D349" s="235" t="s">
        <v>143</v>
      </c>
      <c r="E349" s="271" t="s">
        <v>1</v>
      </c>
      <c r="F349" s="272" t="s">
        <v>240</v>
      </c>
      <c r="G349" s="270"/>
      <c r="H349" s="273">
        <v>525</v>
      </c>
      <c r="I349" s="274"/>
      <c r="J349" s="270"/>
      <c r="K349" s="270"/>
      <c r="L349" s="275"/>
      <c r="M349" s="276"/>
      <c r="N349" s="277"/>
      <c r="O349" s="277"/>
      <c r="P349" s="277"/>
      <c r="Q349" s="277"/>
      <c r="R349" s="277"/>
      <c r="S349" s="277"/>
      <c r="T349" s="278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79" t="s">
        <v>143</v>
      </c>
      <c r="AU349" s="279" t="s">
        <v>86</v>
      </c>
      <c r="AV349" s="15" t="s">
        <v>154</v>
      </c>
      <c r="AW349" s="15" t="s">
        <v>33</v>
      </c>
      <c r="AX349" s="15" t="s">
        <v>84</v>
      </c>
      <c r="AY349" s="279" t="s">
        <v>136</v>
      </c>
    </row>
    <row r="350" s="2" customFormat="1" ht="24.15" customHeight="1">
      <c r="A350" s="38"/>
      <c r="B350" s="39"/>
      <c r="C350" s="220" t="s">
        <v>532</v>
      </c>
      <c r="D350" s="220" t="s">
        <v>137</v>
      </c>
      <c r="E350" s="221" t="s">
        <v>533</v>
      </c>
      <c r="F350" s="222" t="s">
        <v>534</v>
      </c>
      <c r="G350" s="223" t="s">
        <v>229</v>
      </c>
      <c r="H350" s="224">
        <v>45</v>
      </c>
      <c r="I350" s="225"/>
      <c r="J350" s="226">
        <f>ROUND(I350*H350,2)</f>
        <v>0</v>
      </c>
      <c r="K350" s="222" t="s">
        <v>167</v>
      </c>
      <c r="L350" s="44"/>
      <c r="M350" s="227" t="s">
        <v>1</v>
      </c>
      <c r="N350" s="228" t="s">
        <v>42</v>
      </c>
      <c r="O350" s="91"/>
      <c r="P350" s="229">
        <f>O350*H350</f>
        <v>0</v>
      </c>
      <c r="Q350" s="229">
        <v>0.1837</v>
      </c>
      <c r="R350" s="229">
        <f>Q350*H350</f>
        <v>8.2665000000000006</v>
      </c>
      <c r="S350" s="229">
        <v>0</v>
      </c>
      <c r="T350" s="230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31" t="s">
        <v>154</v>
      </c>
      <c r="AT350" s="231" t="s">
        <v>137</v>
      </c>
      <c r="AU350" s="231" t="s">
        <v>86</v>
      </c>
      <c r="AY350" s="17" t="s">
        <v>136</v>
      </c>
      <c r="BE350" s="232">
        <f>IF(N350="základní",J350,0)</f>
        <v>0</v>
      </c>
      <c r="BF350" s="232">
        <f>IF(N350="snížená",J350,0)</f>
        <v>0</v>
      </c>
      <c r="BG350" s="232">
        <f>IF(N350="zákl. přenesená",J350,0)</f>
        <v>0</v>
      </c>
      <c r="BH350" s="232">
        <f>IF(N350="sníž. přenesená",J350,0)</f>
        <v>0</v>
      </c>
      <c r="BI350" s="232">
        <f>IF(N350="nulová",J350,0)</f>
        <v>0</v>
      </c>
      <c r="BJ350" s="17" t="s">
        <v>84</v>
      </c>
      <c r="BK350" s="232">
        <f>ROUND(I350*H350,2)</f>
        <v>0</v>
      </c>
      <c r="BL350" s="17" t="s">
        <v>154</v>
      </c>
      <c r="BM350" s="231" t="s">
        <v>535</v>
      </c>
    </row>
    <row r="351" s="2" customFormat="1">
      <c r="A351" s="38"/>
      <c r="B351" s="39"/>
      <c r="C351" s="40"/>
      <c r="D351" s="235" t="s">
        <v>231</v>
      </c>
      <c r="E351" s="40"/>
      <c r="F351" s="265" t="s">
        <v>536</v>
      </c>
      <c r="G351" s="40"/>
      <c r="H351" s="40"/>
      <c r="I351" s="266"/>
      <c r="J351" s="40"/>
      <c r="K351" s="40"/>
      <c r="L351" s="44"/>
      <c r="M351" s="267"/>
      <c r="N351" s="268"/>
      <c r="O351" s="91"/>
      <c r="P351" s="91"/>
      <c r="Q351" s="91"/>
      <c r="R351" s="91"/>
      <c r="S351" s="91"/>
      <c r="T351" s="92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231</v>
      </c>
      <c r="AU351" s="17" t="s">
        <v>86</v>
      </c>
    </row>
    <row r="352" s="12" customFormat="1">
      <c r="A352" s="12"/>
      <c r="B352" s="233"/>
      <c r="C352" s="234"/>
      <c r="D352" s="235" t="s">
        <v>143</v>
      </c>
      <c r="E352" s="236" t="s">
        <v>1</v>
      </c>
      <c r="F352" s="237" t="s">
        <v>249</v>
      </c>
      <c r="G352" s="234"/>
      <c r="H352" s="238">
        <v>45</v>
      </c>
      <c r="I352" s="239"/>
      <c r="J352" s="234"/>
      <c r="K352" s="234"/>
      <c r="L352" s="240"/>
      <c r="M352" s="241"/>
      <c r="N352" s="242"/>
      <c r="O352" s="242"/>
      <c r="P352" s="242"/>
      <c r="Q352" s="242"/>
      <c r="R352" s="242"/>
      <c r="S352" s="242"/>
      <c r="T352" s="243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T352" s="244" t="s">
        <v>143</v>
      </c>
      <c r="AU352" s="244" t="s">
        <v>86</v>
      </c>
      <c r="AV352" s="12" t="s">
        <v>86</v>
      </c>
      <c r="AW352" s="12" t="s">
        <v>33</v>
      </c>
      <c r="AX352" s="12" t="s">
        <v>84</v>
      </c>
      <c r="AY352" s="244" t="s">
        <v>136</v>
      </c>
    </row>
    <row r="353" s="2" customFormat="1" ht="24.15" customHeight="1">
      <c r="A353" s="38"/>
      <c r="B353" s="39"/>
      <c r="C353" s="220" t="s">
        <v>537</v>
      </c>
      <c r="D353" s="220" t="s">
        <v>137</v>
      </c>
      <c r="E353" s="221" t="s">
        <v>538</v>
      </c>
      <c r="F353" s="222" t="s">
        <v>539</v>
      </c>
      <c r="G353" s="223" t="s">
        <v>229</v>
      </c>
      <c r="H353" s="224">
        <v>6</v>
      </c>
      <c r="I353" s="225"/>
      <c r="J353" s="226">
        <f>ROUND(I353*H353,2)</f>
        <v>0</v>
      </c>
      <c r="K353" s="222" t="s">
        <v>167</v>
      </c>
      <c r="L353" s="44"/>
      <c r="M353" s="227" t="s">
        <v>1</v>
      </c>
      <c r="N353" s="228" t="s">
        <v>42</v>
      </c>
      <c r="O353" s="91"/>
      <c r="P353" s="229">
        <f>O353*H353</f>
        <v>0</v>
      </c>
      <c r="Q353" s="229">
        <v>0.13403999999999999</v>
      </c>
      <c r="R353" s="229">
        <f>Q353*H353</f>
        <v>0.80423999999999995</v>
      </c>
      <c r="S353" s="229">
        <v>0</v>
      </c>
      <c r="T353" s="230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31" t="s">
        <v>154</v>
      </c>
      <c r="AT353" s="231" t="s">
        <v>137</v>
      </c>
      <c r="AU353" s="231" t="s">
        <v>86</v>
      </c>
      <c r="AY353" s="17" t="s">
        <v>136</v>
      </c>
      <c r="BE353" s="232">
        <f>IF(N353="základní",J353,0)</f>
        <v>0</v>
      </c>
      <c r="BF353" s="232">
        <f>IF(N353="snížená",J353,0)</f>
        <v>0</v>
      </c>
      <c r="BG353" s="232">
        <f>IF(N353="zákl. přenesená",J353,0)</f>
        <v>0</v>
      </c>
      <c r="BH353" s="232">
        <f>IF(N353="sníž. přenesená",J353,0)</f>
        <v>0</v>
      </c>
      <c r="BI353" s="232">
        <f>IF(N353="nulová",J353,0)</f>
        <v>0</v>
      </c>
      <c r="BJ353" s="17" t="s">
        <v>84</v>
      </c>
      <c r="BK353" s="232">
        <f>ROUND(I353*H353,2)</f>
        <v>0</v>
      </c>
      <c r="BL353" s="17" t="s">
        <v>154</v>
      </c>
      <c r="BM353" s="231" t="s">
        <v>540</v>
      </c>
    </row>
    <row r="354" s="2" customFormat="1">
      <c r="A354" s="38"/>
      <c r="B354" s="39"/>
      <c r="C354" s="40"/>
      <c r="D354" s="235" t="s">
        <v>231</v>
      </c>
      <c r="E354" s="40"/>
      <c r="F354" s="265" t="s">
        <v>429</v>
      </c>
      <c r="G354" s="40"/>
      <c r="H354" s="40"/>
      <c r="I354" s="266"/>
      <c r="J354" s="40"/>
      <c r="K354" s="40"/>
      <c r="L354" s="44"/>
      <c r="M354" s="267"/>
      <c r="N354" s="268"/>
      <c r="O354" s="91"/>
      <c r="P354" s="91"/>
      <c r="Q354" s="91"/>
      <c r="R354" s="91"/>
      <c r="S354" s="91"/>
      <c r="T354" s="92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7" t="s">
        <v>231</v>
      </c>
      <c r="AU354" s="17" t="s">
        <v>86</v>
      </c>
    </row>
    <row r="355" s="12" customFormat="1">
      <c r="A355" s="12"/>
      <c r="B355" s="233"/>
      <c r="C355" s="234"/>
      <c r="D355" s="235" t="s">
        <v>143</v>
      </c>
      <c r="E355" s="236" t="s">
        <v>1</v>
      </c>
      <c r="F355" s="237" t="s">
        <v>430</v>
      </c>
      <c r="G355" s="234"/>
      <c r="H355" s="238">
        <v>6</v>
      </c>
      <c r="I355" s="239"/>
      <c r="J355" s="234"/>
      <c r="K355" s="234"/>
      <c r="L355" s="240"/>
      <c r="M355" s="241"/>
      <c r="N355" s="242"/>
      <c r="O355" s="242"/>
      <c r="P355" s="242"/>
      <c r="Q355" s="242"/>
      <c r="R355" s="242"/>
      <c r="S355" s="242"/>
      <c r="T355" s="243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T355" s="244" t="s">
        <v>143</v>
      </c>
      <c r="AU355" s="244" t="s">
        <v>86</v>
      </c>
      <c r="AV355" s="12" t="s">
        <v>86</v>
      </c>
      <c r="AW355" s="12" t="s">
        <v>33</v>
      </c>
      <c r="AX355" s="12" t="s">
        <v>84</v>
      </c>
      <c r="AY355" s="244" t="s">
        <v>136</v>
      </c>
    </row>
    <row r="356" s="2" customFormat="1" ht="16.5" customHeight="1">
      <c r="A356" s="38"/>
      <c r="B356" s="39"/>
      <c r="C356" s="280" t="s">
        <v>541</v>
      </c>
      <c r="D356" s="280" t="s">
        <v>354</v>
      </c>
      <c r="E356" s="281" t="s">
        <v>542</v>
      </c>
      <c r="F356" s="282" t="s">
        <v>543</v>
      </c>
      <c r="G356" s="283" t="s">
        <v>327</v>
      </c>
      <c r="H356" s="284">
        <v>3.6000000000000001</v>
      </c>
      <c r="I356" s="285"/>
      <c r="J356" s="286">
        <f>ROUND(I356*H356,2)</f>
        <v>0</v>
      </c>
      <c r="K356" s="282" t="s">
        <v>1</v>
      </c>
      <c r="L356" s="287"/>
      <c r="M356" s="288" t="s">
        <v>1</v>
      </c>
      <c r="N356" s="289" t="s">
        <v>42</v>
      </c>
      <c r="O356" s="91"/>
      <c r="P356" s="229">
        <f>O356*H356</f>
        <v>0</v>
      </c>
      <c r="Q356" s="229">
        <v>1</v>
      </c>
      <c r="R356" s="229">
        <f>Q356*H356</f>
        <v>3.6000000000000001</v>
      </c>
      <c r="S356" s="229">
        <v>0</v>
      </c>
      <c r="T356" s="230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31" t="s">
        <v>175</v>
      </c>
      <c r="AT356" s="231" t="s">
        <v>354</v>
      </c>
      <c r="AU356" s="231" t="s">
        <v>86</v>
      </c>
      <c r="AY356" s="17" t="s">
        <v>136</v>
      </c>
      <c r="BE356" s="232">
        <f>IF(N356="základní",J356,0)</f>
        <v>0</v>
      </c>
      <c r="BF356" s="232">
        <f>IF(N356="snížená",J356,0)</f>
        <v>0</v>
      </c>
      <c r="BG356" s="232">
        <f>IF(N356="zákl. přenesená",J356,0)</f>
        <v>0</v>
      </c>
      <c r="BH356" s="232">
        <f>IF(N356="sníž. přenesená",J356,0)</f>
        <v>0</v>
      </c>
      <c r="BI356" s="232">
        <f>IF(N356="nulová",J356,0)</f>
        <v>0</v>
      </c>
      <c r="BJ356" s="17" t="s">
        <v>84</v>
      </c>
      <c r="BK356" s="232">
        <f>ROUND(I356*H356,2)</f>
        <v>0</v>
      </c>
      <c r="BL356" s="17" t="s">
        <v>154</v>
      </c>
      <c r="BM356" s="231" t="s">
        <v>544</v>
      </c>
    </row>
    <row r="357" s="12" customFormat="1">
      <c r="A357" s="12"/>
      <c r="B357" s="233"/>
      <c r="C357" s="234"/>
      <c r="D357" s="235" t="s">
        <v>143</v>
      </c>
      <c r="E357" s="236" t="s">
        <v>1</v>
      </c>
      <c r="F357" s="237" t="s">
        <v>545</v>
      </c>
      <c r="G357" s="234"/>
      <c r="H357" s="238">
        <v>3.6000000000000001</v>
      </c>
      <c r="I357" s="239"/>
      <c r="J357" s="234"/>
      <c r="K357" s="234"/>
      <c r="L357" s="240"/>
      <c r="M357" s="241"/>
      <c r="N357" s="242"/>
      <c r="O357" s="242"/>
      <c r="P357" s="242"/>
      <c r="Q357" s="242"/>
      <c r="R357" s="242"/>
      <c r="S357" s="242"/>
      <c r="T357" s="243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T357" s="244" t="s">
        <v>143</v>
      </c>
      <c r="AU357" s="244" t="s">
        <v>86</v>
      </c>
      <c r="AV357" s="12" t="s">
        <v>86</v>
      </c>
      <c r="AW357" s="12" t="s">
        <v>33</v>
      </c>
      <c r="AX357" s="12" t="s">
        <v>84</v>
      </c>
      <c r="AY357" s="244" t="s">
        <v>136</v>
      </c>
    </row>
    <row r="358" s="2" customFormat="1" ht="24.15" customHeight="1">
      <c r="A358" s="38"/>
      <c r="B358" s="39"/>
      <c r="C358" s="220" t="s">
        <v>546</v>
      </c>
      <c r="D358" s="220" t="s">
        <v>137</v>
      </c>
      <c r="E358" s="221" t="s">
        <v>547</v>
      </c>
      <c r="F358" s="222" t="s">
        <v>548</v>
      </c>
      <c r="G358" s="223" t="s">
        <v>229</v>
      </c>
      <c r="H358" s="224">
        <v>33</v>
      </c>
      <c r="I358" s="225"/>
      <c r="J358" s="226">
        <f>ROUND(I358*H358,2)</f>
        <v>0</v>
      </c>
      <c r="K358" s="222" t="s">
        <v>167</v>
      </c>
      <c r="L358" s="44"/>
      <c r="M358" s="227" t="s">
        <v>1</v>
      </c>
      <c r="N358" s="228" t="s">
        <v>42</v>
      </c>
      <c r="O358" s="91"/>
      <c r="P358" s="229">
        <f>O358*H358</f>
        <v>0</v>
      </c>
      <c r="Q358" s="229">
        <v>0.089219999999999994</v>
      </c>
      <c r="R358" s="229">
        <f>Q358*H358</f>
        <v>2.9442599999999999</v>
      </c>
      <c r="S358" s="229">
        <v>0</v>
      </c>
      <c r="T358" s="230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31" t="s">
        <v>154</v>
      </c>
      <c r="AT358" s="231" t="s">
        <v>137</v>
      </c>
      <c r="AU358" s="231" t="s">
        <v>86</v>
      </c>
      <c r="AY358" s="17" t="s">
        <v>136</v>
      </c>
      <c r="BE358" s="232">
        <f>IF(N358="základní",J358,0)</f>
        <v>0</v>
      </c>
      <c r="BF358" s="232">
        <f>IF(N358="snížená",J358,0)</f>
        <v>0</v>
      </c>
      <c r="BG358" s="232">
        <f>IF(N358="zákl. přenesená",J358,0)</f>
        <v>0</v>
      </c>
      <c r="BH358" s="232">
        <f>IF(N358="sníž. přenesená",J358,0)</f>
        <v>0</v>
      </c>
      <c r="BI358" s="232">
        <f>IF(N358="nulová",J358,0)</f>
        <v>0</v>
      </c>
      <c r="BJ358" s="17" t="s">
        <v>84</v>
      </c>
      <c r="BK358" s="232">
        <f>ROUND(I358*H358,2)</f>
        <v>0</v>
      </c>
      <c r="BL358" s="17" t="s">
        <v>154</v>
      </c>
      <c r="BM358" s="231" t="s">
        <v>549</v>
      </c>
    </row>
    <row r="359" s="2" customFormat="1">
      <c r="A359" s="38"/>
      <c r="B359" s="39"/>
      <c r="C359" s="40"/>
      <c r="D359" s="235" t="s">
        <v>231</v>
      </c>
      <c r="E359" s="40"/>
      <c r="F359" s="265" t="s">
        <v>444</v>
      </c>
      <c r="G359" s="40"/>
      <c r="H359" s="40"/>
      <c r="I359" s="266"/>
      <c r="J359" s="40"/>
      <c r="K359" s="40"/>
      <c r="L359" s="44"/>
      <c r="M359" s="267"/>
      <c r="N359" s="268"/>
      <c r="O359" s="91"/>
      <c r="P359" s="91"/>
      <c r="Q359" s="91"/>
      <c r="R359" s="91"/>
      <c r="S359" s="91"/>
      <c r="T359" s="92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231</v>
      </c>
      <c r="AU359" s="17" t="s">
        <v>86</v>
      </c>
    </row>
    <row r="360" s="12" customFormat="1">
      <c r="A360" s="12"/>
      <c r="B360" s="233"/>
      <c r="C360" s="234"/>
      <c r="D360" s="235" t="s">
        <v>143</v>
      </c>
      <c r="E360" s="236" t="s">
        <v>1</v>
      </c>
      <c r="F360" s="237" t="s">
        <v>413</v>
      </c>
      <c r="G360" s="234"/>
      <c r="H360" s="238">
        <v>30</v>
      </c>
      <c r="I360" s="239"/>
      <c r="J360" s="234"/>
      <c r="K360" s="234"/>
      <c r="L360" s="240"/>
      <c r="M360" s="241"/>
      <c r="N360" s="242"/>
      <c r="O360" s="242"/>
      <c r="P360" s="242"/>
      <c r="Q360" s="242"/>
      <c r="R360" s="242"/>
      <c r="S360" s="242"/>
      <c r="T360" s="243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T360" s="244" t="s">
        <v>143</v>
      </c>
      <c r="AU360" s="244" t="s">
        <v>86</v>
      </c>
      <c r="AV360" s="12" t="s">
        <v>86</v>
      </c>
      <c r="AW360" s="12" t="s">
        <v>33</v>
      </c>
      <c r="AX360" s="12" t="s">
        <v>77</v>
      </c>
      <c r="AY360" s="244" t="s">
        <v>136</v>
      </c>
    </row>
    <row r="361" s="12" customFormat="1">
      <c r="A361" s="12"/>
      <c r="B361" s="233"/>
      <c r="C361" s="234"/>
      <c r="D361" s="235" t="s">
        <v>143</v>
      </c>
      <c r="E361" s="236" t="s">
        <v>1</v>
      </c>
      <c r="F361" s="237" t="s">
        <v>414</v>
      </c>
      <c r="G361" s="234"/>
      <c r="H361" s="238">
        <v>3</v>
      </c>
      <c r="I361" s="239"/>
      <c r="J361" s="234"/>
      <c r="K361" s="234"/>
      <c r="L361" s="240"/>
      <c r="M361" s="241"/>
      <c r="N361" s="242"/>
      <c r="O361" s="242"/>
      <c r="P361" s="242"/>
      <c r="Q361" s="242"/>
      <c r="R361" s="242"/>
      <c r="S361" s="242"/>
      <c r="T361" s="243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T361" s="244" t="s">
        <v>143</v>
      </c>
      <c r="AU361" s="244" t="s">
        <v>86</v>
      </c>
      <c r="AV361" s="12" t="s">
        <v>86</v>
      </c>
      <c r="AW361" s="12" t="s">
        <v>33</v>
      </c>
      <c r="AX361" s="12" t="s">
        <v>77</v>
      </c>
      <c r="AY361" s="244" t="s">
        <v>136</v>
      </c>
    </row>
    <row r="362" s="15" customFormat="1">
      <c r="A362" s="15"/>
      <c r="B362" s="269"/>
      <c r="C362" s="270"/>
      <c r="D362" s="235" t="s">
        <v>143</v>
      </c>
      <c r="E362" s="271" t="s">
        <v>1</v>
      </c>
      <c r="F362" s="272" t="s">
        <v>240</v>
      </c>
      <c r="G362" s="270"/>
      <c r="H362" s="273">
        <v>33</v>
      </c>
      <c r="I362" s="274"/>
      <c r="J362" s="270"/>
      <c r="K362" s="270"/>
      <c r="L362" s="275"/>
      <c r="M362" s="276"/>
      <c r="N362" s="277"/>
      <c r="O362" s="277"/>
      <c r="P362" s="277"/>
      <c r="Q362" s="277"/>
      <c r="R362" s="277"/>
      <c r="S362" s="277"/>
      <c r="T362" s="278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79" t="s">
        <v>143</v>
      </c>
      <c r="AU362" s="279" t="s">
        <v>86</v>
      </c>
      <c r="AV362" s="15" t="s">
        <v>154</v>
      </c>
      <c r="AW362" s="15" t="s">
        <v>33</v>
      </c>
      <c r="AX362" s="15" t="s">
        <v>84</v>
      </c>
      <c r="AY362" s="279" t="s">
        <v>136</v>
      </c>
    </row>
    <row r="363" s="2" customFormat="1" ht="16.5" customHeight="1">
      <c r="A363" s="38"/>
      <c r="B363" s="39"/>
      <c r="C363" s="280" t="s">
        <v>550</v>
      </c>
      <c r="D363" s="280" t="s">
        <v>354</v>
      </c>
      <c r="E363" s="281" t="s">
        <v>551</v>
      </c>
      <c r="F363" s="282" t="s">
        <v>552</v>
      </c>
      <c r="G363" s="283" t="s">
        <v>229</v>
      </c>
      <c r="H363" s="284">
        <v>3.1200000000000001</v>
      </c>
      <c r="I363" s="285"/>
      <c r="J363" s="286">
        <f>ROUND(I363*H363,2)</f>
        <v>0</v>
      </c>
      <c r="K363" s="282" t="s">
        <v>167</v>
      </c>
      <c r="L363" s="287"/>
      <c r="M363" s="288" t="s">
        <v>1</v>
      </c>
      <c r="N363" s="289" t="s">
        <v>42</v>
      </c>
      <c r="O363" s="91"/>
      <c r="P363" s="229">
        <f>O363*H363</f>
        <v>0</v>
      </c>
      <c r="Q363" s="229">
        <v>0.113</v>
      </c>
      <c r="R363" s="229">
        <f>Q363*H363</f>
        <v>0.35256000000000004</v>
      </c>
      <c r="S363" s="229">
        <v>0</v>
      </c>
      <c r="T363" s="230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31" t="s">
        <v>175</v>
      </c>
      <c r="AT363" s="231" t="s">
        <v>354</v>
      </c>
      <c r="AU363" s="231" t="s">
        <v>86</v>
      </c>
      <c r="AY363" s="17" t="s">
        <v>136</v>
      </c>
      <c r="BE363" s="232">
        <f>IF(N363="základní",J363,0)</f>
        <v>0</v>
      </c>
      <c r="BF363" s="232">
        <f>IF(N363="snížená",J363,0)</f>
        <v>0</v>
      </c>
      <c r="BG363" s="232">
        <f>IF(N363="zákl. přenesená",J363,0)</f>
        <v>0</v>
      </c>
      <c r="BH363" s="232">
        <f>IF(N363="sníž. přenesená",J363,0)</f>
        <v>0</v>
      </c>
      <c r="BI363" s="232">
        <f>IF(N363="nulová",J363,0)</f>
        <v>0</v>
      </c>
      <c r="BJ363" s="17" t="s">
        <v>84</v>
      </c>
      <c r="BK363" s="232">
        <f>ROUND(I363*H363,2)</f>
        <v>0</v>
      </c>
      <c r="BL363" s="17" t="s">
        <v>154</v>
      </c>
      <c r="BM363" s="231" t="s">
        <v>553</v>
      </c>
    </row>
    <row r="364" s="12" customFormat="1">
      <c r="A364" s="12"/>
      <c r="B364" s="233"/>
      <c r="C364" s="234"/>
      <c r="D364" s="235" t="s">
        <v>143</v>
      </c>
      <c r="E364" s="236" t="s">
        <v>1</v>
      </c>
      <c r="F364" s="237" t="s">
        <v>414</v>
      </c>
      <c r="G364" s="234"/>
      <c r="H364" s="238">
        <v>3</v>
      </c>
      <c r="I364" s="239"/>
      <c r="J364" s="234"/>
      <c r="K364" s="234"/>
      <c r="L364" s="240"/>
      <c r="M364" s="241"/>
      <c r="N364" s="242"/>
      <c r="O364" s="242"/>
      <c r="P364" s="242"/>
      <c r="Q364" s="242"/>
      <c r="R364" s="242"/>
      <c r="S364" s="242"/>
      <c r="T364" s="243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T364" s="244" t="s">
        <v>143</v>
      </c>
      <c r="AU364" s="244" t="s">
        <v>86</v>
      </c>
      <c r="AV364" s="12" t="s">
        <v>86</v>
      </c>
      <c r="AW364" s="12" t="s">
        <v>33</v>
      </c>
      <c r="AX364" s="12" t="s">
        <v>84</v>
      </c>
      <c r="AY364" s="244" t="s">
        <v>136</v>
      </c>
    </row>
    <row r="365" s="12" customFormat="1">
      <c r="A365" s="12"/>
      <c r="B365" s="233"/>
      <c r="C365" s="234"/>
      <c r="D365" s="235" t="s">
        <v>143</v>
      </c>
      <c r="E365" s="234"/>
      <c r="F365" s="237" t="s">
        <v>554</v>
      </c>
      <c r="G365" s="234"/>
      <c r="H365" s="238">
        <v>3.1200000000000001</v>
      </c>
      <c r="I365" s="239"/>
      <c r="J365" s="234"/>
      <c r="K365" s="234"/>
      <c r="L365" s="240"/>
      <c r="M365" s="241"/>
      <c r="N365" s="242"/>
      <c r="O365" s="242"/>
      <c r="P365" s="242"/>
      <c r="Q365" s="242"/>
      <c r="R365" s="242"/>
      <c r="S365" s="242"/>
      <c r="T365" s="243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T365" s="244" t="s">
        <v>143</v>
      </c>
      <c r="AU365" s="244" t="s">
        <v>86</v>
      </c>
      <c r="AV365" s="12" t="s">
        <v>86</v>
      </c>
      <c r="AW365" s="12" t="s">
        <v>4</v>
      </c>
      <c r="AX365" s="12" t="s">
        <v>84</v>
      </c>
      <c r="AY365" s="244" t="s">
        <v>136</v>
      </c>
    </row>
    <row r="366" s="2" customFormat="1" ht="24.15" customHeight="1">
      <c r="A366" s="38"/>
      <c r="B366" s="39"/>
      <c r="C366" s="220" t="s">
        <v>555</v>
      </c>
      <c r="D366" s="220" t="s">
        <v>137</v>
      </c>
      <c r="E366" s="221" t="s">
        <v>556</v>
      </c>
      <c r="F366" s="222" t="s">
        <v>557</v>
      </c>
      <c r="G366" s="223" t="s">
        <v>229</v>
      </c>
      <c r="H366" s="224">
        <v>35</v>
      </c>
      <c r="I366" s="225"/>
      <c r="J366" s="226">
        <f>ROUND(I366*H366,2)</f>
        <v>0</v>
      </c>
      <c r="K366" s="222" t="s">
        <v>167</v>
      </c>
      <c r="L366" s="44"/>
      <c r="M366" s="227" t="s">
        <v>1</v>
      </c>
      <c r="N366" s="228" t="s">
        <v>42</v>
      </c>
      <c r="O366" s="91"/>
      <c r="P366" s="229">
        <f>O366*H366</f>
        <v>0</v>
      </c>
      <c r="Q366" s="229">
        <v>0.080030000000000004</v>
      </c>
      <c r="R366" s="229">
        <f>Q366*H366</f>
        <v>2.80105</v>
      </c>
      <c r="S366" s="229">
        <v>0</v>
      </c>
      <c r="T366" s="230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31" t="s">
        <v>154</v>
      </c>
      <c r="AT366" s="231" t="s">
        <v>137</v>
      </c>
      <c r="AU366" s="231" t="s">
        <v>86</v>
      </c>
      <c r="AY366" s="17" t="s">
        <v>136</v>
      </c>
      <c r="BE366" s="232">
        <f>IF(N366="základní",J366,0)</f>
        <v>0</v>
      </c>
      <c r="BF366" s="232">
        <f>IF(N366="snížená",J366,0)</f>
        <v>0</v>
      </c>
      <c r="BG366" s="232">
        <f>IF(N366="zákl. přenesená",J366,0)</f>
        <v>0</v>
      </c>
      <c r="BH366" s="232">
        <f>IF(N366="sníž. přenesená",J366,0)</f>
        <v>0</v>
      </c>
      <c r="BI366" s="232">
        <f>IF(N366="nulová",J366,0)</f>
        <v>0</v>
      </c>
      <c r="BJ366" s="17" t="s">
        <v>84</v>
      </c>
      <c r="BK366" s="232">
        <f>ROUND(I366*H366,2)</f>
        <v>0</v>
      </c>
      <c r="BL366" s="17" t="s">
        <v>154</v>
      </c>
      <c r="BM366" s="231" t="s">
        <v>558</v>
      </c>
    </row>
    <row r="367" s="2" customFormat="1">
      <c r="A367" s="38"/>
      <c r="B367" s="39"/>
      <c r="C367" s="40"/>
      <c r="D367" s="235" t="s">
        <v>231</v>
      </c>
      <c r="E367" s="40"/>
      <c r="F367" s="265" t="s">
        <v>437</v>
      </c>
      <c r="G367" s="40"/>
      <c r="H367" s="40"/>
      <c r="I367" s="266"/>
      <c r="J367" s="40"/>
      <c r="K367" s="40"/>
      <c r="L367" s="44"/>
      <c r="M367" s="267"/>
      <c r="N367" s="268"/>
      <c r="O367" s="91"/>
      <c r="P367" s="91"/>
      <c r="Q367" s="91"/>
      <c r="R367" s="91"/>
      <c r="S367" s="91"/>
      <c r="T367" s="92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231</v>
      </c>
      <c r="AU367" s="17" t="s">
        <v>86</v>
      </c>
    </row>
    <row r="368" s="12" customFormat="1">
      <c r="A368" s="12"/>
      <c r="B368" s="233"/>
      <c r="C368" s="234"/>
      <c r="D368" s="235" t="s">
        <v>143</v>
      </c>
      <c r="E368" s="236" t="s">
        <v>1</v>
      </c>
      <c r="F368" s="237" t="s">
        <v>412</v>
      </c>
      <c r="G368" s="234"/>
      <c r="H368" s="238">
        <v>35</v>
      </c>
      <c r="I368" s="239"/>
      <c r="J368" s="234"/>
      <c r="K368" s="234"/>
      <c r="L368" s="240"/>
      <c r="M368" s="241"/>
      <c r="N368" s="242"/>
      <c r="O368" s="242"/>
      <c r="P368" s="242"/>
      <c r="Q368" s="242"/>
      <c r="R368" s="242"/>
      <c r="S368" s="242"/>
      <c r="T368" s="243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T368" s="244" t="s">
        <v>143</v>
      </c>
      <c r="AU368" s="244" t="s">
        <v>86</v>
      </c>
      <c r="AV368" s="12" t="s">
        <v>86</v>
      </c>
      <c r="AW368" s="12" t="s">
        <v>33</v>
      </c>
      <c r="AX368" s="12" t="s">
        <v>84</v>
      </c>
      <c r="AY368" s="244" t="s">
        <v>136</v>
      </c>
    </row>
    <row r="369" s="2" customFormat="1" ht="16.5" customHeight="1">
      <c r="A369" s="38"/>
      <c r="B369" s="39"/>
      <c r="C369" s="280" t="s">
        <v>559</v>
      </c>
      <c r="D369" s="280" t="s">
        <v>354</v>
      </c>
      <c r="E369" s="281" t="s">
        <v>560</v>
      </c>
      <c r="F369" s="282" t="s">
        <v>561</v>
      </c>
      <c r="G369" s="283" t="s">
        <v>229</v>
      </c>
      <c r="H369" s="284">
        <v>36.049999999999997</v>
      </c>
      <c r="I369" s="285"/>
      <c r="J369" s="286">
        <f>ROUND(I369*H369,2)</f>
        <v>0</v>
      </c>
      <c r="K369" s="282" t="s">
        <v>167</v>
      </c>
      <c r="L369" s="287"/>
      <c r="M369" s="288" t="s">
        <v>1</v>
      </c>
      <c r="N369" s="289" t="s">
        <v>42</v>
      </c>
      <c r="O369" s="91"/>
      <c r="P369" s="229">
        <f>O369*H369</f>
        <v>0</v>
      </c>
      <c r="Q369" s="229">
        <v>0.108</v>
      </c>
      <c r="R369" s="229">
        <f>Q369*H369</f>
        <v>3.8933999999999998</v>
      </c>
      <c r="S369" s="229">
        <v>0</v>
      </c>
      <c r="T369" s="230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31" t="s">
        <v>175</v>
      </c>
      <c r="AT369" s="231" t="s">
        <v>354</v>
      </c>
      <c r="AU369" s="231" t="s">
        <v>86</v>
      </c>
      <c r="AY369" s="17" t="s">
        <v>136</v>
      </c>
      <c r="BE369" s="232">
        <f>IF(N369="základní",J369,0)</f>
        <v>0</v>
      </c>
      <c r="BF369" s="232">
        <f>IF(N369="snížená",J369,0)</f>
        <v>0</v>
      </c>
      <c r="BG369" s="232">
        <f>IF(N369="zákl. přenesená",J369,0)</f>
        <v>0</v>
      </c>
      <c r="BH369" s="232">
        <f>IF(N369="sníž. přenesená",J369,0)</f>
        <v>0</v>
      </c>
      <c r="BI369" s="232">
        <f>IF(N369="nulová",J369,0)</f>
        <v>0</v>
      </c>
      <c r="BJ369" s="17" t="s">
        <v>84</v>
      </c>
      <c r="BK369" s="232">
        <f>ROUND(I369*H369,2)</f>
        <v>0</v>
      </c>
      <c r="BL369" s="17" t="s">
        <v>154</v>
      </c>
      <c r="BM369" s="231" t="s">
        <v>562</v>
      </c>
    </row>
    <row r="370" s="12" customFormat="1">
      <c r="A370" s="12"/>
      <c r="B370" s="233"/>
      <c r="C370" s="234"/>
      <c r="D370" s="235" t="s">
        <v>143</v>
      </c>
      <c r="E370" s="234"/>
      <c r="F370" s="237" t="s">
        <v>563</v>
      </c>
      <c r="G370" s="234"/>
      <c r="H370" s="238">
        <v>36.049999999999997</v>
      </c>
      <c r="I370" s="239"/>
      <c r="J370" s="234"/>
      <c r="K370" s="234"/>
      <c r="L370" s="240"/>
      <c r="M370" s="241"/>
      <c r="N370" s="242"/>
      <c r="O370" s="242"/>
      <c r="P370" s="242"/>
      <c r="Q370" s="242"/>
      <c r="R370" s="242"/>
      <c r="S370" s="242"/>
      <c r="T370" s="243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T370" s="244" t="s">
        <v>143</v>
      </c>
      <c r="AU370" s="244" t="s">
        <v>86</v>
      </c>
      <c r="AV370" s="12" t="s">
        <v>86</v>
      </c>
      <c r="AW370" s="12" t="s">
        <v>4</v>
      </c>
      <c r="AX370" s="12" t="s">
        <v>84</v>
      </c>
      <c r="AY370" s="244" t="s">
        <v>136</v>
      </c>
    </row>
    <row r="371" s="2" customFormat="1" ht="16.5" customHeight="1">
      <c r="A371" s="38"/>
      <c r="B371" s="39"/>
      <c r="C371" s="220" t="s">
        <v>564</v>
      </c>
      <c r="D371" s="220" t="s">
        <v>137</v>
      </c>
      <c r="E371" s="221" t="s">
        <v>565</v>
      </c>
      <c r="F371" s="222" t="s">
        <v>566</v>
      </c>
      <c r="G371" s="223" t="s">
        <v>236</v>
      </c>
      <c r="H371" s="224">
        <v>21</v>
      </c>
      <c r="I371" s="225"/>
      <c r="J371" s="226">
        <f>ROUND(I371*H371,2)</f>
        <v>0</v>
      </c>
      <c r="K371" s="222" t="s">
        <v>167</v>
      </c>
      <c r="L371" s="44"/>
      <c r="M371" s="227" t="s">
        <v>1</v>
      </c>
      <c r="N371" s="228" t="s">
        <v>42</v>
      </c>
      <c r="O371" s="91"/>
      <c r="P371" s="229">
        <f>O371*H371</f>
        <v>0</v>
      </c>
      <c r="Q371" s="229">
        <v>0.10956000000000001</v>
      </c>
      <c r="R371" s="229">
        <f>Q371*H371</f>
        <v>2.3007599999999999</v>
      </c>
      <c r="S371" s="229">
        <v>0</v>
      </c>
      <c r="T371" s="230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31" t="s">
        <v>154</v>
      </c>
      <c r="AT371" s="231" t="s">
        <v>137</v>
      </c>
      <c r="AU371" s="231" t="s">
        <v>86</v>
      </c>
      <c r="AY371" s="17" t="s">
        <v>136</v>
      </c>
      <c r="BE371" s="232">
        <f>IF(N371="základní",J371,0)</f>
        <v>0</v>
      </c>
      <c r="BF371" s="232">
        <f>IF(N371="snížená",J371,0)</f>
        <v>0</v>
      </c>
      <c r="BG371" s="232">
        <f>IF(N371="zákl. přenesená",J371,0)</f>
        <v>0</v>
      </c>
      <c r="BH371" s="232">
        <f>IF(N371="sníž. přenesená",J371,0)</f>
        <v>0</v>
      </c>
      <c r="BI371" s="232">
        <f>IF(N371="nulová",J371,0)</f>
        <v>0</v>
      </c>
      <c r="BJ371" s="17" t="s">
        <v>84</v>
      </c>
      <c r="BK371" s="232">
        <f>ROUND(I371*H371,2)</f>
        <v>0</v>
      </c>
      <c r="BL371" s="17" t="s">
        <v>154</v>
      </c>
      <c r="BM371" s="231" t="s">
        <v>567</v>
      </c>
    </row>
    <row r="372" s="2" customFormat="1">
      <c r="A372" s="38"/>
      <c r="B372" s="39"/>
      <c r="C372" s="40"/>
      <c r="D372" s="235" t="s">
        <v>231</v>
      </c>
      <c r="E372" s="40"/>
      <c r="F372" s="265" t="s">
        <v>568</v>
      </c>
      <c r="G372" s="40"/>
      <c r="H372" s="40"/>
      <c r="I372" s="266"/>
      <c r="J372" s="40"/>
      <c r="K372" s="40"/>
      <c r="L372" s="44"/>
      <c r="M372" s="267"/>
      <c r="N372" s="268"/>
      <c r="O372" s="91"/>
      <c r="P372" s="91"/>
      <c r="Q372" s="91"/>
      <c r="R372" s="91"/>
      <c r="S372" s="91"/>
      <c r="T372" s="92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7" t="s">
        <v>231</v>
      </c>
      <c r="AU372" s="17" t="s">
        <v>86</v>
      </c>
    </row>
    <row r="373" s="12" customFormat="1">
      <c r="A373" s="12"/>
      <c r="B373" s="233"/>
      <c r="C373" s="234"/>
      <c r="D373" s="235" t="s">
        <v>143</v>
      </c>
      <c r="E373" s="236" t="s">
        <v>1</v>
      </c>
      <c r="F373" s="237" t="s">
        <v>569</v>
      </c>
      <c r="G373" s="234"/>
      <c r="H373" s="238">
        <v>21</v>
      </c>
      <c r="I373" s="239"/>
      <c r="J373" s="234"/>
      <c r="K373" s="234"/>
      <c r="L373" s="240"/>
      <c r="M373" s="241"/>
      <c r="N373" s="242"/>
      <c r="O373" s="242"/>
      <c r="P373" s="242"/>
      <c r="Q373" s="242"/>
      <c r="R373" s="242"/>
      <c r="S373" s="242"/>
      <c r="T373" s="243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T373" s="244" t="s">
        <v>143</v>
      </c>
      <c r="AU373" s="244" t="s">
        <v>86</v>
      </c>
      <c r="AV373" s="12" t="s">
        <v>86</v>
      </c>
      <c r="AW373" s="12" t="s">
        <v>33</v>
      </c>
      <c r="AX373" s="12" t="s">
        <v>84</v>
      </c>
      <c r="AY373" s="244" t="s">
        <v>136</v>
      </c>
    </row>
    <row r="374" s="2" customFormat="1" ht="21.75" customHeight="1">
      <c r="A374" s="38"/>
      <c r="B374" s="39"/>
      <c r="C374" s="220" t="s">
        <v>570</v>
      </c>
      <c r="D374" s="220" t="s">
        <v>137</v>
      </c>
      <c r="E374" s="221" t="s">
        <v>571</v>
      </c>
      <c r="F374" s="222" t="s">
        <v>572</v>
      </c>
      <c r="G374" s="223" t="s">
        <v>229</v>
      </c>
      <c r="H374" s="224">
        <v>45</v>
      </c>
      <c r="I374" s="225"/>
      <c r="J374" s="226">
        <f>ROUND(I374*H374,2)</f>
        <v>0</v>
      </c>
      <c r="K374" s="222" t="s">
        <v>1</v>
      </c>
      <c r="L374" s="44"/>
      <c r="M374" s="227" t="s">
        <v>1</v>
      </c>
      <c r="N374" s="228" t="s">
        <v>42</v>
      </c>
      <c r="O374" s="91"/>
      <c r="P374" s="229">
        <f>O374*H374</f>
        <v>0</v>
      </c>
      <c r="Q374" s="229">
        <v>0.15140000000000001</v>
      </c>
      <c r="R374" s="229">
        <f>Q374*H374</f>
        <v>6.8130000000000006</v>
      </c>
      <c r="S374" s="229">
        <v>0</v>
      </c>
      <c r="T374" s="230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31" t="s">
        <v>154</v>
      </c>
      <c r="AT374" s="231" t="s">
        <v>137</v>
      </c>
      <c r="AU374" s="231" t="s">
        <v>86</v>
      </c>
      <c r="AY374" s="17" t="s">
        <v>136</v>
      </c>
      <c r="BE374" s="232">
        <f>IF(N374="základní",J374,0)</f>
        <v>0</v>
      </c>
      <c r="BF374" s="232">
        <f>IF(N374="snížená",J374,0)</f>
        <v>0</v>
      </c>
      <c r="BG374" s="232">
        <f>IF(N374="zákl. přenesená",J374,0)</f>
        <v>0</v>
      </c>
      <c r="BH374" s="232">
        <f>IF(N374="sníž. přenesená",J374,0)</f>
        <v>0</v>
      </c>
      <c r="BI374" s="232">
        <f>IF(N374="nulová",J374,0)</f>
        <v>0</v>
      </c>
      <c r="BJ374" s="17" t="s">
        <v>84</v>
      </c>
      <c r="BK374" s="232">
        <f>ROUND(I374*H374,2)</f>
        <v>0</v>
      </c>
      <c r="BL374" s="17" t="s">
        <v>154</v>
      </c>
      <c r="BM374" s="231" t="s">
        <v>573</v>
      </c>
    </row>
    <row r="375" s="2" customFormat="1">
      <c r="A375" s="38"/>
      <c r="B375" s="39"/>
      <c r="C375" s="40"/>
      <c r="D375" s="235" t="s">
        <v>231</v>
      </c>
      <c r="E375" s="40"/>
      <c r="F375" s="265" t="s">
        <v>429</v>
      </c>
      <c r="G375" s="40"/>
      <c r="H375" s="40"/>
      <c r="I375" s="266"/>
      <c r="J375" s="40"/>
      <c r="K375" s="40"/>
      <c r="L375" s="44"/>
      <c r="M375" s="267"/>
      <c r="N375" s="268"/>
      <c r="O375" s="91"/>
      <c r="P375" s="91"/>
      <c r="Q375" s="91"/>
      <c r="R375" s="91"/>
      <c r="S375" s="91"/>
      <c r="T375" s="92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T375" s="17" t="s">
        <v>231</v>
      </c>
      <c r="AU375" s="17" t="s">
        <v>86</v>
      </c>
    </row>
    <row r="376" s="12" customFormat="1">
      <c r="A376" s="12"/>
      <c r="B376" s="233"/>
      <c r="C376" s="234"/>
      <c r="D376" s="235" t="s">
        <v>143</v>
      </c>
      <c r="E376" s="236" t="s">
        <v>1</v>
      </c>
      <c r="F376" s="237" t="s">
        <v>249</v>
      </c>
      <c r="G376" s="234"/>
      <c r="H376" s="238">
        <v>45</v>
      </c>
      <c r="I376" s="239"/>
      <c r="J376" s="234"/>
      <c r="K376" s="234"/>
      <c r="L376" s="240"/>
      <c r="M376" s="241"/>
      <c r="N376" s="242"/>
      <c r="O376" s="242"/>
      <c r="P376" s="242"/>
      <c r="Q376" s="242"/>
      <c r="R376" s="242"/>
      <c r="S376" s="242"/>
      <c r="T376" s="243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T376" s="244" t="s">
        <v>143</v>
      </c>
      <c r="AU376" s="244" t="s">
        <v>86</v>
      </c>
      <c r="AV376" s="12" t="s">
        <v>86</v>
      </c>
      <c r="AW376" s="12" t="s">
        <v>33</v>
      </c>
      <c r="AX376" s="12" t="s">
        <v>84</v>
      </c>
      <c r="AY376" s="244" t="s">
        <v>136</v>
      </c>
    </row>
    <row r="377" s="2" customFormat="1" ht="24.15" customHeight="1">
      <c r="A377" s="38"/>
      <c r="B377" s="39"/>
      <c r="C377" s="220" t="s">
        <v>574</v>
      </c>
      <c r="D377" s="220" t="s">
        <v>137</v>
      </c>
      <c r="E377" s="221" t="s">
        <v>575</v>
      </c>
      <c r="F377" s="222" t="s">
        <v>576</v>
      </c>
      <c r="G377" s="223" t="s">
        <v>229</v>
      </c>
      <c r="H377" s="224">
        <v>6</v>
      </c>
      <c r="I377" s="225"/>
      <c r="J377" s="226">
        <f>ROUND(I377*H377,2)</f>
        <v>0</v>
      </c>
      <c r="K377" s="222" t="s">
        <v>167</v>
      </c>
      <c r="L377" s="44"/>
      <c r="M377" s="227" t="s">
        <v>1</v>
      </c>
      <c r="N377" s="228" t="s">
        <v>42</v>
      </c>
      <c r="O377" s="91"/>
      <c r="P377" s="229">
        <f>O377*H377</f>
        <v>0</v>
      </c>
      <c r="Q377" s="229">
        <v>0.053719999999999997</v>
      </c>
      <c r="R377" s="229">
        <f>Q377*H377</f>
        <v>0.32232</v>
      </c>
      <c r="S377" s="229">
        <v>0</v>
      </c>
      <c r="T377" s="230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31" t="s">
        <v>154</v>
      </c>
      <c r="AT377" s="231" t="s">
        <v>137</v>
      </c>
      <c r="AU377" s="231" t="s">
        <v>86</v>
      </c>
      <c r="AY377" s="17" t="s">
        <v>136</v>
      </c>
      <c r="BE377" s="232">
        <f>IF(N377="základní",J377,0)</f>
        <v>0</v>
      </c>
      <c r="BF377" s="232">
        <f>IF(N377="snížená",J377,0)</f>
        <v>0</v>
      </c>
      <c r="BG377" s="232">
        <f>IF(N377="zákl. přenesená",J377,0)</f>
        <v>0</v>
      </c>
      <c r="BH377" s="232">
        <f>IF(N377="sníž. přenesená",J377,0)</f>
        <v>0</v>
      </c>
      <c r="BI377" s="232">
        <f>IF(N377="nulová",J377,0)</f>
        <v>0</v>
      </c>
      <c r="BJ377" s="17" t="s">
        <v>84</v>
      </c>
      <c r="BK377" s="232">
        <f>ROUND(I377*H377,2)</f>
        <v>0</v>
      </c>
      <c r="BL377" s="17" t="s">
        <v>154</v>
      </c>
      <c r="BM377" s="231" t="s">
        <v>577</v>
      </c>
    </row>
    <row r="378" s="2" customFormat="1">
      <c r="A378" s="38"/>
      <c r="B378" s="39"/>
      <c r="C378" s="40"/>
      <c r="D378" s="235" t="s">
        <v>231</v>
      </c>
      <c r="E378" s="40"/>
      <c r="F378" s="265" t="s">
        <v>429</v>
      </c>
      <c r="G378" s="40"/>
      <c r="H378" s="40"/>
      <c r="I378" s="266"/>
      <c r="J378" s="40"/>
      <c r="K378" s="40"/>
      <c r="L378" s="44"/>
      <c r="M378" s="267"/>
      <c r="N378" s="268"/>
      <c r="O378" s="91"/>
      <c r="P378" s="91"/>
      <c r="Q378" s="91"/>
      <c r="R378" s="91"/>
      <c r="S378" s="91"/>
      <c r="T378" s="92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7" t="s">
        <v>231</v>
      </c>
      <c r="AU378" s="17" t="s">
        <v>86</v>
      </c>
    </row>
    <row r="379" s="12" customFormat="1">
      <c r="A379" s="12"/>
      <c r="B379" s="233"/>
      <c r="C379" s="234"/>
      <c r="D379" s="235" t="s">
        <v>143</v>
      </c>
      <c r="E379" s="236" t="s">
        <v>1</v>
      </c>
      <c r="F379" s="237" t="s">
        <v>430</v>
      </c>
      <c r="G379" s="234"/>
      <c r="H379" s="238">
        <v>6</v>
      </c>
      <c r="I379" s="239"/>
      <c r="J379" s="234"/>
      <c r="K379" s="234"/>
      <c r="L379" s="240"/>
      <c r="M379" s="241"/>
      <c r="N379" s="242"/>
      <c r="O379" s="242"/>
      <c r="P379" s="242"/>
      <c r="Q379" s="242"/>
      <c r="R379" s="242"/>
      <c r="S379" s="242"/>
      <c r="T379" s="243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T379" s="244" t="s">
        <v>143</v>
      </c>
      <c r="AU379" s="244" t="s">
        <v>86</v>
      </c>
      <c r="AV379" s="12" t="s">
        <v>86</v>
      </c>
      <c r="AW379" s="12" t="s">
        <v>33</v>
      </c>
      <c r="AX379" s="12" t="s">
        <v>84</v>
      </c>
      <c r="AY379" s="244" t="s">
        <v>136</v>
      </c>
    </row>
    <row r="380" s="11" customFormat="1" ht="22.8" customHeight="1">
      <c r="A380" s="11"/>
      <c r="B380" s="206"/>
      <c r="C380" s="207"/>
      <c r="D380" s="208" t="s">
        <v>76</v>
      </c>
      <c r="E380" s="263" t="s">
        <v>175</v>
      </c>
      <c r="F380" s="263" t="s">
        <v>578</v>
      </c>
      <c r="G380" s="207"/>
      <c r="H380" s="207"/>
      <c r="I380" s="210"/>
      <c r="J380" s="264">
        <f>BK380</f>
        <v>0</v>
      </c>
      <c r="K380" s="207"/>
      <c r="L380" s="212"/>
      <c r="M380" s="213"/>
      <c r="N380" s="214"/>
      <c r="O380" s="214"/>
      <c r="P380" s="215">
        <f>SUM(P381:P449)</f>
        <v>0</v>
      </c>
      <c r="Q380" s="214"/>
      <c r="R380" s="215">
        <f>SUM(R381:R449)</f>
        <v>73.295580000000015</v>
      </c>
      <c r="S380" s="214"/>
      <c r="T380" s="216">
        <f>SUM(T381:T449)</f>
        <v>6.3569999999999993</v>
      </c>
      <c r="U380" s="11"/>
      <c r="V380" s="11"/>
      <c r="W380" s="11"/>
      <c r="X380" s="11"/>
      <c r="Y380" s="11"/>
      <c r="Z380" s="11"/>
      <c r="AA380" s="11"/>
      <c r="AB380" s="11"/>
      <c r="AC380" s="11"/>
      <c r="AD380" s="11"/>
      <c r="AE380" s="11"/>
      <c r="AR380" s="217" t="s">
        <v>84</v>
      </c>
      <c r="AT380" s="218" t="s">
        <v>76</v>
      </c>
      <c r="AU380" s="218" t="s">
        <v>84</v>
      </c>
      <c r="AY380" s="217" t="s">
        <v>136</v>
      </c>
      <c r="BK380" s="219">
        <f>SUM(BK381:BK449)</f>
        <v>0</v>
      </c>
    </row>
    <row r="381" s="2" customFormat="1" ht="24.15" customHeight="1">
      <c r="A381" s="38"/>
      <c r="B381" s="39"/>
      <c r="C381" s="220" t="s">
        <v>579</v>
      </c>
      <c r="D381" s="220" t="s">
        <v>137</v>
      </c>
      <c r="E381" s="221" t="s">
        <v>580</v>
      </c>
      <c r="F381" s="222" t="s">
        <v>581</v>
      </c>
      <c r="G381" s="223" t="s">
        <v>236</v>
      </c>
      <c r="H381" s="224">
        <v>8</v>
      </c>
      <c r="I381" s="225"/>
      <c r="J381" s="226">
        <f>ROUND(I381*H381,2)</f>
        <v>0</v>
      </c>
      <c r="K381" s="222" t="s">
        <v>582</v>
      </c>
      <c r="L381" s="44"/>
      <c r="M381" s="227" t="s">
        <v>1</v>
      </c>
      <c r="N381" s="228" t="s">
        <v>42</v>
      </c>
      <c r="O381" s="91"/>
      <c r="P381" s="229">
        <f>O381*H381</f>
        <v>0</v>
      </c>
      <c r="Q381" s="229">
        <v>0.0049100000000000003</v>
      </c>
      <c r="R381" s="229">
        <f>Q381*H381</f>
        <v>0.039280000000000002</v>
      </c>
      <c r="S381" s="229">
        <v>0</v>
      </c>
      <c r="T381" s="230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31" t="s">
        <v>154</v>
      </c>
      <c r="AT381" s="231" t="s">
        <v>137</v>
      </c>
      <c r="AU381" s="231" t="s">
        <v>86</v>
      </c>
      <c r="AY381" s="17" t="s">
        <v>136</v>
      </c>
      <c r="BE381" s="232">
        <f>IF(N381="základní",J381,0)</f>
        <v>0</v>
      </c>
      <c r="BF381" s="232">
        <f>IF(N381="snížená",J381,0)</f>
        <v>0</v>
      </c>
      <c r="BG381" s="232">
        <f>IF(N381="zákl. přenesená",J381,0)</f>
        <v>0</v>
      </c>
      <c r="BH381" s="232">
        <f>IF(N381="sníž. přenesená",J381,0)</f>
        <v>0</v>
      </c>
      <c r="BI381" s="232">
        <f>IF(N381="nulová",J381,0)</f>
        <v>0</v>
      </c>
      <c r="BJ381" s="17" t="s">
        <v>84</v>
      </c>
      <c r="BK381" s="232">
        <f>ROUND(I381*H381,2)</f>
        <v>0</v>
      </c>
      <c r="BL381" s="17" t="s">
        <v>154</v>
      </c>
      <c r="BM381" s="231" t="s">
        <v>583</v>
      </c>
    </row>
    <row r="382" s="2" customFormat="1" ht="24.15" customHeight="1">
      <c r="A382" s="38"/>
      <c r="B382" s="39"/>
      <c r="C382" s="220" t="s">
        <v>584</v>
      </c>
      <c r="D382" s="220" t="s">
        <v>137</v>
      </c>
      <c r="E382" s="221" t="s">
        <v>585</v>
      </c>
      <c r="F382" s="222" t="s">
        <v>586</v>
      </c>
      <c r="G382" s="223" t="s">
        <v>236</v>
      </c>
      <c r="H382" s="224">
        <v>5</v>
      </c>
      <c r="I382" s="225"/>
      <c r="J382" s="226">
        <f>ROUND(I382*H382,2)</f>
        <v>0</v>
      </c>
      <c r="K382" s="222" t="s">
        <v>582</v>
      </c>
      <c r="L382" s="44"/>
      <c r="M382" s="227" t="s">
        <v>1</v>
      </c>
      <c r="N382" s="228" t="s">
        <v>42</v>
      </c>
      <c r="O382" s="91"/>
      <c r="P382" s="229">
        <f>O382*H382</f>
        <v>0</v>
      </c>
      <c r="Q382" s="229">
        <v>0.0082500000000000004</v>
      </c>
      <c r="R382" s="229">
        <f>Q382*H382</f>
        <v>0.041250000000000002</v>
      </c>
      <c r="S382" s="229">
        <v>0</v>
      </c>
      <c r="T382" s="230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31" t="s">
        <v>154</v>
      </c>
      <c r="AT382" s="231" t="s">
        <v>137</v>
      </c>
      <c r="AU382" s="231" t="s">
        <v>86</v>
      </c>
      <c r="AY382" s="17" t="s">
        <v>136</v>
      </c>
      <c r="BE382" s="232">
        <f>IF(N382="základní",J382,0)</f>
        <v>0</v>
      </c>
      <c r="BF382" s="232">
        <f>IF(N382="snížená",J382,0)</f>
        <v>0</v>
      </c>
      <c r="BG382" s="232">
        <f>IF(N382="zákl. přenesená",J382,0)</f>
        <v>0</v>
      </c>
      <c r="BH382" s="232">
        <f>IF(N382="sníž. přenesená",J382,0)</f>
        <v>0</v>
      </c>
      <c r="BI382" s="232">
        <f>IF(N382="nulová",J382,0)</f>
        <v>0</v>
      </c>
      <c r="BJ382" s="17" t="s">
        <v>84</v>
      </c>
      <c r="BK382" s="232">
        <f>ROUND(I382*H382,2)</f>
        <v>0</v>
      </c>
      <c r="BL382" s="17" t="s">
        <v>154</v>
      </c>
      <c r="BM382" s="231" t="s">
        <v>587</v>
      </c>
    </row>
    <row r="383" s="2" customFormat="1">
      <c r="A383" s="38"/>
      <c r="B383" s="39"/>
      <c r="C383" s="40"/>
      <c r="D383" s="235" t="s">
        <v>231</v>
      </c>
      <c r="E383" s="40"/>
      <c r="F383" s="265" t="s">
        <v>588</v>
      </c>
      <c r="G383" s="40"/>
      <c r="H383" s="40"/>
      <c r="I383" s="266"/>
      <c r="J383" s="40"/>
      <c r="K383" s="40"/>
      <c r="L383" s="44"/>
      <c r="M383" s="267"/>
      <c r="N383" s="268"/>
      <c r="O383" s="91"/>
      <c r="P383" s="91"/>
      <c r="Q383" s="91"/>
      <c r="R383" s="91"/>
      <c r="S383" s="91"/>
      <c r="T383" s="92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T383" s="17" t="s">
        <v>231</v>
      </c>
      <c r="AU383" s="17" t="s">
        <v>86</v>
      </c>
    </row>
    <row r="384" s="12" customFormat="1">
      <c r="A384" s="12"/>
      <c r="B384" s="233"/>
      <c r="C384" s="234"/>
      <c r="D384" s="235" t="s">
        <v>143</v>
      </c>
      <c r="E384" s="236" t="s">
        <v>1</v>
      </c>
      <c r="F384" s="237" t="s">
        <v>589</v>
      </c>
      <c r="G384" s="234"/>
      <c r="H384" s="238">
        <v>2</v>
      </c>
      <c r="I384" s="239"/>
      <c r="J384" s="234"/>
      <c r="K384" s="234"/>
      <c r="L384" s="240"/>
      <c r="M384" s="241"/>
      <c r="N384" s="242"/>
      <c r="O384" s="242"/>
      <c r="P384" s="242"/>
      <c r="Q384" s="242"/>
      <c r="R384" s="242"/>
      <c r="S384" s="242"/>
      <c r="T384" s="243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T384" s="244" t="s">
        <v>143</v>
      </c>
      <c r="AU384" s="244" t="s">
        <v>86</v>
      </c>
      <c r="AV384" s="12" t="s">
        <v>86</v>
      </c>
      <c r="AW384" s="12" t="s">
        <v>33</v>
      </c>
      <c r="AX384" s="12" t="s">
        <v>77</v>
      </c>
      <c r="AY384" s="244" t="s">
        <v>136</v>
      </c>
    </row>
    <row r="385" s="12" customFormat="1">
      <c r="A385" s="12"/>
      <c r="B385" s="233"/>
      <c r="C385" s="234"/>
      <c r="D385" s="235" t="s">
        <v>143</v>
      </c>
      <c r="E385" s="236" t="s">
        <v>1</v>
      </c>
      <c r="F385" s="237" t="s">
        <v>590</v>
      </c>
      <c r="G385" s="234"/>
      <c r="H385" s="238">
        <v>2</v>
      </c>
      <c r="I385" s="239"/>
      <c r="J385" s="234"/>
      <c r="K385" s="234"/>
      <c r="L385" s="240"/>
      <c r="M385" s="241"/>
      <c r="N385" s="242"/>
      <c r="O385" s="242"/>
      <c r="P385" s="242"/>
      <c r="Q385" s="242"/>
      <c r="R385" s="242"/>
      <c r="S385" s="242"/>
      <c r="T385" s="243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T385" s="244" t="s">
        <v>143</v>
      </c>
      <c r="AU385" s="244" t="s">
        <v>86</v>
      </c>
      <c r="AV385" s="12" t="s">
        <v>86</v>
      </c>
      <c r="AW385" s="12" t="s">
        <v>33</v>
      </c>
      <c r="AX385" s="12" t="s">
        <v>77</v>
      </c>
      <c r="AY385" s="244" t="s">
        <v>136</v>
      </c>
    </row>
    <row r="386" s="12" customFormat="1">
      <c r="A386" s="12"/>
      <c r="B386" s="233"/>
      <c r="C386" s="234"/>
      <c r="D386" s="235" t="s">
        <v>143</v>
      </c>
      <c r="E386" s="236" t="s">
        <v>1</v>
      </c>
      <c r="F386" s="237" t="s">
        <v>591</v>
      </c>
      <c r="G386" s="234"/>
      <c r="H386" s="238">
        <v>1</v>
      </c>
      <c r="I386" s="239"/>
      <c r="J386" s="234"/>
      <c r="K386" s="234"/>
      <c r="L386" s="240"/>
      <c r="M386" s="241"/>
      <c r="N386" s="242"/>
      <c r="O386" s="242"/>
      <c r="P386" s="242"/>
      <c r="Q386" s="242"/>
      <c r="R386" s="242"/>
      <c r="S386" s="242"/>
      <c r="T386" s="243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T386" s="244" t="s">
        <v>143</v>
      </c>
      <c r="AU386" s="244" t="s">
        <v>86</v>
      </c>
      <c r="AV386" s="12" t="s">
        <v>86</v>
      </c>
      <c r="AW386" s="12" t="s">
        <v>33</v>
      </c>
      <c r="AX386" s="12" t="s">
        <v>77</v>
      </c>
      <c r="AY386" s="244" t="s">
        <v>136</v>
      </c>
    </row>
    <row r="387" s="15" customFormat="1">
      <c r="A387" s="15"/>
      <c r="B387" s="269"/>
      <c r="C387" s="270"/>
      <c r="D387" s="235" t="s">
        <v>143</v>
      </c>
      <c r="E387" s="271" t="s">
        <v>1</v>
      </c>
      <c r="F387" s="272" t="s">
        <v>240</v>
      </c>
      <c r="G387" s="270"/>
      <c r="H387" s="273">
        <v>5</v>
      </c>
      <c r="I387" s="274"/>
      <c r="J387" s="270"/>
      <c r="K387" s="270"/>
      <c r="L387" s="275"/>
      <c r="M387" s="276"/>
      <c r="N387" s="277"/>
      <c r="O387" s="277"/>
      <c r="P387" s="277"/>
      <c r="Q387" s="277"/>
      <c r="R387" s="277"/>
      <c r="S387" s="277"/>
      <c r="T387" s="278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79" t="s">
        <v>143</v>
      </c>
      <c r="AU387" s="279" t="s">
        <v>86</v>
      </c>
      <c r="AV387" s="15" t="s">
        <v>154</v>
      </c>
      <c r="AW387" s="15" t="s">
        <v>33</v>
      </c>
      <c r="AX387" s="15" t="s">
        <v>84</v>
      </c>
      <c r="AY387" s="279" t="s">
        <v>136</v>
      </c>
    </row>
    <row r="388" s="2" customFormat="1" ht="24.15" customHeight="1">
      <c r="A388" s="38"/>
      <c r="B388" s="39"/>
      <c r="C388" s="220" t="s">
        <v>592</v>
      </c>
      <c r="D388" s="220" t="s">
        <v>137</v>
      </c>
      <c r="E388" s="221" t="s">
        <v>593</v>
      </c>
      <c r="F388" s="222" t="s">
        <v>594</v>
      </c>
      <c r="G388" s="223" t="s">
        <v>236</v>
      </c>
      <c r="H388" s="224">
        <v>34</v>
      </c>
      <c r="I388" s="225"/>
      <c r="J388" s="226">
        <f>ROUND(I388*H388,2)</f>
        <v>0</v>
      </c>
      <c r="K388" s="222" t="s">
        <v>582</v>
      </c>
      <c r="L388" s="44"/>
      <c r="M388" s="227" t="s">
        <v>1</v>
      </c>
      <c r="N388" s="228" t="s">
        <v>42</v>
      </c>
      <c r="O388" s="91"/>
      <c r="P388" s="229">
        <f>O388*H388</f>
        <v>0</v>
      </c>
      <c r="Q388" s="229">
        <v>0.018100000000000002</v>
      </c>
      <c r="R388" s="229">
        <f>Q388*H388</f>
        <v>0.61540000000000006</v>
      </c>
      <c r="S388" s="229">
        <v>0</v>
      </c>
      <c r="T388" s="230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31" t="s">
        <v>154</v>
      </c>
      <c r="AT388" s="231" t="s">
        <v>137</v>
      </c>
      <c r="AU388" s="231" t="s">
        <v>86</v>
      </c>
      <c r="AY388" s="17" t="s">
        <v>136</v>
      </c>
      <c r="BE388" s="232">
        <f>IF(N388="základní",J388,0)</f>
        <v>0</v>
      </c>
      <c r="BF388" s="232">
        <f>IF(N388="snížená",J388,0)</f>
        <v>0</v>
      </c>
      <c r="BG388" s="232">
        <f>IF(N388="zákl. přenesená",J388,0)</f>
        <v>0</v>
      </c>
      <c r="BH388" s="232">
        <f>IF(N388="sníž. přenesená",J388,0)</f>
        <v>0</v>
      </c>
      <c r="BI388" s="232">
        <f>IF(N388="nulová",J388,0)</f>
        <v>0</v>
      </c>
      <c r="BJ388" s="17" t="s">
        <v>84</v>
      </c>
      <c r="BK388" s="232">
        <f>ROUND(I388*H388,2)</f>
        <v>0</v>
      </c>
      <c r="BL388" s="17" t="s">
        <v>154</v>
      </c>
      <c r="BM388" s="231" t="s">
        <v>595</v>
      </c>
    </row>
    <row r="389" s="2" customFormat="1" ht="33" customHeight="1">
      <c r="A389" s="38"/>
      <c r="B389" s="39"/>
      <c r="C389" s="220" t="s">
        <v>596</v>
      </c>
      <c r="D389" s="220" t="s">
        <v>137</v>
      </c>
      <c r="E389" s="221" t="s">
        <v>597</v>
      </c>
      <c r="F389" s="222" t="s">
        <v>598</v>
      </c>
      <c r="G389" s="223" t="s">
        <v>184</v>
      </c>
      <c r="H389" s="224">
        <v>16</v>
      </c>
      <c r="I389" s="225"/>
      <c r="J389" s="226">
        <f>ROUND(I389*H389,2)</f>
        <v>0</v>
      </c>
      <c r="K389" s="222" t="s">
        <v>167</v>
      </c>
      <c r="L389" s="44"/>
      <c r="M389" s="227" t="s">
        <v>1</v>
      </c>
      <c r="N389" s="228" t="s">
        <v>42</v>
      </c>
      <c r="O389" s="91"/>
      <c r="P389" s="229">
        <f>O389*H389</f>
        <v>0</v>
      </c>
      <c r="Q389" s="229">
        <v>0</v>
      </c>
      <c r="R389" s="229">
        <f>Q389*H389</f>
        <v>0</v>
      </c>
      <c r="S389" s="229">
        <v>0</v>
      </c>
      <c r="T389" s="230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31" t="s">
        <v>154</v>
      </c>
      <c r="AT389" s="231" t="s">
        <v>137</v>
      </c>
      <c r="AU389" s="231" t="s">
        <v>86</v>
      </c>
      <c r="AY389" s="17" t="s">
        <v>136</v>
      </c>
      <c r="BE389" s="232">
        <f>IF(N389="základní",J389,0)</f>
        <v>0</v>
      </c>
      <c r="BF389" s="232">
        <f>IF(N389="snížená",J389,0)</f>
        <v>0</v>
      </c>
      <c r="BG389" s="232">
        <f>IF(N389="zákl. přenesená",J389,0)</f>
        <v>0</v>
      </c>
      <c r="BH389" s="232">
        <f>IF(N389="sníž. přenesená",J389,0)</f>
        <v>0</v>
      </c>
      <c r="BI389" s="232">
        <f>IF(N389="nulová",J389,0)</f>
        <v>0</v>
      </c>
      <c r="BJ389" s="17" t="s">
        <v>84</v>
      </c>
      <c r="BK389" s="232">
        <f>ROUND(I389*H389,2)</f>
        <v>0</v>
      </c>
      <c r="BL389" s="17" t="s">
        <v>154</v>
      </c>
      <c r="BM389" s="231" t="s">
        <v>599</v>
      </c>
    </row>
    <row r="390" s="2" customFormat="1">
      <c r="A390" s="38"/>
      <c r="B390" s="39"/>
      <c r="C390" s="40"/>
      <c r="D390" s="235" t="s">
        <v>231</v>
      </c>
      <c r="E390" s="40"/>
      <c r="F390" s="265" t="s">
        <v>588</v>
      </c>
      <c r="G390" s="40"/>
      <c r="H390" s="40"/>
      <c r="I390" s="266"/>
      <c r="J390" s="40"/>
      <c r="K390" s="40"/>
      <c r="L390" s="44"/>
      <c r="M390" s="267"/>
      <c r="N390" s="268"/>
      <c r="O390" s="91"/>
      <c r="P390" s="91"/>
      <c r="Q390" s="91"/>
      <c r="R390" s="91"/>
      <c r="S390" s="91"/>
      <c r="T390" s="92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T390" s="17" t="s">
        <v>231</v>
      </c>
      <c r="AU390" s="17" t="s">
        <v>86</v>
      </c>
    </row>
    <row r="391" s="12" customFormat="1">
      <c r="A391" s="12"/>
      <c r="B391" s="233"/>
      <c r="C391" s="234"/>
      <c r="D391" s="235" t="s">
        <v>143</v>
      </c>
      <c r="E391" s="236" t="s">
        <v>1</v>
      </c>
      <c r="F391" s="237" t="s">
        <v>600</v>
      </c>
      <c r="G391" s="234"/>
      <c r="H391" s="238">
        <v>6</v>
      </c>
      <c r="I391" s="239"/>
      <c r="J391" s="234"/>
      <c r="K391" s="234"/>
      <c r="L391" s="240"/>
      <c r="M391" s="241"/>
      <c r="N391" s="242"/>
      <c r="O391" s="242"/>
      <c r="P391" s="242"/>
      <c r="Q391" s="242"/>
      <c r="R391" s="242"/>
      <c r="S391" s="242"/>
      <c r="T391" s="243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T391" s="244" t="s">
        <v>143</v>
      </c>
      <c r="AU391" s="244" t="s">
        <v>86</v>
      </c>
      <c r="AV391" s="12" t="s">
        <v>86</v>
      </c>
      <c r="AW391" s="12" t="s">
        <v>33</v>
      </c>
      <c r="AX391" s="12" t="s">
        <v>77</v>
      </c>
      <c r="AY391" s="244" t="s">
        <v>136</v>
      </c>
    </row>
    <row r="392" s="12" customFormat="1">
      <c r="A392" s="12"/>
      <c r="B392" s="233"/>
      <c r="C392" s="234"/>
      <c r="D392" s="235" t="s">
        <v>143</v>
      </c>
      <c r="E392" s="236" t="s">
        <v>1</v>
      </c>
      <c r="F392" s="237" t="s">
        <v>601</v>
      </c>
      <c r="G392" s="234"/>
      <c r="H392" s="238">
        <v>10</v>
      </c>
      <c r="I392" s="239"/>
      <c r="J392" s="234"/>
      <c r="K392" s="234"/>
      <c r="L392" s="240"/>
      <c r="M392" s="241"/>
      <c r="N392" s="242"/>
      <c r="O392" s="242"/>
      <c r="P392" s="242"/>
      <c r="Q392" s="242"/>
      <c r="R392" s="242"/>
      <c r="S392" s="242"/>
      <c r="T392" s="243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T392" s="244" t="s">
        <v>143</v>
      </c>
      <c r="AU392" s="244" t="s">
        <v>86</v>
      </c>
      <c r="AV392" s="12" t="s">
        <v>86</v>
      </c>
      <c r="AW392" s="12" t="s">
        <v>33</v>
      </c>
      <c r="AX392" s="12" t="s">
        <v>77</v>
      </c>
      <c r="AY392" s="244" t="s">
        <v>136</v>
      </c>
    </row>
    <row r="393" s="15" customFormat="1">
      <c r="A393" s="15"/>
      <c r="B393" s="269"/>
      <c r="C393" s="270"/>
      <c r="D393" s="235" t="s">
        <v>143</v>
      </c>
      <c r="E393" s="271" t="s">
        <v>1</v>
      </c>
      <c r="F393" s="272" t="s">
        <v>240</v>
      </c>
      <c r="G393" s="270"/>
      <c r="H393" s="273">
        <v>16</v>
      </c>
      <c r="I393" s="274"/>
      <c r="J393" s="270"/>
      <c r="K393" s="270"/>
      <c r="L393" s="275"/>
      <c r="M393" s="276"/>
      <c r="N393" s="277"/>
      <c r="O393" s="277"/>
      <c r="P393" s="277"/>
      <c r="Q393" s="277"/>
      <c r="R393" s="277"/>
      <c r="S393" s="277"/>
      <c r="T393" s="278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79" t="s">
        <v>143</v>
      </c>
      <c r="AU393" s="279" t="s">
        <v>86</v>
      </c>
      <c r="AV393" s="15" t="s">
        <v>154</v>
      </c>
      <c r="AW393" s="15" t="s">
        <v>33</v>
      </c>
      <c r="AX393" s="15" t="s">
        <v>84</v>
      </c>
      <c r="AY393" s="279" t="s">
        <v>136</v>
      </c>
    </row>
    <row r="394" s="2" customFormat="1" ht="16.5" customHeight="1">
      <c r="A394" s="38"/>
      <c r="B394" s="39"/>
      <c r="C394" s="280" t="s">
        <v>602</v>
      </c>
      <c r="D394" s="280" t="s">
        <v>354</v>
      </c>
      <c r="E394" s="281" t="s">
        <v>603</v>
      </c>
      <c r="F394" s="282" t="s">
        <v>604</v>
      </c>
      <c r="G394" s="283" t="s">
        <v>184</v>
      </c>
      <c r="H394" s="284">
        <v>16</v>
      </c>
      <c r="I394" s="285"/>
      <c r="J394" s="286">
        <f>ROUND(I394*H394,2)</f>
        <v>0</v>
      </c>
      <c r="K394" s="282" t="s">
        <v>167</v>
      </c>
      <c r="L394" s="287"/>
      <c r="M394" s="288" t="s">
        <v>1</v>
      </c>
      <c r="N394" s="289" t="s">
        <v>42</v>
      </c>
      <c r="O394" s="91"/>
      <c r="P394" s="229">
        <f>O394*H394</f>
        <v>0</v>
      </c>
      <c r="Q394" s="229">
        <v>0.0014</v>
      </c>
      <c r="R394" s="229">
        <f>Q394*H394</f>
        <v>0.0224</v>
      </c>
      <c r="S394" s="229">
        <v>0</v>
      </c>
      <c r="T394" s="230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31" t="s">
        <v>175</v>
      </c>
      <c r="AT394" s="231" t="s">
        <v>354</v>
      </c>
      <c r="AU394" s="231" t="s">
        <v>86</v>
      </c>
      <c r="AY394" s="17" t="s">
        <v>136</v>
      </c>
      <c r="BE394" s="232">
        <f>IF(N394="základní",J394,0)</f>
        <v>0</v>
      </c>
      <c r="BF394" s="232">
        <f>IF(N394="snížená",J394,0)</f>
        <v>0</v>
      </c>
      <c r="BG394" s="232">
        <f>IF(N394="zákl. přenesená",J394,0)</f>
        <v>0</v>
      </c>
      <c r="BH394" s="232">
        <f>IF(N394="sníž. přenesená",J394,0)</f>
        <v>0</v>
      </c>
      <c r="BI394" s="232">
        <f>IF(N394="nulová",J394,0)</f>
        <v>0</v>
      </c>
      <c r="BJ394" s="17" t="s">
        <v>84</v>
      </c>
      <c r="BK394" s="232">
        <f>ROUND(I394*H394,2)</f>
        <v>0</v>
      </c>
      <c r="BL394" s="17" t="s">
        <v>154</v>
      </c>
      <c r="BM394" s="231" t="s">
        <v>605</v>
      </c>
    </row>
    <row r="395" s="2" customFormat="1" ht="16.5" customHeight="1">
      <c r="A395" s="38"/>
      <c r="B395" s="39"/>
      <c r="C395" s="220" t="s">
        <v>606</v>
      </c>
      <c r="D395" s="220" t="s">
        <v>137</v>
      </c>
      <c r="E395" s="221" t="s">
        <v>607</v>
      </c>
      <c r="F395" s="222" t="s">
        <v>608</v>
      </c>
      <c r="G395" s="223" t="s">
        <v>184</v>
      </c>
      <c r="H395" s="224">
        <v>10</v>
      </c>
      <c r="I395" s="225"/>
      <c r="J395" s="226">
        <f>ROUND(I395*H395,2)</f>
        <v>0</v>
      </c>
      <c r="K395" s="222" t="s">
        <v>1</v>
      </c>
      <c r="L395" s="44"/>
      <c r="M395" s="227" t="s">
        <v>1</v>
      </c>
      <c r="N395" s="228" t="s">
        <v>42</v>
      </c>
      <c r="O395" s="91"/>
      <c r="P395" s="229">
        <f>O395*H395</f>
        <v>0</v>
      </c>
      <c r="Q395" s="229">
        <v>0</v>
      </c>
      <c r="R395" s="229">
        <f>Q395*H395</f>
        <v>0</v>
      </c>
      <c r="S395" s="229">
        <v>0.48899999999999999</v>
      </c>
      <c r="T395" s="230">
        <f>S395*H395</f>
        <v>4.8899999999999997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31" t="s">
        <v>154</v>
      </c>
      <c r="AT395" s="231" t="s">
        <v>137</v>
      </c>
      <c r="AU395" s="231" t="s">
        <v>86</v>
      </c>
      <c r="AY395" s="17" t="s">
        <v>136</v>
      </c>
      <c r="BE395" s="232">
        <f>IF(N395="základní",J395,0)</f>
        <v>0</v>
      </c>
      <c r="BF395" s="232">
        <f>IF(N395="snížená",J395,0)</f>
        <v>0</v>
      </c>
      <c r="BG395" s="232">
        <f>IF(N395="zákl. přenesená",J395,0)</f>
        <v>0</v>
      </c>
      <c r="BH395" s="232">
        <f>IF(N395="sníž. přenesená",J395,0)</f>
        <v>0</v>
      </c>
      <c r="BI395" s="232">
        <f>IF(N395="nulová",J395,0)</f>
        <v>0</v>
      </c>
      <c r="BJ395" s="17" t="s">
        <v>84</v>
      </c>
      <c r="BK395" s="232">
        <f>ROUND(I395*H395,2)</f>
        <v>0</v>
      </c>
      <c r="BL395" s="17" t="s">
        <v>154</v>
      </c>
      <c r="BM395" s="231" t="s">
        <v>609</v>
      </c>
    </row>
    <row r="396" s="2" customFormat="1">
      <c r="A396" s="38"/>
      <c r="B396" s="39"/>
      <c r="C396" s="40"/>
      <c r="D396" s="235" t="s">
        <v>231</v>
      </c>
      <c r="E396" s="40"/>
      <c r="F396" s="265" t="s">
        <v>610</v>
      </c>
      <c r="G396" s="40"/>
      <c r="H396" s="40"/>
      <c r="I396" s="266"/>
      <c r="J396" s="40"/>
      <c r="K396" s="40"/>
      <c r="L396" s="44"/>
      <c r="M396" s="267"/>
      <c r="N396" s="268"/>
      <c r="O396" s="91"/>
      <c r="P396" s="91"/>
      <c r="Q396" s="91"/>
      <c r="R396" s="91"/>
      <c r="S396" s="91"/>
      <c r="T396" s="92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T396" s="17" t="s">
        <v>231</v>
      </c>
      <c r="AU396" s="17" t="s">
        <v>86</v>
      </c>
    </row>
    <row r="397" s="12" customFormat="1">
      <c r="A397" s="12"/>
      <c r="B397" s="233"/>
      <c r="C397" s="234"/>
      <c r="D397" s="235" t="s">
        <v>143</v>
      </c>
      <c r="E397" s="236" t="s">
        <v>1</v>
      </c>
      <c r="F397" s="237" t="s">
        <v>611</v>
      </c>
      <c r="G397" s="234"/>
      <c r="H397" s="238">
        <v>10</v>
      </c>
      <c r="I397" s="239"/>
      <c r="J397" s="234"/>
      <c r="K397" s="234"/>
      <c r="L397" s="240"/>
      <c r="M397" s="241"/>
      <c r="N397" s="242"/>
      <c r="O397" s="242"/>
      <c r="P397" s="242"/>
      <c r="Q397" s="242"/>
      <c r="R397" s="242"/>
      <c r="S397" s="242"/>
      <c r="T397" s="243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T397" s="244" t="s">
        <v>143</v>
      </c>
      <c r="AU397" s="244" t="s">
        <v>86</v>
      </c>
      <c r="AV397" s="12" t="s">
        <v>86</v>
      </c>
      <c r="AW397" s="12" t="s">
        <v>33</v>
      </c>
      <c r="AX397" s="12" t="s">
        <v>84</v>
      </c>
      <c r="AY397" s="244" t="s">
        <v>136</v>
      </c>
    </row>
    <row r="398" s="2" customFormat="1" ht="16.5" customHeight="1">
      <c r="A398" s="38"/>
      <c r="B398" s="39"/>
      <c r="C398" s="220" t="s">
        <v>612</v>
      </c>
      <c r="D398" s="220" t="s">
        <v>137</v>
      </c>
      <c r="E398" s="221" t="s">
        <v>613</v>
      </c>
      <c r="F398" s="222" t="s">
        <v>614</v>
      </c>
      <c r="G398" s="223" t="s">
        <v>184</v>
      </c>
      <c r="H398" s="224">
        <v>3</v>
      </c>
      <c r="I398" s="225"/>
      <c r="J398" s="226">
        <f>ROUND(I398*H398,2)</f>
        <v>0</v>
      </c>
      <c r="K398" s="222" t="s">
        <v>1</v>
      </c>
      <c r="L398" s="44"/>
      <c r="M398" s="227" t="s">
        <v>1</v>
      </c>
      <c r="N398" s="228" t="s">
        <v>42</v>
      </c>
      <c r="O398" s="91"/>
      <c r="P398" s="229">
        <f>O398*H398</f>
        <v>0</v>
      </c>
      <c r="Q398" s="229">
        <v>0</v>
      </c>
      <c r="R398" s="229">
        <f>Q398*H398</f>
        <v>0</v>
      </c>
      <c r="S398" s="229">
        <v>0.48899999999999999</v>
      </c>
      <c r="T398" s="230">
        <f>S398*H398</f>
        <v>1.4670000000000001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31" t="s">
        <v>154</v>
      </c>
      <c r="AT398" s="231" t="s">
        <v>137</v>
      </c>
      <c r="AU398" s="231" t="s">
        <v>86</v>
      </c>
      <c r="AY398" s="17" t="s">
        <v>136</v>
      </c>
      <c r="BE398" s="232">
        <f>IF(N398="základní",J398,0)</f>
        <v>0</v>
      </c>
      <c r="BF398" s="232">
        <f>IF(N398="snížená",J398,0)</f>
        <v>0</v>
      </c>
      <c r="BG398" s="232">
        <f>IF(N398="zákl. přenesená",J398,0)</f>
        <v>0</v>
      </c>
      <c r="BH398" s="232">
        <f>IF(N398="sníž. přenesená",J398,0)</f>
        <v>0</v>
      </c>
      <c r="BI398" s="232">
        <f>IF(N398="nulová",J398,0)</f>
        <v>0</v>
      </c>
      <c r="BJ398" s="17" t="s">
        <v>84</v>
      </c>
      <c r="BK398" s="232">
        <f>ROUND(I398*H398,2)</f>
        <v>0</v>
      </c>
      <c r="BL398" s="17" t="s">
        <v>154</v>
      </c>
      <c r="BM398" s="231" t="s">
        <v>615</v>
      </c>
    </row>
    <row r="399" s="2" customFormat="1">
      <c r="A399" s="38"/>
      <c r="B399" s="39"/>
      <c r="C399" s="40"/>
      <c r="D399" s="235" t="s">
        <v>231</v>
      </c>
      <c r="E399" s="40"/>
      <c r="F399" s="265" t="s">
        <v>610</v>
      </c>
      <c r="G399" s="40"/>
      <c r="H399" s="40"/>
      <c r="I399" s="266"/>
      <c r="J399" s="40"/>
      <c r="K399" s="40"/>
      <c r="L399" s="44"/>
      <c r="M399" s="267"/>
      <c r="N399" s="268"/>
      <c r="O399" s="91"/>
      <c r="P399" s="91"/>
      <c r="Q399" s="91"/>
      <c r="R399" s="91"/>
      <c r="S399" s="91"/>
      <c r="T399" s="92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T399" s="17" t="s">
        <v>231</v>
      </c>
      <c r="AU399" s="17" t="s">
        <v>86</v>
      </c>
    </row>
    <row r="400" s="13" customFormat="1">
      <c r="A400" s="13"/>
      <c r="B400" s="245"/>
      <c r="C400" s="246"/>
      <c r="D400" s="235" t="s">
        <v>143</v>
      </c>
      <c r="E400" s="247" t="s">
        <v>1</v>
      </c>
      <c r="F400" s="248" t="s">
        <v>616</v>
      </c>
      <c r="G400" s="246"/>
      <c r="H400" s="247" t="s">
        <v>1</v>
      </c>
      <c r="I400" s="249"/>
      <c r="J400" s="246"/>
      <c r="K400" s="246"/>
      <c r="L400" s="250"/>
      <c r="M400" s="251"/>
      <c r="N400" s="252"/>
      <c r="O400" s="252"/>
      <c r="P400" s="252"/>
      <c r="Q400" s="252"/>
      <c r="R400" s="252"/>
      <c r="S400" s="252"/>
      <c r="T400" s="25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54" t="s">
        <v>143</v>
      </c>
      <c r="AU400" s="254" t="s">
        <v>86</v>
      </c>
      <c r="AV400" s="13" t="s">
        <v>84</v>
      </c>
      <c r="AW400" s="13" t="s">
        <v>33</v>
      </c>
      <c r="AX400" s="13" t="s">
        <v>77</v>
      </c>
      <c r="AY400" s="254" t="s">
        <v>136</v>
      </c>
    </row>
    <row r="401" s="12" customFormat="1">
      <c r="A401" s="12"/>
      <c r="B401" s="233"/>
      <c r="C401" s="234"/>
      <c r="D401" s="235" t="s">
        <v>143</v>
      </c>
      <c r="E401" s="236" t="s">
        <v>1</v>
      </c>
      <c r="F401" s="237" t="s">
        <v>617</v>
      </c>
      <c r="G401" s="234"/>
      <c r="H401" s="238">
        <v>3</v>
      </c>
      <c r="I401" s="239"/>
      <c r="J401" s="234"/>
      <c r="K401" s="234"/>
      <c r="L401" s="240"/>
      <c r="M401" s="241"/>
      <c r="N401" s="242"/>
      <c r="O401" s="242"/>
      <c r="P401" s="242"/>
      <c r="Q401" s="242"/>
      <c r="R401" s="242"/>
      <c r="S401" s="242"/>
      <c r="T401" s="243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T401" s="244" t="s">
        <v>143</v>
      </c>
      <c r="AU401" s="244" t="s">
        <v>86</v>
      </c>
      <c r="AV401" s="12" t="s">
        <v>86</v>
      </c>
      <c r="AW401" s="12" t="s">
        <v>33</v>
      </c>
      <c r="AX401" s="12" t="s">
        <v>84</v>
      </c>
      <c r="AY401" s="244" t="s">
        <v>136</v>
      </c>
    </row>
    <row r="402" s="2" customFormat="1" ht="24.15" customHeight="1">
      <c r="A402" s="38"/>
      <c r="B402" s="39"/>
      <c r="C402" s="220" t="s">
        <v>618</v>
      </c>
      <c r="D402" s="220" t="s">
        <v>137</v>
      </c>
      <c r="E402" s="221" t="s">
        <v>619</v>
      </c>
      <c r="F402" s="222" t="s">
        <v>620</v>
      </c>
      <c r="G402" s="223" t="s">
        <v>184</v>
      </c>
      <c r="H402" s="224">
        <v>3</v>
      </c>
      <c r="I402" s="225"/>
      <c r="J402" s="226">
        <f>ROUND(I402*H402,2)</f>
        <v>0</v>
      </c>
      <c r="K402" s="222" t="s">
        <v>167</v>
      </c>
      <c r="L402" s="44"/>
      <c r="M402" s="227" t="s">
        <v>1</v>
      </c>
      <c r="N402" s="228" t="s">
        <v>42</v>
      </c>
      <c r="O402" s="91"/>
      <c r="P402" s="229">
        <f>O402*H402</f>
        <v>0</v>
      </c>
      <c r="Q402" s="229">
        <v>0.41948000000000002</v>
      </c>
      <c r="R402" s="229">
        <f>Q402*H402</f>
        <v>1.25844</v>
      </c>
      <c r="S402" s="229">
        <v>0</v>
      </c>
      <c r="T402" s="230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31" t="s">
        <v>154</v>
      </c>
      <c r="AT402" s="231" t="s">
        <v>137</v>
      </c>
      <c r="AU402" s="231" t="s">
        <v>86</v>
      </c>
      <c r="AY402" s="17" t="s">
        <v>136</v>
      </c>
      <c r="BE402" s="232">
        <f>IF(N402="základní",J402,0)</f>
        <v>0</v>
      </c>
      <c r="BF402" s="232">
        <f>IF(N402="snížená",J402,0)</f>
        <v>0</v>
      </c>
      <c r="BG402" s="232">
        <f>IF(N402="zákl. přenesená",J402,0)</f>
        <v>0</v>
      </c>
      <c r="BH402" s="232">
        <f>IF(N402="sníž. přenesená",J402,0)</f>
        <v>0</v>
      </c>
      <c r="BI402" s="232">
        <f>IF(N402="nulová",J402,0)</f>
        <v>0</v>
      </c>
      <c r="BJ402" s="17" t="s">
        <v>84</v>
      </c>
      <c r="BK402" s="232">
        <f>ROUND(I402*H402,2)</f>
        <v>0</v>
      </c>
      <c r="BL402" s="17" t="s">
        <v>154</v>
      </c>
      <c r="BM402" s="231" t="s">
        <v>621</v>
      </c>
    </row>
    <row r="403" s="2" customFormat="1" ht="21.75" customHeight="1">
      <c r="A403" s="38"/>
      <c r="B403" s="39"/>
      <c r="C403" s="280" t="s">
        <v>622</v>
      </c>
      <c r="D403" s="280" t="s">
        <v>354</v>
      </c>
      <c r="E403" s="281" t="s">
        <v>623</v>
      </c>
      <c r="F403" s="282" t="s">
        <v>624</v>
      </c>
      <c r="G403" s="283" t="s">
        <v>184</v>
      </c>
      <c r="H403" s="284">
        <v>3</v>
      </c>
      <c r="I403" s="285"/>
      <c r="J403" s="286">
        <f>ROUND(I403*H403,2)</f>
        <v>0</v>
      </c>
      <c r="K403" s="282" t="s">
        <v>167</v>
      </c>
      <c r="L403" s="287"/>
      <c r="M403" s="288" t="s">
        <v>1</v>
      </c>
      <c r="N403" s="289" t="s">
        <v>42</v>
      </c>
      <c r="O403" s="91"/>
      <c r="P403" s="229">
        <f>O403*H403</f>
        <v>0</v>
      </c>
      <c r="Q403" s="229">
        <v>2.1000000000000001</v>
      </c>
      <c r="R403" s="229">
        <f>Q403*H403</f>
        <v>6.3000000000000007</v>
      </c>
      <c r="S403" s="229">
        <v>0</v>
      </c>
      <c r="T403" s="230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31" t="s">
        <v>175</v>
      </c>
      <c r="AT403" s="231" t="s">
        <v>354</v>
      </c>
      <c r="AU403" s="231" t="s">
        <v>86</v>
      </c>
      <c r="AY403" s="17" t="s">
        <v>136</v>
      </c>
      <c r="BE403" s="232">
        <f>IF(N403="základní",J403,0)</f>
        <v>0</v>
      </c>
      <c r="BF403" s="232">
        <f>IF(N403="snížená",J403,0)</f>
        <v>0</v>
      </c>
      <c r="BG403" s="232">
        <f>IF(N403="zákl. přenesená",J403,0)</f>
        <v>0</v>
      </c>
      <c r="BH403" s="232">
        <f>IF(N403="sníž. přenesená",J403,0)</f>
        <v>0</v>
      </c>
      <c r="BI403" s="232">
        <f>IF(N403="nulová",J403,0)</f>
        <v>0</v>
      </c>
      <c r="BJ403" s="17" t="s">
        <v>84</v>
      </c>
      <c r="BK403" s="232">
        <f>ROUND(I403*H403,2)</f>
        <v>0</v>
      </c>
      <c r="BL403" s="17" t="s">
        <v>154</v>
      </c>
      <c r="BM403" s="231" t="s">
        <v>625</v>
      </c>
    </row>
    <row r="404" s="2" customFormat="1" ht="24.15" customHeight="1">
      <c r="A404" s="38"/>
      <c r="B404" s="39"/>
      <c r="C404" s="220" t="s">
        <v>626</v>
      </c>
      <c r="D404" s="220" t="s">
        <v>137</v>
      </c>
      <c r="E404" s="221" t="s">
        <v>627</v>
      </c>
      <c r="F404" s="222" t="s">
        <v>628</v>
      </c>
      <c r="G404" s="223" t="s">
        <v>184</v>
      </c>
      <c r="H404" s="224">
        <v>3</v>
      </c>
      <c r="I404" s="225"/>
      <c r="J404" s="226">
        <f>ROUND(I404*H404,2)</f>
        <v>0</v>
      </c>
      <c r="K404" s="222" t="s">
        <v>167</v>
      </c>
      <c r="L404" s="44"/>
      <c r="M404" s="227" t="s">
        <v>1</v>
      </c>
      <c r="N404" s="228" t="s">
        <v>42</v>
      </c>
      <c r="O404" s="91"/>
      <c r="P404" s="229">
        <f>O404*H404</f>
        <v>0</v>
      </c>
      <c r="Q404" s="229">
        <v>0.0098899999999999995</v>
      </c>
      <c r="R404" s="229">
        <f>Q404*H404</f>
        <v>0.029669999999999998</v>
      </c>
      <c r="S404" s="229">
        <v>0</v>
      </c>
      <c r="T404" s="230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31" t="s">
        <v>154</v>
      </c>
      <c r="AT404" s="231" t="s">
        <v>137</v>
      </c>
      <c r="AU404" s="231" t="s">
        <v>86</v>
      </c>
      <c r="AY404" s="17" t="s">
        <v>136</v>
      </c>
      <c r="BE404" s="232">
        <f>IF(N404="základní",J404,0)</f>
        <v>0</v>
      </c>
      <c r="BF404" s="232">
        <f>IF(N404="snížená",J404,0)</f>
        <v>0</v>
      </c>
      <c r="BG404" s="232">
        <f>IF(N404="zákl. přenesená",J404,0)</f>
        <v>0</v>
      </c>
      <c r="BH404" s="232">
        <f>IF(N404="sníž. přenesená",J404,0)</f>
        <v>0</v>
      </c>
      <c r="BI404" s="232">
        <f>IF(N404="nulová",J404,0)</f>
        <v>0</v>
      </c>
      <c r="BJ404" s="17" t="s">
        <v>84</v>
      </c>
      <c r="BK404" s="232">
        <f>ROUND(I404*H404,2)</f>
        <v>0</v>
      </c>
      <c r="BL404" s="17" t="s">
        <v>154</v>
      </c>
      <c r="BM404" s="231" t="s">
        <v>629</v>
      </c>
    </row>
    <row r="405" s="2" customFormat="1" ht="16.5" customHeight="1">
      <c r="A405" s="38"/>
      <c r="B405" s="39"/>
      <c r="C405" s="280" t="s">
        <v>630</v>
      </c>
      <c r="D405" s="280" t="s">
        <v>354</v>
      </c>
      <c r="E405" s="281" t="s">
        <v>631</v>
      </c>
      <c r="F405" s="282" t="s">
        <v>632</v>
      </c>
      <c r="G405" s="283" t="s">
        <v>184</v>
      </c>
      <c r="H405" s="284">
        <v>3</v>
      </c>
      <c r="I405" s="285"/>
      <c r="J405" s="286">
        <f>ROUND(I405*H405,2)</f>
        <v>0</v>
      </c>
      <c r="K405" s="282" t="s">
        <v>167</v>
      </c>
      <c r="L405" s="287"/>
      <c r="M405" s="288" t="s">
        <v>1</v>
      </c>
      <c r="N405" s="289" t="s">
        <v>42</v>
      </c>
      <c r="O405" s="91"/>
      <c r="P405" s="229">
        <f>O405*H405</f>
        <v>0</v>
      </c>
      <c r="Q405" s="229">
        <v>0.26200000000000001</v>
      </c>
      <c r="R405" s="229">
        <f>Q405*H405</f>
        <v>0.78600000000000003</v>
      </c>
      <c r="S405" s="229">
        <v>0</v>
      </c>
      <c r="T405" s="230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31" t="s">
        <v>175</v>
      </c>
      <c r="AT405" s="231" t="s">
        <v>354</v>
      </c>
      <c r="AU405" s="231" t="s">
        <v>86</v>
      </c>
      <c r="AY405" s="17" t="s">
        <v>136</v>
      </c>
      <c r="BE405" s="232">
        <f>IF(N405="základní",J405,0)</f>
        <v>0</v>
      </c>
      <c r="BF405" s="232">
        <f>IF(N405="snížená",J405,0)</f>
        <v>0</v>
      </c>
      <c r="BG405" s="232">
        <f>IF(N405="zákl. přenesená",J405,0)</f>
        <v>0</v>
      </c>
      <c r="BH405" s="232">
        <f>IF(N405="sníž. přenesená",J405,0)</f>
        <v>0</v>
      </c>
      <c r="BI405" s="232">
        <f>IF(N405="nulová",J405,0)</f>
        <v>0</v>
      </c>
      <c r="BJ405" s="17" t="s">
        <v>84</v>
      </c>
      <c r="BK405" s="232">
        <f>ROUND(I405*H405,2)</f>
        <v>0</v>
      </c>
      <c r="BL405" s="17" t="s">
        <v>154</v>
      </c>
      <c r="BM405" s="231" t="s">
        <v>633</v>
      </c>
    </row>
    <row r="406" s="2" customFormat="1" ht="24.15" customHeight="1">
      <c r="A406" s="38"/>
      <c r="B406" s="39"/>
      <c r="C406" s="220" t="s">
        <v>634</v>
      </c>
      <c r="D406" s="220" t="s">
        <v>137</v>
      </c>
      <c r="E406" s="221" t="s">
        <v>635</v>
      </c>
      <c r="F406" s="222" t="s">
        <v>636</v>
      </c>
      <c r="G406" s="223" t="s">
        <v>184</v>
      </c>
      <c r="H406" s="224">
        <v>3</v>
      </c>
      <c r="I406" s="225"/>
      <c r="J406" s="226">
        <f>ROUND(I406*H406,2)</f>
        <v>0</v>
      </c>
      <c r="K406" s="222" t="s">
        <v>167</v>
      </c>
      <c r="L406" s="44"/>
      <c r="M406" s="227" t="s">
        <v>1</v>
      </c>
      <c r="N406" s="228" t="s">
        <v>42</v>
      </c>
      <c r="O406" s="91"/>
      <c r="P406" s="229">
        <f>O406*H406</f>
        <v>0</v>
      </c>
      <c r="Q406" s="229">
        <v>0.0098899999999999995</v>
      </c>
      <c r="R406" s="229">
        <f>Q406*H406</f>
        <v>0.029669999999999998</v>
      </c>
      <c r="S406" s="229">
        <v>0</v>
      </c>
      <c r="T406" s="230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31" t="s">
        <v>154</v>
      </c>
      <c r="AT406" s="231" t="s">
        <v>137</v>
      </c>
      <c r="AU406" s="231" t="s">
        <v>86</v>
      </c>
      <c r="AY406" s="17" t="s">
        <v>136</v>
      </c>
      <c r="BE406" s="232">
        <f>IF(N406="základní",J406,0)</f>
        <v>0</v>
      </c>
      <c r="BF406" s="232">
        <f>IF(N406="snížená",J406,0)</f>
        <v>0</v>
      </c>
      <c r="BG406" s="232">
        <f>IF(N406="zákl. přenesená",J406,0)</f>
        <v>0</v>
      </c>
      <c r="BH406" s="232">
        <f>IF(N406="sníž. přenesená",J406,0)</f>
        <v>0</v>
      </c>
      <c r="BI406" s="232">
        <f>IF(N406="nulová",J406,0)</f>
        <v>0</v>
      </c>
      <c r="BJ406" s="17" t="s">
        <v>84</v>
      </c>
      <c r="BK406" s="232">
        <f>ROUND(I406*H406,2)</f>
        <v>0</v>
      </c>
      <c r="BL406" s="17" t="s">
        <v>154</v>
      </c>
      <c r="BM406" s="231" t="s">
        <v>637</v>
      </c>
    </row>
    <row r="407" s="2" customFormat="1" ht="21.75" customHeight="1">
      <c r="A407" s="38"/>
      <c r="B407" s="39"/>
      <c r="C407" s="280" t="s">
        <v>638</v>
      </c>
      <c r="D407" s="280" t="s">
        <v>354</v>
      </c>
      <c r="E407" s="281" t="s">
        <v>639</v>
      </c>
      <c r="F407" s="282" t="s">
        <v>640</v>
      </c>
      <c r="G407" s="283" t="s">
        <v>184</v>
      </c>
      <c r="H407" s="284">
        <v>3</v>
      </c>
      <c r="I407" s="285"/>
      <c r="J407" s="286">
        <f>ROUND(I407*H407,2)</f>
        <v>0</v>
      </c>
      <c r="K407" s="282" t="s">
        <v>167</v>
      </c>
      <c r="L407" s="287"/>
      <c r="M407" s="288" t="s">
        <v>1</v>
      </c>
      <c r="N407" s="289" t="s">
        <v>42</v>
      </c>
      <c r="O407" s="91"/>
      <c r="P407" s="229">
        <f>O407*H407</f>
        <v>0</v>
      </c>
      <c r="Q407" s="229">
        <v>1.0540000000000001</v>
      </c>
      <c r="R407" s="229">
        <f>Q407*H407</f>
        <v>3.1619999999999999</v>
      </c>
      <c r="S407" s="229">
        <v>0</v>
      </c>
      <c r="T407" s="230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31" t="s">
        <v>175</v>
      </c>
      <c r="AT407" s="231" t="s">
        <v>354</v>
      </c>
      <c r="AU407" s="231" t="s">
        <v>86</v>
      </c>
      <c r="AY407" s="17" t="s">
        <v>136</v>
      </c>
      <c r="BE407" s="232">
        <f>IF(N407="základní",J407,0)</f>
        <v>0</v>
      </c>
      <c r="BF407" s="232">
        <f>IF(N407="snížená",J407,0)</f>
        <v>0</v>
      </c>
      <c r="BG407" s="232">
        <f>IF(N407="zákl. přenesená",J407,0)</f>
        <v>0</v>
      </c>
      <c r="BH407" s="232">
        <f>IF(N407="sníž. přenesená",J407,0)</f>
        <v>0</v>
      </c>
      <c r="BI407" s="232">
        <f>IF(N407="nulová",J407,0)</f>
        <v>0</v>
      </c>
      <c r="BJ407" s="17" t="s">
        <v>84</v>
      </c>
      <c r="BK407" s="232">
        <f>ROUND(I407*H407,2)</f>
        <v>0</v>
      </c>
      <c r="BL407" s="17" t="s">
        <v>154</v>
      </c>
      <c r="BM407" s="231" t="s">
        <v>641</v>
      </c>
    </row>
    <row r="408" s="2" customFormat="1" ht="24.15" customHeight="1">
      <c r="A408" s="38"/>
      <c r="B408" s="39"/>
      <c r="C408" s="220" t="s">
        <v>642</v>
      </c>
      <c r="D408" s="220" t="s">
        <v>137</v>
      </c>
      <c r="E408" s="221" t="s">
        <v>643</v>
      </c>
      <c r="F408" s="222" t="s">
        <v>644</v>
      </c>
      <c r="G408" s="223" t="s">
        <v>184</v>
      </c>
      <c r="H408" s="224">
        <v>3</v>
      </c>
      <c r="I408" s="225"/>
      <c r="J408" s="226">
        <f>ROUND(I408*H408,2)</f>
        <v>0</v>
      </c>
      <c r="K408" s="222" t="s">
        <v>167</v>
      </c>
      <c r="L408" s="44"/>
      <c r="M408" s="227" t="s">
        <v>1</v>
      </c>
      <c r="N408" s="228" t="s">
        <v>42</v>
      </c>
      <c r="O408" s="91"/>
      <c r="P408" s="229">
        <f>O408*H408</f>
        <v>0</v>
      </c>
      <c r="Q408" s="229">
        <v>0.01218</v>
      </c>
      <c r="R408" s="229">
        <f>Q408*H408</f>
        <v>0.036540000000000003</v>
      </c>
      <c r="S408" s="229">
        <v>0</v>
      </c>
      <c r="T408" s="230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31" t="s">
        <v>154</v>
      </c>
      <c r="AT408" s="231" t="s">
        <v>137</v>
      </c>
      <c r="AU408" s="231" t="s">
        <v>86</v>
      </c>
      <c r="AY408" s="17" t="s">
        <v>136</v>
      </c>
      <c r="BE408" s="232">
        <f>IF(N408="základní",J408,0)</f>
        <v>0</v>
      </c>
      <c r="BF408" s="232">
        <f>IF(N408="snížená",J408,0)</f>
        <v>0</v>
      </c>
      <c r="BG408" s="232">
        <f>IF(N408="zákl. přenesená",J408,0)</f>
        <v>0</v>
      </c>
      <c r="BH408" s="232">
        <f>IF(N408="sníž. přenesená",J408,0)</f>
        <v>0</v>
      </c>
      <c r="BI408" s="232">
        <f>IF(N408="nulová",J408,0)</f>
        <v>0</v>
      </c>
      <c r="BJ408" s="17" t="s">
        <v>84</v>
      </c>
      <c r="BK408" s="232">
        <f>ROUND(I408*H408,2)</f>
        <v>0</v>
      </c>
      <c r="BL408" s="17" t="s">
        <v>154</v>
      </c>
      <c r="BM408" s="231" t="s">
        <v>645</v>
      </c>
    </row>
    <row r="409" s="2" customFormat="1" ht="24.15" customHeight="1">
      <c r="A409" s="38"/>
      <c r="B409" s="39"/>
      <c r="C409" s="280" t="s">
        <v>646</v>
      </c>
      <c r="D409" s="280" t="s">
        <v>354</v>
      </c>
      <c r="E409" s="281" t="s">
        <v>647</v>
      </c>
      <c r="F409" s="282" t="s">
        <v>648</v>
      </c>
      <c r="G409" s="283" t="s">
        <v>184</v>
      </c>
      <c r="H409" s="284">
        <v>3</v>
      </c>
      <c r="I409" s="285"/>
      <c r="J409" s="286">
        <f>ROUND(I409*H409,2)</f>
        <v>0</v>
      </c>
      <c r="K409" s="282" t="s">
        <v>167</v>
      </c>
      <c r="L409" s="287"/>
      <c r="M409" s="288" t="s">
        <v>1</v>
      </c>
      <c r="N409" s="289" t="s">
        <v>42</v>
      </c>
      <c r="O409" s="91"/>
      <c r="P409" s="229">
        <f>O409*H409</f>
        <v>0</v>
      </c>
      <c r="Q409" s="229">
        <v>0.58499999999999996</v>
      </c>
      <c r="R409" s="229">
        <f>Q409*H409</f>
        <v>1.7549999999999999</v>
      </c>
      <c r="S409" s="229">
        <v>0</v>
      </c>
      <c r="T409" s="230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31" t="s">
        <v>175</v>
      </c>
      <c r="AT409" s="231" t="s">
        <v>354</v>
      </c>
      <c r="AU409" s="231" t="s">
        <v>86</v>
      </c>
      <c r="AY409" s="17" t="s">
        <v>136</v>
      </c>
      <c r="BE409" s="232">
        <f>IF(N409="základní",J409,0)</f>
        <v>0</v>
      </c>
      <c r="BF409" s="232">
        <f>IF(N409="snížená",J409,0)</f>
        <v>0</v>
      </c>
      <c r="BG409" s="232">
        <f>IF(N409="zákl. přenesená",J409,0)</f>
        <v>0</v>
      </c>
      <c r="BH409" s="232">
        <f>IF(N409="sníž. přenesená",J409,0)</f>
        <v>0</v>
      </c>
      <c r="BI409" s="232">
        <f>IF(N409="nulová",J409,0)</f>
        <v>0</v>
      </c>
      <c r="BJ409" s="17" t="s">
        <v>84</v>
      </c>
      <c r="BK409" s="232">
        <f>ROUND(I409*H409,2)</f>
        <v>0</v>
      </c>
      <c r="BL409" s="17" t="s">
        <v>154</v>
      </c>
      <c r="BM409" s="231" t="s">
        <v>649</v>
      </c>
    </row>
    <row r="410" s="2" customFormat="1" ht="24.15" customHeight="1">
      <c r="A410" s="38"/>
      <c r="B410" s="39"/>
      <c r="C410" s="220" t="s">
        <v>650</v>
      </c>
      <c r="D410" s="220" t="s">
        <v>137</v>
      </c>
      <c r="E410" s="221" t="s">
        <v>651</v>
      </c>
      <c r="F410" s="222" t="s">
        <v>652</v>
      </c>
      <c r="G410" s="223" t="s">
        <v>184</v>
      </c>
      <c r="H410" s="224">
        <v>3</v>
      </c>
      <c r="I410" s="225"/>
      <c r="J410" s="226">
        <f>ROUND(I410*H410,2)</f>
        <v>0</v>
      </c>
      <c r="K410" s="222" t="s">
        <v>167</v>
      </c>
      <c r="L410" s="44"/>
      <c r="M410" s="227" t="s">
        <v>1</v>
      </c>
      <c r="N410" s="228" t="s">
        <v>42</v>
      </c>
      <c r="O410" s="91"/>
      <c r="P410" s="229">
        <f>O410*H410</f>
        <v>0</v>
      </c>
      <c r="Q410" s="229">
        <v>0.010189999999999999</v>
      </c>
      <c r="R410" s="229">
        <f>Q410*H410</f>
        <v>0.03057</v>
      </c>
      <c r="S410" s="229">
        <v>0</v>
      </c>
      <c r="T410" s="230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31" t="s">
        <v>154</v>
      </c>
      <c r="AT410" s="231" t="s">
        <v>137</v>
      </c>
      <c r="AU410" s="231" t="s">
        <v>86</v>
      </c>
      <c r="AY410" s="17" t="s">
        <v>136</v>
      </c>
      <c r="BE410" s="232">
        <f>IF(N410="základní",J410,0)</f>
        <v>0</v>
      </c>
      <c r="BF410" s="232">
        <f>IF(N410="snížená",J410,0)</f>
        <v>0</v>
      </c>
      <c r="BG410" s="232">
        <f>IF(N410="zákl. přenesená",J410,0)</f>
        <v>0</v>
      </c>
      <c r="BH410" s="232">
        <f>IF(N410="sníž. přenesená",J410,0)</f>
        <v>0</v>
      </c>
      <c r="BI410" s="232">
        <f>IF(N410="nulová",J410,0)</f>
        <v>0</v>
      </c>
      <c r="BJ410" s="17" t="s">
        <v>84</v>
      </c>
      <c r="BK410" s="232">
        <f>ROUND(I410*H410,2)</f>
        <v>0</v>
      </c>
      <c r="BL410" s="17" t="s">
        <v>154</v>
      </c>
      <c r="BM410" s="231" t="s">
        <v>653</v>
      </c>
    </row>
    <row r="411" s="2" customFormat="1">
      <c r="A411" s="38"/>
      <c r="B411" s="39"/>
      <c r="C411" s="40"/>
      <c r="D411" s="235" t="s">
        <v>231</v>
      </c>
      <c r="E411" s="40"/>
      <c r="F411" s="265" t="s">
        <v>654</v>
      </c>
      <c r="G411" s="40"/>
      <c r="H411" s="40"/>
      <c r="I411" s="266"/>
      <c r="J411" s="40"/>
      <c r="K411" s="40"/>
      <c r="L411" s="44"/>
      <c r="M411" s="267"/>
      <c r="N411" s="268"/>
      <c r="O411" s="91"/>
      <c r="P411" s="91"/>
      <c r="Q411" s="91"/>
      <c r="R411" s="91"/>
      <c r="S411" s="91"/>
      <c r="T411" s="92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T411" s="17" t="s">
        <v>231</v>
      </c>
      <c r="AU411" s="17" t="s">
        <v>86</v>
      </c>
    </row>
    <row r="412" s="2" customFormat="1" ht="24.15" customHeight="1">
      <c r="A412" s="38"/>
      <c r="B412" s="39"/>
      <c r="C412" s="280" t="s">
        <v>655</v>
      </c>
      <c r="D412" s="280" t="s">
        <v>354</v>
      </c>
      <c r="E412" s="281" t="s">
        <v>656</v>
      </c>
      <c r="F412" s="282" t="s">
        <v>657</v>
      </c>
      <c r="G412" s="283" t="s">
        <v>184</v>
      </c>
      <c r="H412" s="284">
        <v>3</v>
      </c>
      <c r="I412" s="285"/>
      <c r="J412" s="286">
        <f>ROUND(I412*H412,2)</f>
        <v>0</v>
      </c>
      <c r="K412" s="282" t="s">
        <v>167</v>
      </c>
      <c r="L412" s="287"/>
      <c r="M412" s="288" t="s">
        <v>1</v>
      </c>
      <c r="N412" s="289" t="s">
        <v>42</v>
      </c>
      <c r="O412" s="91"/>
      <c r="P412" s="229">
        <f>O412*H412</f>
        <v>0</v>
      </c>
      <c r="Q412" s="229">
        <v>0.052999999999999998</v>
      </c>
      <c r="R412" s="229">
        <f>Q412*H412</f>
        <v>0.159</v>
      </c>
      <c r="S412" s="229">
        <v>0</v>
      </c>
      <c r="T412" s="230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31" t="s">
        <v>175</v>
      </c>
      <c r="AT412" s="231" t="s">
        <v>354</v>
      </c>
      <c r="AU412" s="231" t="s">
        <v>86</v>
      </c>
      <c r="AY412" s="17" t="s">
        <v>136</v>
      </c>
      <c r="BE412" s="232">
        <f>IF(N412="základní",J412,0)</f>
        <v>0</v>
      </c>
      <c r="BF412" s="232">
        <f>IF(N412="snížená",J412,0)</f>
        <v>0</v>
      </c>
      <c r="BG412" s="232">
        <f>IF(N412="zákl. přenesená",J412,0)</f>
        <v>0</v>
      </c>
      <c r="BH412" s="232">
        <f>IF(N412="sníž. přenesená",J412,0)</f>
        <v>0</v>
      </c>
      <c r="BI412" s="232">
        <f>IF(N412="nulová",J412,0)</f>
        <v>0</v>
      </c>
      <c r="BJ412" s="17" t="s">
        <v>84</v>
      </c>
      <c r="BK412" s="232">
        <f>ROUND(I412*H412,2)</f>
        <v>0</v>
      </c>
      <c r="BL412" s="17" t="s">
        <v>154</v>
      </c>
      <c r="BM412" s="231" t="s">
        <v>658</v>
      </c>
    </row>
    <row r="413" s="2" customFormat="1" ht="21.75" customHeight="1">
      <c r="A413" s="38"/>
      <c r="B413" s="39"/>
      <c r="C413" s="220" t="s">
        <v>659</v>
      </c>
      <c r="D413" s="220" t="s">
        <v>137</v>
      </c>
      <c r="E413" s="221" t="s">
        <v>660</v>
      </c>
      <c r="F413" s="222" t="s">
        <v>661</v>
      </c>
      <c r="G413" s="223" t="s">
        <v>184</v>
      </c>
      <c r="H413" s="224">
        <v>3</v>
      </c>
      <c r="I413" s="225"/>
      <c r="J413" s="226">
        <f>ROUND(I413*H413,2)</f>
        <v>0</v>
      </c>
      <c r="K413" s="222" t="s">
        <v>167</v>
      </c>
      <c r="L413" s="44"/>
      <c r="M413" s="227" t="s">
        <v>1</v>
      </c>
      <c r="N413" s="228" t="s">
        <v>42</v>
      </c>
      <c r="O413" s="91"/>
      <c r="P413" s="229">
        <f>O413*H413</f>
        <v>0</v>
      </c>
      <c r="Q413" s="229">
        <v>0.00156</v>
      </c>
      <c r="R413" s="229">
        <f>Q413*H413</f>
        <v>0.0046800000000000001</v>
      </c>
      <c r="S413" s="229">
        <v>0</v>
      </c>
      <c r="T413" s="230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31" t="s">
        <v>154</v>
      </c>
      <c r="AT413" s="231" t="s">
        <v>137</v>
      </c>
      <c r="AU413" s="231" t="s">
        <v>86</v>
      </c>
      <c r="AY413" s="17" t="s">
        <v>136</v>
      </c>
      <c r="BE413" s="232">
        <f>IF(N413="základní",J413,0)</f>
        <v>0</v>
      </c>
      <c r="BF413" s="232">
        <f>IF(N413="snížená",J413,0)</f>
        <v>0</v>
      </c>
      <c r="BG413" s="232">
        <f>IF(N413="zákl. přenesená",J413,0)</f>
        <v>0</v>
      </c>
      <c r="BH413" s="232">
        <f>IF(N413="sníž. přenesená",J413,0)</f>
        <v>0</v>
      </c>
      <c r="BI413" s="232">
        <f>IF(N413="nulová",J413,0)</f>
        <v>0</v>
      </c>
      <c r="BJ413" s="17" t="s">
        <v>84</v>
      </c>
      <c r="BK413" s="232">
        <f>ROUND(I413*H413,2)</f>
        <v>0</v>
      </c>
      <c r="BL413" s="17" t="s">
        <v>154</v>
      </c>
      <c r="BM413" s="231" t="s">
        <v>662</v>
      </c>
    </row>
    <row r="414" s="2" customFormat="1">
      <c r="A414" s="38"/>
      <c r="B414" s="39"/>
      <c r="C414" s="40"/>
      <c r="D414" s="235" t="s">
        <v>231</v>
      </c>
      <c r="E414" s="40"/>
      <c r="F414" s="265" t="s">
        <v>663</v>
      </c>
      <c r="G414" s="40"/>
      <c r="H414" s="40"/>
      <c r="I414" s="266"/>
      <c r="J414" s="40"/>
      <c r="K414" s="40"/>
      <c r="L414" s="44"/>
      <c r="M414" s="267"/>
      <c r="N414" s="268"/>
      <c r="O414" s="91"/>
      <c r="P414" s="91"/>
      <c r="Q414" s="91"/>
      <c r="R414" s="91"/>
      <c r="S414" s="91"/>
      <c r="T414" s="92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T414" s="17" t="s">
        <v>231</v>
      </c>
      <c r="AU414" s="17" t="s">
        <v>86</v>
      </c>
    </row>
    <row r="415" s="12" customFormat="1">
      <c r="A415" s="12"/>
      <c r="B415" s="233"/>
      <c r="C415" s="234"/>
      <c r="D415" s="235" t="s">
        <v>143</v>
      </c>
      <c r="E415" s="236" t="s">
        <v>1</v>
      </c>
      <c r="F415" s="237" t="s">
        <v>664</v>
      </c>
      <c r="G415" s="234"/>
      <c r="H415" s="238">
        <v>3</v>
      </c>
      <c r="I415" s="239"/>
      <c r="J415" s="234"/>
      <c r="K415" s="234"/>
      <c r="L415" s="240"/>
      <c r="M415" s="241"/>
      <c r="N415" s="242"/>
      <c r="O415" s="242"/>
      <c r="P415" s="242"/>
      <c r="Q415" s="242"/>
      <c r="R415" s="242"/>
      <c r="S415" s="242"/>
      <c r="T415" s="243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T415" s="244" t="s">
        <v>143</v>
      </c>
      <c r="AU415" s="244" t="s">
        <v>86</v>
      </c>
      <c r="AV415" s="12" t="s">
        <v>86</v>
      </c>
      <c r="AW415" s="12" t="s">
        <v>33</v>
      </c>
      <c r="AX415" s="12" t="s">
        <v>84</v>
      </c>
      <c r="AY415" s="244" t="s">
        <v>136</v>
      </c>
    </row>
    <row r="416" s="2" customFormat="1" ht="24.15" customHeight="1">
      <c r="A416" s="38"/>
      <c r="B416" s="39"/>
      <c r="C416" s="220" t="s">
        <v>665</v>
      </c>
      <c r="D416" s="220" t="s">
        <v>137</v>
      </c>
      <c r="E416" s="221" t="s">
        <v>666</v>
      </c>
      <c r="F416" s="222" t="s">
        <v>667</v>
      </c>
      <c r="G416" s="223" t="s">
        <v>184</v>
      </c>
      <c r="H416" s="224">
        <v>10</v>
      </c>
      <c r="I416" s="225"/>
      <c r="J416" s="226">
        <f>ROUND(I416*H416,2)</f>
        <v>0</v>
      </c>
      <c r="K416" s="222" t="s">
        <v>167</v>
      </c>
      <c r="L416" s="44"/>
      <c r="M416" s="227" t="s">
        <v>1</v>
      </c>
      <c r="N416" s="228" t="s">
        <v>42</v>
      </c>
      <c r="O416" s="91"/>
      <c r="P416" s="229">
        <f>O416*H416</f>
        <v>0</v>
      </c>
      <c r="Q416" s="229">
        <v>0.12422</v>
      </c>
      <c r="R416" s="229">
        <f>Q416*H416</f>
        <v>1.2422</v>
      </c>
      <c r="S416" s="229">
        <v>0</v>
      </c>
      <c r="T416" s="230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31" t="s">
        <v>154</v>
      </c>
      <c r="AT416" s="231" t="s">
        <v>137</v>
      </c>
      <c r="AU416" s="231" t="s">
        <v>86</v>
      </c>
      <c r="AY416" s="17" t="s">
        <v>136</v>
      </c>
      <c r="BE416" s="232">
        <f>IF(N416="základní",J416,0)</f>
        <v>0</v>
      </c>
      <c r="BF416" s="232">
        <f>IF(N416="snížená",J416,0)</f>
        <v>0</v>
      </c>
      <c r="BG416" s="232">
        <f>IF(N416="zákl. přenesená",J416,0)</f>
        <v>0</v>
      </c>
      <c r="BH416" s="232">
        <f>IF(N416="sníž. přenesená",J416,0)</f>
        <v>0</v>
      </c>
      <c r="BI416" s="232">
        <f>IF(N416="nulová",J416,0)</f>
        <v>0</v>
      </c>
      <c r="BJ416" s="17" t="s">
        <v>84</v>
      </c>
      <c r="BK416" s="232">
        <f>ROUND(I416*H416,2)</f>
        <v>0</v>
      </c>
      <c r="BL416" s="17" t="s">
        <v>154</v>
      </c>
      <c r="BM416" s="231" t="s">
        <v>668</v>
      </c>
    </row>
    <row r="417" s="2" customFormat="1">
      <c r="A417" s="38"/>
      <c r="B417" s="39"/>
      <c r="C417" s="40"/>
      <c r="D417" s="235" t="s">
        <v>231</v>
      </c>
      <c r="E417" s="40"/>
      <c r="F417" s="265" t="s">
        <v>654</v>
      </c>
      <c r="G417" s="40"/>
      <c r="H417" s="40"/>
      <c r="I417" s="266"/>
      <c r="J417" s="40"/>
      <c r="K417" s="40"/>
      <c r="L417" s="44"/>
      <c r="M417" s="267"/>
      <c r="N417" s="268"/>
      <c r="O417" s="91"/>
      <c r="P417" s="91"/>
      <c r="Q417" s="91"/>
      <c r="R417" s="91"/>
      <c r="S417" s="91"/>
      <c r="T417" s="92"/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T417" s="17" t="s">
        <v>231</v>
      </c>
      <c r="AU417" s="17" t="s">
        <v>86</v>
      </c>
    </row>
    <row r="418" s="2" customFormat="1" ht="24.15" customHeight="1">
      <c r="A418" s="38"/>
      <c r="B418" s="39"/>
      <c r="C418" s="280" t="s">
        <v>669</v>
      </c>
      <c r="D418" s="280" t="s">
        <v>354</v>
      </c>
      <c r="E418" s="281" t="s">
        <v>670</v>
      </c>
      <c r="F418" s="282" t="s">
        <v>671</v>
      </c>
      <c r="G418" s="283" t="s">
        <v>184</v>
      </c>
      <c r="H418" s="284">
        <v>10</v>
      </c>
      <c r="I418" s="285"/>
      <c r="J418" s="286">
        <f>ROUND(I418*H418,2)</f>
        <v>0</v>
      </c>
      <c r="K418" s="282" t="s">
        <v>167</v>
      </c>
      <c r="L418" s="287"/>
      <c r="M418" s="288" t="s">
        <v>1</v>
      </c>
      <c r="N418" s="289" t="s">
        <v>42</v>
      </c>
      <c r="O418" s="91"/>
      <c r="P418" s="229">
        <f>O418*H418</f>
        <v>0</v>
      </c>
      <c r="Q418" s="229">
        <v>0.071999999999999995</v>
      </c>
      <c r="R418" s="229">
        <f>Q418*H418</f>
        <v>0.71999999999999997</v>
      </c>
      <c r="S418" s="229">
        <v>0</v>
      </c>
      <c r="T418" s="230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31" t="s">
        <v>175</v>
      </c>
      <c r="AT418" s="231" t="s">
        <v>354</v>
      </c>
      <c r="AU418" s="231" t="s">
        <v>86</v>
      </c>
      <c r="AY418" s="17" t="s">
        <v>136</v>
      </c>
      <c r="BE418" s="232">
        <f>IF(N418="základní",J418,0)</f>
        <v>0</v>
      </c>
      <c r="BF418" s="232">
        <f>IF(N418="snížená",J418,0)</f>
        <v>0</v>
      </c>
      <c r="BG418" s="232">
        <f>IF(N418="zákl. přenesená",J418,0)</f>
        <v>0</v>
      </c>
      <c r="BH418" s="232">
        <f>IF(N418="sníž. přenesená",J418,0)</f>
        <v>0</v>
      </c>
      <c r="BI418" s="232">
        <f>IF(N418="nulová",J418,0)</f>
        <v>0</v>
      </c>
      <c r="BJ418" s="17" t="s">
        <v>84</v>
      </c>
      <c r="BK418" s="232">
        <f>ROUND(I418*H418,2)</f>
        <v>0</v>
      </c>
      <c r="BL418" s="17" t="s">
        <v>154</v>
      </c>
      <c r="BM418" s="231" t="s">
        <v>672</v>
      </c>
    </row>
    <row r="419" s="2" customFormat="1" ht="24.15" customHeight="1">
      <c r="A419" s="38"/>
      <c r="B419" s="39"/>
      <c r="C419" s="220" t="s">
        <v>673</v>
      </c>
      <c r="D419" s="220" t="s">
        <v>137</v>
      </c>
      <c r="E419" s="221" t="s">
        <v>674</v>
      </c>
      <c r="F419" s="222" t="s">
        <v>675</v>
      </c>
      <c r="G419" s="223" t="s">
        <v>184</v>
      </c>
      <c r="H419" s="224">
        <v>20</v>
      </c>
      <c r="I419" s="225"/>
      <c r="J419" s="226">
        <f>ROUND(I419*H419,2)</f>
        <v>0</v>
      </c>
      <c r="K419" s="222" t="s">
        <v>167</v>
      </c>
      <c r="L419" s="44"/>
      <c r="M419" s="227" t="s">
        <v>1</v>
      </c>
      <c r="N419" s="228" t="s">
        <v>42</v>
      </c>
      <c r="O419" s="91"/>
      <c r="P419" s="229">
        <f>O419*H419</f>
        <v>0</v>
      </c>
      <c r="Q419" s="229">
        <v>0.02972</v>
      </c>
      <c r="R419" s="229">
        <f>Q419*H419</f>
        <v>0.59440000000000004</v>
      </c>
      <c r="S419" s="229">
        <v>0</v>
      </c>
      <c r="T419" s="230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31" t="s">
        <v>154</v>
      </c>
      <c r="AT419" s="231" t="s">
        <v>137</v>
      </c>
      <c r="AU419" s="231" t="s">
        <v>86</v>
      </c>
      <c r="AY419" s="17" t="s">
        <v>136</v>
      </c>
      <c r="BE419" s="232">
        <f>IF(N419="základní",J419,0)</f>
        <v>0</v>
      </c>
      <c r="BF419" s="232">
        <f>IF(N419="snížená",J419,0)</f>
        <v>0</v>
      </c>
      <c r="BG419" s="232">
        <f>IF(N419="zákl. přenesená",J419,0)</f>
        <v>0</v>
      </c>
      <c r="BH419" s="232">
        <f>IF(N419="sníž. přenesená",J419,0)</f>
        <v>0</v>
      </c>
      <c r="BI419" s="232">
        <f>IF(N419="nulová",J419,0)</f>
        <v>0</v>
      </c>
      <c r="BJ419" s="17" t="s">
        <v>84</v>
      </c>
      <c r="BK419" s="232">
        <f>ROUND(I419*H419,2)</f>
        <v>0</v>
      </c>
      <c r="BL419" s="17" t="s">
        <v>154</v>
      </c>
      <c r="BM419" s="231" t="s">
        <v>676</v>
      </c>
    </row>
    <row r="420" s="2" customFormat="1">
      <c r="A420" s="38"/>
      <c r="B420" s="39"/>
      <c r="C420" s="40"/>
      <c r="D420" s="235" t="s">
        <v>231</v>
      </c>
      <c r="E420" s="40"/>
      <c r="F420" s="265" t="s">
        <v>654</v>
      </c>
      <c r="G420" s="40"/>
      <c r="H420" s="40"/>
      <c r="I420" s="266"/>
      <c r="J420" s="40"/>
      <c r="K420" s="40"/>
      <c r="L420" s="44"/>
      <c r="M420" s="267"/>
      <c r="N420" s="268"/>
      <c r="O420" s="91"/>
      <c r="P420" s="91"/>
      <c r="Q420" s="91"/>
      <c r="R420" s="91"/>
      <c r="S420" s="91"/>
      <c r="T420" s="92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T420" s="17" t="s">
        <v>231</v>
      </c>
      <c r="AU420" s="17" t="s">
        <v>86</v>
      </c>
    </row>
    <row r="421" s="2" customFormat="1" ht="21.75" customHeight="1">
      <c r="A421" s="38"/>
      <c r="B421" s="39"/>
      <c r="C421" s="280" t="s">
        <v>677</v>
      </c>
      <c r="D421" s="280" t="s">
        <v>354</v>
      </c>
      <c r="E421" s="281" t="s">
        <v>678</v>
      </c>
      <c r="F421" s="282" t="s">
        <v>679</v>
      </c>
      <c r="G421" s="283" t="s">
        <v>184</v>
      </c>
      <c r="H421" s="284">
        <v>10</v>
      </c>
      <c r="I421" s="285"/>
      <c r="J421" s="286">
        <f>ROUND(I421*H421,2)</f>
        <v>0</v>
      </c>
      <c r="K421" s="282" t="s">
        <v>167</v>
      </c>
      <c r="L421" s="287"/>
      <c r="M421" s="288" t="s">
        <v>1</v>
      </c>
      <c r="N421" s="289" t="s">
        <v>42</v>
      </c>
      <c r="O421" s="91"/>
      <c r="P421" s="229">
        <f>O421*H421</f>
        <v>0</v>
      </c>
      <c r="Q421" s="229">
        <v>0.058000000000000003</v>
      </c>
      <c r="R421" s="229">
        <f>Q421*H421</f>
        <v>0.58000000000000007</v>
      </c>
      <c r="S421" s="229">
        <v>0</v>
      </c>
      <c r="T421" s="230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31" t="s">
        <v>175</v>
      </c>
      <c r="AT421" s="231" t="s">
        <v>354</v>
      </c>
      <c r="AU421" s="231" t="s">
        <v>86</v>
      </c>
      <c r="AY421" s="17" t="s">
        <v>136</v>
      </c>
      <c r="BE421" s="232">
        <f>IF(N421="základní",J421,0)</f>
        <v>0</v>
      </c>
      <c r="BF421" s="232">
        <f>IF(N421="snížená",J421,0)</f>
        <v>0</v>
      </c>
      <c r="BG421" s="232">
        <f>IF(N421="zákl. přenesená",J421,0)</f>
        <v>0</v>
      </c>
      <c r="BH421" s="232">
        <f>IF(N421="sníž. přenesená",J421,0)</f>
        <v>0</v>
      </c>
      <c r="BI421" s="232">
        <f>IF(N421="nulová",J421,0)</f>
        <v>0</v>
      </c>
      <c r="BJ421" s="17" t="s">
        <v>84</v>
      </c>
      <c r="BK421" s="232">
        <f>ROUND(I421*H421,2)</f>
        <v>0</v>
      </c>
      <c r="BL421" s="17" t="s">
        <v>154</v>
      </c>
      <c r="BM421" s="231" t="s">
        <v>680</v>
      </c>
    </row>
    <row r="422" s="2" customFormat="1" ht="24.15" customHeight="1">
      <c r="A422" s="38"/>
      <c r="B422" s="39"/>
      <c r="C422" s="280" t="s">
        <v>681</v>
      </c>
      <c r="D422" s="280" t="s">
        <v>354</v>
      </c>
      <c r="E422" s="281" t="s">
        <v>682</v>
      </c>
      <c r="F422" s="282" t="s">
        <v>683</v>
      </c>
      <c r="G422" s="283" t="s">
        <v>184</v>
      </c>
      <c r="H422" s="284">
        <v>10</v>
      </c>
      <c r="I422" s="285"/>
      <c r="J422" s="286">
        <f>ROUND(I422*H422,2)</f>
        <v>0</v>
      </c>
      <c r="K422" s="282" t="s">
        <v>167</v>
      </c>
      <c r="L422" s="287"/>
      <c r="M422" s="288" t="s">
        <v>1</v>
      </c>
      <c r="N422" s="289" t="s">
        <v>42</v>
      </c>
      <c r="O422" s="91"/>
      <c r="P422" s="229">
        <f>O422*H422</f>
        <v>0</v>
      </c>
      <c r="Q422" s="229">
        <v>0.027</v>
      </c>
      <c r="R422" s="229">
        <f>Q422*H422</f>
        <v>0.27000000000000002</v>
      </c>
      <c r="S422" s="229">
        <v>0</v>
      </c>
      <c r="T422" s="230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31" t="s">
        <v>175</v>
      </c>
      <c r="AT422" s="231" t="s">
        <v>354</v>
      </c>
      <c r="AU422" s="231" t="s">
        <v>86</v>
      </c>
      <c r="AY422" s="17" t="s">
        <v>136</v>
      </c>
      <c r="BE422" s="232">
        <f>IF(N422="základní",J422,0)</f>
        <v>0</v>
      </c>
      <c r="BF422" s="232">
        <f>IF(N422="snížená",J422,0)</f>
        <v>0</v>
      </c>
      <c r="BG422" s="232">
        <f>IF(N422="zákl. přenesená",J422,0)</f>
        <v>0</v>
      </c>
      <c r="BH422" s="232">
        <f>IF(N422="sníž. přenesená",J422,0)</f>
        <v>0</v>
      </c>
      <c r="BI422" s="232">
        <f>IF(N422="nulová",J422,0)</f>
        <v>0</v>
      </c>
      <c r="BJ422" s="17" t="s">
        <v>84</v>
      </c>
      <c r="BK422" s="232">
        <f>ROUND(I422*H422,2)</f>
        <v>0</v>
      </c>
      <c r="BL422" s="17" t="s">
        <v>154</v>
      </c>
      <c r="BM422" s="231" t="s">
        <v>684</v>
      </c>
    </row>
    <row r="423" s="2" customFormat="1" ht="24.15" customHeight="1">
      <c r="A423" s="38"/>
      <c r="B423" s="39"/>
      <c r="C423" s="220" t="s">
        <v>685</v>
      </c>
      <c r="D423" s="220" t="s">
        <v>137</v>
      </c>
      <c r="E423" s="221" t="s">
        <v>686</v>
      </c>
      <c r="F423" s="222" t="s">
        <v>687</v>
      </c>
      <c r="G423" s="223" t="s">
        <v>184</v>
      </c>
      <c r="H423" s="224">
        <v>10</v>
      </c>
      <c r="I423" s="225"/>
      <c r="J423" s="226">
        <f>ROUND(I423*H423,2)</f>
        <v>0</v>
      </c>
      <c r="K423" s="222" t="s">
        <v>167</v>
      </c>
      <c r="L423" s="44"/>
      <c r="M423" s="227" t="s">
        <v>1</v>
      </c>
      <c r="N423" s="228" t="s">
        <v>42</v>
      </c>
      <c r="O423" s="91"/>
      <c r="P423" s="229">
        <f>O423*H423</f>
        <v>0</v>
      </c>
      <c r="Q423" s="229">
        <v>0.02972</v>
      </c>
      <c r="R423" s="229">
        <f>Q423*H423</f>
        <v>0.29720000000000002</v>
      </c>
      <c r="S423" s="229">
        <v>0</v>
      </c>
      <c r="T423" s="230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31" t="s">
        <v>154</v>
      </c>
      <c r="AT423" s="231" t="s">
        <v>137</v>
      </c>
      <c r="AU423" s="231" t="s">
        <v>86</v>
      </c>
      <c r="AY423" s="17" t="s">
        <v>136</v>
      </c>
      <c r="BE423" s="232">
        <f>IF(N423="základní",J423,0)</f>
        <v>0</v>
      </c>
      <c r="BF423" s="232">
        <f>IF(N423="snížená",J423,0)</f>
        <v>0</v>
      </c>
      <c r="BG423" s="232">
        <f>IF(N423="zákl. přenesená",J423,0)</f>
        <v>0</v>
      </c>
      <c r="BH423" s="232">
        <f>IF(N423="sníž. přenesená",J423,0)</f>
        <v>0</v>
      </c>
      <c r="BI423" s="232">
        <f>IF(N423="nulová",J423,0)</f>
        <v>0</v>
      </c>
      <c r="BJ423" s="17" t="s">
        <v>84</v>
      </c>
      <c r="BK423" s="232">
        <f>ROUND(I423*H423,2)</f>
        <v>0</v>
      </c>
      <c r="BL423" s="17" t="s">
        <v>154</v>
      </c>
      <c r="BM423" s="231" t="s">
        <v>688</v>
      </c>
    </row>
    <row r="424" s="2" customFormat="1">
      <c r="A424" s="38"/>
      <c r="B424" s="39"/>
      <c r="C424" s="40"/>
      <c r="D424" s="235" t="s">
        <v>231</v>
      </c>
      <c r="E424" s="40"/>
      <c r="F424" s="265" t="s">
        <v>654</v>
      </c>
      <c r="G424" s="40"/>
      <c r="H424" s="40"/>
      <c r="I424" s="266"/>
      <c r="J424" s="40"/>
      <c r="K424" s="40"/>
      <c r="L424" s="44"/>
      <c r="M424" s="267"/>
      <c r="N424" s="268"/>
      <c r="O424" s="91"/>
      <c r="P424" s="91"/>
      <c r="Q424" s="91"/>
      <c r="R424" s="91"/>
      <c r="S424" s="91"/>
      <c r="T424" s="92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T424" s="17" t="s">
        <v>231</v>
      </c>
      <c r="AU424" s="17" t="s">
        <v>86</v>
      </c>
    </row>
    <row r="425" s="2" customFormat="1" ht="24.15" customHeight="1">
      <c r="A425" s="38"/>
      <c r="B425" s="39"/>
      <c r="C425" s="280" t="s">
        <v>689</v>
      </c>
      <c r="D425" s="280" t="s">
        <v>354</v>
      </c>
      <c r="E425" s="281" t="s">
        <v>690</v>
      </c>
      <c r="F425" s="282" t="s">
        <v>691</v>
      </c>
      <c r="G425" s="283" t="s">
        <v>184</v>
      </c>
      <c r="H425" s="284">
        <v>10</v>
      </c>
      <c r="I425" s="285"/>
      <c r="J425" s="286">
        <f>ROUND(I425*H425,2)</f>
        <v>0</v>
      </c>
      <c r="K425" s="282" t="s">
        <v>167</v>
      </c>
      <c r="L425" s="287"/>
      <c r="M425" s="288" t="s">
        <v>1</v>
      </c>
      <c r="N425" s="289" t="s">
        <v>42</v>
      </c>
      <c r="O425" s="91"/>
      <c r="P425" s="229">
        <f>O425*H425</f>
        <v>0</v>
      </c>
      <c r="Q425" s="229">
        <v>0.057000000000000002</v>
      </c>
      <c r="R425" s="229">
        <f>Q425*H425</f>
        <v>0.57000000000000006</v>
      </c>
      <c r="S425" s="229">
        <v>0</v>
      </c>
      <c r="T425" s="230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31" t="s">
        <v>175</v>
      </c>
      <c r="AT425" s="231" t="s">
        <v>354</v>
      </c>
      <c r="AU425" s="231" t="s">
        <v>86</v>
      </c>
      <c r="AY425" s="17" t="s">
        <v>136</v>
      </c>
      <c r="BE425" s="232">
        <f>IF(N425="základní",J425,0)</f>
        <v>0</v>
      </c>
      <c r="BF425" s="232">
        <f>IF(N425="snížená",J425,0)</f>
        <v>0</v>
      </c>
      <c r="BG425" s="232">
        <f>IF(N425="zákl. přenesená",J425,0)</f>
        <v>0</v>
      </c>
      <c r="BH425" s="232">
        <f>IF(N425="sníž. přenesená",J425,0)</f>
        <v>0</v>
      </c>
      <c r="BI425" s="232">
        <f>IF(N425="nulová",J425,0)</f>
        <v>0</v>
      </c>
      <c r="BJ425" s="17" t="s">
        <v>84</v>
      </c>
      <c r="BK425" s="232">
        <f>ROUND(I425*H425,2)</f>
        <v>0</v>
      </c>
      <c r="BL425" s="17" t="s">
        <v>154</v>
      </c>
      <c r="BM425" s="231" t="s">
        <v>692</v>
      </c>
    </row>
    <row r="426" s="2" customFormat="1" ht="24.15" customHeight="1">
      <c r="A426" s="38"/>
      <c r="B426" s="39"/>
      <c r="C426" s="220" t="s">
        <v>693</v>
      </c>
      <c r="D426" s="220" t="s">
        <v>137</v>
      </c>
      <c r="E426" s="221" t="s">
        <v>694</v>
      </c>
      <c r="F426" s="222" t="s">
        <v>695</v>
      </c>
      <c r="G426" s="223" t="s">
        <v>184</v>
      </c>
      <c r="H426" s="224">
        <v>10</v>
      </c>
      <c r="I426" s="225"/>
      <c r="J426" s="226">
        <f>ROUND(I426*H426,2)</f>
        <v>0</v>
      </c>
      <c r="K426" s="222" t="s">
        <v>167</v>
      </c>
      <c r="L426" s="44"/>
      <c r="M426" s="227" t="s">
        <v>1</v>
      </c>
      <c r="N426" s="228" t="s">
        <v>42</v>
      </c>
      <c r="O426" s="91"/>
      <c r="P426" s="229">
        <f>O426*H426</f>
        <v>0</v>
      </c>
      <c r="Q426" s="229">
        <v>0.02972</v>
      </c>
      <c r="R426" s="229">
        <f>Q426*H426</f>
        <v>0.29720000000000002</v>
      </c>
      <c r="S426" s="229">
        <v>0</v>
      </c>
      <c r="T426" s="230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31" t="s">
        <v>154</v>
      </c>
      <c r="AT426" s="231" t="s">
        <v>137</v>
      </c>
      <c r="AU426" s="231" t="s">
        <v>86</v>
      </c>
      <c r="AY426" s="17" t="s">
        <v>136</v>
      </c>
      <c r="BE426" s="232">
        <f>IF(N426="základní",J426,0)</f>
        <v>0</v>
      </c>
      <c r="BF426" s="232">
        <f>IF(N426="snížená",J426,0)</f>
        <v>0</v>
      </c>
      <c r="BG426" s="232">
        <f>IF(N426="zákl. přenesená",J426,0)</f>
        <v>0</v>
      </c>
      <c r="BH426" s="232">
        <f>IF(N426="sníž. přenesená",J426,0)</f>
        <v>0</v>
      </c>
      <c r="BI426" s="232">
        <f>IF(N426="nulová",J426,0)</f>
        <v>0</v>
      </c>
      <c r="BJ426" s="17" t="s">
        <v>84</v>
      </c>
      <c r="BK426" s="232">
        <f>ROUND(I426*H426,2)</f>
        <v>0</v>
      </c>
      <c r="BL426" s="17" t="s">
        <v>154</v>
      </c>
      <c r="BM426" s="231" t="s">
        <v>696</v>
      </c>
    </row>
    <row r="427" s="2" customFormat="1">
      <c r="A427" s="38"/>
      <c r="B427" s="39"/>
      <c r="C427" s="40"/>
      <c r="D427" s="235" t="s">
        <v>231</v>
      </c>
      <c r="E427" s="40"/>
      <c r="F427" s="265" t="s">
        <v>654</v>
      </c>
      <c r="G427" s="40"/>
      <c r="H427" s="40"/>
      <c r="I427" s="266"/>
      <c r="J427" s="40"/>
      <c r="K427" s="40"/>
      <c r="L427" s="44"/>
      <c r="M427" s="267"/>
      <c r="N427" s="268"/>
      <c r="O427" s="91"/>
      <c r="P427" s="91"/>
      <c r="Q427" s="91"/>
      <c r="R427" s="91"/>
      <c r="S427" s="91"/>
      <c r="T427" s="92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T427" s="17" t="s">
        <v>231</v>
      </c>
      <c r="AU427" s="17" t="s">
        <v>86</v>
      </c>
    </row>
    <row r="428" s="2" customFormat="1" ht="33" customHeight="1">
      <c r="A428" s="38"/>
      <c r="B428" s="39"/>
      <c r="C428" s="280" t="s">
        <v>163</v>
      </c>
      <c r="D428" s="280" t="s">
        <v>354</v>
      </c>
      <c r="E428" s="281" t="s">
        <v>697</v>
      </c>
      <c r="F428" s="282" t="s">
        <v>698</v>
      </c>
      <c r="G428" s="283" t="s">
        <v>184</v>
      </c>
      <c r="H428" s="284">
        <v>10</v>
      </c>
      <c r="I428" s="285"/>
      <c r="J428" s="286">
        <f>ROUND(I428*H428,2)</f>
        <v>0</v>
      </c>
      <c r="K428" s="282" t="s">
        <v>167</v>
      </c>
      <c r="L428" s="287"/>
      <c r="M428" s="288" t="s">
        <v>1</v>
      </c>
      <c r="N428" s="289" t="s">
        <v>42</v>
      </c>
      <c r="O428" s="91"/>
      <c r="P428" s="229">
        <f>O428*H428</f>
        <v>0</v>
      </c>
      <c r="Q428" s="229">
        <v>0.29799999999999999</v>
      </c>
      <c r="R428" s="229">
        <f>Q428*H428</f>
        <v>2.98</v>
      </c>
      <c r="S428" s="229">
        <v>0</v>
      </c>
      <c r="T428" s="230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31" t="s">
        <v>175</v>
      </c>
      <c r="AT428" s="231" t="s">
        <v>354</v>
      </c>
      <c r="AU428" s="231" t="s">
        <v>86</v>
      </c>
      <c r="AY428" s="17" t="s">
        <v>136</v>
      </c>
      <c r="BE428" s="232">
        <f>IF(N428="základní",J428,0)</f>
        <v>0</v>
      </c>
      <c r="BF428" s="232">
        <f>IF(N428="snížená",J428,0)</f>
        <v>0</v>
      </c>
      <c r="BG428" s="232">
        <f>IF(N428="zákl. přenesená",J428,0)</f>
        <v>0</v>
      </c>
      <c r="BH428" s="232">
        <f>IF(N428="sníž. přenesená",J428,0)</f>
        <v>0</v>
      </c>
      <c r="BI428" s="232">
        <f>IF(N428="nulová",J428,0)</f>
        <v>0</v>
      </c>
      <c r="BJ428" s="17" t="s">
        <v>84</v>
      </c>
      <c r="BK428" s="232">
        <f>ROUND(I428*H428,2)</f>
        <v>0</v>
      </c>
      <c r="BL428" s="17" t="s">
        <v>154</v>
      </c>
      <c r="BM428" s="231" t="s">
        <v>699</v>
      </c>
    </row>
    <row r="429" s="2" customFormat="1" ht="24.15" customHeight="1">
      <c r="A429" s="38"/>
      <c r="B429" s="39"/>
      <c r="C429" s="220" t="s">
        <v>700</v>
      </c>
      <c r="D429" s="220" t="s">
        <v>137</v>
      </c>
      <c r="E429" s="221" t="s">
        <v>701</v>
      </c>
      <c r="F429" s="222" t="s">
        <v>702</v>
      </c>
      <c r="G429" s="223" t="s">
        <v>184</v>
      </c>
      <c r="H429" s="224">
        <v>3</v>
      </c>
      <c r="I429" s="225"/>
      <c r="J429" s="226">
        <f>ROUND(I429*H429,2)</f>
        <v>0</v>
      </c>
      <c r="K429" s="222" t="s">
        <v>167</v>
      </c>
      <c r="L429" s="44"/>
      <c r="M429" s="227" t="s">
        <v>1</v>
      </c>
      <c r="N429" s="228" t="s">
        <v>42</v>
      </c>
      <c r="O429" s="91"/>
      <c r="P429" s="229">
        <f>O429*H429</f>
        <v>0</v>
      </c>
      <c r="Q429" s="229">
        <v>0.089999999999999997</v>
      </c>
      <c r="R429" s="229">
        <f>Q429*H429</f>
        <v>0.27000000000000002</v>
      </c>
      <c r="S429" s="229">
        <v>0</v>
      </c>
      <c r="T429" s="230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31" t="s">
        <v>154</v>
      </c>
      <c r="AT429" s="231" t="s">
        <v>137</v>
      </c>
      <c r="AU429" s="231" t="s">
        <v>86</v>
      </c>
      <c r="AY429" s="17" t="s">
        <v>136</v>
      </c>
      <c r="BE429" s="232">
        <f>IF(N429="základní",J429,0)</f>
        <v>0</v>
      </c>
      <c r="BF429" s="232">
        <f>IF(N429="snížená",J429,0)</f>
        <v>0</v>
      </c>
      <c r="BG429" s="232">
        <f>IF(N429="zákl. přenesená",J429,0)</f>
        <v>0</v>
      </c>
      <c r="BH429" s="232">
        <f>IF(N429="sníž. přenesená",J429,0)</f>
        <v>0</v>
      </c>
      <c r="BI429" s="232">
        <f>IF(N429="nulová",J429,0)</f>
        <v>0</v>
      </c>
      <c r="BJ429" s="17" t="s">
        <v>84</v>
      </c>
      <c r="BK429" s="232">
        <f>ROUND(I429*H429,2)</f>
        <v>0</v>
      </c>
      <c r="BL429" s="17" t="s">
        <v>154</v>
      </c>
      <c r="BM429" s="231" t="s">
        <v>703</v>
      </c>
    </row>
    <row r="430" s="2" customFormat="1">
      <c r="A430" s="38"/>
      <c r="B430" s="39"/>
      <c r="C430" s="40"/>
      <c r="D430" s="235" t="s">
        <v>231</v>
      </c>
      <c r="E430" s="40"/>
      <c r="F430" s="265" t="s">
        <v>654</v>
      </c>
      <c r="G430" s="40"/>
      <c r="H430" s="40"/>
      <c r="I430" s="266"/>
      <c r="J430" s="40"/>
      <c r="K430" s="40"/>
      <c r="L430" s="44"/>
      <c r="M430" s="267"/>
      <c r="N430" s="268"/>
      <c r="O430" s="91"/>
      <c r="P430" s="91"/>
      <c r="Q430" s="91"/>
      <c r="R430" s="91"/>
      <c r="S430" s="91"/>
      <c r="T430" s="92"/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T430" s="17" t="s">
        <v>231</v>
      </c>
      <c r="AU430" s="17" t="s">
        <v>86</v>
      </c>
    </row>
    <row r="431" s="2" customFormat="1" ht="24.15" customHeight="1">
      <c r="A431" s="38"/>
      <c r="B431" s="39"/>
      <c r="C431" s="280" t="s">
        <v>704</v>
      </c>
      <c r="D431" s="280" t="s">
        <v>354</v>
      </c>
      <c r="E431" s="281" t="s">
        <v>705</v>
      </c>
      <c r="F431" s="282" t="s">
        <v>706</v>
      </c>
      <c r="G431" s="283" t="s">
        <v>184</v>
      </c>
      <c r="H431" s="284">
        <v>3</v>
      </c>
      <c r="I431" s="285"/>
      <c r="J431" s="286">
        <f>ROUND(I431*H431,2)</f>
        <v>0</v>
      </c>
      <c r="K431" s="282" t="s">
        <v>1</v>
      </c>
      <c r="L431" s="287"/>
      <c r="M431" s="288" t="s">
        <v>1</v>
      </c>
      <c r="N431" s="289" t="s">
        <v>42</v>
      </c>
      <c r="O431" s="91"/>
      <c r="P431" s="229">
        <f>O431*H431</f>
        <v>0</v>
      </c>
      <c r="Q431" s="229">
        <v>0.16200000000000001</v>
      </c>
      <c r="R431" s="229">
        <f>Q431*H431</f>
        <v>0.48599999999999999</v>
      </c>
      <c r="S431" s="229">
        <v>0</v>
      </c>
      <c r="T431" s="230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31" t="s">
        <v>175</v>
      </c>
      <c r="AT431" s="231" t="s">
        <v>354</v>
      </c>
      <c r="AU431" s="231" t="s">
        <v>86</v>
      </c>
      <c r="AY431" s="17" t="s">
        <v>136</v>
      </c>
      <c r="BE431" s="232">
        <f>IF(N431="základní",J431,0)</f>
        <v>0</v>
      </c>
      <c r="BF431" s="232">
        <f>IF(N431="snížená",J431,0)</f>
        <v>0</v>
      </c>
      <c r="BG431" s="232">
        <f>IF(N431="zákl. přenesená",J431,0)</f>
        <v>0</v>
      </c>
      <c r="BH431" s="232">
        <f>IF(N431="sníž. přenesená",J431,0)</f>
        <v>0</v>
      </c>
      <c r="BI431" s="232">
        <f>IF(N431="nulová",J431,0)</f>
        <v>0</v>
      </c>
      <c r="BJ431" s="17" t="s">
        <v>84</v>
      </c>
      <c r="BK431" s="232">
        <f>ROUND(I431*H431,2)</f>
        <v>0</v>
      </c>
      <c r="BL431" s="17" t="s">
        <v>154</v>
      </c>
      <c r="BM431" s="231" t="s">
        <v>707</v>
      </c>
    </row>
    <row r="432" s="2" customFormat="1" ht="24.15" customHeight="1">
      <c r="A432" s="38"/>
      <c r="B432" s="39"/>
      <c r="C432" s="220" t="s">
        <v>708</v>
      </c>
      <c r="D432" s="220" t="s">
        <v>137</v>
      </c>
      <c r="E432" s="221" t="s">
        <v>709</v>
      </c>
      <c r="F432" s="222" t="s">
        <v>710</v>
      </c>
      <c r="G432" s="223" t="s">
        <v>184</v>
      </c>
      <c r="H432" s="224">
        <v>10</v>
      </c>
      <c r="I432" s="225"/>
      <c r="J432" s="226">
        <f>ROUND(I432*H432,2)</f>
        <v>0</v>
      </c>
      <c r="K432" s="222" t="s">
        <v>167</v>
      </c>
      <c r="L432" s="44"/>
      <c r="M432" s="227" t="s">
        <v>1</v>
      </c>
      <c r="N432" s="228" t="s">
        <v>42</v>
      </c>
      <c r="O432" s="91"/>
      <c r="P432" s="229">
        <f>O432*H432</f>
        <v>0</v>
      </c>
      <c r="Q432" s="229">
        <v>0.21734000000000001</v>
      </c>
      <c r="R432" s="229">
        <f>Q432*H432</f>
        <v>2.1734</v>
      </c>
      <c r="S432" s="229">
        <v>0</v>
      </c>
      <c r="T432" s="230">
        <f>S432*H432</f>
        <v>0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231" t="s">
        <v>154</v>
      </c>
      <c r="AT432" s="231" t="s">
        <v>137</v>
      </c>
      <c r="AU432" s="231" t="s">
        <v>86</v>
      </c>
      <c r="AY432" s="17" t="s">
        <v>136</v>
      </c>
      <c r="BE432" s="232">
        <f>IF(N432="základní",J432,0)</f>
        <v>0</v>
      </c>
      <c r="BF432" s="232">
        <f>IF(N432="snížená",J432,0)</f>
        <v>0</v>
      </c>
      <c r="BG432" s="232">
        <f>IF(N432="zákl. přenesená",J432,0)</f>
        <v>0</v>
      </c>
      <c r="BH432" s="232">
        <f>IF(N432="sníž. přenesená",J432,0)</f>
        <v>0</v>
      </c>
      <c r="BI432" s="232">
        <f>IF(N432="nulová",J432,0)</f>
        <v>0</v>
      </c>
      <c r="BJ432" s="17" t="s">
        <v>84</v>
      </c>
      <c r="BK432" s="232">
        <f>ROUND(I432*H432,2)</f>
        <v>0</v>
      </c>
      <c r="BL432" s="17" t="s">
        <v>154</v>
      </c>
      <c r="BM432" s="231" t="s">
        <v>711</v>
      </c>
    </row>
    <row r="433" s="2" customFormat="1">
      <c r="A433" s="38"/>
      <c r="B433" s="39"/>
      <c r="C433" s="40"/>
      <c r="D433" s="235" t="s">
        <v>231</v>
      </c>
      <c r="E433" s="40"/>
      <c r="F433" s="265" t="s">
        <v>654</v>
      </c>
      <c r="G433" s="40"/>
      <c r="H433" s="40"/>
      <c r="I433" s="266"/>
      <c r="J433" s="40"/>
      <c r="K433" s="40"/>
      <c r="L433" s="44"/>
      <c r="M433" s="267"/>
      <c r="N433" s="268"/>
      <c r="O433" s="91"/>
      <c r="P433" s="91"/>
      <c r="Q433" s="91"/>
      <c r="R433" s="91"/>
      <c r="S433" s="91"/>
      <c r="T433" s="92"/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T433" s="17" t="s">
        <v>231</v>
      </c>
      <c r="AU433" s="17" t="s">
        <v>86</v>
      </c>
    </row>
    <row r="434" s="2" customFormat="1" ht="16.5" customHeight="1">
      <c r="A434" s="38"/>
      <c r="B434" s="39"/>
      <c r="C434" s="280" t="s">
        <v>712</v>
      </c>
      <c r="D434" s="280" t="s">
        <v>354</v>
      </c>
      <c r="E434" s="281" t="s">
        <v>713</v>
      </c>
      <c r="F434" s="282" t="s">
        <v>714</v>
      </c>
      <c r="G434" s="283" t="s">
        <v>184</v>
      </c>
      <c r="H434" s="284">
        <v>10</v>
      </c>
      <c r="I434" s="285"/>
      <c r="J434" s="286">
        <f>ROUND(I434*H434,2)</f>
        <v>0</v>
      </c>
      <c r="K434" s="282" t="s">
        <v>1</v>
      </c>
      <c r="L434" s="287"/>
      <c r="M434" s="288" t="s">
        <v>1</v>
      </c>
      <c r="N434" s="289" t="s">
        <v>42</v>
      </c>
      <c r="O434" s="91"/>
      <c r="P434" s="229">
        <f>O434*H434</f>
        <v>0</v>
      </c>
      <c r="Q434" s="229">
        <v>0.059999999999999998</v>
      </c>
      <c r="R434" s="229">
        <f>Q434*H434</f>
        <v>0.59999999999999998</v>
      </c>
      <c r="S434" s="229">
        <v>0</v>
      </c>
      <c r="T434" s="230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31" t="s">
        <v>175</v>
      </c>
      <c r="AT434" s="231" t="s">
        <v>354</v>
      </c>
      <c r="AU434" s="231" t="s">
        <v>86</v>
      </c>
      <c r="AY434" s="17" t="s">
        <v>136</v>
      </c>
      <c r="BE434" s="232">
        <f>IF(N434="základní",J434,0)</f>
        <v>0</v>
      </c>
      <c r="BF434" s="232">
        <f>IF(N434="snížená",J434,0)</f>
        <v>0</v>
      </c>
      <c r="BG434" s="232">
        <f>IF(N434="zákl. přenesená",J434,0)</f>
        <v>0</v>
      </c>
      <c r="BH434" s="232">
        <f>IF(N434="sníž. přenesená",J434,0)</f>
        <v>0</v>
      </c>
      <c r="BI434" s="232">
        <f>IF(N434="nulová",J434,0)</f>
        <v>0</v>
      </c>
      <c r="BJ434" s="17" t="s">
        <v>84</v>
      </c>
      <c r="BK434" s="232">
        <f>ROUND(I434*H434,2)</f>
        <v>0</v>
      </c>
      <c r="BL434" s="17" t="s">
        <v>154</v>
      </c>
      <c r="BM434" s="231" t="s">
        <v>715</v>
      </c>
    </row>
    <row r="435" s="2" customFormat="1" ht="16.5" customHeight="1">
      <c r="A435" s="38"/>
      <c r="B435" s="39"/>
      <c r="C435" s="280" t="s">
        <v>716</v>
      </c>
      <c r="D435" s="280" t="s">
        <v>354</v>
      </c>
      <c r="E435" s="281" t="s">
        <v>717</v>
      </c>
      <c r="F435" s="282" t="s">
        <v>718</v>
      </c>
      <c r="G435" s="283" t="s">
        <v>184</v>
      </c>
      <c r="H435" s="284">
        <v>10</v>
      </c>
      <c r="I435" s="285"/>
      <c r="J435" s="286">
        <f>ROUND(I435*H435,2)</f>
        <v>0</v>
      </c>
      <c r="K435" s="282" t="s">
        <v>1</v>
      </c>
      <c r="L435" s="287"/>
      <c r="M435" s="288" t="s">
        <v>1</v>
      </c>
      <c r="N435" s="289" t="s">
        <v>42</v>
      </c>
      <c r="O435" s="91"/>
      <c r="P435" s="229">
        <f>O435*H435</f>
        <v>0</v>
      </c>
      <c r="Q435" s="229">
        <v>0.0064999999999999997</v>
      </c>
      <c r="R435" s="229">
        <f>Q435*H435</f>
        <v>0.065000000000000002</v>
      </c>
      <c r="S435" s="229">
        <v>0</v>
      </c>
      <c r="T435" s="230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31" t="s">
        <v>175</v>
      </c>
      <c r="AT435" s="231" t="s">
        <v>354</v>
      </c>
      <c r="AU435" s="231" t="s">
        <v>86</v>
      </c>
      <c r="AY435" s="17" t="s">
        <v>136</v>
      </c>
      <c r="BE435" s="232">
        <f>IF(N435="základní",J435,0)</f>
        <v>0</v>
      </c>
      <c r="BF435" s="232">
        <f>IF(N435="snížená",J435,0)</f>
        <v>0</v>
      </c>
      <c r="BG435" s="232">
        <f>IF(N435="zákl. přenesená",J435,0)</f>
        <v>0</v>
      </c>
      <c r="BH435" s="232">
        <f>IF(N435="sníž. přenesená",J435,0)</f>
        <v>0</v>
      </c>
      <c r="BI435" s="232">
        <f>IF(N435="nulová",J435,0)</f>
        <v>0</v>
      </c>
      <c r="BJ435" s="17" t="s">
        <v>84</v>
      </c>
      <c r="BK435" s="232">
        <f>ROUND(I435*H435,2)</f>
        <v>0</v>
      </c>
      <c r="BL435" s="17" t="s">
        <v>154</v>
      </c>
      <c r="BM435" s="231" t="s">
        <v>719</v>
      </c>
    </row>
    <row r="436" s="2" customFormat="1" ht="24.15" customHeight="1">
      <c r="A436" s="38"/>
      <c r="B436" s="39"/>
      <c r="C436" s="220" t="s">
        <v>720</v>
      </c>
      <c r="D436" s="220" t="s">
        <v>137</v>
      </c>
      <c r="E436" s="221" t="s">
        <v>721</v>
      </c>
      <c r="F436" s="222" t="s">
        <v>722</v>
      </c>
      <c r="G436" s="223" t="s">
        <v>184</v>
      </c>
      <c r="H436" s="224">
        <v>56</v>
      </c>
      <c r="I436" s="225"/>
      <c r="J436" s="226">
        <f>ROUND(I436*H436,2)</f>
        <v>0</v>
      </c>
      <c r="K436" s="222" t="s">
        <v>723</v>
      </c>
      <c r="L436" s="44"/>
      <c r="M436" s="227" t="s">
        <v>1</v>
      </c>
      <c r="N436" s="228" t="s">
        <v>42</v>
      </c>
      <c r="O436" s="91"/>
      <c r="P436" s="229">
        <f>O436*H436</f>
        <v>0</v>
      </c>
      <c r="Q436" s="229">
        <v>0.42080000000000001</v>
      </c>
      <c r="R436" s="229">
        <f>Q436*H436</f>
        <v>23.564800000000002</v>
      </c>
      <c r="S436" s="229">
        <v>0</v>
      </c>
      <c r="T436" s="230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31" t="s">
        <v>154</v>
      </c>
      <c r="AT436" s="231" t="s">
        <v>137</v>
      </c>
      <c r="AU436" s="231" t="s">
        <v>86</v>
      </c>
      <c r="AY436" s="17" t="s">
        <v>136</v>
      </c>
      <c r="BE436" s="232">
        <f>IF(N436="základní",J436,0)</f>
        <v>0</v>
      </c>
      <c r="BF436" s="232">
        <f>IF(N436="snížená",J436,0)</f>
        <v>0</v>
      </c>
      <c r="BG436" s="232">
        <f>IF(N436="zákl. přenesená",J436,0)</f>
        <v>0</v>
      </c>
      <c r="BH436" s="232">
        <f>IF(N436="sníž. přenesená",J436,0)</f>
        <v>0</v>
      </c>
      <c r="BI436" s="232">
        <f>IF(N436="nulová",J436,0)</f>
        <v>0</v>
      </c>
      <c r="BJ436" s="17" t="s">
        <v>84</v>
      </c>
      <c r="BK436" s="232">
        <f>ROUND(I436*H436,2)</f>
        <v>0</v>
      </c>
      <c r="BL436" s="17" t="s">
        <v>154</v>
      </c>
      <c r="BM436" s="231" t="s">
        <v>724</v>
      </c>
    </row>
    <row r="437" s="12" customFormat="1">
      <c r="A437" s="12"/>
      <c r="B437" s="233"/>
      <c r="C437" s="234"/>
      <c r="D437" s="235" t="s">
        <v>143</v>
      </c>
      <c r="E437" s="236" t="s">
        <v>1</v>
      </c>
      <c r="F437" s="237" t="s">
        <v>725</v>
      </c>
      <c r="G437" s="234"/>
      <c r="H437" s="238">
        <v>56</v>
      </c>
      <c r="I437" s="239"/>
      <c r="J437" s="234"/>
      <c r="K437" s="234"/>
      <c r="L437" s="240"/>
      <c r="M437" s="241"/>
      <c r="N437" s="242"/>
      <c r="O437" s="242"/>
      <c r="P437" s="242"/>
      <c r="Q437" s="242"/>
      <c r="R437" s="242"/>
      <c r="S437" s="242"/>
      <c r="T437" s="243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T437" s="244" t="s">
        <v>143</v>
      </c>
      <c r="AU437" s="244" t="s">
        <v>86</v>
      </c>
      <c r="AV437" s="12" t="s">
        <v>86</v>
      </c>
      <c r="AW437" s="12" t="s">
        <v>33</v>
      </c>
      <c r="AX437" s="12" t="s">
        <v>84</v>
      </c>
      <c r="AY437" s="244" t="s">
        <v>136</v>
      </c>
    </row>
    <row r="438" s="2" customFormat="1" ht="24.15" customHeight="1">
      <c r="A438" s="38"/>
      <c r="B438" s="39"/>
      <c r="C438" s="280" t="s">
        <v>726</v>
      </c>
      <c r="D438" s="280" t="s">
        <v>354</v>
      </c>
      <c r="E438" s="281" t="s">
        <v>727</v>
      </c>
      <c r="F438" s="282" t="s">
        <v>728</v>
      </c>
      <c r="G438" s="283" t="s">
        <v>184</v>
      </c>
      <c r="H438" s="284">
        <v>56</v>
      </c>
      <c r="I438" s="285"/>
      <c r="J438" s="286">
        <f>ROUND(I438*H438,2)</f>
        <v>0</v>
      </c>
      <c r="K438" s="282" t="s">
        <v>1</v>
      </c>
      <c r="L438" s="287"/>
      <c r="M438" s="288" t="s">
        <v>1</v>
      </c>
      <c r="N438" s="289" t="s">
        <v>42</v>
      </c>
      <c r="O438" s="91"/>
      <c r="P438" s="229">
        <f>O438*H438</f>
        <v>0</v>
      </c>
      <c r="Q438" s="229">
        <v>0.19600000000000001</v>
      </c>
      <c r="R438" s="229">
        <f>Q438*H438</f>
        <v>10.976000000000001</v>
      </c>
      <c r="S438" s="229">
        <v>0</v>
      </c>
      <c r="T438" s="230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31" t="s">
        <v>175</v>
      </c>
      <c r="AT438" s="231" t="s">
        <v>354</v>
      </c>
      <c r="AU438" s="231" t="s">
        <v>86</v>
      </c>
      <c r="AY438" s="17" t="s">
        <v>136</v>
      </c>
      <c r="BE438" s="232">
        <f>IF(N438="základní",J438,0)</f>
        <v>0</v>
      </c>
      <c r="BF438" s="232">
        <f>IF(N438="snížená",J438,0)</f>
        <v>0</v>
      </c>
      <c r="BG438" s="232">
        <f>IF(N438="zákl. přenesená",J438,0)</f>
        <v>0</v>
      </c>
      <c r="BH438" s="232">
        <f>IF(N438="sníž. přenesená",J438,0)</f>
        <v>0</v>
      </c>
      <c r="BI438" s="232">
        <f>IF(N438="nulová",J438,0)</f>
        <v>0</v>
      </c>
      <c r="BJ438" s="17" t="s">
        <v>84</v>
      </c>
      <c r="BK438" s="232">
        <f>ROUND(I438*H438,2)</f>
        <v>0</v>
      </c>
      <c r="BL438" s="17" t="s">
        <v>154</v>
      </c>
      <c r="BM438" s="231" t="s">
        <v>729</v>
      </c>
    </row>
    <row r="439" s="2" customFormat="1" ht="24.15" customHeight="1">
      <c r="A439" s="38"/>
      <c r="B439" s="39"/>
      <c r="C439" s="280" t="s">
        <v>730</v>
      </c>
      <c r="D439" s="280" t="s">
        <v>354</v>
      </c>
      <c r="E439" s="281" t="s">
        <v>731</v>
      </c>
      <c r="F439" s="282" t="s">
        <v>732</v>
      </c>
      <c r="G439" s="283" t="s">
        <v>184</v>
      </c>
      <c r="H439" s="284">
        <v>56</v>
      </c>
      <c r="I439" s="285"/>
      <c r="J439" s="286">
        <f>ROUND(I439*H439,2)</f>
        <v>0</v>
      </c>
      <c r="K439" s="282" t="s">
        <v>167</v>
      </c>
      <c r="L439" s="287"/>
      <c r="M439" s="288" t="s">
        <v>1</v>
      </c>
      <c r="N439" s="289" t="s">
        <v>42</v>
      </c>
      <c r="O439" s="91"/>
      <c r="P439" s="229">
        <f>O439*H439</f>
        <v>0</v>
      </c>
      <c r="Q439" s="229">
        <v>0.066000000000000003</v>
      </c>
      <c r="R439" s="229">
        <f>Q439*H439</f>
        <v>3.6960000000000002</v>
      </c>
      <c r="S439" s="229">
        <v>0</v>
      </c>
      <c r="T439" s="230">
        <f>S439*H439</f>
        <v>0</v>
      </c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231" t="s">
        <v>175</v>
      </c>
      <c r="AT439" s="231" t="s">
        <v>354</v>
      </c>
      <c r="AU439" s="231" t="s">
        <v>86</v>
      </c>
      <c r="AY439" s="17" t="s">
        <v>136</v>
      </c>
      <c r="BE439" s="232">
        <f>IF(N439="základní",J439,0)</f>
        <v>0</v>
      </c>
      <c r="BF439" s="232">
        <f>IF(N439="snížená",J439,0)</f>
        <v>0</v>
      </c>
      <c r="BG439" s="232">
        <f>IF(N439="zákl. přenesená",J439,0)</f>
        <v>0</v>
      </c>
      <c r="BH439" s="232">
        <f>IF(N439="sníž. přenesená",J439,0)</f>
        <v>0</v>
      </c>
      <c r="BI439" s="232">
        <f>IF(N439="nulová",J439,0)</f>
        <v>0</v>
      </c>
      <c r="BJ439" s="17" t="s">
        <v>84</v>
      </c>
      <c r="BK439" s="232">
        <f>ROUND(I439*H439,2)</f>
        <v>0</v>
      </c>
      <c r="BL439" s="17" t="s">
        <v>154</v>
      </c>
      <c r="BM439" s="231" t="s">
        <v>733</v>
      </c>
    </row>
    <row r="440" s="2" customFormat="1" ht="33" customHeight="1">
      <c r="A440" s="38"/>
      <c r="B440" s="39"/>
      <c r="C440" s="220" t="s">
        <v>734</v>
      </c>
      <c r="D440" s="220" t="s">
        <v>137</v>
      </c>
      <c r="E440" s="221" t="s">
        <v>735</v>
      </c>
      <c r="F440" s="222" t="s">
        <v>736</v>
      </c>
      <c r="G440" s="223" t="s">
        <v>184</v>
      </c>
      <c r="H440" s="224">
        <v>31</v>
      </c>
      <c r="I440" s="225"/>
      <c r="J440" s="226">
        <f>ROUND(I440*H440,2)</f>
        <v>0</v>
      </c>
      <c r="K440" s="222" t="s">
        <v>723</v>
      </c>
      <c r="L440" s="44"/>
      <c r="M440" s="227" t="s">
        <v>1</v>
      </c>
      <c r="N440" s="228" t="s">
        <v>42</v>
      </c>
      <c r="O440" s="91"/>
      <c r="P440" s="229">
        <f>O440*H440</f>
        <v>0</v>
      </c>
      <c r="Q440" s="229">
        <v>0.31108000000000002</v>
      </c>
      <c r="R440" s="229">
        <f>Q440*H440</f>
        <v>9.6434800000000003</v>
      </c>
      <c r="S440" s="229">
        <v>0</v>
      </c>
      <c r="T440" s="230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31" t="s">
        <v>154</v>
      </c>
      <c r="AT440" s="231" t="s">
        <v>137</v>
      </c>
      <c r="AU440" s="231" t="s">
        <v>86</v>
      </c>
      <c r="AY440" s="17" t="s">
        <v>136</v>
      </c>
      <c r="BE440" s="232">
        <f>IF(N440="základní",J440,0)</f>
        <v>0</v>
      </c>
      <c r="BF440" s="232">
        <f>IF(N440="snížená",J440,0)</f>
        <v>0</v>
      </c>
      <c r="BG440" s="232">
        <f>IF(N440="zákl. přenesená",J440,0)</f>
        <v>0</v>
      </c>
      <c r="BH440" s="232">
        <f>IF(N440="sníž. přenesená",J440,0)</f>
        <v>0</v>
      </c>
      <c r="BI440" s="232">
        <f>IF(N440="nulová",J440,0)</f>
        <v>0</v>
      </c>
      <c r="BJ440" s="17" t="s">
        <v>84</v>
      </c>
      <c r="BK440" s="232">
        <f>ROUND(I440*H440,2)</f>
        <v>0</v>
      </c>
      <c r="BL440" s="17" t="s">
        <v>154</v>
      </c>
      <c r="BM440" s="231" t="s">
        <v>737</v>
      </c>
    </row>
    <row r="441" s="2" customFormat="1">
      <c r="A441" s="38"/>
      <c r="B441" s="39"/>
      <c r="C441" s="40"/>
      <c r="D441" s="235" t="s">
        <v>231</v>
      </c>
      <c r="E441" s="40"/>
      <c r="F441" s="265" t="s">
        <v>610</v>
      </c>
      <c r="G441" s="40"/>
      <c r="H441" s="40"/>
      <c r="I441" s="266"/>
      <c r="J441" s="40"/>
      <c r="K441" s="40"/>
      <c r="L441" s="44"/>
      <c r="M441" s="267"/>
      <c r="N441" s="268"/>
      <c r="O441" s="91"/>
      <c r="P441" s="91"/>
      <c r="Q441" s="91"/>
      <c r="R441" s="91"/>
      <c r="S441" s="91"/>
      <c r="T441" s="92"/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T441" s="17" t="s">
        <v>231</v>
      </c>
      <c r="AU441" s="17" t="s">
        <v>86</v>
      </c>
    </row>
    <row r="442" s="2" customFormat="1" ht="24.15" customHeight="1">
      <c r="A442" s="38"/>
      <c r="B442" s="39"/>
      <c r="C442" s="220" t="s">
        <v>738</v>
      </c>
      <c r="D442" s="220" t="s">
        <v>137</v>
      </c>
      <c r="E442" s="221" t="s">
        <v>739</v>
      </c>
      <c r="F442" s="222" t="s">
        <v>740</v>
      </c>
      <c r="G442" s="223" t="s">
        <v>278</v>
      </c>
      <c r="H442" s="224">
        <v>30.699999999999999</v>
      </c>
      <c r="I442" s="225"/>
      <c r="J442" s="226">
        <f>ROUND(I442*H442,2)</f>
        <v>0</v>
      </c>
      <c r="K442" s="222" t="s">
        <v>167</v>
      </c>
      <c r="L442" s="44"/>
      <c r="M442" s="227" t="s">
        <v>1</v>
      </c>
      <c r="N442" s="228" t="s">
        <v>42</v>
      </c>
      <c r="O442" s="91"/>
      <c r="P442" s="229">
        <f>O442*H442</f>
        <v>0</v>
      </c>
      <c r="Q442" s="229">
        <v>0</v>
      </c>
      <c r="R442" s="229">
        <f>Q442*H442</f>
        <v>0</v>
      </c>
      <c r="S442" s="229">
        <v>0</v>
      </c>
      <c r="T442" s="230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31" t="s">
        <v>154</v>
      </c>
      <c r="AT442" s="231" t="s">
        <v>137</v>
      </c>
      <c r="AU442" s="231" t="s">
        <v>86</v>
      </c>
      <c r="AY442" s="17" t="s">
        <v>136</v>
      </c>
      <c r="BE442" s="232">
        <f>IF(N442="základní",J442,0)</f>
        <v>0</v>
      </c>
      <c r="BF442" s="232">
        <f>IF(N442="snížená",J442,0)</f>
        <v>0</v>
      </c>
      <c r="BG442" s="232">
        <f>IF(N442="zákl. přenesená",J442,0)</f>
        <v>0</v>
      </c>
      <c r="BH442" s="232">
        <f>IF(N442="sníž. přenesená",J442,0)</f>
        <v>0</v>
      </c>
      <c r="BI442" s="232">
        <f>IF(N442="nulová",J442,0)</f>
        <v>0</v>
      </c>
      <c r="BJ442" s="17" t="s">
        <v>84</v>
      </c>
      <c r="BK442" s="232">
        <f>ROUND(I442*H442,2)</f>
        <v>0</v>
      </c>
      <c r="BL442" s="17" t="s">
        <v>154</v>
      </c>
      <c r="BM442" s="231" t="s">
        <v>741</v>
      </c>
    </row>
    <row r="443" s="2" customFormat="1">
      <c r="A443" s="38"/>
      <c r="B443" s="39"/>
      <c r="C443" s="40"/>
      <c r="D443" s="235" t="s">
        <v>231</v>
      </c>
      <c r="E443" s="40"/>
      <c r="F443" s="265" t="s">
        <v>297</v>
      </c>
      <c r="G443" s="40"/>
      <c r="H443" s="40"/>
      <c r="I443" s="266"/>
      <c r="J443" s="40"/>
      <c r="K443" s="40"/>
      <c r="L443" s="44"/>
      <c r="M443" s="267"/>
      <c r="N443" s="268"/>
      <c r="O443" s="91"/>
      <c r="P443" s="91"/>
      <c r="Q443" s="91"/>
      <c r="R443" s="91"/>
      <c r="S443" s="91"/>
      <c r="T443" s="92"/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T443" s="17" t="s">
        <v>231</v>
      </c>
      <c r="AU443" s="17" t="s">
        <v>86</v>
      </c>
    </row>
    <row r="444" s="12" customFormat="1">
      <c r="A444" s="12"/>
      <c r="B444" s="233"/>
      <c r="C444" s="234"/>
      <c r="D444" s="235" t="s">
        <v>143</v>
      </c>
      <c r="E444" s="236" t="s">
        <v>1</v>
      </c>
      <c r="F444" s="237" t="s">
        <v>742</v>
      </c>
      <c r="G444" s="234"/>
      <c r="H444" s="238">
        <v>0.5</v>
      </c>
      <c r="I444" s="239"/>
      <c r="J444" s="234"/>
      <c r="K444" s="234"/>
      <c r="L444" s="240"/>
      <c r="M444" s="241"/>
      <c r="N444" s="242"/>
      <c r="O444" s="242"/>
      <c r="P444" s="242"/>
      <c r="Q444" s="242"/>
      <c r="R444" s="242"/>
      <c r="S444" s="242"/>
      <c r="T444" s="243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T444" s="244" t="s">
        <v>143</v>
      </c>
      <c r="AU444" s="244" t="s">
        <v>86</v>
      </c>
      <c r="AV444" s="12" t="s">
        <v>86</v>
      </c>
      <c r="AW444" s="12" t="s">
        <v>33</v>
      </c>
      <c r="AX444" s="12" t="s">
        <v>77</v>
      </c>
      <c r="AY444" s="244" t="s">
        <v>136</v>
      </c>
    </row>
    <row r="445" s="12" customFormat="1">
      <c r="A445" s="12"/>
      <c r="B445" s="233"/>
      <c r="C445" s="234"/>
      <c r="D445" s="235" t="s">
        <v>143</v>
      </c>
      <c r="E445" s="236" t="s">
        <v>1</v>
      </c>
      <c r="F445" s="237" t="s">
        <v>743</v>
      </c>
      <c r="G445" s="234"/>
      <c r="H445" s="238">
        <v>1</v>
      </c>
      <c r="I445" s="239"/>
      <c r="J445" s="234"/>
      <c r="K445" s="234"/>
      <c r="L445" s="240"/>
      <c r="M445" s="241"/>
      <c r="N445" s="242"/>
      <c r="O445" s="242"/>
      <c r="P445" s="242"/>
      <c r="Q445" s="242"/>
      <c r="R445" s="242"/>
      <c r="S445" s="242"/>
      <c r="T445" s="243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T445" s="244" t="s">
        <v>143</v>
      </c>
      <c r="AU445" s="244" t="s">
        <v>86</v>
      </c>
      <c r="AV445" s="12" t="s">
        <v>86</v>
      </c>
      <c r="AW445" s="12" t="s">
        <v>33</v>
      </c>
      <c r="AX445" s="12" t="s">
        <v>77</v>
      </c>
      <c r="AY445" s="244" t="s">
        <v>136</v>
      </c>
    </row>
    <row r="446" s="12" customFormat="1">
      <c r="A446" s="12"/>
      <c r="B446" s="233"/>
      <c r="C446" s="234"/>
      <c r="D446" s="235" t="s">
        <v>143</v>
      </c>
      <c r="E446" s="236" t="s">
        <v>1</v>
      </c>
      <c r="F446" s="237" t="s">
        <v>479</v>
      </c>
      <c r="G446" s="234"/>
      <c r="H446" s="238">
        <v>4</v>
      </c>
      <c r="I446" s="239"/>
      <c r="J446" s="234"/>
      <c r="K446" s="234"/>
      <c r="L446" s="240"/>
      <c r="M446" s="241"/>
      <c r="N446" s="242"/>
      <c r="O446" s="242"/>
      <c r="P446" s="242"/>
      <c r="Q446" s="242"/>
      <c r="R446" s="242"/>
      <c r="S446" s="242"/>
      <c r="T446" s="243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T446" s="244" t="s">
        <v>143</v>
      </c>
      <c r="AU446" s="244" t="s">
        <v>86</v>
      </c>
      <c r="AV446" s="12" t="s">
        <v>86</v>
      </c>
      <c r="AW446" s="12" t="s">
        <v>33</v>
      </c>
      <c r="AX446" s="12" t="s">
        <v>77</v>
      </c>
      <c r="AY446" s="244" t="s">
        <v>136</v>
      </c>
    </row>
    <row r="447" s="12" customFormat="1">
      <c r="A447" s="12"/>
      <c r="B447" s="233"/>
      <c r="C447" s="234"/>
      <c r="D447" s="235" t="s">
        <v>143</v>
      </c>
      <c r="E447" s="236" t="s">
        <v>1</v>
      </c>
      <c r="F447" s="237" t="s">
        <v>744</v>
      </c>
      <c r="G447" s="234"/>
      <c r="H447" s="238">
        <v>20.399999999999999</v>
      </c>
      <c r="I447" s="239"/>
      <c r="J447" s="234"/>
      <c r="K447" s="234"/>
      <c r="L447" s="240"/>
      <c r="M447" s="241"/>
      <c r="N447" s="242"/>
      <c r="O447" s="242"/>
      <c r="P447" s="242"/>
      <c r="Q447" s="242"/>
      <c r="R447" s="242"/>
      <c r="S447" s="242"/>
      <c r="T447" s="243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T447" s="244" t="s">
        <v>143</v>
      </c>
      <c r="AU447" s="244" t="s">
        <v>86</v>
      </c>
      <c r="AV447" s="12" t="s">
        <v>86</v>
      </c>
      <c r="AW447" s="12" t="s">
        <v>33</v>
      </c>
      <c r="AX447" s="12" t="s">
        <v>77</v>
      </c>
      <c r="AY447" s="244" t="s">
        <v>136</v>
      </c>
    </row>
    <row r="448" s="12" customFormat="1">
      <c r="A448" s="12"/>
      <c r="B448" s="233"/>
      <c r="C448" s="234"/>
      <c r="D448" s="235" t="s">
        <v>143</v>
      </c>
      <c r="E448" s="236" t="s">
        <v>1</v>
      </c>
      <c r="F448" s="237" t="s">
        <v>745</v>
      </c>
      <c r="G448" s="234"/>
      <c r="H448" s="238">
        <v>4.7999999999999998</v>
      </c>
      <c r="I448" s="239"/>
      <c r="J448" s="234"/>
      <c r="K448" s="234"/>
      <c r="L448" s="240"/>
      <c r="M448" s="241"/>
      <c r="N448" s="242"/>
      <c r="O448" s="242"/>
      <c r="P448" s="242"/>
      <c r="Q448" s="242"/>
      <c r="R448" s="242"/>
      <c r="S448" s="242"/>
      <c r="T448" s="243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T448" s="244" t="s">
        <v>143</v>
      </c>
      <c r="AU448" s="244" t="s">
        <v>86</v>
      </c>
      <c r="AV448" s="12" t="s">
        <v>86</v>
      </c>
      <c r="AW448" s="12" t="s">
        <v>33</v>
      </c>
      <c r="AX448" s="12" t="s">
        <v>77</v>
      </c>
      <c r="AY448" s="244" t="s">
        <v>136</v>
      </c>
    </row>
    <row r="449" s="15" customFormat="1">
      <c r="A449" s="15"/>
      <c r="B449" s="269"/>
      <c r="C449" s="270"/>
      <c r="D449" s="235" t="s">
        <v>143</v>
      </c>
      <c r="E449" s="271" t="s">
        <v>1</v>
      </c>
      <c r="F449" s="272" t="s">
        <v>240</v>
      </c>
      <c r="G449" s="270"/>
      <c r="H449" s="273">
        <v>30.699999999999999</v>
      </c>
      <c r="I449" s="274"/>
      <c r="J449" s="270"/>
      <c r="K449" s="270"/>
      <c r="L449" s="275"/>
      <c r="M449" s="276"/>
      <c r="N449" s="277"/>
      <c r="O449" s="277"/>
      <c r="P449" s="277"/>
      <c r="Q449" s="277"/>
      <c r="R449" s="277"/>
      <c r="S449" s="277"/>
      <c r="T449" s="278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T449" s="279" t="s">
        <v>143</v>
      </c>
      <c r="AU449" s="279" t="s">
        <v>86</v>
      </c>
      <c r="AV449" s="15" t="s">
        <v>154</v>
      </c>
      <c r="AW449" s="15" t="s">
        <v>33</v>
      </c>
      <c r="AX449" s="15" t="s">
        <v>84</v>
      </c>
      <c r="AY449" s="279" t="s">
        <v>136</v>
      </c>
    </row>
    <row r="450" s="11" customFormat="1" ht="22.8" customHeight="1">
      <c r="A450" s="11"/>
      <c r="B450" s="206"/>
      <c r="C450" s="207"/>
      <c r="D450" s="208" t="s">
        <v>76</v>
      </c>
      <c r="E450" s="263" t="s">
        <v>181</v>
      </c>
      <c r="F450" s="263" t="s">
        <v>746</v>
      </c>
      <c r="G450" s="207"/>
      <c r="H450" s="207"/>
      <c r="I450" s="210"/>
      <c r="J450" s="264">
        <f>BK450</f>
        <v>0</v>
      </c>
      <c r="K450" s="207"/>
      <c r="L450" s="212"/>
      <c r="M450" s="213"/>
      <c r="N450" s="214"/>
      <c r="O450" s="214"/>
      <c r="P450" s="215">
        <f>SUM(P451:P637)</f>
        <v>0</v>
      </c>
      <c r="Q450" s="214"/>
      <c r="R450" s="215">
        <f>SUM(R451:R637)</f>
        <v>343.22877200000011</v>
      </c>
      <c r="S450" s="214"/>
      <c r="T450" s="216">
        <f>SUM(T451:T637)</f>
        <v>504.96200000000005</v>
      </c>
      <c r="U450" s="11"/>
      <c r="V450" s="11"/>
      <c r="W450" s="11"/>
      <c r="X450" s="11"/>
      <c r="Y450" s="11"/>
      <c r="Z450" s="11"/>
      <c r="AA450" s="11"/>
      <c r="AB450" s="11"/>
      <c r="AC450" s="11"/>
      <c r="AD450" s="11"/>
      <c r="AE450" s="11"/>
      <c r="AR450" s="217" t="s">
        <v>84</v>
      </c>
      <c r="AT450" s="218" t="s">
        <v>76</v>
      </c>
      <c r="AU450" s="218" t="s">
        <v>84</v>
      </c>
      <c r="AY450" s="217" t="s">
        <v>136</v>
      </c>
      <c r="BK450" s="219">
        <f>SUM(BK451:BK637)</f>
        <v>0</v>
      </c>
    </row>
    <row r="451" s="2" customFormat="1" ht="33" customHeight="1">
      <c r="A451" s="38"/>
      <c r="B451" s="39"/>
      <c r="C451" s="220" t="s">
        <v>747</v>
      </c>
      <c r="D451" s="220" t="s">
        <v>137</v>
      </c>
      <c r="E451" s="221" t="s">
        <v>748</v>
      </c>
      <c r="F451" s="222" t="s">
        <v>749</v>
      </c>
      <c r="G451" s="223" t="s">
        <v>236</v>
      </c>
      <c r="H451" s="224">
        <v>436</v>
      </c>
      <c r="I451" s="225"/>
      <c r="J451" s="226">
        <f>ROUND(I451*H451,2)</f>
        <v>0</v>
      </c>
      <c r="K451" s="222" t="s">
        <v>167</v>
      </c>
      <c r="L451" s="44"/>
      <c r="M451" s="227" t="s">
        <v>1</v>
      </c>
      <c r="N451" s="228" t="s">
        <v>42</v>
      </c>
      <c r="O451" s="91"/>
      <c r="P451" s="229">
        <f>O451*H451</f>
        <v>0</v>
      </c>
      <c r="Q451" s="229">
        <v>0.047</v>
      </c>
      <c r="R451" s="229">
        <f>Q451*H451</f>
        <v>20.492000000000001</v>
      </c>
      <c r="S451" s="229">
        <v>0</v>
      </c>
      <c r="T451" s="230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31" t="s">
        <v>154</v>
      </c>
      <c r="AT451" s="231" t="s">
        <v>137</v>
      </c>
      <c r="AU451" s="231" t="s">
        <v>86</v>
      </c>
      <c r="AY451" s="17" t="s">
        <v>136</v>
      </c>
      <c r="BE451" s="232">
        <f>IF(N451="základní",J451,0)</f>
        <v>0</v>
      </c>
      <c r="BF451" s="232">
        <f>IF(N451="snížená",J451,0)</f>
        <v>0</v>
      </c>
      <c r="BG451" s="232">
        <f>IF(N451="zákl. přenesená",J451,0)</f>
        <v>0</v>
      </c>
      <c r="BH451" s="232">
        <f>IF(N451="sníž. přenesená",J451,0)</f>
        <v>0</v>
      </c>
      <c r="BI451" s="232">
        <f>IF(N451="nulová",J451,0)</f>
        <v>0</v>
      </c>
      <c r="BJ451" s="17" t="s">
        <v>84</v>
      </c>
      <c r="BK451" s="232">
        <f>ROUND(I451*H451,2)</f>
        <v>0</v>
      </c>
      <c r="BL451" s="17" t="s">
        <v>154</v>
      </c>
      <c r="BM451" s="231" t="s">
        <v>750</v>
      </c>
    </row>
    <row r="452" s="2" customFormat="1">
      <c r="A452" s="38"/>
      <c r="B452" s="39"/>
      <c r="C452" s="40"/>
      <c r="D452" s="235" t="s">
        <v>231</v>
      </c>
      <c r="E452" s="40"/>
      <c r="F452" s="265" t="s">
        <v>751</v>
      </c>
      <c r="G452" s="40"/>
      <c r="H452" s="40"/>
      <c r="I452" s="266"/>
      <c r="J452" s="40"/>
      <c r="K452" s="40"/>
      <c r="L452" s="44"/>
      <c r="M452" s="267"/>
      <c r="N452" s="268"/>
      <c r="O452" s="91"/>
      <c r="P452" s="91"/>
      <c r="Q452" s="91"/>
      <c r="R452" s="91"/>
      <c r="S452" s="91"/>
      <c r="T452" s="92"/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T452" s="17" t="s">
        <v>231</v>
      </c>
      <c r="AU452" s="17" t="s">
        <v>86</v>
      </c>
    </row>
    <row r="453" s="12" customFormat="1">
      <c r="A453" s="12"/>
      <c r="B453" s="233"/>
      <c r="C453" s="234"/>
      <c r="D453" s="235" t="s">
        <v>143</v>
      </c>
      <c r="E453" s="236" t="s">
        <v>1</v>
      </c>
      <c r="F453" s="237" t="s">
        <v>752</v>
      </c>
      <c r="G453" s="234"/>
      <c r="H453" s="238">
        <v>436</v>
      </c>
      <c r="I453" s="239"/>
      <c r="J453" s="234"/>
      <c r="K453" s="234"/>
      <c r="L453" s="240"/>
      <c r="M453" s="241"/>
      <c r="N453" s="242"/>
      <c r="O453" s="242"/>
      <c r="P453" s="242"/>
      <c r="Q453" s="242"/>
      <c r="R453" s="242"/>
      <c r="S453" s="242"/>
      <c r="T453" s="243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T453" s="244" t="s">
        <v>143</v>
      </c>
      <c r="AU453" s="244" t="s">
        <v>86</v>
      </c>
      <c r="AV453" s="12" t="s">
        <v>86</v>
      </c>
      <c r="AW453" s="12" t="s">
        <v>33</v>
      </c>
      <c r="AX453" s="12" t="s">
        <v>84</v>
      </c>
      <c r="AY453" s="244" t="s">
        <v>136</v>
      </c>
    </row>
    <row r="454" s="2" customFormat="1" ht="33" customHeight="1">
      <c r="A454" s="38"/>
      <c r="B454" s="39"/>
      <c r="C454" s="220" t="s">
        <v>753</v>
      </c>
      <c r="D454" s="220" t="s">
        <v>137</v>
      </c>
      <c r="E454" s="221" t="s">
        <v>754</v>
      </c>
      <c r="F454" s="222" t="s">
        <v>755</v>
      </c>
      <c r="G454" s="223" t="s">
        <v>236</v>
      </c>
      <c r="H454" s="224">
        <v>46.700000000000003</v>
      </c>
      <c r="I454" s="225"/>
      <c r="J454" s="226">
        <f>ROUND(I454*H454,2)</f>
        <v>0</v>
      </c>
      <c r="K454" s="222" t="s">
        <v>723</v>
      </c>
      <c r="L454" s="44"/>
      <c r="M454" s="227" t="s">
        <v>1</v>
      </c>
      <c r="N454" s="228" t="s">
        <v>42</v>
      </c>
      <c r="O454" s="91"/>
      <c r="P454" s="229">
        <f>O454*H454</f>
        <v>0</v>
      </c>
      <c r="Q454" s="229">
        <v>0.027799999999999998</v>
      </c>
      <c r="R454" s="229">
        <f>Q454*H454</f>
        <v>1.29826</v>
      </c>
      <c r="S454" s="229">
        <v>0</v>
      </c>
      <c r="T454" s="230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31" t="s">
        <v>154</v>
      </c>
      <c r="AT454" s="231" t="s">
        <v>137</v>
      </c>
      <c r="AU454" s="231" t="s">
        <v>86</v>
      </c>
      <c r="AY454" s="17" t="s">
        <v>136</v>
      </c>
      <c r="BE454" s="232">
        <f>IF(N454="základní",J454,0)</f>
        <v>0</v>
      </c>
      <c r="BF454" s="232">
        <f>IF(N454="snížená",J454,0)</f>
        <v>0</v>
      </c>
      <c r="BG454" s="232">
        <f>IF(N454="zákl. přenesená",J454,0)</f>
        <v>0</v>
      </c>
      <c r="BH454" s="232">
        <f>IF(N454="sníž. přenesená",J454,0)</f>
        <v>0</v>
      </c>
      <c r="BI454" s="232">
        <f>IF(N454="nulová",J454,0)</f>
        <v>0</v>
      </c>
      <c r="BJ454" s="17" t="s">
        <v>84</v>
      </c>
      <c r="BK454" s="232">
        <f>ROUND(I454*H454,2)</f>
        <v>0</v>
      </c>
      <c r="BL454" s="17" t="s">
        <v>154</v>
      </c>
      <c r="BM454" s="231" t="s">
        <v>756</v>
      </c>
    </row>
    <row r="455" s="2" customFormat="1">
      <c r="A455" s="38"/>
      <c r="B455" s="39"/>
      <c r="C455" s="40"/>
      <c r="D455" s="235" t="s">
        <v>231</v>
      </c>
      <c r="E455" s="40"/>
      <c r="F455" s="265" t="s">
        <v>751</v>
      </c>
      <c r="G455" s="40"/>
      <c r="H455" s="40"/>
      <c r="I455" s="266"/>
      <c r="J455" s="40"/>
      <c r="K455" s="40"/>
      <c r="L455" s="44"/>
      <c r="M455" s="267"/>
      <c r="N455" s="268"/>
      <c r="O455" s="91"/>
      <c r="P455" s="91"/>
      <c r="Q455" s="91"/>
      <c r="R455" s="91"/>
      <c r="S455" s="91"/>
      <c r="T455" s="92"/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T455" s="17" t="s">
        <v>231</v>
      </c>
      <c r="AU455" s="17" t="s">
        <v>86</v>
      </c>
    </row>
    <row r="456" s="12" customFormat="1">
      <c r="A456" s="12"/>
      <c r="B456" s="233"/>
      <c r="C456" s="234"/>
      <c r="D456" s="235" t="s">
        <v>143</v>
      </c>
      <c r="E456" s="236" t="s">
        <v>1</v>
      </c>
      <c r="F456" s="237" t="s">
        <v>757</v>
      </c>
      <c r="G456" s="234"/>
      <c r="H456" s="238">
        <v>46.700000000000003</v>
      </c>
      <c r="I456" s="239"/>
      <c r="J456" s="234"/>
      <c r="K456" s="234"/>
      <c r="L456" s="240"/>
      <c r="M456" s="241"/>
      <c r="N456" s="242"/>
      <c r="O456" s="242"/>
      <c r="P456" s="242"/>
      <c r="Q456" s="242"/>
      <c r="R456" s="242"/>
      <c r="S456" s="242"/>
      <c r="T456" s="243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T456" s="244" t="s">
        <v>143</v>
      </c>
      <c r="AU456" s="244" t="s">
        <v>86</v>
      </c>
      <c r="AV456" s="12" t="s">
        <v>86</v>
      </c>
      <c r="AW456" s="12" t="s">
        <v>33</v>
      </c>
      <c r="AX456" s="12" t="s">
        <v>84</v>
      </c>
      <c r="AY456" s="244" t="s">
        <v>136</v>
      </c>
    </row>
    <row r="457" s="2" customFormat="1" ht="24.15" customHeight="1">
      <c r="A457" s="38"/>
      <c r="B457" s="39"/>
      <c r="C457" s="220" t="s">
        <v>758</v>
      </c>
      <c r="D457" s="220" t="s">
        <v>137</v>
      </c>
      <c r="E457" s="221" t="s">
        <v>759</v>
      </c>
      <c r="F457" s="222" t="s">
        <v>760</v>
      </c>
      <c r="G457" s="223" t="s">
        <v>184</v>
      </c>
      <c r="H457" s="224">
        <v>49</v>
      </c>
      <c r="I457" s="225"/>
      <c r="J457" s="226">
        <f>ROUND(I457*H457,2)</f>
        <v>0</v>
      </c>
      <c r="K457" s="222" t="s">
        <v>167</v>
      </c>
      <c r="L457" s="44"/>
      <c r="M457" s="227" t="s">
        <v>1</v>
      </c>
      <c r="N457" s="228" t="s">
        <v>42</v>
      </c>
      <c r="O457" s="91"/>
      <c r="P457" s="229">
        <f>O457*H457</f>
        <v>0</v>
      </c>
      <c r="Q457" s="229">
        <v>0.00069999999999999999</v>
      </c>
      <c r="R457" s="229">
        <f>Q457*H457</f>
        <v>0.034299999999999997</v>
      </c>
      <c r="S457" s="229">
        <v>0</v>
      </c>
      <c r="T457" s="230">
        <f>S457*H457</f>
        <v>0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231" t="s">
        <v>154</v>
      </c>
      <c r="AT457" s="231" t="s">
        <v>137</v>
      </c>
      <c r="AU457" s="231" t="s">
        <v>86</v>
      </c>
      <c r="AY457" s="17" t="s">
        <v>136</v>
      </c>
      <c r="BE457" s="232">
        <f>IF(N457="základní",J457,0)</f>
        <v>0</v>
      </c>
      <c r="BF457" s="232">
        <f>IF(N457="snížená",J457,0)</f>
        <v>0</v>
      </c>
      <c r="BG457" s="232">
        <f>IF(N457="zákl. přenesená",J457,0)</f>
        <v>0</v>
      </c>
      <c r="BH457" s="232">
        <f>IF(N457="sníž. přenesená",J457,0)</f>
        <v>0</v>
      </c>
      <c r="BI457" s="232">
        <f>IF(N457="nulová",J457,0)</f>
        <v>0</v>
      </c>
      <c r="BJ457" s="17" t="s">
        <v>84</v>
      </c>
      <c r="BK457" s="232">
        <f>ROUND(I457*H457,2)</f>
        <v>0</v>
      </c>
      <c r="BL457" s="17" t="s">
        <v>154</v>
      </c>
      <c r="BM457" s="231" t="s">
        <v>761</v>
      </c>
    </row>
    <row r="458" s="2" customFormat="1">
      <c r="A458" s="38"/>
      <c r="B458" s="39"/>
      <c r="C458" s="40"/>
      <c r="D458" s="235" t="s">
        <v>231</v>
      </c>
      <c r="E458" s="40"/>
      <c r="F458" s="265" t="s">
        <v>762</v>
      </c>
      <c r="G458" s="40"/>
      <c r="H458" s="40"/>
      <c r="I458" s="266"/>
      <c r="J458" s="40"/>
      <c r="K458" s="40"/>
      <c r="L458" s="44"/>
      <c r="M458" s="267"/>
      <c r="N458" s="268"/>
      <c r="O458" s="91"/>
      <c r="P458" s="91"/>
      <c r="Q458" s="91"/>
      <c r="R458" s="91"/>
      <c r="S458" s="91"/>
      <c r="T458" s="92"/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T458" s="17" t="s">
        <v>231</v>
      </c>
      <c r="AU458" s="17" t="s">
        <v>86</v>
      </c>
    </row>
    <row r="459" s="12" customFormat="1">
      <c r="A459" s="12"/>
      <c r="B459" s="233"/>
      <c r="C459" s="234"/>
      <c r="D459" s="235" t="s">
        <v>143</v>
      </c>
      <c r="E459" s="236" t="s">
        <v>1</v>
      </c>
      <c r="F459" s="237" t="s">
        <v>763</v>
      </c>
      <c r="G459" s="234"/>
      <c r="H459" s="238">
        <v>38</v>
      </c>
      <c r="I459" s="239"/>
      <c r="J459" s="234"/>
      <c r="K459" s="234"/>
      <c r="L459" s="240"/>
      <c r="M459" s="241"/>
      <c r="N459" s="242"/>
      <c r="O459" s="242"/>
      <c r="P459" s="242"/>
      <c r="Q459" s="242"/>
      <c r="R459" s="242"/>
      <c r="S459" s="242"/>
      <c r="T459" s="243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T459" s="244" t="s">
        <v>143</v>
      </c>
      <c r="AU459" s="244" t="s">
        <v>86</v>
      </c>
      <c r="AV459" s="12" t="s">
        <v>86</v>
      </c>
      <c r="AW459" s="12" t="s">
        <v>33</v>
      </c>
      <c r="AX459" s="12" t="s">
        <v>77</v>
      </c>
      <c r="AY459" s="244" t="s">
        <v>136</v>
      </c>
    </row>
    <row r="460" s="12" customFormat="1">
      <c r="A460" s="12"/>
      <c r="B460" s="233"/>
      <c r="C460" s="234"/>
      <c r="D460" s="235" t="s">
        <v>143</v>
      </c>
      <c r="E460" s="236" t="s">
        <v>1</v>
      </c>
      <c r="F460" s="237" t="s">
        <v>764</v>
      </c>
      <c r="G460" s="234"/>
      <c r="H460" s="238">
        <v>11</v>
      </c>
      <c r="I460" s="239"/>
      <c r="J460" s="234"/>
      <c r="K460" s="234"/>
      <c r="L460" s="240"/>
      <c r="M460" s="241"/>
      <c r="N460" s="242"/>
      <c r="O460" s="242"/>
      <c r="P460" s="242"/>
      <c r="Q460" s="242"/>
      <c r="R460" s="242"/>
      <c r="S460" s="242"/>
      <c r="T460" s="243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T460" s="244" t="s">
        <v>143</v>
      </c>
      <c r="AU460" s="244" t="s">
        <v>86</v>
      </c>
      <c r="AV460" s="12" t="s">
        <v>86</v>
      </c>
      <c r="AW460" s="12" t="s">
        <v>33</v>
      </c>
      <c r="AX460" s="12" t="s">
        <v>77</v>
      </c>
      <c r="AY460" s="244" t="s">
        <v>136</v>
      </c>
    </row>
    <row r="461" s="15" customFormat="1">
      <c r="A461" s="15"/>
      <c r="B461" s="269"/>
      <c r="C461" s="270"/>
      <c r="D461" s="235" t="s">
        <v>143</v>
      </c>
      <c r="E461" s="271" t="s">
        <v>1</v>
      </c>
      <c r="F461" s="272" t="s">
        <v>240</v>
      </c>
      <c r="G461" s="270"/>
      <c r="H461" s="273">
        <v>49</v>
      </c>
      <c r="I461" s="274"/>
      <c r="J461" s="270"/>
      <c r="K461" s="270"/>
      <c r="L461" s="275"/>
      <c r="M461" s="276"/>
      <c r="N461" s="277"/>
      <c r="O461" s="277"/>
      <c r="P461" s="277"/>
      <c r="Q461" s="277"/>
      <c r="R461" s="277"/>
      <c r="S461" s="277"/>
      <c r="T461" s="278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79" t="s">
        <v>143</v>
      </c>
      <c r="AU461" s="279" t="s">
        <v>86</v>
      </c>
      <c r="AV461" s="15" t="s">
        <v>154</v>
      </c>
      <c r="AW461" s="15" t="s">
        <v>33</v>
      </c>
      <c r="AX461" s="15" t="s">
        <v>84</v>
      </c>
      <c r="AY461" s="279" t="s">
        <v>136</v>
      </c>
    </row>
    <row r="462" s="2" customFormat="1" ht="16.5" customHeight="1">
      <c r="A462" s="38"/>
      <c r="B462" s="39"/>
      <c r="C462" s="280" t="s">
        <v>765</v>
      </c>
      <c r="D462" s="280" t="s">
        <v>354</v>
      </c>
      <c r="E462" s="281" t="s">
        <v>766</v>
      </c>
      <c r="F462" s="282" t="s">
        <v>767</v>
      </c>
      <c r="G462" s="283" t="s">
        <v>184</v>
      </c>
      <c r="H462" s="284">
        <v>12</v>
      </c>
      <c r="I462" s="285"/>
      <c r="J462" s="286">
        <f>ROUND(I462*H462,2)</f>
        <v>0</v>
      </c>
      <c r="K462" s="282" t="s">
        <v>167</v>
      </c>
      <c r="L462" s="287"/>
      <c r="M462" s="288" t="s">
        <v>1</v>
      </c>
      <c r="N462" s="289" t="s">
        <v>42</v>
      </c>
      <c r="O462" s="91"/>
      <c r="P462" s="229">
        <f>O462*H462</f>
        <v>0</v>
      </c>
      <c r="Q462" s="229">
        <v>0.0025000000000000001</v>
      </c>
      <c r="R462" s="229">
        <f>Q462*H462</f>
        <v>0.029999999999999999</v>
      </c>
      <c r="S462" s="229">
        <v>0</v>
      </c>
      <c r="T462" s="230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31" t="s">
        <v>175</v>
      </c>
      <c r="AT462" s="231" t="s">
        <v>354</v>
      </c>
      <c r="AU462" s="231" t="s">
        <v>86</v>
      </c>
      <c r="AY462" s="17" t="s">
        <v>136</v>
      </c>
      <c r="BE462" s="232">
        <f>IF(N462="základní",J462,0)</f>
        <v>0</v>
      </c>
      <c r="BF462" s="232">
        <f>IF(N462="snížená",J462,0)</f>
        <v>0</v>
      </c>
      <c r="BG462" s="232">
        <f>IF(N462="zákl. přenesená",J462,0)</f>
        <v>0</v>
      </c>
      <c r="BH462" s="232">
        <f>IF(N462="sníž. přenesená",J462,0)</f>
        <v>0</v>
      </c>
      <c r="BI462" s="232">
        <f>IF(N462="nulová",J462,0)</f>
        <v>0</v>
      </c>
      <c r="BJ462" s="17" t="s">
        <v>84</v>
      </c>
      <c r="BK462" s="232">
        <f>ROUND(I462*H462,2)</f>
        <v>0</v>
      </c>
      <c r="BL462" s="17" t="s">
        <v>154</v>
      </c>
      <c r="BM462" s="231" t="s">
        <v>768</v>
      </c>
    </row>
    <row r="463" s="12" customFormat="1">
      <c r="A463" s="12"/>
      <c r="B463" s="233"/>
      <c r="C463" s="234"/>
      <c r="D463" s="235" t="s">
        <v>143</v>
      </c>
      <c r="E463" s="236" t="s">
        <v>1</v>
      </c>
      <c r="F463" s="237" t="s">
        <v>769</v>
      </c>
      <c r="G463" s="234"/>
      <c r="H463" s="238">
        <v>12</v>
      </c>
      <c r="I463" s="239"/>
      <c r="J463" s="234"/>
      <c r="K463" s="234"/>
      <c r="L463" s="240"/>
      <c r="M463" s="241"/>
      <c r="N463" s="242"/>
      <c r="O463" s="242"/>
      <c r="P463" s="242"/>
      <c r="Q463" s="242"/>
      <c r="R463" s="242"/>
      <c r="S463" s="242"/>
      <c r="T463" s="243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T463" s="244" t="s">
        <v>143</v>
      </c>
      <c r="AU463" s="244" t="s">
        <v>86</v>
      </c>
      <c r="AV463" s="12" t="s">
        <v>86</v>
      </c>
      <c r="AW463" s="12" t="s">
        <v>33</v>
      </c>
      <c r="AX463" s="12" t="s">
        <v>84</v>
      </c>
      <c r="AY463" s="244" t="s">
        <v>136</v>
      </c>
    </row>
    <row r="464" s="2" customFormat="1" ht="16.5" customHeight="1">
      <c r="A464" s="38"/>
      <c r="B464" s="39"/>
      <c r="C464" s="280" t="s">
        <v>770</v>
      </c>
      <c r="D464" s="280" t="s">
        <v>354</v>
      </c>
      <c r="E464" s="281" t="s">
        <v>771</v>
      </c>
      <c r="F464" s="282" t="s">
        <v>772</v>
      </c>
      <c r="G464" s="283" t="s">
        <v>184</v>
      </c>
      <c r="H464" s="284">
        <v>6</v>
      </c>
      <c r="I464" s="285"/>
      <c r="J464" s="286">
        <f>ROUND(I464*H464,2)</f>
        <v>0</v>
      </c>
      <c r="K464" s="282" t="s">
        <v>167</v>
      </c>
      <c r="L464" s="287"/>
      <c r="M464" s="288" t="s">
        <v>1</v>
      </c>
      <c r="N464" s="289" t="s">
        <v>42</v>
      </c>
      <c r="O464" s="91"/>
      <c r="P464" s="229">
        <f>O464*H464</f>
        <v>0</v>
      </c>
      <c r="Q464" s="229">
        <v>0.0050000000000000001</v>
      </c>
      <c r="R464" s="229">
        <f>Q464*H464</f>
        <v>0.029999999999999999</v>
      </c>
      <c r="S464" s="229">
        <v>0</v>
      </c>
      <c r="T464" s="230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31" t="s">
        <v>175</v>
      </c>
      <c r="AT464" s="231" t="s">
        <v>354</v>
      </c>
      <c r="AU464" s="231" t="s">
        <v>86</v>
      </c>
      <c r="AY464" s="17" t="s">
        <v>136</v>
      </c>
      <c r="BE464" s="232">
        <f>IF(N464="základní",J464,0)</f>
        <v>0</v>
      </c>
      <c r="BF464" s="232">
        <f>IF(N464="snížená",J464,0)</f>
        <v>0</v>
      </c>
      <c r="BG464" s="232">
        <f>IF(N464="zákl. přenesená",J464,0)</f>
        <v>0</v>
      </c>
      <c r="BH464" s="232">
        <f>IF(N464="sníž. přenesená",J464,0)</f>
        <v>0</v>
      </c>
      <c r="BI464" s="232">
        <f>IF(N464="nulová",J464,0)</f>
        <v>0</v>
      </c>
      <c r="BJ464" s="17" t="s">
        <v>84</v>
      </c>
      <c r="BK464" s="232">
        <f>ROUND(I464*H464,2)</f>
        <v>0</v>
      </c>
      <c r="BL464" s="17" t="s">
        <v>154</v>
      </c>
      <c r="BM464" s="231" t="s">
        <v>773</v>
      </c>
    </row>
    <row r="465" s="12" customFormat="1">
      <c r="A465" s="12"/>
      <c r="B465" s="233"/>
      <c r="C465" s="234"/>
      <c r="D465" s="235" t="s">
        <v>143</v>
      </c>
      <c r="E465" s="236" t="s">
        <v>1</v>
      </c>
      <c r="F465" s="237" t="s">
        <v>774</v>
      </c>
      <c r="G465" s="234"/>
      <c r="H465" s="238">
        <v>6</v>
      </c>
      <c r="I465" s="239"/>
      <c r="J465" s="234"/>
      <c r="K465" s="234"/>
      <c r="L465" s="240"/>
      <c r="M465" s="241"/>
      <c r="N465" s="242"/>
      <c r="O465" s="242"/>
      <c r="P465" s="242"/>
      <c r="Q465" s="242"/>
      <c r="R465" s="242"/>
      <c r="S465" s="242"/>
      <c r="T465" s="243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T465" s="244" t="s">
        <v>143</v>
      </c>
      <c r="AU465" s="244" t="s">
        <v>86</v>
      </c>
      <c r="AV465" s="12" t="s">
        <v>86</v>
      </c>
      <c r="AW465" s="12" t="s">
        <v>33</v>
      </c>
      <c r="AX465" s="12" t="s">
        <v>84</v>
      </c>
      <c r="AY465" s="244" t="s">
        <v>136</v>
      </c>
    </row>
    <row r="466" s="2" customFormat="1" ht="21.75" customHeight="1">
      <c r="A466" s="38"/>
      <c r="B466" s="39"/>
      <c r="C466" s="280" t="s">
        <v>775</v>
      </c>
      <c r="D466" s="280" t="s">
        <v>354</v>
      </c>
      <c r="E466" s="281" t="s">
        <v>776</v>
      </c>
      <c r="F466" s="282" t="s">
        <v>777</v>
      </c>
      <c r="G466" s="283" t="s">
        <v>184</v>
      </c>
      <c r="H466" s="284">
        <v>1</v>
      </c>
      <c r="I466" s="285"/>
      <c r="J466" s="286">
        <f>ROUND(I466*H466,2)</f>
        <v>0</v>
      </c>
      <c r="K466" s="282" t="s">
        <v>167</v>
      </c>
      <c r="L466" s="287"/>
      <c r="M466" s="288" t="s">
        <v>1</v>
      </c>
      <c r="N466" s="289" t="s">
        <v>42</v>
      </c>
      <c r="O466" s="91"/>
      <c r="P466" s="229">
        <f>O466*H466</f>
        <v>0</v>
      </c>
      <c r="Q466" s="229">
        <v>0.00089999999999999998</v>
      </c>
      <c r="R466" s="229">
        <f>Q466*H466</f>
        <v>0.00089999999999999998</v>
      </c>
      <c r="S466" s="229">
        <v>0</v>
      </c>
      <c r="T466" s="230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31" t="s">
        <v>175</v>
      </c>
      <c r="AT466" s="231" t="s">
        <v>354</v>
      </c>
      <c r="AU466" s="231" t="s">
        <v>86</v>
      </c>
      <c r="AY466" s="17" t="s">
        <v>136</v>
      </c>
      <c r="BE466" s="232">
        <f>IF(N466="základní",J466,0)</f>
        <v>0</v>
      </c>
      <c r="BF466" s="232">
        <f>IF(N466="snížená",J466,0)</f>
        <v>0</v>
      </c>
      <c r="BG466" s="232">
        <f>IF(N466="zákl. přenesená",J466,0)</f>
        <v>0</v>
      </c>
      <c r="BH466" s="232">
        <f>IF(N466="sníž. přenesená",J466,0)</f>
        <v>0</v>
      </c>
      <c r="BI466" s="232">
        <f>IF(N466="nulová",J466,0)</f>
        <v>0</v>
      </c>
      <c r="BJ466" s="17" t="s">
        <v>84</v>
      </c>
      <c r="BK466" s="232">
        <f>ROUND(I466*H466,2)</f>
        <v>0</v>
      </c>
      <c r="BL466" s="17" t="s">
        <v>154</v>
      </c>
      <c r="BM466" s="231" t="s">
        <v>778</v>
      </c>
    </row>
    <row r="467" s="12" customFormat="1">
      <c r="A467" s="12"/>
      <c r="B467" s="233"/>
      <c r="C467" s="234"/>
      <c r="D467" s="235" t="s">
        <v>143</v>
      </c>
      <c r="E467" s="236" t="s">
        <v>1</v>
      </c>
      <c r="F467" s="237" t="s">
        <v>779</v>
      </c>
      <c r="G467" s="234"/>
      <c r="H467" s="238">
        <v>1</v>
      </c>
      <c r="I467" s="239"/>
      <c r="J467" s="234"/>
      <c r="K467" s="234"/>
      <c r="L467" s="240"/>
      <c r="M467" s="241"/>
      <c r="N467" s="242"/>
      <c r="O467" s="242"/>
      <c r="P467" s="242"/>
      <c r="Q467" s="242"/>
      <c r="R467" s="242"/>
      <c r="S467" s="242"/>
      <c r="T467" s="243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T467" s="244" t="s">
        <v>143</v>
      </c>
      <c r="AU467" s="244" t="s">
        <v>86</v>
      </c>
      <c r="AV467" s="12" t="s">
        <v>86</v>
      </c>
      <c r="AW467" s="12" t="s">
        <v>33</v>
      </c>
      <c r="AX467" s="12" t="s">
        <v>84</v>
      </c>
      <c r="AY467" s="244" t="s">
        <v>136</v>
      </c>
    </row>
    <row r="468" s="2" customFormat="1" ht="16.5" customHeight="1">
      <c r="A468" s="38"/>
      <c r="B468" s="39"/>
      <c r="C468" s="280" t="s">
        <v>780</v>
      </c>
      <c r="D468" s="280" t="s">
        <v>354</v>
      </c>
      <c r="E468" s="281" t="s">
        <v>781</v>
      </c>
      <c r="F468" s="282" t="s">
        <v>782</v>
      </c>
      <c r="G468" s="283" t="s">
        <v>184</v>
      </c>
      <c r="H468" s="284">
        <v>4</v>
      </c>
      <c r="I468" s="285"/>
      <c r="J468" s="286">
        <f>ROUND(I468*H468,2)</f>
        <v>0</v>
      </c>
      <c r="K468" s="282" t="s">
        <v>167</v>
      </c>
      <c r="L468" s="287"/>
      <c r="M468" s="288" t="s">
        <v>1</v>
      </c>
      <c r="N468" s="289" t="s">
        <v>42</v>
      </c>
      <c r="O468" s="91"/>
      <c r="P468" s="229">
        <f>O468*H468</f>
        <v>0</v>
      </c>
      <c r="Q468" s="229">
        <v>0.0077000000000000002</v>
      </c>
      <c r="R468" s="229">
        <f>Q468*H468</f>
        <v>0.030800000000000001</v>
      </c>
      <c r="S468" s="229">
        <v>0</v>
      </c>
      <c r="T468" s="230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231" t="s">
        <v>175</v>
      </c>
      <c r="AT468" s="231" t="s">
        <v>354</v>
      </c>
      <c r="AU468" s="231" t="s">
        <v>86</v>
      </c>
      <c r="AY468" s="17" t="s">
        <v>136</v>
      </c>
      <c r="BE468" s="232">
        <f>IF(N468="základní",J468,0)</f>
        <v>0</v>
      </c>
      <c r="BF468" s="232">
        <f>IF(N468="snížená",J468,0)</f>
        <v>0</v>
      </c>
      <c r="BG468" s="232">
        <f>IF(N468="zákl. přenesená",J468,0)</f>
        <v>0</v>
      </c>
      <c r="BH468" s="232">
        <f>IF(N468="sníž. přenesená",J468,0)</f>
        <v>0</v>
      </c>
      <c r="BI468" s="232">
        <f>IF(N468="nulová",J468,0)</f>
        <v>0</v>
      </c>
      <c r="BJ468" s="17" t="s">
        <v>84</v>
      </c>
      <c r="BK468" s="232">
        <f>ROUND(I468*H468,2)</f>
        <v>0</v>
      </c>
      <c r="BL468" s="17" t="s">
        <v>154</v>
      </c>
      <c r="BM468" s="231" t="s">
        <v>783</v>
      </c>
    </row>
    <row r="469" s="12" customFormat="1">
      <c r="A469" s="12"/>
      <c r="B469" s="233"/>
      <c r="C469" s="234"/>
      <c r="D469" s="235" t="s">
        <v>143</v>
      </c>
      <c r="E469" s="236" t="s">
        <v>1</v>
      </c>
      <c r="F469" s="237" t="s">
        <v>784</v>
      </c>
      <c r="G469" s="234"/>
      <c r="H469" s="238">
        <v>4</v>
      </c>
      <c r="I469" s="239"/>
      <c r="J469" s="234"/>
      <c r="K469" s="234"/>
      <c r="L469" s="240"/>
      <c r="M469" s="241"/>
      <c r="N469" s="242"/>
      <c r="O469" s="242"/>
      <c r="P469" s="242"/>
      <c r="Q469" s="242"/>
      <c r="R469" s="242"/>
      <c r="S469" s="242"/>
      <c r="T469" s="243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T469" s="244" t="s">
        <v>143</v>
      </c>
      <c r="AU469" s="244" t="s">
        <v>86</v>
      </c>
      <c r="AV469" s="12" t="s">
        <v>86</v>
      </c>
      <c r="AW469" s="12" t="s">
        <v>33</v>
      </c>
      <c r="AX469" s="12" t="s">
        <v>84</v>
      </c>
      <c r="AY469" s="244" t="s">
        <v>136</v>
      </c>
    </row>
    <row r="470" s="2" customFormat="1" ht="24.15" customHeight="1">
      <c r="A470" s="38"/>
      <c r="B470" s="39"/>
      <c r="C470" s="280" t="s">
        <v>785</v>
      </c>
      <c r="D470" s="280" t="s">
        <v>354</v>
      </c>
      <c r="E470" s="281" t="s">
        <v>786</v>
      </c>
      <c r="F470" s="282" t="s">
        <v>787</v>
      </c>
      <c r="G470" s="283" t="s">
        <v>184</v>
      </c>
      <c r="H470" s="284">
        <v>4</v>
      </c>
      <c r="I470" s="285"/>
      <c r="J470" s="286">
        <f>ROUND(I470*H470,2)</f>
        <v>0</v>
      </c>
      <c r="K470" s="282" t="s">
        <v>167</v>
      </c>
      <c r="L470" s="287"/>
      <c r="M470" s="288" t="s">
        <v>1</v>
      </c>
      <c r="N470" s="289" t="s">
        <v>42</v>
      </c>
      <c r="O470" s="91"/>
      <c r="P470" s="229">
        <f>O470*H470</f>
        <v>0</v>
      </c>
      <c r="Q470" s="229">
        <v>0.0025999999999999999</v>
      </c>
      <c r="R470" s="229">
        <f>Q470*H470</f>
        <v>0.0104</v>
      </c>
      <c r="S470" s="229">
        <v>0</v>
      </c>
      <c r="T470" s="230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31" t="s">
        <v>175</v>
      </c>
      <c r="AT470" s="231" t="s">
        <v>354</v>
      </c>
      <c r="AU470" s="231" t="s">
        <v>86</v>
      </c>
      <c r="AY470" s="17" t="s">
        <v>136</v>
      </c>
      <c r="BE470" s="232">
        <f>IF(N470="základní",J470,0)</f>
        <v>0</v>
      </c>
      <c r="BF470" s="232">
        <f>IF(N470="snížená",J470,0)</f>
        <v>0</v>
      </c>
      <c r="BG470" s="232">
        <f>IF(N470="zákl. přenesená",J470,0)</f>
        <v>0</v>
      </c>
      <c r="BH470" s="232">
        <f>IF(N470="sníž. přenesená",J470,0)</f>
        <v>0</v>
      </c>
      <c r="BI470" s="232">
        <f>IF(N470="nulová",J470,0)</f>
        <v>0</v>
      </c>
      <c r="BJ470" s="17" t="s">
        <v>84</v>
      </c>
      <c r="BK470" s="232">
        <f>ROUND(I470*H470,2)</f>
        <v>0</v>
      </c>
      <c r="BL470" s="17" t="s">
        <v>154</v>
      </c>
      <c r="BM470" s="231" t="s">
        <v>788</v>
      </c>
    </row>
    <row r="471" s="12" customFormat="1">
      <c r="A471" s="12"/>
      <c r="B471" s="233"/>
      <c r="C471" s="234"/>
      <c r="D471" s="235" t="s">
        <v>143</v>
      </c>
      <c r="E471" s="236" t="s">
        <v>1</v>
      </c>
      <c r="F471" s="237" t="s">
        <v>789</v>
      </c>
      <c r="G471" s="234"/>
      <c r="H471" s="238">
        <v>4</v>
      </c>
      <c r="I471" s="239"/>
      <c r="J471" s="234"/>
      <c r="K471" s="234"/>
      <c r="L471" s="240"/>
      <c r="M471" s="241"/>
      <c r="N471" s="242"/>
      <c r="O471" s="242"/>
      <c r="P471" s="242"/>
      <c r="Q471" s="242"/>
      <c r="R471" s="242"/>
      <c r="S471" s="242"/>
      <c r="T471" s="243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T471" s="244" t="s">
        <v>143</v>
      </c>
      <c r="AU471" s="244" t="s">
        <v>86</v>
      </c>
      <c r="AV471" s="12" t="s">
        <v>86</v>
      </c>
      <c r="AW471" s="12" t="s">
        <v>33</v>
      </c>
      <c r="AX471" s="12" t="s">
        <v>84</v>
      </c>
      <c r="AY471" s="244" t="s">
        <v>136</v>
      </c>
    </row>
    <row r="472" s="2" customFormat="1" ht="16.5" customHeight="1">
      <c r="A472" s="38"/>
      <c r="B472" s="39"/>
      <c r="C472" s="280" t="s">
        <v>790</v>
      </c>
      <c r="D472" s="280" t="s">
        <v>354</v>
      </c>
      <c r="E472" s="281" t="s">
        <v>791</v>
      </c>
      <c r="F472" s="282" t="s">
        <v>792</v>
      </c>
      <c r="G472" s="283" t="s">
        <v>184</v>
      </c>
      <c r="H472" s="284">
        <v>2</v>
      </c>
      <c r="I472" s="285"/>
      <c r="J472" s="286">
        <f>ROUND(I472*H472,2)</f>
        <v>0</v>
      </c>
      <c r="K472" s="282" t="s">
        <v>167</v>
      </c>
      <c r="L472" s="287"/>
      <c r="M472" s="288" t="s">
        <v>1</v>
      </c>
      <c r="N472" s="289" t="s">
        <v>42</v>
      </c>
      <c r="O472" s="91"/>
      <c r="P472" s="229">
        <f>O472*H472</f>
        <v>0</v>
      </c>
      <c r="Q472" s="229">
        <v>0.0035000000000000001</v>
      </c>
      <c r="R472" s="229">
        <f>Q472*H472</f>
        <v>0.0070000000000000001</v>
      </c>
      <c r="S472" s="229">
        <v>0</v>
      </c>
      <c r="T472" s="230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31" t="s">
        <v>175</v>
      </c>
      <c r="AT472" s="231" t="s">
        <v>354</v>
      </c>
      <c r="AU472" s="231" t="s">
        <v>86</v>
      </c>
      <c r="AY472" s="17" t="s">
        <v>136</v>
      </c>
      <c r="BE472" s="232">
        <f>IF(N472="základní",J472,0)</f>
        <v>0</v>
      </c>
      <c r="BF472" s="232">
        <f>IF(N472="snížená",J472,0)</f>
        <v>0</v>
      </c>
      <c r="BG472" s="232">
        <f>IF(N472="zákl. přenesená",J472,0)</f>
        <v>0</v>
      </c>
      <c r="BH472" s="232">
        <f>IF(N472="sníž. přenesená",J472,0)</f>
        <v>0</v>
      </c>
      <c r="BI472" s="232">
        <f>IF(N472="nulová",J472,0)</f>
        <v>0</v>
      </c>
      <c r="BJ472" s="17" t="s">
        <v>84</v>
      </c>
      <c r="BK472" s="232">
        <f>ROUND(I472*H472,2)</f>
        <v>0</v>
      </c>
      <c r="BL472" s="17" t="s">
        <v>154</v>
      </c>
      <c r="BM472" s="231" t="s">
        <v>793</v>
      </c>
    </row>
    <row r="473" s="12" customFormat="1">
      <c r="A473" s="12"/>
      <c r="B473" s="233"/>
      <c r="C473" s="234"/>
      <c r="D473" s="235" t="s">
        <v>143</v>
      </c>
      <c r="E473" s="236" t="s">
        <v>1</v>
      </c>
      <c r="F473" s="237" t="s">
        <v>794</v>
      </c>
      <c r="G473" s="234"/>
      <c r="H473" s="238">
        <v>2</v>
      </c>
      <c r="I473" s="239"/>
      <c r="J473" s="234"/>
      <c r="K473" s="234"/>
      <c r="L473" s="240"/>
      <c r="M473" s="241"/>
      <c r="N473" s="242"/>
      <c r="O473" s="242"/>
      <c r="P473" s="242"/>
      <c r="Q473" s="242"/>
      <c r="R473" s="242"/>
      <c r="S473" s="242"/>
      <c r="T473" s="243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T473" s="244" t="s">
        <v>143</v>
      </c>
      <c r="AU473" s="244" t="s">
        <v>86</v>
      </c>
      <c r="AV473" s="12" t="s">
        <v>86</v>
      </c>
      <c r="AW473" s="12" t="s">
        <v>33</v>
      </c>
      <c r="AX473" s="12" t="s">
        <v>84</v>
      </c>
      <c r="AY473" s="244" t="s">
        <v>136</v>
      </c>
    </row>
    <row r="474" s="2" customFormat="1" ht="16.5" customHeight="1">
      <c r="A474" s="38"/>
      <c r="B474" s="39"/>
      <c r="C474" s="280" t="s">
        <v>795</v>
      </c>
      <c r="D474" s="280" t="s">
        <v>354</v>
      </c>
      <c r="E474" s="281" t="s">
        <v>796</v>
      </c>
      <c r="F474" s="282" t="s">
        <v>797</v>
      </c>
      <c r="G474" s="283" t="s">
        <v>184</v>
      </c>
      <c r="H474" s="284">
        <v>2</v>
      </c>
      <c r="I474" s="285"/>
      <c r="J474" s="286">
        <f>ROUND(I474*H474,2)</f>
        <v>0</v>
      </c>
      <c r="K474" s="282" t="s">
        <v>167</v>
      </c>
      <c r="L474" s="287"/>
      <c r="M474" s="288" t="s">
        <v>1</v>
      </c>
      <c r="N474" s="289" t="s">
        <v>42</v>
      </c>
      <c r="O474" s="91"/>
      <c r="P474" s="229">
        <f>O474*H474</f>
        <v>0</v>
      </c>
      <c r="Q474" s="229">
        <v>0.0012999999999999999</v>
      </c>
      <c r="R474" s="229">
        <f>Q474*H474</f>
        <v>0.0025999999999999999</v>
      </c>
      <c r="S474" s="229">
        <v>0</v>
      </c>
      <c r="T474" s="230">
        <f>S474*H474</f>
        <v>0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231" t="s">
        <v>175</v>
      </c>
      <c r="AT474" s="231" t="s">
        <v>354</v>
      </c>
      <c r="AU474" s="231" t="s">
        <v>86</v>
      </c>
      <c r="AY474" s="17" t="s">
        <v>136</v>
      </c>
      <c r="BE474" s="232">
        <f>IF(N474="základní",J474,0)</f>
        <v>0</v>
      </c>
      <c r="BF474" s="232">
        <f>IF(N474="snížená",J474,0)</f>
        <v>0</v>
      </c>
      <c r="BG474" s="232">
        <f>IF(N474="zákl. přenesená",J474,0)</f>
        <v>0</v>
      </c>
      <c r="BH474" s="232">
        <f>IF(N474="sníž. přenesená",J474,0)</f>
        <v>0</v>
      </c>
      <c r="BI474" s="232">
        <f>IF(N474="nulová",J474,0)</f>
        <v>0</v>
      </c>
      <c r="BJ474" s="17" t="s">
        <v>84</v>
      </c>
      <c r="BK474" s="232">
        <f>ROUND(I474*H474,2)</f>
        <v>0</v>
      </c>
      <c r="BL474" s="17" t="s">
        <v>154</v>
      </c>
      <c r="BM474" s="231" t="s">
        <v>798</v>
      </c>
    </row>
    <row r="475" s="12" customFormat="1">
      <c r="A475" s="12"/>
      <c r="B475" s="233"/>
      <c r="C475" s="234"/>
      <c r="D475" s="235" t="s">
        <v>143</v>
      </c>
      <c r="E475" s="236" t="s">
        <v>1</v>
      </c>
      <c r="F475" s="237" t="s">
        <v>799</v>
      </c>
      <c r="G475" s="234"/>
      <c r="H475" s="238">
        <v>2</v>
      </c>
      <c r="I475" s="239"/>
      <c r="J475" s="234"/>
      <c r="K475" s="234"/>
      <c r="L475" s="240"/>
      <c r="M475" s="241"/>
      <c r="N475" s="242"/>
      <c r="O475" s="242"/>
      <c r="P475" s="242"/>
      <c r="Q475" s="242"/>
      <c r="R475" s="242"/>
      <c r="S475" s="242"/>
      <c r="T475" s="243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T475" s="244" t="s">
        <v>143</v>
      </c>
      <c r="AU475" s="244" t="s">
        <v>86</v>
      </c>
      <c r="AV475" s="12" t="s">
        <v>86</v>
      </c>
      <c r="AW475" s="12" t="s">
        <v>33</v>
      </c>
      <c r="AX475" s="12" t="s">
        <v>84</v>
      </c>
      <c r="AY475" s="244" t="s">
        <v>136</v>
      </c>
    </row>
    <row r="476" s="2" customFormat="1" ht="16.5" customHeight="1">
      <c r="A476" s="38"/>
      <c r="B476" s="39"/>
      <c r="C476" s="280" t="s">
        <v>800</v>
      </c>
      <c r="D476" s="280" t="s">
        <v>354</v>
      </c>
      <c r="E476" s="281" t="s">
        <v>801</v>
      </c>
      <c r="F476" s="282" t="s">
        <v>802</v>
      </c>
      <c r="G476" s="283" t="s">
        <v>184</v>
      </c>
      <c r="H476" s="284">
        <v>2</v>
      </c>
      <c r="I476" s="285"/>
      <c r="J476" s="286">
        <f>ROUND(I476*H476,2)</f>
        <v>0</v>
      </c>
      <c r="K476" s="282" t="s">
        <v>167</v>
      </c>
      <c r="L476" s="287"/>
      <c r="M476" s="288" t="s">
        <v>1</v>
      </c>
      <c r="N476" s="289" t="s">
        <v>42</v>
      </c>
      <c r="O476" s="91"/>
      <c r="P476" s="229">
        <f>O476*H476</f>
        <v>0</v>
      </c>
      <c r="Q476" s="229">
        <v>0.0053</v>
      </c>
      <c r="R476" s="229">
        <f>Q476*H476</f>
        <v>0.0106</v>
      </c>
      <c r="S476" s="229">
        <v>0</v>
      </c>
      <c r="T476" s="230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31" t="s">
        <v>175</v>
      </c>
      <c r="AT476" s="231" t="s">
        <v>354</v>
      </c>
      <c r="AU476" s="231" t="s">
        <v>86</v>
      </c>
      <c r="AY476" s="17" t="s">
        <v>136</v>
      </c>
      <c r="BE476" s="232">
        <f>IF(N476="základní",J476,0)</f>
        <v>0</v>
      </c>
      <c r="BF476" s="232">
        <f>IF(N476="snížená",J476,0)</f>
        <v>0</v>
      </c>
      <c r="BG476" s="232">
        <f>IF(N476="zákl. přenesená",J476,0)</f>
        <v>0</v>
      </c>
      <c r="BH476" s="232">
        <f>IF(N476="sníž. přenesená",J476,0)</f>
        <v>0</v>
      </c>
      <c r="BI476" s="232">
        <f>IF(N476="nulová",J476,0)</f>
        <v>0</v>
      </c>
      <c r="BJ476" s="17" t="s">
        <v>84</v>
      </c>
      <c r="BK476" s="232">
        <f>ROUND(I476*H476,2)</f>
        <v>0</v>
      </c>
      <c r="BL476" s="17" t="s">
        <v>154</v>
      </c>
      <c r="BM476" s="231" t="s">
        <v>803</v>
      </c>
    </row>
    <row r="477" s="12" customFormat="1">
      <c r="A477" s="12"/>
      <c r="B477" s="233"/>
      <c r="C477" s="234"/>
      <c r="D477" s="235" t="s">
        <v>143</v>
      </c>
      <c r="E477" s="236" t="s">
        <v>1</v>
      </c>
      <c r="F477" s="237" t="s">
        <v>804</v>
      </c>
      <c r="G477" s="234"/>
      <c r="H477" s="238">
        <v>2</v>
      </c>
      <c r="I477" s="239"/>
      <c r="J477" s="234"/>
      <c r="K477" s="234"/>
      <c r="L477" s="240"/>
      <c r="M477" s="241"/>
      <c r="N477" s="242"/>
      <c r="O477" s="242"/>
      <c r="P477" s="242"/>
      <c r="Q477" s="242"/>
      <c r="R477" s="242"/>
      <c r="S477" s="242"/>
      <c r="T477" s="243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T477" s="244" t="s">
        <v>143</v>
      </c>
      <c r="AU477" s="244" t="s">
        <v>86</v>
      </c>
      <c r="AV477" s="12" t="s">
        <v>86</v>
      </c>
      <c r="AW477" s="12" t="s">
        <v>33</v>
      </c>
      <c r="AX477" s="12" t="s">
        <v>84</v>
      </c>
      <c r="AY477" s="244" t="s">
        <v>136</v>
      </c>
    </row>
    <row r="478" s="2" customFormat="1" ht="16.5" customHeight="1">
      <c r="A478" s="38"/>
      <c r="B478" s="39"/>
      <c r="C478" s="280" t="s">
        <v>805</v>
      </c>
      <c r="D478" s="280" t="s">
        <v>354</v>
      </c>
      <c r="E478" s="281" t="s">
        <v>806</v>
      </c>
      <c r="F478" s="282" t="s">
        <v>807</v>
      </c>
      <c r="G478" s="283" t="s">
        <v>184</v>
      </c>
      <c r="H478" s="284">
        <v>6</v>
      </c>
      <c r="I478" s="285"/>
      <c r="J478" s="286">
        <f>ROUND(I478*H478,2)</f>
        <v>0</v>
      </c>
      <c r="K478" s="282" t="s">
        <v>167</v>
      </c>
      <c r="L478" s="287"/>
      <c r="M478" s="288" t="s">
        <v>1</v>
      </c>
      <c r="N478" s="289" t="s">
        <v>42</v>
      </c>
      <c r="O478" s="91"/>
      <c r="P478" s="229">
        <f>O478*H478</f>
        <v>0</v>
      </c>
      <c r="Q478" s="229">
        <v>0.0014499999999999999</v>
      </c>
      <c r="R478" s="229">
        <f>Q478*H478</f>
        <v>0.0086999999999999994</v>
      </c>
      <c r="S478" s="229">
        <v>0</v>
      </c>
      <c r="T478" s="230">
        <f>S478*H478</f>
        <v>0</v>
      </c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R478" s="231" t="s">
        <v>175</v>
      </c>
      <c r="AT478" s="231" t="s">
        <v>354</v>
      </c>
      <c r="AU478" s="231" t="s">
        <v>86</v>
      </c>
      <c r="AY478" s="17" t="s">
        <v>136</v>
      </c>
      <c r="BE478" s="232">
        <f>IF(N478="základní",J478,0)</f>
        <v>0</v>
      </c>
      <c r="BF478" s="232">
        <f>IF(N478="snížená",J478,0)</f>
        <v>0</v>
      </c>
      <c r="BG478" s="232">
        <f>IF(N478="zákl. přenesená",J478,0)</f>
        <v>0</v>
      </c>
      <c r="BH478" s="232">
        <f>IF(N478="sníž. přenesená",J478,0)</f>
        <v>0</v>
      </c>
      <c r="BI478" s="232">
        <f>IF(N478="nulová",J478,0)</f>
        <v>0</v>
      </c>
      <c r="BJ478" s="17" t="s">
        <v>84</v>
      </c>
      <c r="BK478" s="232">
        <f>ROUND(I478*H478,2)</f>
        <v>0</v>
      </c>
      <c r="BL478" s="17" t="s">
        <v>154</v>
      </c>
      <c r="BM478" s="231" t="s">
        <v>808</v>
      </c>
    </row>
    <row r="479" s="12" customFormat="1">
      <c r="A479" s="12"/>
      <c r="B479" s="233"/>
      <c r="C479" s="234"/>
      <c r="D479" s="235" t="s">
        <v>143</v>
      </c>
      <c r="E479" s="236" t="s">
        <v>1</v>
      </c>
      <c r="F479" s="237" t="s">
        <v>809</v>
      </c>
      <c r="G479" s="234"/>
      <c r="H479" s="238">
        <v>6</v>
      </c>
      <c r="I479" s="239"/>
      <c r="J479" s="234"/>
      <c r="K479" s="234"/>
      <c r="L479" s="240"/>
      <c r="M479" s="241"/>
      <c r="N479" s="242"/>
      <c r="O479" s="242"/>
      <c r="P479" s="242"/>
      <c r="Q479" s="242"/>
      <c r="R479" s="242"/>
      <c r="S479" s="242"/>
      <c r="T479" s="243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T479" s="244" t="s">
        <v>143</v>
      </c>
      <c r="AU479" s="244" t="s">
        <v>86</v>
      </c>
      <c r="AV479" s="12" t="s">
        <v>86</v>
      </c>
      <c r="AW479" s="12" t="s">
        <v>33</v>
      </c>
      <c r="AX479" s="12" t="s">
        <v>84</v>
      </c>
      <c r="AY479" s="244" t="s">
        <v>136</v>
      </c>
    </row>
    <row r="480" s="2" customFormat="1" ht="16.5" customHeight="1">
      <c r="A480" s="38"/>
      <c r="B480" s="39"/>
      <c r="C480" s="280" t="s">
        <v>810</v>
      </c>
      <c r="D480" s="280" t="s">
        <v>354</v>
      </c>
      <c r="E480" s="281" t="s">
        <v>811</v>
      </c>
      <c r="F480" s="282" t="s">
        <v>812</v>
      </c>
      <c r="G480" s="283" t="s">
        <v>184</v>
      </c>
      <c r="H480" s="284">
        <v>4</v>
      </c>
      <c r="I480" s="285"/>
      <c r="J480" s="286">
        <f>ROUND(I480*H480,2)</f>
        <v>0</v>
      </c>
      <c r="K480" s="282" t="s">
        <v>167</v>
      </c>
      <c r="L480" s="287"/>
      <c r="M480" s="288" t="s">
        <v>1</v>
      </c>
      <c r="N480" s="289" t="s">
        <v>42</v>
      </c>
      <c r="O480" s="91"/>
      <c r="P480" s="229">
        <f>O480*H480</f>
        <v>0</v>
      </c>
      <c r="Q480" s="229">
        <v>0.0050000000000000001</v>
      </c>
      <c r="R480" s="229">
        <f>Q480*H480</f>
        <v>0.02</v>
      </c>
      <c r="S480" s="229">
        <v>0</v>
      </c>
      <c r="T480" s="230">
        <f>S480*H480</f>
        <v>0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231" t="s">
        <v>175</v>
      </c>
      <c r="AT480" s="231" t="s">
        <v>354</v>
      </c>
      <c r="AU480" s="231" t="s">
        <v>86</v>
      </c>
      <c r="AY480" s="17" t="s">
        <v>136</v>
      </c>
      <c r="BE480" s="232">
        <f>IF(N480="základní",J480,0)</f>
        <v>0</v>
      </c>
      <c r="BF480" s="232">
        <f>IF(N480="snížená",J480,0)</f>
        <v>0</v>
      </c>
      <c r="BG480" s="232">
        <f>IF(N480="zákl. přenesená",J480,0)</f>
        <v>0</v>
      </c>
      <c r="BH480" s="232">
        <f>IF(N480="sníž. přenesená",J480,0)</f>
        <v>0</v>
      </c>
      <c r="BI480" s="232">
        <f>IF(N480="nulová",J480,0)</f>
        <v>0</v>
      </c>
      <c r="BJ480" s="17" t="s">
        <v>84</v>
      </c>
      <c r="BK480" s="232">
        <f>ROUND(I480*H480,2)</f>
        <v>0</v>
      </c>
      <c r="BL480" s="17" t="s">
        <v>154</v>
      </c>
      <c r="BM480" s="231" t="s">
        <v>813</v>
      </c>
    </row>
    <row r="481" s="12" customFormat="1">
      <c r="A481" s="12"/>
      <c r="B481" s="233"/>
      <c r="C481" s="234"/>
      <c r="D481" s="235" t="s">
        <v>143</v>
      </c>
      <c r="E481" s="236" t="s">
        <v>1</v>
      </c>
      <c r="F481" s="237" t="s">
        <v>814</v>
      </c>
      <c r="G481" s="234"/>
      <c r="H481" s="238">
        <v>4</v>
      </c>
      <c r="I481" s="239"/>
      <c r="J481" s="234"/>
      <c r="K481" s="234"/>
      <c r="L481" s="240"/>
      <c r="M481" s="241"/>
      <c r="N481" s="242"/>
      <c r="O481" s="242"/>
      <c r="P481" s="242"/>
      <c r="Q481" s="242"/>
      <c r="R481" s="242"/>
      <c r="S481" s="242"/>
      <c r="T481" s="243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T481" s="244" t="s">
        <v>143</v>
      </c>
      <c r="AU481" s="244" t="s">
        <v>86</v>
      </c>
      <c r="AV481" s="12" t="s">
        <v>86</v>
      </c>
      <c r="AW481" s="12" t="s">
        <v>33</v>
      </c>
      <c r="AX481" s="12" t="s">
        <v>84</v>
      </c>
      <c r="AY481" s="244" t="s">
        <v>136</v>
      </c>
    </row>
    <row r="482" s="2" customFormat="1" ht="24.15" customHeight="1">
      <c r="A482" s="38"/>
      <c r="B482" s="39"/>
      <c r="C482" s="280" t="s">
        <v>815</v>
      </c>
      <c r="D482" s="280" t="s">
        <v>354</v>
      </c>
      <c r="E482" s="281" t="s">
        <v>816</v>
      </c>
      <c r="F482" s="282" t="s">
        <v>817</v>
      </c>
      <c r="G482" s="283" t="s">
        <v>184</v>
      </c>
      <c r="H482" s="284">
        <v>3</v>
      </c>
      <c r="I482" s="285"/>
      <c r="J482" s="286">
        <f>ROUND(I482*H482,2)</f>
        <v>0</v>
      </c>
      <c r="K482" s="282" t="s">
        <v>167</v>
      </c>
      <c r="L482" s="287"/>
      <c r="M482" s="288" t="s">
        <v>1</v>
      </c>
      <c r="N482" s="289" t="s">
        <v>42</v>
      </c>
      <c r="O482" s="91"/>
      <c r="P482" s="229">
        <f>O482*H482</f>
        <v>0</v>
      </c>
      <c r="Q482" s="229">
        <v>0.0025000000000000001</v>
      </c>
      <c r="R482" s="229">
        <f>Q482*H482</f>
        <v>0.0074999999999999997</v>
      </c>
      <c r="S482" s="229">
        <v>0</v>
      </c>
      <c r="T482" s="230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31" t="s">
        <v>175</v>
      </c>
      <c r="AT482" s="231" t="s">
        <v>354</v>
      </c>
      <c r="AU482" s="231" t="s">
        <v>86</v>
      </c>
      <c r="AY482" s="17" t="s">
        <v>136</v>
      </c>
      <c r="BE482" s="232">
        <f>IF(N482="základní",J482,0)</f>
        <v>0</v>
      </c>
      <c r="BF482" s="232">
        <f>IF(N482="snížená",J482,0)</f>
        <v>0</v>
      </c>
      <c r="BG482" s="232">
        <f>IF(N482="zákl. přenesená",J482,0)</f>
        <v>0</v>
      </c>
      <c r="BH482" s="232">
        <f>IF(N482="sníž. přenesená",J482,0)</f>
        <v>0</v>
      </c>
      <c r="BI482" s="232">
        <f>IF(N482="nulová",J482,0)</f>
        <v>0</v>
      </c>
      <c r="BJ482" s="17" t="s">
        <v>84</v>
      </c>
      <c r="BK482" s="232">
        <f>ROUND(I482*H482,2)</f>
        <v>0</v>
      </c>
      <c r="BL482" s="17" t="s">
        <v>154</v>
      </c>
      <c r="BM482" s="231" t="s">
        <v>818</v>
      </c>
    </row>
    <row r="483" s="12" customFormat="1">
      <c r="A483" s="12"/>
      <c r="B483" s="233"/>
      <c r="C483" s="234"/>
      <c r="D483" s="235" t="s">
        <v>143</v>
      </c>
      <c r="E483" s="236" t="s">
        <v>1</v>
      </c>
      <c r="F483" s="237" t="s">
        <v>819</v>
      </c>
      <c r="G483" s="234"/>
      <c r="H483" s="238">
        <v>1</v>
      </c>
      <c r="I483" s="239"/>
      <c r="J483" s="234"/>
      <c r="K483" s="234"/>
      <c r="L483" s="240"/>
      <c r="M483" s="241"/>
      <c r="N483" s="242"/>
      <c r="O483" s="242"/>
      <c r="P483" s="242"/>
      <c r="Q483" s="242"/>
      <c r="R483" s="242"/>
      <c r="S483" s="242"/>
      <c r="T483" s="243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T483" s="244" t="s">
        <v>143</v>
      </c>
      <c r="AU483" s="244" t="s">
        <v>86</v>
      </c>
      <c r="AV483" s="12" t="s">
        <v>86</v>
      </c>
      <c r="AW483" s="12" t="s">
        <v>33</v>
      </c>
      <c r="AX483" s="12" t="s">
        <v>77</v>
      </c>
      <c r="AY483" s="244" t="s">
        <v>136</v>
      </c>
    </row>
    <row r="484" s="12" customFormat="1">
      <c r="A484" s="12"/>
      <c r="B484" s="233"/>
      <c r="C484" s="234"/>
      <c r="D484" s="235" t="s">
        <v>143</v>
      </c>
      <c r="E484" s="236" t="s">
        <v>1</v>
      </c>
      <c r="F484" s="237" t="s">
        <v>820</v>
      </c>
      <c r="G484" s="234"/>
      <c r="H484" s="238">
        <v>2</v>
      </c>
      <c r="I484" s="239"/>
      <c r="J484" s="234"/>
      <c r="K484" s="234"/>
      <c r="L484" s="240"/>
      <c r="M484" s="241"/>
      <c r="N484" s="242"/>
      <c r="O484" s="242"/>
      <c r="P484" s="242"/>
      <c r="Q484" s="242"/>
      <c r="R484" s="242"/>
      <c r="S484" s="242"/>
      <c r="T484" s="243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T484" s="244" t="s">
        <v>143</v>
      </c>
      <c r="AU484" s="244" t="s">
        <v>86</v>
      </c>
      <c r="AV484" s="12" t="s">
        <v>86</v>
      </c>
      <c r="AW484" s="12" t="s">
        <v>33</v>
      </c>
      <c r="AX484" s="12" t="s">
        <v>77</v>
      </c>
      <c r="AY484" s="244" t="s">
        <v>136</v>
      </c>
    </row>
    <row r="485" s="15" customFormat="1">
      <c r="A485" s="15"/>
      <c r="B485" s="269"/>
      <c r="C485" s="270"/>
      <c r="D485" s="235" t="s">
        <v>143</v>
      </c>
      <c r="E485" s="271" t="s">
        <v>1</v>
      </c>
      <c r="F485" s="272" t="s">
        <v>240</v>
      </c>
      <c r="G485" s="270"/>
      <c r="H485" s="273">
        <v>3</v>
      </c>
      <c r="I485" s="274"/>
      <c r="J485" s="270"/>
      <c r="K485" s="270"/>
      <c r="L485" s="275"/>
      <c r="M485" s="276"/>
      <c r="N485" s="277"/>
      <c r="O485" s="277"/>
      <c r="P485" s="277"/>
      <c r="Q485" s="277"/>
      <c r="R485" s="277"/>
      <c r="S485" s="277"/>
      <c r="T485" s="278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T485" s="279" t="s">
        <v>143</v>
      </c>
      <c r="AU485" s="279" t="s">
        <v>86</v>
      </c>
      <c r="AV485" s="15" t="s">
        <v>154</v>
      </c>
      <c r="AW485" s="15" t="s">
        <v>33</v>
      </c>
      <c r="AX485" s="15" t="s">
        <v>84</v>
      </c>
      <c r="AY485" s="279" t="s">
        <v>136</v>
      </c>
    </row>
    <row r="486" s="2" customFormat="1" ht="24.15" customHeight="1">
      <c r="A486" s="38"/>
      <c r="B486" s="39"/>
      <c r="C486" s="280" t="s">
        <v>821</v>
      </c>
      <c r="D486" s="280" t="s">
        <v>354</v>
      </c>
      <c r="E486" s="281" t="s">
        <v>822</v>
      </c>
      <c r="F486" s="282" t="s">
        <v>823</v>
      </c>
      <c r="G486" s="283" t="s">
        <v>184</v>
      </c>
      <c r="H486" s="284">
        <v>1</v>
      </c>
      <c r="I486" s="285"/>
      <c r="J486" s="286">
        <f>ROUND(I486*H486,2)</f>
        <v>0</v>
      </c>
      <c r="K486" s="282" t="s">
        <v>167</v>
      </c>
      <c r="L486" s="287"/>
      <c r="M486" s="288" t="s">
        <v>1</v>
      </c>
      <c r="N486" s="289" t="s">
        <v>42</v>
      </c>
      <c r="O486" s="91"/>
      <c r="P486" s="229">
        <f>O486*H486</f>
        <v>0</v>
      </c>
      <c r="Q486" s="229">
        <v>0.0055999999999999999</v>
      </c>
      <c r="R486" s="229">
        <f>Q486*H486</f>
        <v>0.0055999999999999999</v>
      </c>
      <c r="S486" s="229">
        <v>0</v>
      </c>
      <c r="T486" s="230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31" t="s">
        <v>175</v>
      </c>
      <c r="AT486" s="231" t="s">
        <v>354</v>
      </c>
      <c r="AU486" s="231" t="s">
        <v>86</v>
      </c>
      <c r="AY486" s="17" t="s">
        <v>136</v>
      </c>
      <c r="BE486" s="232">
        <f>IF(N486="základní",J486,0)</f>
        <v>0</v>
      </c>
      <c r="BF486" s="232">
        <f>IF(N486="snížená",J486,0)</f>
        <v>0</v>
      </c>
      <c r="BG486" s="232">
        <f>IF(N486="zákl. přenesená",J486,0)</f>
        <v>0</v>
      </c>
      <c r="BH486" s="232">
        <f>IF(N486="sníž. přenesená",J486,0)</f>
        <v>0</v>
      </c>
      <c r="BI486" s="232">
        <f>IF(N486="nulová",J486,0)</f>
        <v>0</v>
      </c>
      <c r="BJ486" s="17" t="s">
        <v>84</v>
      </c>
      <c r="BK486" s="232">
        <f>ROUND(I486*H486,2)</f>
        <v>0</v>
      </c>
      <c r="BL486" s="17" t="s">
        <v>154</v>
      </c>
      <c r="BM486" s="231" t="s">
        <v>824</v>
      </c>
    </row>
    <row r="487" s="12" customFormat="1">
      <c r="A487" s="12"/>
      <c r="B487" s="233"/>
      <c r="C487" s="234"/>
      <c r="D487" s="235" t="s">
        <v>143</v>
      </c>
      <c r="E487" s="236" t="s">
        <v>1</v>
      </c>
      <c r="F487" s="237" t="s">
        <v>825</v>
      </c>
      <c r="G487" s="234"/>
      <c r="H487" s="238">
        <v>1</v>
      </c>
      <c r="I487" s="239"/>
      <c r="J487" s="234"/>
      <c r="K487" s="234"/>
      <c r="L487" s="240"/>
      <c r="M487" s="241"/>
      <c r="N487" s="242"/>
      <c r="O487" s="242"/>
      <c r="P487" s="242"/>
      <c r="Q487" s="242"/>
      <c r="R487" s="242"/>
      <c r="S487" s="242"/>
      <c r="T487" s="243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T487" s="244" t="s">
        <v>143</v>
      </c>
      <c r="AU487" s="244" t="s">
        <v>86</v>
      </c>
      <c r="AV487" s="12" t="s">
        <v>86</v>
      </c>
      <c r="AW487" s="12" t="s">
        <v>33</v>
      </c>
      <c r="AX487" s="12" t="s">
        <v>84</v>
      </c>
      <c r="AY487" s="244" t="s">
        <v>136</v>
      </c>
    </row>
    <row r="488" s="2" customFormat="1" ht="24.15" customHeight="1">
      <c r="A488" s="38"/>
      <c r="B488" s="39"/>
      <c r="C488" s="280" t="s">
        <v>826</v>
      </c>
      <c r="D488" s="280" t="s">
        <v>354</v>
      </c>
      <c r="E488" s="281" t="s">
        <v>827</v>
      </c>
      <c r="F488" s="282" t="s">
        <v>828</v>
      </c>
      <c r="G488" s="283" t="s">
        <v>184</v>
      </c>
      <c r="H488" s="284">
        <v>2</v>
      </c>
      <c r="I488" s="285"/>
      <c r="J488" s="286">
        <f>ROUND(I488*H488,2)</f>
        <v>0</v>
      </c>
      <c r="K488" s="282" t="s">
        <v>167</v>
      </c>
      <c r="L488" s="287"/>
      <c r="M488" s="288" t="s">
        <v>1</v>
      </c>
      <c r="N488" s="289" t="s">
        <v>42</v>
      </c>
      <c r="O488" s="91"/>
      <c r="P488" s="229">
        <f>O488*H488</f>
        <v>0</v>
      </c>
      <c r="Q488" s="229">
        <v>0.0044999999999999997</v>
      </c>
      <c r="R488" s="229">
        <f>Q488*H488</f>
        <v>0.0089999999999999993</v>
      </c>
      <c r="S488" s="229">
        <v>0</v>
      </c>
      <c r="T488" s="230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31" t="s">
        <v>175</v>
      </c>
      <c r="AT488" s="231" t="s">
        <v>354</v>
      </c>
      <c r="AU488" s="231" t="s">
        <v>86</v>
      </c>
      <c r="AY488" s="17" t="s">
        <v>136</v>
      </c>
      <c r="BE488" s="232">
        <f>IF(N488="základní",J488,0)</f>
        <v>0</v>
      </c>
      <c r="BF488" s="232">
        <f>IF(N488="snížená",J488,0)</f>
        <v>0</v>
      </c>
      <c r="BG488" s="232">
        <f>IF(N488="zákl. přenesená",J488,0)</f>
        <v>0</v>
      </c>
      <c r="BH488" s="232">
        <f>IF(N488="sníž. přenesená",J488,0)</f>
        <v>0</v>
      </c>
      <c r="BI488" s="232">
        <f>IF(N488="nulová",J488,0)</f>
        <v>0</v>
      </c>
      <c r="BJ488" s="17" t="s">
        <v>84</v>
      </c>
      <c r="BK488" s="232">
        <f>ROUND(I488*H488,2)</f>
        <v>0</v>
      </c>
      <c r="BL488" s="17" t="s">
        <v>154</v>
      </c>
      <c r="BM488" s="231" t="s">
        <v>829</v>
      </c>
    </row>
    <row r="489" s="12" customFormat="1">
      <c r="A489" s="12"/>
      <c r="B489" s="233"/>
      <c r="C489" s="234"/>
      <c r="D489" s="235" t="s">
        <v>143</v>
      </c>
      <c r="E489" s="236" t="s">
        <v>1</v>
      </c>
      <c r="F489" s="237" t="s">
        <v>830</v>
      </c>
      <c r="G489" s="234"/>
      <c r="H489" s="238">
        <v>2</v>
      </c>
      <c r="I489" s="239"/>
      <c r="J489" s="234"/>
      <c r="K489" s="234"/>
      <c r="L489" s="240"/>
      <c r="M489" s="241"/>
      <c r="N489" s="242"/>
      <c r="O489" s="242"/>
      <c r="P489" s="242"/>
      <c r="Q489" s="242"/>
      <c r="R489" s="242"/>
      <c r="S489" s="242"/>
      <c r="T489" s="243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T489" s="244" t="s">
        <v>143</v>
      </c>
      <c r="AU489" s="244" t="s">
        <v>86</v>
      </c>
      <c r="AV489" s="12" t="s">
        <v>86</v>
      </c>
      <c r="AW489" s="12" t="s">
        <v>33</v>
      </c>
      <c r="AX489" s="12" t="s">
        <v>84</v>
      </c>
      <c r="AY489" s="244" t="s">
        <v>136</v>
      </c>
    </row>
    <row r="490" s="2" customFormat="1" ht="24.15" customHeight="1">
      <c r="A490" s="38"/>
      <c r="B490" s="39"/>
      <c r="C490" s="280" t="s">
        <v>831</v>
      </c>
      <c r="D490" s="280" t="s">
        <v>354</v>
      </c>
      <c r="E490" s="281" t="s">
        <v>832</v>
      </c>
      <c r="F490" s="282" t="s">
        <v>833</v>
      </c>
      <c r="G490" s="283" t="s">
        <v>184</v>
      </c>
      <c r="H490" s="284">
        <v>2</v>
      </c>
      <c r="I490" s="285"/>
      <c r="J490" s="286">
        <f>ROUND(I490*H490,2)</f>
        <v>0</v>
      </c>
      <c r="K490" s="282" t="s">
        <v>167</v>
      </c>
      <c r="L490" s="287"/>
      <c r="M490" s="288" t="s">
        <v>1</v>
      </c>
      <c r="N490" s="289" t="s">
        <v>42</v>
      </c>
      <c r="O490" s="91"/>
      <c r="P490" s="229">
        <f>O490*H490</f>
        <v>0</v>
      </c>
      <c r="Q490" s="229">
        <v>0.0035999999999999999</v>
      </c>
      <c r="R490" s="229">
        <f>Q490*H490</f>
        <v>0.0071999999999999998</v>
      </c>
      <c r="S490" s="229">
        <v>0</v>
      </c>
      <c r="T490" s="230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31" t="s">
        <v>175</v>
      </c>
      <c r="AT490" s="231" t="s">
        <v>354</v>
      </c>
      <c r="AU490" s="231" t="s">
        <v>86</v>
      </c>
      <c r="AY490" s="17" t="s">
        <v>136</v>
      </c>
      <c r="BE490" s="232">
        <f>IF(N490="základní",J490,0)</f>
        <v>0</v>
      </c>
      <c r="BF490" s="232">
        <f>IF(N490="snížená",J490,0)</f>
        <v>0</v>
      </c>
      <c r="BG490" s="232">
        <f>IF(N490="zákl. přenesená",J490,0)</f>
        <v>0</v>
      </c>
      <c r="BH490" s="232">
        <f>IF(N490="sníž. přenesená",J490,0)</f>
        <v>0</v>
      </c>
      <c r="BI490" s="232">
        <f>IF(N490="nulová",J490,0)</f>
        <v>0</v>
      </c>
      <c r="BJ490" s="17" t="s">
        <v>84</v>
      </c>
      <c r="BK490" s="232">
        <f>ROUND(I490*H490,2)</f>
        <v>0</v>
      </c>
      <c r="BL490" s="17" t="s">
        <v>154</v>
      </c>
      <c r="BM490" s="231" t="s">
        <v>834</v>
      </c>
    </row>
    <row r="491" s="12" customFormat="1">
      <c r="A491" s="12"/>
      <c r="B491" s="233"/>
      <c r="C491" s="234"/>
      <c r="D491" s="235" t="s">
        <v>143</v>
      </c>
      <c r="E491" s="236" t="s">
        <v>1</v>
      </c>
      <c r="F491" s="237" t="s">
        <v>835</v>
      </c>
      <c r="G491" s="234"/>
      <c r="H491" s="238">
        <v>2</v>
      </c>
      <c r="I491" s="239"/>
      <c r="J491" s="234"/>
      <c r="K491" s="234"/>
      <c r="L491" s="240"/>
      <c r="M491" s="241"/>
      <c r="N491" s="242"/>
      <c r="O491" s="242"/>
      <c r="P491" s="242"/>
      <c r="Q491" s="242"/>
      <c r="R491" s="242"/>
      <c r="S491" s="242"/>
      <c r="T491" s="243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T491" s="244" t="s">
        <v>143</v>
      </c>
      <c r="AU491" s="244" t="s">
        <v>86</v>
      </c>
      <c r="AV491" s="12" t="s">
        <v>86</v>
      </c>
      <c r="AW491" s="12" t="s">
        <v>33</v>
      </c>
      <c r="AX491" s="12" t="s">
        <v>84</v>
      </c>
      <c r="AY491" s="244" t="s">
        <v>136</v>
      </c>
    </row>
    <row r="492" s="2" customFormat="1" ht="24.15" customHeight="1">
      <c r="A492" s="38"/>
      <c r="B492" s="39"/>
      <c r="C492" s="280" t="s">
        <v>836</v>
      </c>
      <c r="D492" s="280" t="s">
        <v>354</v>
      </c>
      <c r="E492" s="281" t="s">
        <v>822</v>
      </c>
      <c r="F492" s="282" t="s">
        <v>823</v>
      </c>
      <c r="G492" s="283" t="s">
        <v>184</v>
      </c>
      <c r="H492" s="284">
        <v>1</v>
      </c>
      <c r="I492" s="285"/>
      <c r="J492" s="286">
        <f>ROUND(I492*H492,2)</f>
        <v>0</v>
      </c>
      <c r="K492" s="282" t="s">
        <v>167</v>
      </c>
      <c r="L492" s="287"/>
      <c r="M492" s="288" t="s">
        <v>1</v>
      </c>
      <c r="N492" s="289" t="s">
        <v>42</v>
      </c>
      <c r="O492" s="91"/>
      <c r="P492" s="229">
        <f>O492*H492</f>
        <v>0</v>
      </c>
      <c r="Q492" s="229">
        <v>0.0055999999999999999</v>
      </c>
      <c r="R492" s="229">
        <f>Q492*H492</f>
        <v>0.0055999999999999999</v>
      </c>
      <c r="S492" s="229">
        <v>0</v>
      </c>
      <c r="T492" s="230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231" t="s">
        <v>175</v>
      </c>
      <c r="AT492" s="231" t="s">
        <v>354</v>
      </c>
      <c r="AU492" s="231" t="s">
        <v>86</v>
      </c>
      <c r="AY492" s="17" t="s">
        <v>136</v>
      </c>
      <c r="BE492" s="232">
        <f>IF(N492="základní",J492,0)</f>
        <v>0</v>
      </c>
      <c r="BF492" s="232">
        <f>IF(N492="snížená",J492,0)</f>
        <v>0</v>
      </c>
      <c r="BG492" s="232">
        <f>IF(N492="zákl. přenesená",J492,0)</f>
        <v>0</v>
      </c>
      <c r="BH492" s="232">
        <f>IF(N492="sníž. přenesená",J492,0)</f>
        <v>0</v>
      </c>
      <c r="BI492" s="232">
        <f>IF(N492="nulová",J492,0)</f>
        <v>0</v>
      </c>
      <c r="BJ492" s="17" t="s">
        <v>84</v>
      </c>
      <c r="BK492" s="232">
        <f>ROUND(I492*H492,2)</f>
        <v>0</v>
      </c>
      <c r="BL492" s="17" t="s">
        <v>154</v>
      </c>
      <c r="BM492" s="231" t="s">
        <v>837</v>
      </c>
    </row>
    <row r="493" s="12" customFormat="1">
      <c r="A493" s="12"/>
      <c r="B493" s="233"/>
      <c r="C493" s="234"/>
      <c r="D493" s="235" t="s">
        <v>143</v>
      </c>
      <c r="E493" s="236" t="s">
        <v>1</v>
      </c>
      <c r="F493" s="237" t="s">
        <v>838</v>
      </c>
      <c r="G493" s="234"/>
      <c r="H493" s="238">
        <v>1</v>
      </c>
      <c r="I493" s="239"/>
      <c r="J493" s="234"/>
      <c r="K493" s="234"/>
      <c r="L493" s="240"/>
      <c r="M493" s="241"/>
      <c r="N493" s="242"/>
      <c r="O493" s="242"/>
      <c r="P493" s="242"/>
      <c r="Q493" s="242"/>
      <c r="R493" s="242"/>
      <c r="S493" s="242"/>
      <c r="T493" s="243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T493" s="244" t="s">
        <v>143</v>
      </c>
      <c r="AU493" s="244" t="s">
        <v>86</v>
      </c>
      <c r="AV493" s="12" t="s">
        <v>86</v>
      </c>
      <c r="AW493" s="12" t="s">
        <v>33</v>
      </c>
      <c r="AX493" s="12" t="s">
        <v>84</v>
      </c>
      <c r="AY493" s="244" t="s">
        <v>136</v>
      </c>
    </row>
    <row r="494" s="2" customFormat="1" ht="21.75" customHeight="1">
      <c r="A494" s="38"/>
      <c r="B494" s="39"/>
      <c r="C494" s="280" t="s">
        <v>839</v>
      </c>
      <c r="D494" s="280" t="s">
        <v>354</v>
      </c>
      <c r="E494" s="281" t="s">
        <v>840</v>
      </c>
      <c r="F494" s="282" t="s">
        <v>841</v>
      </c>
      <c r="G494" s="283" t="s">
        <v>184</v>
      </c>
      <c r="H494" s="284">
        <v>3</v>
      </c>
      <c r="I494" s="285"/>
      <c r="J494" s="286">
        <f>ROUND(I494*H494,2)</f>
        <v>0</v>
      </c>
      <c r="K494" s="282" t="s">
        <v>167</v>
      </c>
      <c r="L494" s="287"/>
      <c r="M494" s="288" t="s">
        <v>1</v>
      </c>
      <c r="N494" s="289" t="s">
        <v>42</v>
      </c>
      <c r="O494" s="91"/>
      <c r="P494" s="229">
        <f>O494*H494</f>
        <v>0</v>
      </c>
      <c r="Q494" s="229">
        <v>0.00050000000000000001</v>
      </c>
      <c r="R494" s="229">
        <f>Q494*H494</f>
        <v>0.0015</v>
      </c>
      <c r="S494" s="229">
        <v>0</v>
      </c>
      <c r="T494" s="230">
        <f>S494*H494</f>
        <v>0</v>
      </c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R494" s="231" t="s">
        <v>175</v>
      </c>
      <c r="AT494" s="231" t="s">
        <v>354</v>
      </c>
      <c r="AU494" s="231" t="s">
        <v>86</v>
      </c>
      <c r="AY494" s="17" t="s">
        <v>136</v>
      </c>
      <c r="BE494" s="232">
        <f>IF(N494="základní",J494,0)</f>
        <v>0</v>
      </c>
      <c r="BF494" s="232">
        <f>IF(N494="snížená",J494,0)</f>
        <v>0</v>
      </c>
      <c r="BG494" s="232">
        <f>IF(N494="zákl. přenesená",J494,0)</f>
        <v>0</v>
      </c>
      <c r="BH494" s="232">
        <f>IF(N494="sníž. přenesená",J494,0)</f>
        <v>0</v>
      </c>
      <c r="BI494" s="232">
        <f>IF(N494="nulová",J494,0)</f>
        <v>0</v>
      </c>
      <c r="BJ494" s="17" t="s">
        <v>84</v>
      </c>
      <c r="BK494" s="232">
        <f>ROUND(I494*H494,2)</f>
        <v>0</v>
      </c>
      <c r="BL494" s="17" t="s">
        <v>154</v>
      </c>
      <c r="BM494" s="231" t="s">
        <v>842</v>
      </c>
    </row>
    <row r="495" s="12" customFormat="1">
      <c r="A495" s="12"/>
      <c r="B495" s="233"/>
      <c r="C495" s="234"/>
      <c r="D495" s="235" t="s">
        <v>143</v>
      </c>
      <c r="E495" s="236" t="s">
        <v>1</v>
      </c>
      <c r="F495" s="237" t="s">
        <v>843</v>
      </c>
      <c r="G495" s="234"/>
      <c r="H495" s="238">
        <v>3</v>
      </c>
      <c r="I495" s="239"/>
      <c r="J495" s="234"/>
      <c r="K495" s="234"/>
      <c r="L495" s="240"/>
      <c r="M495" s="241"/>
      <c r="N495" s="242"/>
      <c r="O495" s="242"/>
      <c r="P495" s="242"/>
      <c r="Q495" s="242"/>
      <c r="R495" s="242"/>
      <c r="S495" s="242"/>
      <c r="T495" s="243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T495" s="244" t="s">
        <v>143</v>
      </c>
      <c r="AU495" s="244" t="s">
        <v>86</v>
      </c>
      <c r="AV495" s="12" t="s">
        <v>86</v>
      </c>
      <c r="AW495" s="12" t="s">
        <v>33</v>
      </c>
      <c r="AX495" s="12" t="s">
        <v>84</v>
      </c>
      <c r="AY495" s="244" t="s">
        <v>136</v>
      </c>
    </row>
    <row r="496" s="2" customFormat="1" ht="24.15" customHeight="1">
      <c r="A496" s="38"/>
      <c r="B496" s="39"/>
      <c r="C496" s="220" t="s">
        <v>844</v>
      </c>
      <c r="D496" s="220" t="s">
        <v>137</v>
      </c>
      <c r="E496" s="221" t="s">
        <v>845</v>
      </c>
      <c r="F496" s="222" t="s">
        <v>846</v>
      </c>
      <c r="G496" s="223" t="s">
        <v>184</v>
      </c>
      <c r="H496" s="224">
        <v>38</v>
      </c>
      <c r="I496" s="225"/>
      <c r="J496" s="226">
        <f>ROUND(I496*H496,2)</f>
        <v>0</v>
      </c>
      <c r="K496" s="222" t="s">
        <v>167</v>
      </c>
      <c r="L496" s="44"/>
      <c r="M496" s="227" t="s">
        <v>1</v>
      </c>
      <c r="N496" s="228" t="s">
        <v>42</v>
      </c>
      <c r="O496" s="91"/>
      <c r="P496" s="229">
        <f>O496*H496</f>
        <v>0</v>
      </c>
      <c r="Q496" s="229">
        <v>0.11241</v>
      </c>
      <c r="R496" s="229">
        <f>Q496*H496</f>
        <v>4.2715800000000002</v>
      </c>
      <c r="S496" s="229">
        <v>0</v>
      </c>
      <c r="T496" s="230">
        <f>S496*H496</f>
        <v>0</v>
      </c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231" t="s">
        <v>154</v>
      </c>
      <c r="AT496" s="231" t="s">
        <v>137</v>
      </c>
      <c r="AU496" s="231" t="s">
        <v>86</v>
      </c>
      <c r="AY496" s="17" t="s">
        <v>136</v>
      </c>
      <c r="BE496" s="232">
        <f>IF(N496="základní",J496,0)</f>
        <v>0</v>
      </c>
      <c r="BF496" s="232">
        <f>IF(N496="snížená",J496,0)</f>
        <v>0</v>
      </c>
      <c r="BG496" s="232">
        <f>IF(N496="zákl. přenesená",J496,0)</f>
        <v>0</v>
      </c>
      <c r="BH496" s="232">
        <f>IF(N496="sníž. přenesená",J496,0)</f>
        <v>0</v>
      </c>
      <c r="BI496" s="232">
        <f>IF(N496="nulová",J496,0)</f>
        <v>0</v>
      </c>
      <c r="BJ496" s="17" t="s">
        <v>84</v>
      </c>
      <c r="BK496" s="232">
        <f>ROUND(I496*H496,2)</f>
        <v>0</v>
      </c>
      <c r="BL496" s="17" t="s">
        <v>154</v>
      </c>
      <c r="BM496" s="231" t="s">
        <v>847</v>
      </c>
    </row>
    <row r="497" s="2" customFormat="1">
      <c r="A497" s="38"/>
      <c r="B497" s="39"/>
      <c r="C497" s="40"/>
      <c r="D497" s="235" t="s">
        <v>231</v>
      </c>
      <c r="E497" s="40"/>
      <c r="F497" s="265" t="s">
        <v>762</v>
      </c>
      <c r="G497" s="40"/>
      <c r="H497" s="40"/>
      <c r="I497" s="266"/>
      <c r="J497" s="40"/>
      <c r="K497" s="40"/>
      <c r="L497" s="44"/>
      <c r="M497" s="267"/>
      <c r="N497" s="268"/>
      <c r="O497" s="91"/>
      <c r="P497" s="91"/>
      <c r="Q497" s="91"/>
      <c r="R497" s="91"/>
      <c r="S497" s="91"/>
      <c r="T497" s="92"/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T497" s="17" t="s">
        <v>231</v>
      </c>
      <c r="AU497" s="17" t="s">
        <v>86</v>
      </c>
    </row>
    <row r="498" s="13" customFormat="1">
      <c r="A498" s="13"/>
      <c r="B498" s="245"/>
      <c r="C498" s="246"/>
      <c r="D498" s="235" t="s">
        <v>143</v>
      </c>
      <c r="E498" s="247" t="s">
        <v>1</v>
      </c>
      <c r="F498" s="248" t="s">
        <v>848</v>
      </c>
      <c r="G498" s="246"/>
      <c r="H498" s="247" t="s">
        <v>1</v>
      </c>
      <c r="I498" s="249"/>
      <c r="J498" s="246"/>
      <c r="K498" s="246"/>
      <c r="L498" s="250"/>
      <c r="M498" s="251"/>
      <c r="N498" s="252"/>
      <c r="O498" s="252"/>
      <c r="P498" s="252"/>
      <c r="Q498" s="252"/>
      <c r="R498" s="252"/>
      <c r="S498" s="252"/>
      <c r="T498" s="253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54" t="s">
        <v>143</v>
      </c>
      <c r="AU498" s="254" t="s">
        <v>86</v>
      </c>
      <c r="AV498" s="13" t="s">
        <v>84</v>
      </c>
      <c r="AW498" s="13" t="s">
        <v>33</v>
      </c>
      <c r="AX498" s="13" t="s">
        <v>77</v>
      </c>
      <c r="AY498" s="254" t="s">
        <v>136</v>
      </c>
    </row>
    <row r="499" s="12" customFormat="1">
      <c r="A499" s="12"/>
      <c r="B499" s="233"/>
      <c r="C499" s="234"/>
      <c r="D499" s="235" t="s">
        <v>143</v>
      </c>
      <c r="E499" s="236" t="s">
        <v>1</v>
      </c>
      <c r="F499" s="237" t="s">
        <v>373</v>
      </c>
      <c r="G499" s="234"/>
      <c r="H499" s="238">
        <v>28</v>
      </c>
      <c r="I499" s="239"/>
      <c r="J499" s="234"/>
      <c r="K499" s="234"/>
      <c r="L499" s="240"/>
      <c r="M499" s="241"/>
      <c r="N499" s="242"/>
      <c r="O499" s="242"/>
      <c r="P499" s="242"/>
      <c r="Q499" s="242"/>
      <c r="R499" s="242"/>
      <c r="S499" s="242"/>
      <c r="T499" s="243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T499" s="244" t="s">
        <v>143</v>
      </c>
      <c r="AU499" s="244" t="s">
        <v>86</v>
      </c>
      <c r="AV499" s="12" t="s">
        <v>86</v>
      </c>
      <c r="AW499" s="12" t="s">
        <v>33</v>
      </c>
      <c r="AX499" s="12" t="s">
        <v>77</v>
      </c>
      <c r="AY499" s="244" t="s">
        <v>136</v>
      </c>
    </row>
    <row r="500" s="12" customFormat="1">
      <c r="A500" s="12"/>
      <c r="B500" s="233"/>
      <c r="C500" s="234"/>
      <c r="D500" s="235" t="s">
        <v>143</v>
      </c>
      <c r="E500" s="236" t="s">
        <v>1</v>
      </c>
      <c r="F500" s="237" t="s">
        <v>849</v>
      </c>
      <c r="G500" s="234"/>
      <c r="H500" s="238">
        <v>10</v>
      </c>
      <c r="I500" s="239"/>
      <c r="J500" s="234"/>
      <c r="K500" s="234"/>
      <c r="L500" s="240"/>
      <c r="M500" s="241"/>
      <c r="N500" s="242"/>
      <c r="O500" s="242"/>
      <c r="P500" s="242"/>
      <c r="Q500" s="242"/>
      <c r="R500" s="242"/>
      <c r="S500" s="242"/>
      <c r="T500" s="243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T500" s="244" t="s">
        <v>143</v>
      </c>
      <c r="AU500" s="244" t="s">
        <v>86</v>
      </c>
      <c r="AV500" s="12" t="s">
        <v>86</v>
      </c>
      <c r="AW500" s="12" t="s">
        <v>33</v>
      </c>
      <c r="AX500" s="12" t="s">
        <v>77</v>
      </c>
      <c r="AY500" s="244" t="s">
        <v>136</v>
      </c>
    </row>
    <row r="501" s="15" customFormat="1">
      <c r="A501" s="15"/>
      <c r="B501" s="269"/>
      <c r="C501" s="270"/>
      <c r="D501" s="235" t="s">
        <v>143</v>
      </c>
      <c r="E501" s="271" t="s">
        <v>1</v>
      </c>
      <c r="F501" s="272" t="s">
        <v>240</v>
      </c>
      <c r="G501" s="270"/>
      <c r="H501" s="273">
        <v>38</v>
      </c>
      <c r="I501" s="274"/>
      <c r="J501" s="270"/>
      <c r="K501" s="270"/>
      <c r="L501" s="275"/>
      <c r="M501" s="276"/>
      <c r="N501" s="277"/>
      <c r="O501" s="277"/>
      <c r="P501" s="277"/>
      <c r="Q501" s="277"/>
      <c r="R501" s="277"/>
      <c r="S501" s="277"/>
      <c r="T501" s="278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79" t="s">
        <v>143</v>
      </c>
      <c r="AU501" s="279" t="s">
        <v>86</v>
      </c>
      <c r="AV501" s="15" t="s">
        <v>154</v>
      </c>
      <c r="AW501" s="15" t="s">
        <v>33</v>
      </c>
      <c r="AX501" s="15" t="s">
        <v>84</v>
      </c>
      <c r="AY501" s="279" t="s">
        <v>136</v>
      </c>
    </row>
    <row r="502" s="2" customFormat="1" ht="21.75" customHeight="1">
      <c r="A502" s="38"/>
      <c r="B502" s="39"/>
      <c r="C502" s="280" t="s">
        <v>850</v>
      </c>
      <c r="D502" s="280" t="s">
        <v>354</v>
      </c>
      <c r="E502" s="281" t="s">
        <v>851</v>
      </c>
      <c r="F502" s="282" t="s">
        <v>852</v>
      </c>
      <c r="G502" s="283" t="s">
        <v>184</v>
      </c>
      <c r="H502" s="284">
        <v>28</v>
      </c>
      <c r="I502" s="285"/>
      <c r="J502" s="286">
        <f>ROUND(I502*H502,2)</f>
        <v>0</v>
      </c>
      <c r="K502" s="282" t="s">
        <v>167</v>
      </c>
      <c r="L502" s="287"/>
      <c r="M502" s="288" t="s">
        <v>1</v>
      </c>
      <c r="N502" s="289" t="s">
        <v>42</v>
      </c>
      <c r="O502" s="91"/>
      <c r="P502" s="229">
        <f>O502*H502</f>
        <v>0</v>
      </c>
      <c r="Q502" s="229">
        <v>0.0061000000000000004</v>
      </c>
      <c r="R502" s="229">
        <f>Q502*H502</f>
        <v>0.17080000000000001</v>
      </c>
      <c r="S502" s="229">
        <v>0</v>
      </c>
      <c r="T502" s="230">
        <f>S502*H502</f>
        <v>0</v>
      </c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R502" s="231" t="s">
        <v>175</v>
      </c>
      <c r="AT502" s="231" t="s">
        <v>354</v>
      </c>
      <c r="AU502" s="231" t="s">
        <v>86</v>
      </c>
      <c r="AY502" s="17" t="s">
        <v>136</v>
      </c>
      <c r="BE502" s="232">
        <f>IF(N502="základní",J502,0)</f>
        <v>0</v>
      </c>
      <c r="BF502" s="232">
        <f>IF(N502="snížená",J502,0)</f>
        <v>0</v>
      </c>
      <c r="BG502" s="232">
        <f>IF(N502="zákl. přenesená",J502,0)</f>
        <v>0</v>
      </c>
      <c r="BH502" s="232">
        <f>IF(N502="sníž. přenesená",J502,0)</f>
        <v>0</v>
      </c>
      <c r="BI502" s="232">
        <f>IF(N502="nulová",J502,0)</f>
        <v>0</v>
      </c>
      <c r="BJ502" s="17" t="s">
        <v>84</v>
      </c>
      <c r="BK502" s="232">
        <f>ROUND(I502*H502,2)</f>
        <v>0</v>
      </c>
      <c r="BL502" s="17" t="s">
        <v>154</v>
      </c>
      <c r="BM502" s="231" t="s">
        <v>853</v>
      </c>
    </row>
    <row r="503" s="2" customFormat="1" ht="16.5" customHeight="1">
      <c r="A503" s="38"/>
      <c r="B503" s="39"/>
      <c r="C503" s="280" t="s">
        <v>854</v>
      </c>
      <c r="D503" s="280" t="s">
        <v>354</v>
      </c>
      <c r="E503" s="281" t="s">
        <v>855</v>
      </c>
      <c r="F503" s="282" t="s">
        <v>856</v>
      </c>
      <c r="G503" s="283" t="s">
        <v>184</v>
      </c>
      <c r="H503" s="284">
        <v>28</v>
      </c>
      <c r="I503" s="285"/>
      <c r="J503" s="286">
        <f>ROUND(I503*H503,2)</f>
        <v>0</v>
      </c>
      <c r="K503" s="282" t="s">
        <v>167</v>
      </c>
      <c r="L503" s="287"/>
      <c r="M503" s="288" t="s">
        <v>1</v>
      </c>
      <c r="N503" s="289" t="s">
        <v>42</v>
      </c>
      <c r="O503" s="91"/>
      <c r="P503" s="229">
        <f>O503*H503</f>
        <v>0</v>
      </c>
      <c r="Q503" s="229">
        <v>0.0030000000000000001</v>
      </c>
      <c r="R503" s="229">
        <f>Q503*H503</f>
        <v>0.084000000000000005</v>
      </c>
      <c r="S503" s="229">
        <v>0</v>
      </c>
      <c r="T503" s="230">
        <f>S503*H503</f>
        <v>0</v>
      </c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R503" s="231" t="s">
        <v>175</v>
      </c>
      <c r="AT503" s="231" t="s">
        <v>354</v>
      </c>
      <c r="AU503" s="231" t="s">
        <v>86</v>
      </c>
      <c r="AY503" s="17" t="s">
        <v>136</v>
      </c>
      <c r="BE503" s="232">
        <f>IF(N503="základní",J503,0)</f>
        <v>0</v>
      </c>
      <c r="BF503" s="232">
        <f>IF(N503="snížená",J503,0)</f>
        <v>0</v>
      </c>
      <c r="BG503" s="232">
        <f>IF(N503="zákl. přenesená",J503,0)</f>
        <v>0</v>
      </c>
      <c r="BH503" s="232">
        <f>IF(N503="sníž. přenesená",J503,0)</f>
        <v>0</v>
      </c>
      <c r="BI503" s="232">
        <f>IF(N503="nulová",J503,0)</f>
        <v>0</v>
      </c>
      <c r="BJ503" s="17" t="s">
        <v>84</v>
      </c>
      <c r="BK503" s="232">
        <f>ROUND(I503*H503,2)</f>
        <v>0</v>
      </c>
      <c r="BL503" s="17" t="s">
        <v>154</v>
      </c>
      <c r="BM503" s="231" t="s">
        <v>857</v>
      </c>
    </row>
    <row r="504" s="2" customFormat="1" ht="16.5" customHeight="1">
      <c r="A504" s="38"/>
      <c r="B504" s="39"/>
      <c r="C504" s="280" t="s">
        <v>858</v>
      </c>
      <c r="D504" s="280" t="s">
        <v>354</v>
      </c>
      <c r="E504" s="281" t="s">
        <v>859</v>
      </c>
      <c r="F504" s="282" t="s">
        <v>860</v>
      </c>
      <c r="G504" s="283" t="s">
        <v>184</v>
      </c>
      <c r="H504" s="284">
        <v>28</v>
      </c>
      <c r="I504" s="285"/>
      <c r="J504" s="286">
        <f>ROUND(I504*H504,2)</f>
        <v>0</v>
      </c>
      <c r="K504" s="282" t="s">
        <v>167</v>
      </c>
      <c r="L504" s="287"/>
      <c r="M504" s="288" t="s">
        <v>1</v>
      </c>
      <c r="N504" s="289" t="s">
        <v>42</v>
      </c>
      <c r="O504" s="91"/>
      <c r="P504" s="229">
        <f>O504*H504</f>
        <v>0</v>
      </c>
      <c r="Q504" s="229">
        <v>0.00010000000000000001</v>
      </c>
      <c r="R504" s="229">
        <f>Q504*H504</f>
        <v>0.0028</v>
      </c>
      <c r="S504" s="229">
        <v>0</v>
      </c>
      <c r="T504" s="230">
        <f>S504*H504</f>
        <v>0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231" t="s">
        <v>175</v>
      </c>
      <c r="AT504" s="231" t="s">
        <v>354</v>
      </c>
      <c r="AU504" s="231" t="s">
        <v>86</v>
      </c>
      <c r="AY504" s="17" t="s">
        <v>136</v>
      </c>
      <c r="BE504" s="232">
        <f>IF(N504="základní",J504,0)</f>
        <v>0</v>
      </c>
      <c r="BF504" s="232">
        <f>IF(N504="snížená",J504,0)</f>
        <v>0</v>
      </c>
      <c r="BG504" s="232">
        <f>IF(N504="zákl. přenesená",J504,0)</f>
        <v>0</v>
      </c>
      <c r="BH504" s="232">
        <f>IF(N504="sníž. přenesená",J504,0)</f>
        <v>0</v>
      </c>
      <c r="BI504" s="232">
        <f>IF(N504="nulová",J504,0)</f>
        <v>0</v>
      </c>
      <c r="BJ504" s="17" t="s">
        <v>84</v>
      </c>
      <c r="BK504" s="232">
        <f>ROUND(I504*H504,2)</f>
        <v>0</v>
      </c>
      <c r="BL504" s="17" t="s">
        <v>154</v>
      </c>
      <c r="BM504" s="231" t="s">
        <v>861</v>
      </c>
    </row>
    <row r="505" s="2" customFormat="1" ht="21.75" customHeight="1">
      <c r="A505" s="38"/>
      <c r="B505" s="39"/>
      <c r="C505" s="280" t="s">
        <v>862</v>
      </c>
      <c r="D505" s="280" t="s">
        <v>354</v>
      </c>
      <c r="E505" s="281" t="s">
        <v>863</v>
      </c>
      <c r="F505" s="282" t="s">
        <v>864</v>
      </c>
      <c r="G505" s="283" t="s">
        <v>184</v>
      </c>
      <c r="H505" s="284">
        <v>49</v>
      </c>
      <c r="I505" s="285"/>
      <c r="J505" s="286">
        <f>ROUND(I505*H505,2)</f>
        <v>0</v>
      </c>
      <c r="K505" s="282" t="s">
        <v>167</v>
      </c>
      <c r="L505" s="287"/>
      <c r="M505" s="288" t="s">
        <v>1</v>
      </c>
      <c r="N505" s="289" t="s">
        <v>42</v>
      </c>
      <c r="O505" s="91"/>
      <c r="P505" s="229">
        <f>O505*H505</f>
        <v>0</v>
      </c>
      <c r="Q505" s="229">
        <v>0.00035</v>
      </c>
      <c r="R505" s="229">
        <f>Q505*H505</f>
        <v>0.017149999999999999</v>
      </c>
      <c r="S505" s="229">
        <v>0</v>
      </c>
      <c r="T505" s="230">
        <f>S505*H505</f>
        <v>0</v>
      </c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R505" s="231" t="s">
        <v>175</v>
      </c>
      <c r="AT505" s="231" t="s">
        <v>354</v>
      </c>
      <c r="AU505" s="231" t="s">
        <v>86</v>
      </c>
      <c r="AY505" s="17" t="s">
        <v>136</v>
      </c>
      <c r="BE505" s="232">
        <f>IF(N505="základní",J505,0)</f>
        <v>0</v>
      </c>
      <c r="BF505" s="232">
        <f>IF(N505="snížená",J505,0)</f>
        <v>0</v>
      </c>
      <c r="BG505" s="232">
        <f>IF(N505="zákl. přenesená",J505,0)</f>
        <v>0</v>
      </c>
      <c r="BH505" s="232">
        <f>IF(N505="sníž. přenesená",J505,0)</f>
        <v>0</v>
      </c>
      <c r="BI505" s="232">
        <f>IF(N505="nulová",J505,0)</f>
        <v>0</v>
      </c>
      <c r="BJ505" s="17" t="s">
        <v>84</v>
      </c>
      <c r="BK505" s="232">
        <f>ROUND(I505*H505,2)</f>
        <v>0</v>
      </c>
      <c r="BL505" s="17" t="s">
        <v>154</v>
      </c>
      <c r="BM505" s="231" t="s">
        <v>865</v>
      </c>
    </row>
    <row r="506" s="12" customFormat="1">
      <c r="A506" s="12"/>
      <c r="B506" s="233"/>
      <c r="C506" s="234"/>
      <c r="D506" s="235" t="s">
        <v>143</v>
      </c>
      <c r="E506" s="236" t="s">
        <v>1</v>
      </c>
      <c r="F506" s="237" t="s">
        <v>866</v>
      </c>
      <c r="G506" s="234"/>
      <c r="H506" s="238">
        <v>49</v>
      </c>
      <c r="I506" s="239"/>
      <c r="J506" s="234"/>
      <c r="K506" s="234"/>
      <c r="L506" s="240"/>
      <c r="M506" s="241"/>
      <c r="N506" s="242"/>
      <c r="O506" s="242"/>
      <c r="P506" s="242"/>
      <c r="Q506" s="242"/>
      <c r="R506" s="242"/>
      <c r="S506" s="242"/>
      <c r="T506" s="243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T506" s="244" t="s">
        <v>143</v>
      </c>
      <c r="AU506" s="244" t="s">
        <v>86</v>
      </c>
      <c r="AV506" s="12" t="s">
        <v>86</v>
      </c>
      <c r="AW506" s="12" t="s">
        <v>33</v>
      </c>
      <c r="AX506" s="12" t="s">
        <v>84</v>
      </c>
      <c r="AY506" s="244" t="s">
        <v>136</v>
      </c>
    </row>
    <row r="507" s="2" customFormat="1" ht="24.15" customHeight="1">
      <c r="A507" s="38"/>
      <c r="B507" s="39"/>
      <c r="C507" s="220" t="s">
        <v>867</v>
      </c>
      <c r="D507" s="220" t="s">
        <v>137</v>
      </c>
      <c r="E507" s="221" t="s">
        <v>868</v>
      </c>
      <c r="F507" s="222" t="s">
        <v>869</v>
      </c>
      <c r="G507" s="223" t="s">
        <v>236</v>
      </c>
      <c r="H507" s="224">
        <v>4635</v>
      </c>
      <c r="I507" s="225"/>
      <c r="J507" s="226">
        <f>ROUND(I507*H507,2)</f>
        <v>0</v>
      </c>
      <c r="K507" s="222" t="s">
        <v>167</v>
      </c>
      <c r="L507" s="44"/>
      <c r="M507" s="227" t="s">
        <v>1</v>
      </c>
      <c r="N507" s="228" t="s">
        <v>42</v>
      </c>
      <c r="O507" s="91"/>
      <c r="P507" s="229">
        <f>O507*H507</f>
        <v>0</v>
      </c>
      <c r="Q507" s="229">
        <v>0.00010000000000000001</v>
      </c>
      <c r="R507" s="229">
        <f>Q507*H507</f>
        <v>0.46350000000000002</v>
      </c>
      <c r="S507" s="229">
        <v>0</v>
      </c>
      <c r="T507" s="230">
        <f>S507*H507</f>
        <v>0</v>
      </c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R507" s="231" t="s">
        <v>154</v>
      </c>
      <c r="AT507" s="231" t="s">
        <v>137</v>
      </c>
      <c r="AU507" s="231" t="s">
        <v>86</v>
      </c>
      <c r="AY507" s="17" t="s">
        <v>136</v>
      </c>
      <c r="BE507" s="232">
        <f>IF(N507="základní",J507,0)</f>
        <v>0</v>
      </c>
      <c r="BF507" s="232">
        <f>IF(N507="snížená",J507,0)</f>
        <v>0</v>
      </c>
      <c r="BG507" s="232">
        <f>IF(N507="zákl. přenesená",J507,0)</f>
        <v>0</v>
      </c>
      <c r="BH507" s="232">
        <f>IF(N507="sníž. přenesená",J507,0)</f>
        <v>0</v>
      </c>
      <c r="BI507" s="232">
        <f>IF(N507="nulová",J507,0)</f>
        <v>0</v>
      </c>
      <c r="BJ507" s="17" t="s">
        <v>84</v>
      </c>
      <c r="BK507" s="232">
        <f>ROUND(I507*H507,2)</f>
        <v>0</v>
      </c>
      <c r="BL507" s="17" t="s">
        <v>154</v>
      </c>
      <c r="BM507" s="231" t="s">
        <v>870</v>
      </c>
    </row>
    <row r="508" s="2" customFormat="1">
      <c r="A508" s="38"/>
      <c r="B508" s="39"/>
      <c r="C508" s="40"/>
      <c r="D508" s="235" t="s">
        <v>231</v>
      </c>
      <c r="E508" s="40"/>
      <c r="F508" s="265" t="s">
        <v>871</v>
      </c>
      <c r="G508" s="40"/>
      <c r="H508" s="40"/>
      <c r="I508" s="266"/>
      <c r="J508" s="40"/>
      <c r="K508" s="40"/>
      <c r="L508" s="44"/>
      <c r="M508" s="267"/>
      <c r="N508" s="268"/>
      <c r="O508" s="91"/>
      <c r="P508" s="91"/>
      <c r="Q508" s="91"/>
      <c r="R508" s="91"/>
      <c r="S508" s="91"/>
      <c r="T508" s="92"/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T508" s="17" t="s">
        <v>231</v>
      </c>
      <c r="AU508" s="17" t="s">
        <v>86</v>
      </c>
    </row>
    <row r="509" s="12" customFormat="1">
      <c r="A509" s="12"/>
      <c r="B509" s="233"/>
      <c r="C509" s="234"/>
      <c r="D509" s="235" t="s">
        <v>143</v>
      </c>
      <c r="E509" s="236" t="s">
        <v>1</v>
      </c>
      <c r="F509" s="237" t="s">
        <v>872</v>
      </c>
      <c r="G509" s="234"/>
      <c r="H509" s="238">
        <v>776</v>
      </c>
      <c r="I509" s="239"/>
      <c r="J509" s="234"/>
      <c r="K509" s="234"/>
      <c r="L509" s="240"/>
      <c r="M509" s="241"/>
      <c r="N509" s="242"/>
      <c r="O509" s="242"/>
      <c r="P509" s="242"/>
      <c r="Q509" s="242"/>
      <c r="R509" s="242"/>
      <c r="S509" s="242"/>
      <c r="T509" s="243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T509" s="244" t="s">
        <v>143</v>
      </c>
      <c r="AU509" s="244" t="s">
        <v>86</v>
      </c>
      <c r="AV509" s="12" t="s">
        <v>86</v>
      </c>
      <c r="AW509" s="12" t="s">
        <v>33</v>
      </c>
      <c r="AX509" s="12" t="s">
        <v>77</v>
      </c>
      <c r="AY509" s="244" t="s">
        <v>136</v>
      </c>
    </row>
    <row r="510" s="12" customFormat="1">
      <c r="A510" s="12"/>
      <c r="B510" s="233"/>
      <c r="C510" s="234"/>
      <c r="D510" s="235" t="s">
        <v>143</v>
      </c>
      <c r="E510" s="236" t="s">
        <v>1</v>
      </c>
      <c r="F510" s="237" t="s">
        <v>873</v>
      </c>
      <c r="G510" s="234"/>
      <c r="H510" s="238">
        <v>3859</v>
      </c>
      <c r="I510" s="239"/>
      <c r="J510" s="234"/>
      <c r="K510" s="234"/>
      <c r="L510" s="240"/>
      <c r="M510" s="241"/>
      <c r="N510" s="242"/>
      <c r="O510" s="242"/>
      <c r="P510" s="242"/>
      <c r="Q510" s="242"/>
      <c r="R510" s="242"/>
      <c r="S510" s="242"/>
      <c r="T510" s="243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T510" s="244" t="s">
        <v>143</v>
      </c>
      <c r="AU510" s="244" t="s">
        <v>86</v>
      </c>
      <c r="AV510" s="12" t="s">
        <v>86</v>
      </c>
      <c r="AW510" s="12" t="s">
        <v>33</v>
      </c>
      <c r="AX510" s="12" t="s">
        <v>77</v>
      </c>
      <c r="AY510" s="244" t="s">
        <v>136</v>
      </c>
    </row>
    <row r="511" s="15" customFormat="1">
      <c r="A511" s="15"/>
      <c r="B511" s="269"/>
      <c r="C511" s="270"/>
      <c r="D511" s="235" t="s">
        <v>143</v>
      </c>
      <c r="E511" s="271" t="s">
        <v>1</v>
      </c>
      <c r="F511" s="272" t="s">
        <v>240</v>
      </c>
      <c r="G511" s="270"/>
      <c r="H511" s="273">
        <v>4635</v>
      </c>
      <c r="I511" s="274"/>
      <c r="J511" s="270"/>
      <c r="K511" s="270"/>
      <c r="L511" s="275"/>
      <c r="M511" s="276"/>
      <c r="N511" s="277"/>
      <c r="O511" s="277"/>
      <c r="P511" s="277"/>
      <c r="Q511" s="277"/>
      <c r="R511" s="277"/>
      <c r="S511" s="277"/>
      <c r="T511" s="278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79" t="s">
        <v>143</v>
      </c>
      <c r="AU511" s="279" t="s">
        <v>86</v>
      </c>
      <c r="AV511" s="15" t="s">
        <v>154</v>
      </c>
      <c r="AW511" s="15" t="s">
        <v>33</v>
      </c>
      <c r="AX511" s="15" t="s">
        <v>84</v>
      </c>
      <c r="AY511" s="279" t="s">
        <v>136</v>
      </c>
    </row>
    <row r="512" s="2" customFormat="1" ht="24.15" customHeight="1">
      <c r="A512" s="38"/>
      <c r="B512" s="39"/>
      <c r="C512" s="220" t="s">
        <v>874</v>
      </c>
      <c r="D512" s="220" t="s">
        <v>137</v>
      </c>
      <c r="E512" s="221" t="s">
        <v>875</v>
      </c>
      <c r="F512" s="222" t="s">
        <v>876</v>
      </c>
      <c r="G512" s="223" t="s">
        <v>236</v>
      </c>
      <c r="H512" s="224">
        <v>1665</v>
      </c>
      <c r="I512" s="225"/>
      <c r="J512" s="226">
        <f>ROUND(I512*H512,2)</f>
        <v>0</v>
      </c>
      <c r="K512" s="222" t="s">
        <v>167</v>
      </c>
      <c r="L512" s="44"/>
      <c r="M512" s="227" t="s">
        <v>1</v>
      </c>
      <c r="N512" s="228" t="s">
        <v>42</v>
      </c>
      <c r="O512" s="91"/>
      <c r="P512" s="229">
        <f>O512*H512</f>
        <v>0</v>
      </c>
      <c r="Q512" s="229">
        <v>5.0000000000000002E-05</v>
      </c>
      <c r="R512" s="229">
        <f>Q512*H512</f>
        <v>0.083250000000000005</v>
      </c>
      <c r="S512" s="229">
        <v>0</v>
      </c>
      <c r="T512" s="230">
        <f>S512*H512</f>
        <v>0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231" t="s">
        <v>154</v>
      </c>
      <c r="AT512" s="231" t="s">
        <v>137</v>
      </c>
      <c r="AU512" s="231" t="s">
        <v>86</v>
      </c>
      <c r="AY512" s="17" t="s">
        <v>136</v>
      </c>
      <c r="BE512" s="232">
        <f>IF(N512="základní",J512,0)</f>
        <v>0</v>
      </c>
      <c r="BF512" s="232">
        <f>IF(N512="snížená",J512,0)</f>
        <v>0</v>
      </c>
      <c r="BG512" s="232">
        <f>IF(N512="zákl. přenesená",J512,0)</f>
        <v>0</v>
      </c>
      <c r="BH512" s="232">
        <f>IF(N512="sníž. přenesená",J512,0)</f>
        <v>0</v>
      </c>
      <c r="BI512" s="232">
        <f>IF(N512="nulová",J512,0)</f>
        <v>0</v>
      </c>
      <c r="BJ512" s="17" t="s">
        <v>84</v>
      </c>
      <c r="BK512" s="232">
        <f>ROUND(I512*H512,2)</f>
        <v>0</v>
      </c>
      <c r="BL512" s="17" t="s">
        <v>154</v>
      </c>
      <c r="BM512" s="231" t="s">
        <v>877</v>
      </c>
    </row>
    <row r="513" s="2" customFormat="1">
      <c r="A513" s="38"/>
      <c r="B513" s="39"/>
      <c r="C513" s="40"/>
      <c r="D513" s="235" t="s">
        <v>231</v>
      </c>
      <c r="E513" s="40"/>
      <c r="F513" s="265" t="s">
        <v>871</v>
      </c>
      <c r="G513" s="40"/>
      <c r="H513" s="40"/>
      <c r="I513" s="266"/>
      <c r="J513" s="40"/>
      <c r="K513" s="40"/>
      <c r="L513" s="44"/>
      <c r="M513" s="267"/>
      <c r="N513" s="268"/>
      <c r="O513" s="91"/>
      <c r="P513" s="91"/>
      <c r="Q513" s="91"/>
      <c r="R513" s="91"/>
      <c r="S513" s="91"/>
      <c r="T513" s="92"/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T513" s="17" t="s">
        <v>231</v>
      </c>
      <c r="AU513" s="17" t="s">
        <v>86</v>
      </c>
    </row>
    <row r="514" s="12" customFormat="1">
      <c r="A514" s="12"/>
      <c r="B514" s="233"/>
      <c r="C514" s="234"/>
      <c r="D514" s="235" t="s">
        <v>143</v>
      </c>
      <c r="E514" s="236" t="s">
        <v>1</v>
      </c>
      <c r="F514" s="237" t="s">
        <v>878</v>
      </c>
      <c r="G514" s="234"/>
      <c r="H514" s="238">
        <v>722</v>
      </c>
      <c r="I514" s="239"/>
      <c r="J514" s="234"/>
      <c r="K514" s="234"/>
      <c r="L514" s="240"/>
      <c r="M514" s="241"/>
      <c r="N514" s="242"/>
      <c r="O514" s="242"/>
      <c r="P514" s="242"/>
      <c r="Q514" s="242"/>
      <c r="R514" s="242"/>
      <c r="S514" s="242"/>
      <c r="T514" s="243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T514" s="244" t="s">
        <v>143</v>
      </c>
      <c r="AU514" s="244" t="s">
        <v>86</v>
      </c>
      <c r="AV514" s="12" t="s">
        <v>86</v>
      </c>
      <c r="AW514" s="12" t="s">
        <v>33</v>
      </c>
      <c r="AX514" s="12" t="s">
        <v>77</v>
      </c>
      <c r="AY514" s="244" t="s">
        <v>136</v>
      </c>
    </row>
    <row r="515" s="12" customFormat="1">
      <c r="A515" s="12"/>
      <c r="B515" s="233"/>
      <c r="C515" s="234"/>
      <c r="D515" s="235" t="s">
        <v>143</v>
      </c>
      <c r="E515" s="236" t="s">
        <v>1</v>
      </c>
      <c r="F515" s="237" t="s">
        <v>879</v>
      </c>
      <c r="G515" s="234"/>
      <c r="H515" s="238">
        <v>697</v>
      </c>
      <c r="I515" s="239"/>
      <c r="J515" s="234"/>
      <c r="K515" s="234"/>
      <c r="L515" s="240"/>
      <c r="M515" s="241"/>
      <c r="N515" s="242"/>
      <c r="O515" s="242"/>
      <c r="P515" s="242"/>
      <c r="Q515" s="242"/>
      <c r="R515" s="242"/>
      <c r="S515" s="242"/>
      <c r="T515" s="243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T515" s="244" t="s">
        <v>143</v>
      </c>
      <c r="AU515" s="244" t="s">
        <v>86</v>
      </c>
      <c r="AV515" s="12" t="s">
        <v>86</v>
      </c>
      <c r="AW515" s="12" t="s">
        <v>33</v>
      </c>
      <c r="AX515" s="12" t="s">
        <v>77</v>
      </c>
      <c r="AY515" s="244" t="s">
        <v>136</v>
      </c>
    </row>
    <row r="516" s="12" customFormat="1">
      <c r="A516" s="12"/>
      <c r="B516" s="233"/>
      <c r="C516" s="234"/>
      <c r="D516" s="235" t="s">
        <v>143</v>
      </c>
      <c r="E516" s="236" t="s">
        <v>1</v>
      </c>
      <c r="F516" s="237" t="s">
        <v>880</v>
      </c>
      <c r="G516" s="234"/>
      <c r="H516" s="238">
        <v>246</v>
      </c>
      <c r="I516" s="239"/>
      <c r="J516" s="234"/>
      <c r="K516" s="234"/>
      <c r="L516" s="240"/>
      <c r="M516" s="241"/>
      <c r="N516" s="242"/>
      <c r="O516" s="242"/>
      <c r="P516" s="242"/>
      <c r="Q516" s="242"/>
      <c r="R516" s="242"/>
      <c r="S516" s="242"/>
      <c r="T516" s="243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T516" s="244" t="s">
        <v>143</v>
      </c>
      <c r="AU516" s="244" t="s">
        <v>86</v>
      </c>
      <c r="AV516" s="12" t="s">
        <v>86</v>
      </c>
      <c r="AW516" s="12" t="s">
        <v>33</v>
      </c>
      <c r="AX516" s="12" t="s">
        <v>77</v>
      </c>
      <c r="AY516" s="244" t="s">
        <v>136</v>
      </c>
    </row>
    <row r="517" s="15" customFormat="1">
      <c r="A517" s="15"/>
      <c r="B517" s="269"/>
      <c r="C517" s="270"/>
      <c r="D517" s="235" t="s">
        <v>143</v>
      </c>
      <c r="E517" s="271" t="s">
        <v>1</v>
      </c>
      <c r="F517" s="272" t="s">
        <v>240</v>
      </c>
      <c r="G517" s="270"/>
      <c r="H517" s="273">
        <v>1665</v>
      </c>
      <c r="I517" s="274"/>
      <c r="J517" s="270"/>
      <c r="K517" s="270"/>
      <c r="L517" s="275"/>
      <c r="M517" s="276"/>
      <c r="N517" s="277"/>
      <c r="O517" s="277"/>
      <c r="P517" s="277"/>
      <c r="Q517" s="277"/>
      <c r="R517" s="277"/>
      <c r="S517" s="277"/>
      <c r="T517" s="278"/>
      <c r="U517" s="15"/>
      <c r="V517" s="15"/>
      <c r="W517" s="15"/>
      <c r="X517" s="15"/>
      <c r="Y517" s="15"/>
      <c r="Z517" s="15"/>
      <c r="AA517" s="15"/>
      <c r="AB517" s="15"/>
      <c r="AC517" s="15"/>
      <c r="AD517" s="15"/>
      <c r="AE517" s="15"/>
      <c r="AT517" s="279" t="s">
        <v>143</v>
      </c>
      <c r="AU517" s="279" t="s">
        <v>86</v>
      </c>
      <c r="AV517" s="15" t="s">
        <v>154</v>
      </c>
      <c r="AW517" s="15" t="s">
        <v>33</v>
      </c>
      <c r="AX517" s="15" t="s">
        <v>84</v>
      </c>
      <c r="AY517" s="279" t="s">
        <v>136</v>
      </c>
    </row>
    <row r="518" s="2" customFormat="1" ht="24.15" customHeight="1">
      <c r="A518" s="38"/>
      <c r="B518" s="39"/>
      <c r="C518" s="220" t="s">
        <v>881</v>
      </c>
      <c r="D518" s="220" t="s">
        <v>137</v>
      </c>
      <c r="E518" s="221" t="s">
        <v>882</v>
      </c>
      <c r="F518" s="222" t="s">
        <v>883</v>
      </c>
      <c r="G518" s="223" t="s">
        <v>229</v>
      </c>
      <c r="H518" s="224">
        <v>80</v>
      </c>
      <c r="I518" s="225"/>
      <c r="J518" s="226">
        <f>ROUND(I518*H518,2)</f>
        <v>0</v>
      </c>
      <c r="K518" s="222" t="s">
        <v>167</v>
      </c>
      <c r="L518" s="44"/>
      <c r="M518" s="227" t="s">
        <v>1</v>
      </c>
      <c r="N518" s="228" t="s">
        <v>42</v>
      </c>
      <c r="O518" s="91"/>
      <c r="P518" s="229">
        <f>O518*H518</f>
        <v>0</v>
      </c>
      <c r="Q518" s="229">
        <v>0.0011999999999999999</v>
      </c>
      <c r="R518" s="229">
        <f>Q518*H518</f>
        <v>0.095999999999999988</v>
      </c>
      <c r="S518" s="229">
        <v>0</v>
      </c>
      <c r="T518" s="230">
        <f>S518*H518</f>
        <v>0</v>
      </c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R518" s="231" t="s">
        <v>154</v>
      </c>
      <c r="AT518" s="231" t="s">
        <v>137</v>
      </c>
      <c r="AU518" s="231" t="s">
        <v>86</v>
      </c>
      <c r="AY518" s="17" t="s">
        <v>136</v>
      </c>
      <c r="BE518" s="232">
        <f>IF(N518="základní",J518,0)</f>
        <v>0</v>
      </c>
      <c r="BF518" s="232">
        <f>IF(N518="snížená",J518,0)</f>
        <v>0</v>
      </c>
      <c r="BG518" s="232">
        <f>IF(N518="zákl. přenesená",J518,0)</f>
        <v>0</v>
      </c>
      <c r="BH518" s="232">
        <f>IF(N518="sníž. přenesená",J518,0)</f>
        <v>0</v>
      </c>
      <c r="BI518" s="232">
        <f>IF(N518="nulová",J518,0)</f>
        <v>0</v>
      </c>
      <c r="BJ518" s="17" t="s">
        <v>84</v>
      </c>
      <c r="BK518" s="232">
        <f>ROUND(I518*H518,2)</f>
        <v>0</v>
      </c>
      <c r="BL518" s="17" t="s">
        <v>154</v>
      </c>
      <c r="BM518" s="231" t="s">
        <v>884</v>
      </c>
    </row>
    <row r="519" s="2" customFormat="1">
      <c r="A519" s="38"/>
      <c r="B519" s="39"/>
      <c r="C519" s="40"/>
      <c r="D519" s="235" t="s">
        <v>231</v>
      </c>
      <c r="E519" s="40"/>
      <c r="F519" s="265" t="s">
        <v>871</v>
      </c>
      <c r="G519" s="40"/>
      <c r="H519" s="40"/>
      <c r="I519" s="266"/>
      <c r="J519" s="40"/>
      <c r="K519" s="40"/>
      <c r="L519" s="44"/>
      <c r="M519" s="267"/>
      <c r="N519" s="268"/>
      <c r="O519" s="91"/>
      <c r="P519" s="91"/>
      <c r="Q519" s="91"/>
      <c r="R519" s="91"/>
      <c r="S519" s="91"/>
      <c r="T519" s="92"/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T519" s="17" t="s">
        <v>231</v>
      </c>
      <c r="AU519" s="17" t="s">
        <v>86</v>
      </c>
    </row>
    <row r="520" s="12" customFormat="1">
      <c r="A520" s="12"/>
      <c r="B520" s="233"/>
      <c r="C520" s="234"/>
      <c r="D520" s="235" t="s">
        <v>143</v>
      </c>
      <c r="E520" s="236" t="s">
        <v>1</v>
      </c>
      <c r="F520" s="237" t="s">
        <v>885</v>
      </c>
      <c r="G520" s="234"/>
      <c r="H520" s="238">
        <v>8</v>
      </c>
      <c r="I520" s="239"/>
      <c r="J520" s="234"/>
      <c r="K520" s="234"/>
      <c r="L520" s="240"/>
      <c r="M520" s="241"/>
      <c r="N520" s="242"/>
      <c r="O520" s="242"/>
      <c r="P520" s="242"/>
      <c r="Q520" s="242"/>
      <c r="R520" s="242"/>
      <c r="S520" s="242"/>
      <c r="T520" s="243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T520" s="244" t="s">
        <v>143</v>
      </c>
      <c r="AU520" s="244" t="s">
        <v>86</v>
      </c>
      <c r="AV520" s="12" t="s">
        <v>86</v>
      </c>
      <c r="AW520" s="12" t="s">
        <v>33</v>
      </c>
      <c r="AX520" s="12" t="s">
        <v>77</v>
      </c>
      <c r="AY520" s="244" t="s">
        <v>136</v>
      </c>
    </row>
    <row r="521" s="12" customFormat="1">
      <c r="A521" s="12"/>
      <c r="B521" s="233"/>
      <c r="C521" s="234"/>
      <c r="D521" s="235" t="s">
        <v>143</v>
      </c>
      <c r="E521" s="236" t="s">
        <v>1</v>
      </c>
      <c r="F521" s="237" t="s">
        <v>886</v>
      </c>
      <c r="G521" s="234"/>
      <c r="H521" s="238">
        <v>51</v>
      </c>
      <c r="I521" s="239"/>
      <c r="J521" s="234"/>
      <c r="K521" s="234"/>
      <c r="L521" s="240"/>
      <c r="M521" s="241"/>
      <c r="N521" s="242"/>
      <c r="O521" s="242"/>
      <c r="P521" s="242"/>
      <c r="Q521" s="242"/>
      <c r="R521" s="242"/>
      <c r="S521" s="242"/>
      <c r="T521" s="243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T521" s="244" t="s">
        <v>143</v>
      </c>
      <c r="AU521" s="244" t="s">
        <v>86</v>
      </c>
      <c r="AV521" s="12" t="s">
        <v>86</v>
      </c>
      <c r="AW521" s="12" t="s">
        <v>33</v>
      </c>
      <c r="AX521" s="12" t="s">
        <v>77</v>
      </c>
      <c r="AY521" s="244" t="s">
        <v>136</v>
      </c>
    </row>
    <row r="522" s="12" customFormat="1">
      <c r="A522" s="12"/>
      <c r="B522" s="233"/>
      <c r="C522" s="234"/>
      <c r="D522" s="235" t="s">
        <v>143</v>
      </c>
      <c r="E522" s="236" t="s">
        <v>1</v>
      </c>
      <c r="F522" s="237" t="s">
        <v>887</v>
      </c>
      <c r="G522" s="234"/>
      <c r="H522" s="238">
        <v>21</v>
      </c>
      <c r="I522" s="239"/>
      <c r="J522" s="234"/>
      <c r="K522" s="234"/>
      <c r="L522" s="240"/>
      <c r="M522" s="241"/>
      <c r="N522" s="242"/>
      <c r="O522" s="242"/>
      <c r="P522" s="242"/>
      <c r="Q522" s="242"/>
      <c r="R522" s="242"/>
      <c r="S522" s="242"/>
      <c r="T522" s="243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T522" s="244" t="s">
        <v>143</v>
      </c>
      <c r="AU522" s="244" t="s">
        <v>86</v>
      </c>
      <c r="AV522" s="12" t="s">
        <v>86</v>
      </c>
      <c r="AW522" s="12" t="s">
        <v>33</v>
      </c>
      <c r="AX522" s="12" t="s">
        <v>77</v>
      </c>
      <c r="AY522" s="244" t="s">
        <v>136</v>
      </c>
    </row>
    <row r="523" s="15" customFormat="1">
      <c r="A523" s="15"/>
      <c r="B523" s="269"/>
      <c r="C523" s="270"/>
      <c r="D523" s="235" t="s">
        <v>143</v>
      </c>
      <c r="E523" s="271" t="s">
        <v>1</v>
      </c>
      <c r="F523" s="272" t="s">
        <v>240</v>
      </c>
      <c r="G523" s="270"/>
      <c r="H523" s="273">
        <v>80</v>
      </c>
      <c r="I523" s="274"/>
      <c r="J523" s="270"/>
      <c r="K523" s="270"/>
      <c r="L523" s="275"/>
      <c r="M523" s="276"/>
      <c r="N523" s="277"/>
      <c r="O523" s="277"/>
      <c r="P523" s="277"/>
      <c r="Q523" s="277"/>
      <c r="R523" s="277"/>
      <c r="S523" s="277"/>
      <c r="T523" s="278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T523" s="279" t="s">
        <v>143</v>
      </c>
      <c r="AU523" s="279" t="s">
        <v>86</v>
      </c>
      <c r="AV523" s="15" t="s">
        <v>154</v>
      </c>
      <c r="AW523" s="15" t="s">
        <v>33</v>
      </c>
      <c r="AX523" s="15" t="s">
        <v>84</v>
      </c>
      <c r="AY523" s="279" t="s">
        <v>136</v>
      </c>
    </row>
    <row r="524" s="2" customFormat="1" ht="24.15" customHeight="1">
      <c r="A524" s="38"/>
      <c r="B524" s="39"/>
      <c r="C524" s="220" t="s">
        <v>888</v>
      </c>
      <c r="D524" s="220" t="s">
        <v>137</v>
      </c>
      <c r="E524" s="221" t="s">
        <v>889</v>
      </c>
      <c r="F524" s="222" t="s">
        <v>890</v>
      </c>
      <c r="G524" s="223" t="s">
        <v>236</v>
      </c>
      <c r="H524" s="224">
        <v>4635</v>
      </c>
      <c r="I524" s="225"/>
      <c r="J524" s="226">
        <f>ROUND(I524*H524,2)</f>
        <v>0</v>
      </c>
      <c r="K524" s="222" t="s">
        <v>167</v>
      </c>
      <c r="L524" s="44"/>
      <c r="M524" s="227" t="s">
        <v>1</v>
      </c>
      <c r="N524" s="228" t="s">
        <v>42</v>
      </c>
      <c r="O524" s="91"/>
      <c r="P524" s="229">
        <f>O524*H524</f>
        <v>0</v>
      </c>
      <c r="Q524" s="229">
        <v>0.00020000000000000001</v>
      </c>
      <c r="R524" s="229">
        <f>Q524*H524</f>
        <v>0.92700000000000005</v>
      </c>
      <c r="S524" s="229">
        <v>0</v>
      </c>
      <c r="T524" s="230">
        <f>S524*H524</f>
        <v>0</v>
      </c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R524" s="231" t="s">
        <v>154</v>
      </c>
      <c r="AT524" s="231" t="s">
        <v>137</v>
      </c>
      <c r="AU524" s="231" t="s">
        <v>86</v>
      </c>
      <c r="AY524" s="17" t="s">
        <v>136</v>
      </c>
      <c r="BE524" s="232">
        <f>IF(N524="základní",J524,0)</f>
        <v>0</v>
      </c>
      <c r="BF524" s="232">
        <f>IF(N524="snížená",J524,0)</f>
        <v>0</v>
      </c>
      <c r="BG524" s="232">
        <f>IF(N524="zákl. přenesená",J524,0)</f>
        <v>0</v>
      </c>
      <c r="BH524" s="232">
        <f>IF(N524="sníž. přenesená",J524,0)</f>
        <v>0</v>
      </c>
      <c r="BI524" s="232">
        <f>IF(N524="nulová",J524,0)</f>
        <v>0</v>
      </c>
      <c r="BJ524" s="17" t="s">
        <v>84</v>
      </c>
      <c r="BK524" s="232">
        <f>ROUND(I524*H524,2)</f>
        <v>0</v>
      </c>
      <c r="BL524" s="17" t="s">
        <v>154</v>
      </c>
      <c r="BM524" s="231" t="s">
        <v>891</v>
      </c>
    </row>
    <row r="525" s="2" customFormat="1">
      <c r="A525" s="38"/>
      <c r="B525" s="39"/>
      <c r="C525" s="40"/>
      <c r="D525" s="235" t="s">
        <v>231</v>
      </c>
      <c r="E525" s="40"/>
      <c r="F525" s="265" t="s">
        <v>871</v>
      </c>
      <c r="G525" s="40"/>
      <c r="H525" s="40"/>
      <c r="I525" s="266"/>
      <c r="J525" s="40"/>
      <c r="K525" s="40"/>
      <c r="L525" s="44"/>
      <c r="M525" s="267"/>
      <c r="N525" s="268"/>
      <c r="O525" s="91"/>
      <c r="P525" s="91"/>
      <c r="Q525" s="91"/>
      <c r="R525" s="91"/>
      <c r="S525" s="91"/>
      <c r="T525" s="92"/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T525" s="17" t="s">
        <v>231</v>
      </c>
      <c r="AU525" s="17" t="s">
        <v>86</v>
      </c>
    </row>
    <row r="526" s="12" customFormat="1">
      <c r="A526" s="12"/>
      <c r="B526" s="233"/>
      <c r="C526" s="234"/>
      <c r="D526" s="235" t="s">
        <v>143</v>
      </c>
      <c r="E526" s="236" t="s">
        <v>1</v>
      </c>
      <c r="F526" s="237" t="s">
        <v>872</v>
      </c>
      <c r="G526" s="234"/>
      <c r="H526" s="238">
        <v>776</v>
      </c>
      <c r="I526" s="239"/>
      <c r="J526" s="234"/>
      <c r="K526" s="234"/>
      <c r="L526" s="240"/>
      <c r="M526" s="241"/>
      <c r="N526" s="242"/>
      <c r="O526" s="242"/>
      <c r="P526" s="242"/>
      <c r="Q526" s="242"/>
      <c r="R526" s="242"/>
      <c r="S526" s="242"/>
      <c r="T526" s="243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T526" s="244" t="s">
        <v>143</v>
      </c>
      <c r="AU526" s="244" t="s">
        <v>86</v>
      </c>
      <c r="AV526" s="12" t="s">
        <v>86</v>
      </c>
      <c r="AW526" s="12" t="s">
        <v>33</v>
      </c>
      <c r="AX526" s="12" t="s">
        <v>77</v>
      </c>
      <c r="AY526" s="244" t="s">
        <v>136</v>
      </c>
    </row>
    <row r="527" s="12" customFormat="1">
      <c r="A527" s="12"/>
      <c r="B527" s="233"/>
      <c r="C527" s="234"/>
      <c r="D527" s="235" t="s">
        <v>143</v>
      </c>
      <c r="E527" s="236" t="s">
        <v>1</v>
      </c>
      <c r="F527" s="237" t="s">
        <v>873</v>
      </c>
      <c r="G527" s="234"/>
      <c r="H527" s="238">
        <v>3859</v>
      </c>
      <c r="I527" s="239"/>
      <c r="J527" s="234"/>
      <c r="K527" s="234"/>
      <c r="L527" s="240"/>
      <c r="M527" s="241"/>
      <c r="N527" s="242"/>
      <c r="O527" s="242"/>
      <c r="P527" s="242"/>
      <c r="Q527" s="242"/>
      <c r="R527" s="242"/>
      <c r="S527" s="242"/>
      <c r="T527" s="243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T527" s="244" t="s">
        <v>143</v>
      </c>
      <c r="AU527" s="244" t="s">
        <v>86</v>
      </c>
      <c r="AV527" s="12" t="s">
        <v>86</v>
      </c>
      <c r="AW527" s="12" t="s">
        <v>33</v>
      </c>
      <c r="AX527" s="12" t="s">
        <v>77</v>
      </c>
      <c r="AY527" s="244" t="s">
        <v>136</v>
      </c>
    </row>
    <row r="528" s="15" customFormat="1">
      <c r="A528" s="15"/>
      <c r="B528" s="269"/>
      <c r="C528" s="270"/>
      <c r="D528" s="235" t="s">
        <v>143</v>
      </c>
      <c r="E528" s="271" t="s">
        <v>1</v>
      </c>
      <c r="F528" s="272" t="s">
        <v>240</v>
      </c>
      <c r="G528" s="270"/>
      <c r="H528" s="273">
        <v>4635</v>
      </c>
      <c r="I528" s="274"/>
      <c r="J528" s="270"/>
      <c r="K528" s="270"/>
      <c r="L528" s="275"/>
      <c r="M528" s="276"/>
      <c r="N528" s="277"/>
      <c r="O528" s="277"/>
      <c r="P528" s="277"/>
      <c r="Q528" s="277"/>
      <c r="R528" s="277"/>
      <c r="S528" s="277"/>
      <c r="T528" s="278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T528" s="279" t="s">
        <v>143</v>
      </c>
      <c r="AU528" s="279" t="s">
        <v>86</v>
      </c>
      <c r="AV528" s="15" t="s">
        <v>154</v>
      </c>
      <c r="AW528" s="15" t="s">
        <v>33</v>
      </c>
      <c r="AX528" s="15" t="s">
        <v>84</v>
      </c>
      <c r="AY528" s="279" t="s">
        <v>136</v>
      </c>
    </row>
    <row r="529" s="2" customFormat="1" ht="24.15" customHeight="1">
      <c r="A529" s="38"/>
      <c r="B529" s="39"/>
      <c r="C529" s="220" t="s">
        <v>892</v>
      </c>
      <c r="D529" s="220" t="s">
        <v>137</v>
      </c>
      <c r="E529" s="221" t="s">
        <v>893</v>
      </c>
      <c r="F529" s="222" t="s">
        <v>894</v>
      </c>
      <c r="G529" s="223" t="s">
        <v>236</v>
      </c>
      <c r="H529" s="224">
        <v>1665</v>
      </c>
      <c r="I529" s="225"/>
      <c r="J529" s="226">
        <f>ROUND(I529*H529,2)</f>
        <v>0</v>
      </c>
      <c r="K529" s="222" t="s">
        <v>167</v>
      </c>
      <c r="L529" s="44"/>
      <c r="M529" s="227" t="s">
        <v>1</v>
      </c>
      <c r="N529" s="228" t="s">
        <v>42</v>
      </c>
      <c r="O529" s="91"/>
      <c r="P529" s="229">
        <f>O529*H529</f>
        <v>0</v>
      </c>
      <c r="Q529" s="229">
        <v>6.9999999999999994E-05</v>
      </c>
      <c r="R529" s="229">
        <f>Q529*H529</f>
        <v>0.11654999999999999</v>
      </c>
      <c r="S529" s="229">
        <v>0</v>
      </c>
      <c r="T529" s="230">
        <f>S529*H529</f>
        <v>0</v>
      </c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R529" s="231" t="s">
        <v>154</v>
      </c>
      <c r="AT529" s="231" t="s">
        <v>137</v>
      </c>
      <c r="AU529" s="231" t="s">
        <v>86</v>
      </c>
      <c r="AY529" s="17" t="s">
        <v>136</v>
      </c>
      <c r="BE529" s="232">
        <f>IF(N529="základní",J529,0)</f>
        <v>0</v>
      </c>
      <c r="BF529" s="232">
        <f>IF(N529="snížená",J529,0)</f>
        <v>0</v>
      </c>
      <c r="BG529" s="232">
        <f>IF(N529="zákl. přenesená",J529,0)</f>
        <v>0</v>
      </c>
      <c r="BH529" s="232">
        <f>IF(N529="sníž. přenesená",J529,0)</f>
        <v>0</v>
      </c>
      <c r="BI529" s="232">
        <f>IF(N529="nulová",J529,0)</f>
        <v>0</v>
      </c>
      <c r="BJ529" s="17" t="s">
        <v>84</v>
      </c>
      <c r="BK529" s="232">
        <f>ROUND(I529*H529,2)</f>
        <v>0</v>
      </c>
      <c r="BL529" s="17" t="s">
        <v>154</v>
      </c>
      <c r="BM529" s="231" t="s">
        <v>895</v>
      </c>
    </row>
    <row r="530" s="2" customFormat="1">
      <c r="A530" s="38"/>
      <c r="B530" s="39"/>
      <c r="C530" s="40"/>
      <c r="D530" s="235" t="s">
        <v>231</v>
      </c>
      <c r="E530" s="40"/>
      <c r="F530" s="265" t="s">
        <v>871</v>
      </c>
      <c r="G530" s="40"/>
      <c r="H530" s="40"/>
      <c r="I530" s="266"/>
      <c r="J530" s="40"/>
      <c r="K530" s="40"/>
      <c r="L530" s="44"/>
      <c r="M530" s="267"/>
      <c r="N530" s="268"/>
      <c r="O530" s="91"/>
      <c r="P530" s="91"/>
      <c r="Q530" s="91"/>
      <c r="R530" s="91"/>
      <c r="S530" s="91"/>
      <c r="T530" s="92"/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T530" s="17" t="s">
        <v>231</v>
      </c>
      <c r="AU530" s="17" t="s">
        <v>86</v>
      </c>
    </row>
    <row r="531" s="12" customFormat="1">
      <c r="A531" s="12"/>
      <c r="B531" s="233"/>
      <c r="C531" s="234"/>
      <c r="D531" s="235" t="s">
        <v>143</v>
      </c>
      <c r="E531" s="236" t="s">
        <v>1</v>
      </c>
      <c r="F531" s="237" t="s">
        <v>878</v>
      </c>
      <c r="G531" s="234"/>
      <c r="H531" s="238">
        <v>722</v>
      </c>
      <c r="I531" s="239"/>
      <c r="J531" s="234"/>
      <c r="K531" s="234"/>
      <c r="L531" s="240"/>
      <c r="M531" s="241"/>
      <c r="N531" s="242"/>
      <c r="O531" s="242"/>
      <c r="P531" s="242"/>
      <c r="Q531" s="242"/>
      <c r="R531" s="242"/>
      <c r="S531" s="242"/>
      <c r="T531" s="243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T531" s="244" t="s">
        <v>143</v>
      </c>
      <c r="AU531" s="244" t="s">
        <v>86</v>
      </c>
      <c r="AV531" s="12" t="s">
        <v>86</v>
      </c>
      <c r="AW531" s="12" t="s">
        <v>33</v>
      </c>
      <c r="AX531" s="12" t="s">
        <v>77</v>
      </c>
      <c r="AY531" s="244" t="s">
        <v>136</v>
      </c>
    </row>
    <row r="532" s="12" customFormat="1">
      <c r="A532" s="12"/>
      <c r="B532" s="233"/>
      <c r="C532" s="234"/>
      <c r="D532" s="235" t="s">
        <v>143</v>
      </c>
      <c r="E532" s="236" t="s">
        <v>1</v>
      </c>
      <c r="F532" s="237" t="s">
        <v>879</v>
      </c>
      <c r="G532" s="234"/>
      <c r="H532" s="238">
        <v>697</v>
      </c>
      <c r="I532" s="239"/>
      <c r="J532" s="234"/>
      <c r="K532" s="234"/>
      <c r="L532" s="240"/>
      <c r="M532" s="241"/>
      <c r="N532" s="242"/>
      <c r="O532" s="242"/>
      <c r="P532" s="242"/>
      <c r="Q532" s="242"/>
      <c r="R532" s="242"/>
      <c r="S532" s="242"/>
      <c r="T532" s="243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T532" s="244" t="s">
        <v>143</v>
      </c>
      <c r="AU532" s="244" t="s">
        <v>86</v>
      </c>
      <c r="AV532" s="12" t="s">
        <v>86</v>
      </c>
      <c r="AW532" s="12" t="s">
        <v>33</v>
      </c>
      <c r="AX532" s="12" t="s">
        <v>77</v>
      </c>
      <c r="AY532" s="244" t="s">
        <v>136</v>
      </c>
    </row>
    <row r="533" s="12" customFormat="1">
      <c r="A533" s="12"/>
      <c r="B533" s="233"/>
      <c r="C533" s="234"/>
      <c r="D533" s="235" t="s">
        <v>143</v>
      </c>
      <c r="E533" s="236" t="s">
        <v>1</v>
      </c>
      <c r="F533" s="237" t="s">
        <v>880</v>
      </c>
      <c r="G533" s="234"/>
      <c r="H533" s="238">
        <v>246</v>
      </c>
      <c r="I533" s="239"/>
      <c r="J533" s="234"/>
      <c r="K533" s="234"/>
      <c r="L533" s="240"/>
      <c r="M533" s="241"/>
      <c r="N533" s="242"/>
      <c r="O533" s="242"/>
      <c r="P533" s="242"/>
      <c r="Q533" s="242"/>
      <c r="R533" s="242"/>
      <c r="S533" s="242"/>
      <c r="T533" s="243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T533" s="244" t="s">
        <v>143</v>
      </c>
      <c r="AU533" s="244" t="s">
        <v>86</v>
      </c>
      <c r="AV533" s="12" t="s">
        <v>86</v>
      </c>
      <c r="AW533" s="12" t="s">
        <v>33</v>
      </c>
      <c r="AX533" s="12" t="s">
        <v>77</v>
      </c>
      <c r="AY533" s="244" t="s">
        <v>136</v>
      </c>
    </row>
    <row r="534" s="15" customFormat="1">
      <c r="A534" s="15"/>
      <c r="B534" s="269"/>
      <c r="C534" s="270"/>
      <c r="D534" s="235" t="s">
        <v>143</v>
      </c>
      <c r="E534" s="271" t="s">
        <v>1</v>
      </c>
      <c r="F534" s="272" t="s">
        <v>240</v>
      </c>
      <c r="G534" s="270"/>
      <c r="H534" s="273">
        <v>1665</v>
      </c>
      <c r="I534" s="274"/>
      <c r="J534" s="270"/>
      <c r="K534" s="270"/>
      <c r="L534" s="275"/>
      <c r="M534" s="276"/>
      <c r="N534" s="277"/>
      <c r="O534" s="277"/>
      <c r="P534" s="277"/>
      <c r="Q534" s="277"/>
      <c r="R534" s="277"/>
      <c r="S534" s="277"/>
      <c r="T534" s="278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T534" s="279" t="s">
        <v>143</v>
      </c>
      <c r="AU534" s="279" t="s">
        <v>86</v>
      </c>
      <c r="AV534" s="15" t="s">
        <v>154</v>
      </c>
      <c r="AW534" s="15" t="s">
        <v>33</v>
      </c>
      <c r="AX534" s="15" t="s">
        <v>84</v>
      </c>
      <c r="AY534" s="279" t="s">
        <v>136</v>
      </c>
    </row>
    <row r="535" s="2" customFormat="1" ht="24.15" customHeight="1">
      <c r="A535" s="38"/>
      <c r="B535" s="39"/>
      <c r="C535" s="220" t="s">
        <v>896</v>
      </c>
      <c r="D535" s="220" t="s">
        <v>137</v>
      </c>
      <c r="E535" s="221" t="s">
        <v>897</v>
      </c>
      <c r="F535" s="222" t="s">
        <v>898</v>
      </c>
      <c r="G535" s="223" t="s">
        <v>229</v>
      </c>
      <c r="H535" s="224">
        <v>80</v>
      </c>
      <c r="I535" s="225"/>
      <c r="J535" s="226">
        <f>ROUND(I535*H535,2)</f>
        <v>0</v>
      </c>
      <c r="K535" s="222" t="s">
        <v>167</v>
      </c>
      <c r="L535" s="44"/>
      <c r="M535" s="227" t="s">
        <v>1</v>
      </c>
      <c r="N535" s="228" t="s">
        <v>42</v>
      </c>
      <c r="O535" s="91"/>
      <c r="P535" s="229">
        <f>O535*H535</f>
        <v>0</v>
      </c>
      <c r="Q535" s="229">
        <v>0.0016000000000000001</v>
      </c>
      <c r="R535" s="229">
        <f>Q535*H535</f>
        <v>0.128</v>
      </c>
      <c r="S535" s="229">
        <v>0</v>
      </c>
      <c r="T535" s="230">
        <f>S535*H535</f>
        <v>0</v>
      </c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R535" s="231" t="s">
        <v>154</v>
      </c>
      <c r="AT535" s="231" t="s">
        <v>137</v>
      </c>
      <c r="AU535" s="231" t="s">
        <v>86</v>
      </c>
      <c r="AY535" s="17" t="s">
        <v>136</v>
      </c>
      <c r="BE535" s="232">
        <f>IF(N535="základní",J535,0)</f>
        <v>0</v>
      </c>
      <c r="BF535" s="232">
        <f>IF(N535="snížená",J535,0)</f>
        <v>0</v>
      </c>
      <c r="BG535" s="232">
        <f>IF(N535="zákl. přenesená",J535,0)</f>
        <v>0</v>
      </c>
      <c r="BH535" s="232">
        <f>IF(N535="sníž. přenesená",J535,0)</f>
        <v>0</v>
      </c>
      <c r="BI535" s="232">
        <f>IF(N535="nulová",J535,0)</f>
        <v>0</v>
      </c>
      <c r="BJ535" s="17" t="s">
        <v>84</v>
      </c>
      <c r="BK535" s="232">
        <f>ROUND(I535*H535,2)</f>
        <v>0</v>
      </c>
      <c r="BL535" s="17" t="s">
        <v>154</v>
      </c>
      <c r="BM535" s="231" t="s">
        <v>899</v>
      </c>
    </row>
    <row r="536" s="2" customFormat="1">
      <c r="A536" s="38"/>
      <c r="B536" s="39"/>
      <c r="C536" s="40"/>
      <c r="D536" s="235" t="s">
        <v>231</v>
      </c>
      <c r="E536" s="40"/>
      <c r="F536" s="265" t="s">
        <v>871</v>
      </c>
      <c r="G536" s="40"/>
      <c r="H536" s="40"/>
      <c r="I536" s="266"/>
      <c r="J536" s="40"/>
      <c r="K536" s="40"/>
      <c r="L536" s="44"/>
      <c r="M536" s="267"/>
      <c r="N536" s="268"/>
      <c r="O536" s="91"/>
      <c r="P536" s="91"/>
      <c r="Q536" s="91"/>
      <c r="R536" s="91"/>
      <c r="S536" s="91"/>
      <c r="T536" s="92"/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T536" s="17" t="s">
        <v>231</v>
      </c>
      <c r="AU536" s="17" t="s">
        <v>86</v>
      </c>
    </row>
    <row r="537" s="12" customFormat="1">
      <c r="A537" s="12"/>
      <c r="B537" s="233"/>
      <c r="C537" s="234"/>
      <c r="D537" s="235" t="s">
        <v>143</v>
      </c>
      <c r="E537" s="236" t="s">
        <v>1</v>
      </c>
      <c r="F537" s="237" t="s">
        <v>885</v>
      </c>
      <c r="G537" s="234"/>
      <c r="H537" s="238">
        <v>8</v>
      </c>
      <c r="I537" s="239"/>
      <c r="J537" s="234"/>
      <c r="K537" s="234"/>
      <c r="L537" s="240"/>
      <c r="M537" s="241"/>
      <c r="N537" s="242"/>
      <c r="O537" s="242"/>
      <c r="P537" s="242"/>
      <c r="Q537" s="242"/>
      <c r="R537" s="242"/>
      <c r="S537" s="242"/>
      <c r="T537" s="243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T537" s="244" t="s">
        <v>143</v>
      </c>
      <c r="AU537" s="244" t="s">
        <v>86</v>
      </c>
      <c r="AV537" s="12" t="s">
        <v>86</v>
      </c>
      <c r="AW537" s="12" t="s">
        <v>33</v>
      </c>
      <c r="AX537" s="12" t="s">
        <v>77</v>
      </c>
      <c r="AY537" s="244" t="s">
        <v>136</v>
      </c>
    </row>
    <row r="538" s="12" customFormat="1">
      <c r="A538" s="12"/>
      <c r="B538" s="233"/>
      <c r="C538" s="234"/>
      <c r="D538" s="235" t="s">
        <v>143</v>
      </c>
      <c r="E538" s="236" t="s">
        <v>1</v>
      </c>
      <c r="F538" s="237" t="s">
        <v>886</v>
      </c>
      <c r="G538" s="234"/>
      <c r="H538" s="238">
        <v>51</v>
      </c>
      <c r="I538" s="239"/>
      <c r="J538" s="234"/>
      <c r="K538" s="234"/>
      <c r="L538" s="240"/>
      <c r="M538" s="241"/>
      <c r="N538" s="242"/>
      <c r="O538" s="242"/>
      <c r="P538" s="242"/>
      <c r="Q538" s="242"/>
      <c r="R538" s="242"/>
      <c r="S538" s="242"/>
      <c r="T538" s="243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T538" s="244" t="s">
        <v>143</v>
      </c>
      <c r="AU538" s="244" t="s">
        <v>86</v>
      </c>
      <c r="AV538" s="12" t="s">
        <v>86</v>
      </c>
      <c r="AW538" s="12" t="s">
        <v>33</v>
      </c>
      <c r="AX538" s="12" t="s">
        <v>77</v>
      </c>
      <c r="AY538" s="244" t="s">
        <v>136</v>
      </c>
    </row>
    <row r="539" s="12" customFormat="1">
      <c r="A539" s="12"/>
      <c r="B539" s="233"/>
      <c r="C539" s="234"/>
      <c r="D539" s="235" t="s">
        <v>143</v>
      </c>
      <c r="E539" s="236" t="s">
        <v>1</v>
      </c>
      <c r="F539" s="237" t="s">
        <v>887</v>
      </c>
      <c r="G539" s="234"/>
      <c r="H539" s="238">
        <v>21</v>
      </c>
      <c r="I539" s="239"/>
      <c r="J539" s="234"/>
      <c r="K539" s="234"/>
      <c r="L539" s="240"/>
      <c r="M539" s="241"/>
      <c r="N539" s="242"/>
      <c r="O539" s="242"/>
      <c r="P539" s="242"/>
      <c r="Q539" s="242"/>
      <c r="R539" s="242"/>
      <c r="S539" s="242"/>
      <c r="T539" s="243"/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T539" s="244" t="s">
        <v>143</v>
      </c>
      <c r="AU539" s="244" t="s">
        <v>86</v>
      </c>
      <c r="AV539" s="12" t="s">
        <v>86</v>
      </c>
      <c r="AW539" s="12" t="s">
        <v>33</v>
      </c>
      <c r="AX539" s="12" t="s">
        <v>77</v>
      </c>
      <c r="AY539" s="244" t="s">
        <v>136</v>
      </c>
    </row>
    <row r="540" s="15" customFormat="1">
      <c r="A540" s="15"/>
      <c r="B540" s="269"/>
      <c r="C540" s="270"/>
      <c r="D540" s="235" t="s">
        <v>143</v>
      </c>
      <c r="E540" s="271" t="s">
        <v>1</v>
      </c>
      <c r="F540" s="272" t="s">
        <v>240</v>
      </c>
      <c r="G540" s="270"/>
      <c r="H540" s="273">
        <v>80</v>
      </c>
      <c r="I540" s="274"/>
      <c r="J540" s="270"/>
      <c r="K540" s="270"/>
      <c r="L540" s="275"/>
      <c r="M540" s="276"/>
      <c r="N540" s="277"/>
      <c r="O540" s="277"/>
      <c r="P540" s="277"/>
      <c r="Q540" s="277"/>
      <c r="R540" s="277"/>
      <c r="S540" s="277"/>
      <c r="T540" s="278"/>
      <c r="U540" s="15"/>
      <c r="V540" s="15"/>
      <c r="W540" s="15"/>
      <c r="X540" s="15"/>
      <c r="Y540" s="15"/>
      <c r="Z540" s="15"/>
      <c r="AA540" s="15"/>
      <c r="AB540" s="15"/>
      <c r="AC540" s="15"/>
      <c r="AD540" s="15"/>
      <c r="AE540" s="15"/>
      <c r="AT540" s="279" t="s">
        <v>143</v>
      </c>
      <c r="AU540" s="279" t="s">
        <v>86</v>
      </c>
      <c r="AV540" s="15" t="s">
        <v>154</v>
      </c>
      <c r="AW540" s="15" t="s">
        <v>33</v>
      </c>
      <c r="AX540" s="15" t="s">
        <v>84</v>
      </c>
      <c r="AY540" s="279" t="s">
        <v>136</v>
      </c>
    </row>
    <row r="541" s="2" customFormat="1" ht="16.5" customHeight="1">
      <c r="A541" s="38"/>
      <c r="B541" s="39"/>
      <c r="C541" s="220" t="s">
        <v>900</v>
      </c>
      <c r="D541" s="220" t="s">
        <v>137</v>
      </c>
      <c r="E541" s="221" t="s">
        <v>901</v>
      </c>
      <c r="F541" s="222" t="s">
        <v>902</v>
      </c>
      <c r="G541" s="223" t="s">
        <v>236</v>
      </c>
      <c r="H541" s="224">
        <v>6300</v>
      </c>
      <c r="I541" s="225"/>
      <c r="J541" s="226">
        <f>ROUND(I541*H541,2)</f>
        <v>0</v>
      </c>
      <c r="K541" s="222" t="s">
        <v>167</v>
      </c>
      <c r="L541" s="44"/>
      <c r="M541" s="227" t="s">
        <v>1</v>
      </c>
      <c r="N541" s="228" t="s">
        <v>42</v>
      </c>
      <c r="O541" s="91"/>
      <c r="P541" s="229">
        <f>O541*H541</f>
        <v>0</v>
      </c>
      <c r="Q541" s="229">
        <v>0</v>
      </c>
      <c r="R541" s="229">
        <f>Q541*H541</f>
        <v>0</v>
      </c>
      <c r="S541" s="229">
        <v>0</v>
      </c>
      <c r="T541" s="230">
        <f>S541*H541</f>
        <v>0</v>
      </c>
      <c r="U541" s="38"/>
      <c r="V541" s="38"/>
      <c r="W541" s="38"/>
      <c r="X541" s="38"/>
      <c r="Y541" s="38"/>
      <c r="Z541" s="38"/>
      <c r="AA541" s="38"/>
      <c r="AB541" s="38"/>
      <c r="AC541" s="38"/>
      <c r="AD541" s="38"/>
      <c r="AE541" s="38"/>
      <c r="AR541" s="231" t="s">
        <v>154</v>
      </c>
      <c r="AT541" s="231" t="s">
        <v>137</v>
      </c>
      <c r="AU541" s="231" t="s">
        <v>86</v>
      </c>
      <c r="AY541" s="17" t="s">
        <v>136</v>
      </c>
      <c r="BE541" s="232">
        <f>IF(N541="základní",J541,0)</f>
        <v>0</v>
      </c>
      <c r="BF541" s="232">
        <f>IF(N541="snížená",J541,0)</f>
        <v>0</v>
      </c>
      <c r="BG541" s="232">
        <f>IF(N541="zákl. přenesená",J541,0)</f>
        <v>0</v>
      </c>
      <c r="BH541" s="232">
        <f>IF(N541="sníž. přenesená",J541,0)</f>
        <v>0</v>
      </c>
      <c r="BI541" s="232">
        <f>IF(N541="nulová",J541,0)</f>
        <v>0</v>
      </c>
      <c r="BJ541" s="17" t="s">
        <v>84</v>
      </c>
      <c r="BK541" s="232">
        <f>ROUND(I541*H541,2)</f>
        <v>0</v>
      </c>
      <c r="BL541" s="17" t="s">
        <v>154</v>
      </c>
      <c r="BM541" s="231" t="s">
        <v>903</v>
      </c>
    </row>
    <row r="542" s="2" customFormat="1">
      <c r="A542" s="38"/>
      <c r="B542" s="39"/>
      <c r="C542" s="40"/>
      <c r="D542" s="235" t="s">
        <v>231</v>
      </c>
      <c r="E542" s="40"/>
      <c r="F542" s="265" t="s">
        <v>871</v>
      </c>
      <c r="G542" s="40"/>
      <c r="H542" s="40"/>
      <c r="I542" s="266"/>
      <c r="J542" s="40"/>
      <c r="K542" s="40"/>
      <c r="L542" s="44"/>
      <c r="M542" s="267"/>
      <c r="N542" s="268"/>
      <c r="O542" s="91"/>
      <c r="P542" s="91"/>
      <c r="Q542" s="91"/>
      <c r="R542" s="91"/>
      <c r="S542" s="91"/>
      <c r="T542" s="92"/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T542" s="17" t="s">
        <v>231</v>
      </c>
      <c r="AU542" s="17" t="s">
        <v>86</v>
      </c>
    </row>
    <row r="543" s="12" customFormat="1">
      <c r="A543" s="12"/>
      <c r="B543" s="233"/>
      <c r="C543" s="234"/>
      <c r="D543" s="235" t="s">
        <v>143</v>
      </c>
      <c r="E543" s="236" t="s">
        <v>1</v>
      </c>
      <c r="F543" s="237" t="s">
        <v>878</v>
      </c>
      <c r="G543" s="234"/>
      <c r="H543" s="238">
        <v>722</v>
      </c>
      <c r="I543" s="239"/>
      <c r="J543" s="234"/>
      <c r="K543" s="234"/>
      <c r="L543" s="240"/>
      <c r="M543" s="241"/>
      <c r="N543" s="242"/>
      <c r="O543" s="242"/>
      <c r="P543" s="242"/>
      <c r="Q543" s="242"/>
      <c r="R543" s="242"/>
      <c r="S543" s="242"/>
      <c r="T543" s="243"/>
      <c r="U543" s="12"/>
      <c r="V543" s="12"/>
      <c r="W543" s="12"/>
      <c r="X543" s="12"/>
      <c r="Y543" s="12"/>
      <c r="Z543" s="12"/>
      <c r="AA543" s="12"/>
      <c r="AB543" s="12"/>
      <c r="AC543" s="12"/>
      <c r="AD543" s="12"/>
      <c r="AE543" s="12"/>
      <c r="AT543" s="244" t="s">
        <v>143</v>
      </c>
      <c r="AU543" s="244" t="s">
        <v>86</v>
      </c>
      <c r="AV543" s="12" t="s">
        <v>86</v>
      </c>
      <c r="AW543" s="12" t="s">
        <v>33</v>
      </c>
      <c r="AX543" s="12" t="s">
        <v>77</v>
      </c>
      <c r="AY543" s="244" t="s">
        <v>136</v>
      </c>
    </row>
    <row r="544" s="12" customFormat="1">
      <c r="A544" s="12"/>
      <c r="B544" s="233"/>
      <c r="C544" s="234"/>
      <c r="D544" s="235" t="s">
        <v>143</v>
      </c>
      <c r="E544" s="236" t="s">
        <v>1</v>
      </c>
      <c r="F544" s="237" t="s">
        <v>879</v>
      </c>
      <c r="G544" s="234"/>
      <c r="H544" s="238">
        <v>697</v>
      </c>
      <c r="I544" s="239"/>
      <c r="J544" s="234"/>
      <c r="K544" s="234"/>
      <c r="L544" s="240"/>
      <c r="M544" s="241"/>
      <c r="N544" s="242"/>
      <c r="O544" s="242"/>
      <c r="P544" s="242"/>
      <c r="Q544" s="242"/>
      <c r="R544" s="242"/>
      <c r="S544" s="242"/>
      <c r="T544" s="243"/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T544" s="244" t="s">
        <v>143</v>
      </c>
      <c r="AU544" s="244" t="s">
        <v>86</v>
      </c>
      <c r="AV544" s="12" t="s">
        <v>86</v>
      </c>
      <c r="AW544" s="12" t="s">
        <v>33</v>
      </c>
      <c r="AX544" s="12" t="s">
        <v>77</v>
      </c>
      <c r="AY544" s="244" t="s">
        <v>136</v>
      </c>
    </row>
    <row r="545" s="12" customFormat="1">
      <c r="A545" s="12"/>
      <c r="B545" s="233"/>
      <c r="C545" s="234"/>
      <c r="D545" s="235" t="s">
        <v>143</v>
      </c>
      <c r="E545" s="236" t="s">
        <v>1</v>
      </c>
      <c r="F545" s="237" t="s">
        <v>880</v>
      </c>
      <c r="G545" s="234"/>
      <c r="H545" s="238">
        <v>246</v>
      </c>
      <c r="I545" s="239"/>
      <c r="J545" s="234"/>
      <c r="K545" s="234"/>
      <c r="L545" s="240"/>
      <c r="M545" s="241"/>
      <c r="N545" s="242"/>
      <c r="O545" s="242"/>
      <c r="P545" s="242"/>
      <c r="Q545" s="242"/>
      <c r="R545" s="242"/>
      <c r="S545" s="242"/>
      <c r="T545" s="243"/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T545" s="244" t="s">
        <v>143</v>
      </c>
      <c r="AU545" s="244" t="s">
        <v>86</v>
      </c>
      <c r="AV545" s="12" t="s">
        <v>86</v>
      </c>
      <c r="AW545" s="12" t="s">
        <v>33</v>
      </c>
      <c r="AX545" s="12" t="s">
        <v>77</v>
      </c>
      <c r="AY545" s="244" t="s">
        <v>136</v>
      </c>
    </row>
    <row r="546" s="12" customFormat="1">
      <c r="A546" s="12"/>
      <c r="B546" s="233"/>
      <c r="C546" s="234"/>
      <c r="D546" s="235" t="s">
        <v>143</v>
      </c>
      <c r="E546" s="236" t="s">
        <v>1</v>
      </c>
      <c r="F546" s="237" t="s">
        <v>872</v>
      </c>
      <c r="G546" s="234"/>
      <c r="H546" s="238">
        <v>776</v>
      </c>
      <c r="I546" s="239"/>
      <c r="J546" s="234"/>
      <c r="K546" s="234"/>
      <c r="L546" s="240"/>
      <c r="M546" s="241"/>
      <c r="N546" s="242"/>
      <c r="O546" s="242"/>
      <c r="P546" s="242"/>
      <c r="Q546" s="242"/>
      <c r="R546" s="242"/>
      <c r="S546" s="242"/>
      <c r="T546" s="243"/>
      <c r="U546" s="12"/>
      <c r="V546" s="12"/>
      <c r="W546" s="12"/>
      <c r="X546" s="12"/>
      <c r="Y546" s="12"/>
      <c r="Z546" s="12"/>
      <c r="AA546" s="12"/>
      <c r="AB546" s="12"/>
      <c r="AC546" s="12"/>
      <c r="AD546" s="12"/>
      <c r="AE546" s="12"/>
      <c r="AT546" s="244" t="s">
        <v>143</v>
      </c>
      <c r="AU546" s="244" t="s">
        <v>86</v>
      </c>
      <c r="AV546" s="12" t="s">
        <v>86</v>
      </c>
      <c r="AW546" s="12" t="s">
        <v>33</v>
      </c>
      <c r="AX546" s="12" t="s">
        <v>77</v>
      </c>
      <c r="AY546" s="244" t="s">
        <v>136</v>
      </c>
    </row>
    <row r="547" s="12" customFormat="1">
      <c r="A547" s="12"/>
      <c r="B547" s="233"/>
      <c r="C547" s="234"/>
      <c r="D547" s="235" t="s">
        <v>143</v>
      </c>
      <c r="E547" s="236" t="s">
        <v>1</v>
      </c>
      <c r="F547" s="237" t="s">
        <v>873</v>
      </c>
      <c r="G547" s="234"/>
      <c r="H547" s="238">
        <v>3859</v>
      </c>
      <c r="I547" s="239"/>
      <c r="J547" s="234"/>
      <c r="K547" s="234"/>
      <c r="L547" s="240"/>
      <c r="M547" s="241"/>
      <c r="N547" s="242"/>
      <c r="O547" s="242"/>
      <c r="P547" s="242"/>
      <c r="Q547" s="242"/>
      <c r="R547" s="242"/>
      <c r="S547" s="242"/>
      <c r="T547" s="243"/>
      <c r="U547" s="12"/>
      <c r="V547" s="12"/>
      <c r="W547" s="12"/>
      <c r="X547" s="12"/>
      <c r="Y547" s="12"/>
      <c r="Z547" s="12"/>
      <c r="AA547" s="12"/>
      <c r="AB547" s="12"/>
      <c r="AC547" s="12"/>
      <c r="AD547" s="12"/>
      <c r="AE547" s="12"/>
      <c r="AT547" s="244" t="s">
        <v>143</v>
      </c>
      <c r="AU547" s="244" t="s">
        <v>86</v>
      </c>
      <c r="AV547" s="12" t="s">
        <v>86</v>
      </c>
      <c r="AW547" s="12" t="s">
        <v>33</v>
      </c>
      <c r="AX547" s="12" t="s">
        <v>77</v>
      </c>
      <c r="AY547" s="244" t="s">
        <v>136</v>
      </c>
    </row>
    <row r="548" s="15" customFormat="1">
      <c r="A548" s="15"/>
      <c r="B548" s="269"/>
      <c r="C548" s="270"/>
      <c r="D548" s="235" t="s">
        <v>143</v>
      </c>
      <c r="E548" s="271" t="s">
        <v>1</v>
      </c>
      <c r="F548" s="272" t="s">
        <v>240</v>
      </c>
      <c r="G548" s="270"/>
      <c r="H548" s="273">
        <v>6300</v>
      </c>
      <c r="I548" s="274"/>
      <c r="J548" s="270"/>
      <c r="K548" s="270"/>
      <c r="L548" s="275"/>
      <c r="M548" s="276"/>
      <c r="N548" s="277"/>
      <c r="O548" s="277"/>
      <c r="P548" s="277"/>
      <c r="Q548" s="277"/>
      <c r="R548" s="277"/>
      <c r="S548" s="277"/>
      <c r="T548" s="278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79" t="s">
        <v>143</v>
      </c>
      <c r="AU548" s="279" t="s">
        <v>86</v>
      </c>
      <c r="AV548" s="15" t="s">
        <v>154</v>
      </c>
      <c r="AW548" s="15" t="s">
        <v>33</v>
      </c>
      <c r="AX548" s="15" t="s">
        <v>84</v>
      </c>
      <c r="AY548" s="279" t="s">
        <v>136</v>
      </c>
    </row>
    <row r="549" s="2" customFormat="1" ht="16.5" customHeight="1">
      <c r="A549" s="38"/>
      <c r="B549" s="39"/>
      <c r="C549" s="220" t="s">
        <v>904</v>
      </c>
      <c r="D549" s="220" t="s">
        <v>137</v>
      </c>
      <c r="E549" s="221" t="s">
        <v>905</v>
      </c>
      <c r="F549" s="222" t="s">
        <v>906</v>
      </c>
      <c r="G549" s="223" t="s">
        <v>229</v>
      </c>
      <c r="H549" s="224">
        <v>80</v>
      </c>
      <c r="I549" s="225"/>
      <c r="J549" s="226">
        <f>ROUND(I549*H549,2)</f>
        <v>0</v>
      </c>
      <c r="K549" s="222" t="s">
        <v>167</v>
      </c>
      <c r="L549" s="44"/>
      <c r="M549" s="227" t="s">
        <v>1</v>
      </c>
      <c r="N549" s="228" t="s">
        <v>42</v>
      </c>
      <c r="O549" s="91"/>
      <c r="P549" s="229">
        <f>O549*H549</f>
        <v>0</v>
      </c>
      <c r="Q549" s="229">
        <v>1.0000000000000001E-05</v>
      </c>
      <c r="R549" s="229">
        <f>Q549*H549</f>
        <v>0.00080000000000000004</v>
      </c>
      <c r="S549" s="229">
        <v>0</v>
      </c>
      <c r="T549" s="230">
        <f>S549*H549</f>
        <v>0</v>
      </c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R549" s="231" t="s">
        <v>154</v>
      </c>
      <c r="AT549" s="231" t="s">
        <v>137</v>
      </c>
      <c r="AU549" s="231" t="s">
        <v>86</v>
      </c>
      <c r="AY549" s="17" t="s">
        <v>136</v>
      </c>
      <c r="BE549" s="232">
        <f>IF(N549="základní",J549,0)</f>
        <v>0</v>
      </c>
      <c r="BF549" s="232">
        <f>IF(N549="snížená",J549,0)</f>
        <v>0</v>
      </c>
      <c r="BG549" s="232">
        <f>IF(N549="zákl. přenesená",J549,0)</f>
        <v>0</v>
      </c>
      <c r="BH549" s="232">
        <f>IF(N549="sníž. přenesená",J549,0)</f>
        <v>0</v>
      </c>
      <c r="BI549" s="232">
        <f>IF(N549="nulová",J549,0)</f>
        <v>0</v>
      </c>
      <c r="BJ549" s="17" t="s">
        <v>84</v>
      </c>
      <c r="BK549" s="232">
        <f>ROUND(I549*H549,2)</f>
        <v>0</v>
      </c>
      <c r="BL549" s="17" t="s">
        <v>154</v>
      </c>
      <c r="BM549" s="231" t="s">
        <v>907</v>
      </c>
    </row>
    <row r="550" s="2" customFormat="1">
      <c r="A550" s="38"/>
      <c r="B550" s="39"/>
      <c r="C550" s="40"/>
      <c r="D550" s="235" t="s">
        <v>231</v>
      </c>
      <c r="E550" s="40"/>
      <c r="F550" s="265" t="s">
        <v>871</v>
      </c>
      <c r="G550" s="40"/>
      <c r="H550" s="40"/>
      <c r="I550" s="266"/>
      <c r="J550" s="40"/>
      <c r="K550" s="40"/>
      <c r="L550" s="44"/>
      <c r="M550" s="267"/>
      <c r="N550" s="268"/>
      <c r="O550" s="91"/>
      <c r="P550" s="91"/>
      <c r="Q550" s="91"/>
      <c r="R550" s="91"/>
      <c r="S550" s="91"/>
      <c r="T550" s="92"/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T550" s="17" t="s">
        <v>231</v>
      </c>
      <c r="AU550" s="17" t="s">
        <v>86</v>
      </c>
    </row>
    <row r="551" s="12" customFormat="1">
      <c r="A551" s="12"/>
      <c r="B551" s="233"/>
      <c r="C551" s="234"/>
      <c r="D551" s="235" t="s">
        <v>143</v>
      </c>
      <c r="E551" s="236" t="s">
        <v>1</v>
      </c>
      <c r="F551" s="237" t="s">
        <v>885</v>
      </c>
      <c r="G551" s="234"/>
      <c r="H551" s="238">
        <v>8</v>
      </c>
      <c r="I551" s="239"/>
      <c r="J551" s="234"/>
      <c r="K551" s="234"/>
      <c r="L551" s="240"/>
      <c r="M551" s="241"/>
      <c r="N551" s="242"/>
      <c r="O551" s="242"/>
      <c r="P551" s="242"/>
      <c r="Q551" s="242"/>
      <c r="R551" s="242"/>
      <c r="S551" s="242"/>
      <c r="T551" s="243"/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T551" s="244" t="s">
        <v>143</v>
      </c>
      <c r="AU551" s="244" t="s">
        <v>86</v>
      </c>
      <c r="AV551" s="12" t="s">
        <v>86</v>
      </c>
      <c r="AW551" s="12" t="s">
        <v>33</v>
      </c>
      <c r="AX551" s="12" t="s">
        <v>77</v>
      </c>
      <c r="AY551" s="244" t="s">
        <v>136</v>
      </c>
    </row>
    <row r="552" s="12" customFormat="1">
      <c r="A552" s="12"/>
      <c r="B552" s="233"/>
      <c r="C552" s="234"/>
      <c r="D552" s="235" t="s">
        <v>143</v>
      </c>
      <c r="E552" s="236" t="s">
        <v>1</v>
      </c>
      <c r="F552" s="237" t="s">
        <v>886</v>
      </c>
      <c r="G552" s="234"/>
      <c r="H552" s="238">
        <v>51</v>
      </c>
      <c r="I552" s="239"/>
      <c r="J552" s="234"/>
      <c r="K552" s="234"/>
      <c r="L552" s="240"/>
      <c r="M552" s="241"/>
      <c r="N552" s="242"/>
      <c r="O552" s="242"/>
      <c r="P552" s="242"/>
      <c r="Q552" s="242"/>
      <c r="R552" s="242"/>
      <c r="S552" s="242"/>
      <c r="T552" s="243"/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T552" s="244" t="s">
        <v>143</v>
      </c>
      <c r="AU552" s="244" t="s">
        <v>86</v>
      </c>
      <c r="AV552" s="12" t="s">
        <v>86</v>
      </c>
      <c r="AW552" s="12" t="s">
        <v>33</v>
      </c>
      <c r="AX552" s="12" t="s">
        <v>77</v>
      </c>
      <c r="AY552" s="244" t="s">
        <v>136</v>
      </c>
    </row>
    <row r="553" s="12" customFormat="1">
      <c r="A553" s="12"/>
      <c r="B553" s="233"/>
      <c r="C553" s="234"/>
      <c r="D553" s="235" t="s">
        <v>143</v>
      </c>
      <c r="E553" s="236" t="s">
        <v>1</v>
      </c>
      <c r="F553" s="237" t="s">
        <v>887</v>
      </c>
      <c r="G553" s="234"/>
      <c r="H553" s="238">
        <v>21</v>
      </c>
      <c r="I553" s="239"/>
      <c r="J553" s="234"/>
      <c r="K553" s="234"/>
      <c r="L553" s="240"/>
      <c r="M553" s="241"/>
      <c r="N553" s="242"/>
      <c r="O553" s="242"/>
      <c r="P553" s="242"/>
      <c r="Q553" s="242"/>
      <c r="R553" s="242"/>
      <c r="S553" s="242"/>
      <c r="T553" s="243"/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T553" s="244" t="s">
        <v>143</v>
      </c>
      <c r="AU553" s="244" t="s">
        <v>86</v>
      </c>
      <c r="AV553" s="12" t="s">
        <v>86</v>
      </c>
      <c r="AW553" s="12" t="s">
        <v>33</v>
      </c>
      <c r="AX553" s="12" t="s">
        <v>77</v>
      </c>
      <c r="AY553" s="244" t="s">
        <v>136</v>
      </c>
    </row>
    <row r="554" s="15" customFormat="1">
      <c r="A554" s="15"/>
      <c r="B554" s="269"/>
      <c r="C554" s="270"/>
      <c r="D554" s="235" t="s">
        <v>143</v>
      </c>
      <c r="E554" s="271" t="s">
        <v>1</v>
      </c>
      <c r="F554" s="272" t="s">
        <v>240</v>
      </c>
      <c r="G554" s="270"/>
      <c r="H554" s="273">
        <v>80</v>
      </c>
      <c r="I554" s="274"/>
      <c r="J554" s="270"/>
      <c r="K554" s="270"/>
      <c r="L554" s="275"/>
      <c r="M554" s="276"/>
      <c r="N554" s="277"/>
      <c r="O554" s="277"/>
      <c r="P554" s="277"/>
      <c r="Q554" s="277"/>
      <c r="R554" s="277"/>
      <c r="S554" s="277"/>
      <c r="T554" s="278"/>
      <c r="U554" s="15"/>
      <c r="V554" s="15"/>
      <c r="W554" s="15"/>
      <c r="X554" s="15"/>
      <c r="Y554" s="15"/>
      <c r="Z554" s="15"/>
      <c r="AA554" s="15"/>
      <c r="AB554" s="15"/>
      <c r="AC554" s="15"/>
      <c r="AD554" s="15"/>
      <c r="AE554" s="15"/>
      <c r="AT554" s="279" t="s">
        <v>143</v>
      </c>
      <c r="AU554" s="279" t="s">
        <v>86</v>
      </c>
      <c r="AV554" s="15" t="s">
        <v>154</v>
      </c>
      <c r="AW554" s="15" t="s">
        <v>33</v>
      </c>
      <c r="AX554" s="15" t="s">
        <v>84</v>
      </c>
      <c r="AY554" s="279" t="s">
        <v>136</v>
      </c>
    </row>
    <row r="555" s="2" customFormat="1" ht="24.15" customHeight="1">
      <c r="A555" s="38"/>
      <c r="B555" s="39"/>
      <c r="C555" s="220" t="s">
        <v>908</v>
      </c>
      <c r="D555" s="220" t="s">
        <v>137</v>
      </c>
      <c r="E555" s="221" t="s">
        <v>909</v>
      </c>
      <c r="F555" s="222" t="s">
        <v>910</v>
      </c>
      <c r="G555" s="223" t="s">
        <v>236</v>
      </c>
      <c r="H555" s="224">
        <v>363</v>
      </c>
      <c r="I555" s="225"/>
      <c r="J555" s="226">
        <f>ROUND(I555*H555,2)</f>
        <v>0</v>
      </c>
      <c r="K555" s="222" t="s">
        <v>167</v>
      </c>
      <c r="L555" s="44"/>
      <c r="M555" s="227" t="s">
        <v>1</v>
      </c>
      <c r="N555" s="228" t="s">
        <v>42</v>
      </c>
      <c r="O555" s="91"/>
      <c r="P555" s="229">
        <f>O555*H555</f>
        <v>0</v>
      </c>
      <c r="Q555" s="229">
        <v>0.071900000000000006</v>
      </c>
      <c r="R555" s="229">
        <f>Q555*H555</f>
        <v>26.099700000000002</v>
      </c>
      <c r="S555" s="229">
        <v>0</v>
      </c>
      <c r="T555" s="230">
        <f>S555*H555</f>
        <v>0</v>
      </c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R555" s="231" t="s">
        <v>154</v>
      </c>
      <c r="AT555" s="231" t="s">
        <v>137</v>
      </c>
      <c r="AU555" s="231" t="s">
        <v>86</v>
      </c>
      <c r="AY555" s="17" t="s">
        <v>136</v>
      </c>
      <c r="BE555" s="232">
        <f>IF(N555="základní",J555,0)</f>
        <v>0</v>
      </c>
      <c r="BF555" s="232">
        <f>IF(N555="snížená",J555,0)</f>
        <v>0</v>
      </c>
      <c r="BG555" s="232">
        <f>IF(N555="zákl. přenesená",J555,0)</f>
        <v>0</v>
      </c>
      <c r="BH555" s="232">
        <f>IF(N555="sníž. přenesená",J555,0)</f>
        <v>0</v>
      </c>
      <c r="BI555" s="232">
        <f>IF(N555="nulová",J555,0)</f>
        <v>0</v>
      </c>
      <c r="BJ555" s="17" t="s">
        <v>84</v>
      </c>
      <c r="BK555" s="232">
        <f>ROUND(I555*H555,2)</f>
        <v>0</v>
      </c>
      <c r="BL555" s="17" t="s">
        <v>154</v>
      </c>
      <c r="BM555" s="231" t="s">
        <v>911</v>
      </c>
    </row>
    <row r="556" s="12" customFormat="1">
      <c r="A556" s="12"/>
      <c r="B556" s="233"/>
      <c r="C556" s="234"/>
      <c r="D556" s="235" t="s">
        <v>143</v>
      </c>
      <c r="E556" s="236" t="s">
        <v>1</v>
      </c>
      <c r="F556" s="237" t="s">
        <v>912</v>
      </c>
      <c r="G556" s="234"/>
      <c r="H556" s="238">
        <v>363</v>
      </c>
      <c r="I556" s="239"/>
      <c r="J556" s="234"/>
      <c r="K556" s="234"/>
      <c r="L556" s="240"/>
      <c r="M556" s="241"/>
      <c r="N556" s="242"/>
      <c r="O556" s="242"/>
      <c r="P556" s="242"/>
      <c r="Q556" s="242"/>
      <c r="R556" s="242"/>
      <c r="S556" s="242"/>
      <c r="T556" s="243"/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T556" s="244" t="s">
        <v>143</v>
      </c>
      <c r="AU556" s="244" t="s">
        <v>86</v>
      </c>
      <c r="AV556" s="12" t="s">
        <v>86</v>
      </c>
      <c r="AW556" s="12" t="s">
        <v>33</v>
      </c>
      <c r="AX556" s="12" t="s">
        <v>84</v>
      </c>
      <c r="AY556" s="244" t="s">
        <v>136</v>
      </c>
    </row>
    <row r="557" s="2" customFormat="1" ht="24.15" customHeight="1">
      <c r="A557" s="38"/>
      <c r="B557" s="39"/>
      <c r="C557" s="220" t="s">
        <v>913</v>
      </c>
      <c r="D557" s="220" t="s">
        <v>137</v>
      </c>
      <c r="E557" s="221" t="s">
        <v>914</v>
      </c>
      <c r="F557" s="222" t="s">
        <v>915</v>
      </c>
      <c r="G557" s="223" t="s">
        <v>236</v>
      </c>
      <c r="H557" s="224">
        <v>363</v>
      </c>
      <c r="I557" s="225"/>
      <c r="J557" s="226">
        <f>ROUND(I557*H557,2)</f>
        <v>0</v>
      </c>
      <c r="K557" s="222" t="s">
        <v>167</v>
      </c>
      <c r="L557" s="44"/>
      <c r="M557" s="227" t="s">
        <v>1</v>
      </c>
      <c r="N557" s="228" t="s">
        <v>42</v>
      </c>
      <c r="O557" s="91"/>
      <c r="P557" s="229">
        <f>O557*H557</f>
        <v>0</v>
      </c>
      <c r="Q557" s="229">
        <v>0.089779999999999999</v>
      </c>
      <c r="R557" s="229">
        <f>Q557*H557</f>
        <v>32.590139999999998</v>
      </c>
      <c r="S557" s="229">
        <v>0</v>
      </c>
      <c r="T557" s="230">
        <f>S557*H557</f>
        <v>0</v>
      </c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R557" s="231" t="s">
        <v>154</v>
      </c>
      <c r="AT557" s="231" t="s">
        <v>137</v>
      </c>
      <c r="AU557" s="231" t="s">
        <v>86</v>
      </c>
      <c r="AY557" s="17" t="s">
        <v>136</v>
      </c>
      <c r="BE557" s="232">
        <f>IF(N557="základní",J557,0)</f>
        <v>0</v>
      </c>
      <c r="BF557" s="232">
        <f>IF(N557="snížená",J557,0)</f>
        <v>0</v>
      </c>
      <c r="BG557" s="232">
        <f>IF(N557="zákl. přenesená",J557,0)</f>
        <v>0</v>
      </c>
      <c r="BH557" s="232">
        <f>IF(N557="sníž. přenesená",J557,0)</f>
        <v>0</v>
      </c>
      <c r="BI557" s="232">
        <f>IF(N557="nulová",J557,0)</f>
        <v>0</v>
      </c>
      <c r="BJ557" s="17" t="s">
        <v>84</v>
      </c>
      <c r="BK557" s="232">
        <f>ROUND(I557*H557,2)</f>
        <v>0</v>
      </c>
      <c r="BL557" s="17" t="s">
        <v>154</v>
      </c>
      <c r="BM557" s="231" t="s">
        <v>916</v>
      </c>
    </row>
    <row r="558" s="12" customFormat="1">
      <c r="A558" s="12"/>
      <c r="B558" s="233"/>
      <c r="C558" s="234"/>
      <c r="D558" s="235" t="s">
        <v>143</v>
      </c>
      <c r="E558" s="236" t="s">
        <v>1</v>
      </c>
      <c r="F558" s="237" t="s">
        <v>912</v>
      </c>
      <c r="G558" s="234"/>
      <c r="H558" s="238">
        <v>363</v>
      </c>
      <c r="I558" s="239"/>
      <c r="J558" s="234"/>
      <c r="K558" s="234"/>
      <c r="L558" s="240"/>
      <c r="M558" s="241"/>
      <c r="N558" s="242"/>
      <c r="O558" s="242"/>
      <c r="P558" s="242"/>
      <c r="Q558" s="242"/>
      <c r="R558" s="242"/>
      <c r="S558" s="242"/>
      <c r="T558" s="243"/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T558" s="244" t="s">
        <v>143</v>
      </c>
      <c r="AU558" s="244" t="s">
        <v>86</v>
      </c>
      <c r="AV558" s="12" t="s">
        <v>86</v>
      </c>
      <c r="AW558" s="12" t="s">
        <v>33</v>
      </c>
      <c r="AX558" s="12" t="s">
        <v>84</v>
      </c>
      <c r="AY558" s="244" t="s">
        <v>136</v>
      </c>
    </row>
    <row r="559" s="2" customFormat="1" ht="33" customHeight="1">
      <c r="A559" s="38"/>
      <c r="B559" s="39"/>
      <c r="C559" s="220" t="s">
        <v>917</v>
      </c>
      <c r="D559" s="220" t="s">
        <v>137</v>
      </c>
      <c r="E559" s="221" t="s">
        <v>918</v>
      </c>
      <c r="F559" s="222" t="s">
        <v>919</v>
      </c>
      <c r="G559" s="223" t="s">
        <v>236</v>
      </c>
      <c r="H559" s="224">
        <v>591</v>
      </c>
      <c r="I559" s="225"/>
      <c r="J559" s="226">
        <f>ROUND(I559*H559,2)</f>
        <v>0</v>
      </c>
      <c r="K559" s="222" t="s">
        <v>167</v>
      </c>
      <c r="L559" s="44"/>
      <c r="M559" s="227" t="s">
        <v>1</v>
      </c>
      <c r="N559" s="228" t="s">
        <v>42</v>
      </c>
      <c r="O559" s="91"/>
      <c r="P559" s="229">
        <f>O559*H559</f>
        <v>0</v>
      </c>
      <c r="Q559" s="229">
        <v>0.15540000000000001</v>
      </c>
      <c r="R559" s="229">
        <f>Q559*H559</f>
        <v>91.841400000000007</v>
      </c>
      <c r="S559" s="229">
        <v>0</v>
      </c>
      <c r="T559" s="230">
        <f>S559*H559</f>
        <v>0</v>
      </c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R559" s="231" t="s">
        <v>154</v>
      </c>
      <c r="AT559" s="231" t="s">
        <v>137</v>
      </c>
      <c r="AU559" s="231" t="s">
        <v>86</v>
      </c>
      <c r="AY559" s="17" t="s">
        <v>136</v>
      </c>
      <c r="BE559" s="232">
        <f>IF(N559="základní",J559,0)</f>
        <v>0</v>
      </c>
      <c r="BF559" s="232">
        <f>IF(N559="snížená",J559,0)</f>
        <v>0</v>
      </c>
      <c r="BG559" s="232">
        <f>IF(N559="zákl. přenesená",J559,0)</f>
        <v>0</v>
      </c>
      <c r="BH559" s="232">
        <f>IF(N559="sníž. přenesená",J559,0)</f>
        <v>0</v>
      </c>
      <c r="BI559" s="232">
        <f>IF(N559="nulová",J559,0)</f>
        <v>0</v>
      </c>
      <c r="BJ559" s="17" t="s">
        <v>84</v>
      </c>
      <c r="BK559" s="232">
        <f>ROUND(I559*H559,2)</f>
        <v>0</v>
      </c>
      <c r="BL559" s="17" t="s">
        <v>154</v>
      </c>
      <c r="BM559" s="231" t="s">
        <v>920</v>
      </c>
    </row>
    <row r="560" s="2" customFormat="1">
      <c r="A560" s="38"/>
      <c r="B560" s="39"/>
      <c r="C560" s="40"/>
      <c r="D560" s="235" t="s">
        <v>231</v>
      </c>
      <c r="E560" s="40"/>
      <c r="F560" s="265" t="s">
        <v>921</v>
      </c>
      <c r="G560" s="40"/>
      <c r="H560" s="40"/>
      <c r="I560" s="266"/>
      <c r="J560" s="40"/>
      <c r="K560" s="40"/>
      <c r="L560" s="44"/>
      <c r="M560" s="267"/>
      <c r="N560" s="268"/>
      <c r="O560" s="91"/>
      <c r="P560" s="91"/>
      <c r="Q560" s="91"/>
      <c r="R560" s="91"/>
      <c r="S560" s="91"/>
      <c r="T560" s="92"/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T560" s="17" t="s">
        <v>231</v>
      </c>
      <c r="AU560" s="17" t="s">
        <v>86</v>
      </c>
    </row>
    <row r="561" s="12" customFormat="1">
      <c r="A561" s="12"/>
      <c r="B561" s="233"/>
      <c r="C561" s="234"/>
      <c r="D561" s="235" t="s">
        <v>143</v>
      </c>
      <c r="E561" s="236" t="s">
        <v>1</v>
      </c>
      <c r="F561" s="237" t="s">
        <v>922</v>
      </c>
      <c r="G561" s="234"/>
      <c r="H561" s="238">
        <v>591</v>
      </c>
      <c r="I561" s="239"/>
      <c r="J561" s="234"/>
      <c r="K561" s="234"/>
      <c r="L561" s="240"/>
      <c r="M561" s="241"/>
      <c r="N561" s="242"/>
      <c r="O561" s="242"/>
      <c r="P561" s="242"/>
      <c r="Q561" s="242"/>
      <c r="R561" s="242"/>
      <c r="S561" s="242"/>
      <c r="T561" s="243"/>
      <c r="U561" s="12"/>
      <c r="V561" s="12"/>
      <c r="W561" s="12"/>
      <c r="X561" s="12"/>
      <c r="Y561" s="12"/>
      <c r="Z561" s="12"/>
      <c r="AA561" s="12"/>
      <c r="AB561" s="12"/>
      <c r="AC561" s="12"/>
      <c r="AD561" s="12"/>
      <c r="AE561" s="12"/>
      <c r="AT561" s="244" t="s">
        <v>143</v>
      </c>
      <c r="AU561" s="244" t="s">
        <v>86</v>
      </c>
      <c r="AV561" s="12" t="s">
        <v>86</v>
      </c>
      <c r="AW561" s="12" t="s">
        <v>33</v>
      </c>
      <c r="AX561" s="12" t="s">
        <v>84</v>
      </c>
      <c r="AY561" s="244" t="s">
        <v>136</v>
      </c>
    </row>
    <row r="562" s="2" customFormat="1" ht="16.5" customHeight="1">
      <c r="A562" s="38"/>
      <c r="B562" s="39"/>
      <c r="C562" s="280" t="s">
        <v>923</v>
      </c>
      <c r="D562" s="280" t="s">
        <v>354</v>
      </c>
      <c r="E562" s="281" t="s">
        <v>924</v>
      </c>
      <c r="F562" s="282" t="s">
        <v>925</v>
      </c>
      <c r="G562" s="283" t="s">
        <v>236</v>
      </c>
      <c r="H562" s="284">
        <v>253.50999999999999</v>
      </c>
      <c r="I562" s="285"/>
      <c r="J562" s="286">
        <f>ROUND(I562*H562,2)</f>
        <v>0</v>
      </c>
      <c r="K562" s="282" t="s">
        <v>167</v>
      </c>
      <c r="L562" s="287"/>
      <c r="M562" s="288" t="s">
        <v>1</v>
      </c>
      <c r="N562" s="289" t="s">
        <v>42</v>
      </c>
      <c r="O562" s="91"/>
      <c r="P562" s="229">
        <f>O562*H562</f>
        <v>0</v>
      </c>
      <c r="Q562" s="229">
        <v>0.080000000000000002</v>
      </c>
      <c r="R562" s="229">
        <f>Q562*H562</f>
        <v>20.280799999999999</v>
      </c>
      <c r="S562" s="229">
        <v>0</v>
      </c>
      <c r="T562" s="230">
        <f>S562*H562</f>
        <v>0</v>
      </c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R562" s="231" t="s">
        <v>175</v>
      </c>
      <c r="AT562" s="231" t="s">
        <v>354</v>
      </c>
      <c r="AU562" s="231" t="s">
        <v>86</v>
      </c>
      <c r="AY562" s="17" t="s">
        <v>136</v>
      </c>
      <c r="BE562" s="232">
        <f>IF(N562="základní",J562,0)</f>
        <v>0</v>
      </c>
      <c r="BF562" s="232">
        <f>IF(N562="snížená",J562,0)</f>
        <v>0</v>
      </c>
      <c r="BG562" s="232">
        <f>IF(N562="zákl. přenesená",J562,0)</f>
        <v>0</v>
      </c>
      <c r="BH562" s="232">
        <f>IF(N562="sníž. přenesená",J562,0)</f>
        <v>0</v>
      </c>
      <c r="BI562" s="232">
        <f>IF(N562="nulová",J562,0)</f>
        <v>0</v>
      </c>
      <c r="BJ562" s="17" t="s">
        <v>84</v>
      </c>
      <c r="BK562" s="232">
        <f>ROUND(I562*H562,2)</f>
        <v>0</v>
      </c>
      <c r="BL562" s="17" t="s">
        <v>154</v>
      </c>
      <c r="BM562" s="231" t="s">
        <v>926</v>
      </c>
    </row>
    <row r="563" s="12" customFormat="1">
      <c r="A563" s="12"/>
      <c r="B563" s="233"/>
      <c r="C563" s="234"/>
      <c r="D563" s="235" t="s">
        <v>143</v>
      </c>
      <c r="E563" s="234"/>
      <c r="F563" s="237" t="s">
        <v>927</v>
      </c>
      <c r="G563" s="234"/>
      <c r="H563" s="238">
        <v>253.50999999999999</v>
      </c>
      <c r="I563" s="239"/>
      <c r="J563" s="234"/>
      <c r="K563" s="234"/>
      <c r="L563" s="240"/>
      <c r="M563" s="241"/>
      <c r="N563" s="242"/>
      <c r="O563" s="242"/>
      <c r="P563" s="242"/>
      <c r="Q563" s="242"/>
      <c r="R563" s="242"/>
      <c r="S563" s="242"/>
      <c r="T563" s="243"/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T563" s="244" t="s">
        <v>143</v>
      </c>
      <c r="AU563" s="244" t="s">
        <v>86</v>
      </c>
      <c r="AV563" s="12" t="s">
        <v>86</v>
      </c>
      <c r="AW563" s="12" t="s">
        <v>4</v>
      </c>
      <c r="AX563" s="12" t="s">
        <v>84</v>
      </c>
      <c r="AY563" s="244" t="s">
        <v>136</v>
      </c>
    </row>
    <row r="564" s="2" customFormat="1" ht="16.5" customHeight="1">
      <c r="A564" s="38"/>
      <c r="B564" s="39"/>
      <c r="C564" s="280" t="s">
        <v>928</v>
      </c>
      <c r="D564" s="280" t="s">
        <v>354</v>
      </c>
      <c r="E564" s="281" t="s">
        <v>929</v>
      </c>
      <c r="F564" s="282" t="s">
        <v>930</v>
      </c>
      <c r="G564" s="283" t="s">
        <v>236</v>
      </c>
      <c r="H564" s="284">
        <v>343.39999999999998</v>
      </c>
      <c r="I564" s="285"/>
      <c r="J564" s="286">
        <f>ROUND(I564*H564,2)</f>
        <v>0</v>
      </c>
      <c r="K564" s="282" t="s">
        <v>167</v>
      </c>
      <c r="L564" s="287"/>
      <c r="M564" s="288" t="s">
        <v>1</v>
      </c>
      <c r="N564" s="289" t="s">
        <v>42</v>
      </c>
      <c r="O564" s="91"/>
      <c r="P564" s="229">
        <f>O564*H564</f>
        <v>0</v>
      </c>
      <c r="Q564" s="229">
        <v>0.10199999999999999</v>
      </c>
      <c r="R564" s="229">
        <f>Q564*H564</f>
        <v>35.026799999999994</v>
      </c>
      <c r="S564" s="229">
        <v>0</v>
      </c>
      <c r="T564" s="230">
        <f>S564*H564</f>
        <v>0</v>
      </c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R564" s="231" t="s">
        <v>175</v>
      </c>
      <c r="AT564" s="231" t="s">
        <v>354</v>
      </c>
      <c r="AU564" s="231" t="s">
        <v>86</v>
      </c>
      <c r="AY564" s="17" t="s">
        <v>136</v>
      </c>
      <c r="BE564" s="232">
        <f>IF(N564="základní",J564,0)</f>
        <v>0</v>
      </c>
      <c r="BF564" s="232">
        <f>IF(N564="snížená",J564,0)</f>
        <v>0</v>
      </c>
      <c r="BG564" s="232">
        <f>IF(N564="zákl. přenesená",J564,0)</f>
        <v>0</v>
      </c>
      <c r="BH564" s="232">
        <f>IF(N564="sníž. přenesená",J564,0)</f>
        <v>0</v>
      </c>
      <c r="BI564" s="232">
        <f>IF(N564="nulová",J564,0)</f>
        <v>0</v>
      </c>
      <c r="BJ564" s="17" t="s">
        <v>84</v>
      </c>
      <c r="BK564" s="232">
        <f>ROUND(I564*H564,2)</f>
        <v>0</v>
      </c>
      <c r="BL564" s="17" t="s">
        <v>154</v>
      </c>
      <c r="BM564" s="231" t="s">
        <v>931</v>
      </c>
    </row>
    <row r="565" s="12" customFormat="1">
      <c r="A565" s="12"/>
      <c r="B565" s="233"/>
      <c r="C565" s="234"/>
      <c r="D565" s="235" t="s">
        <v>143</v>
      </c>
      <c r="E565" s="234"/>
      <c r="F565" s="237" t="s">
        <v>932</v>
      </c>
      <c r="G565" s="234"/>
      <c r="H565" s="238">
        <v>343.39999999999998</v>
      </c>
      <c r="I565" s="239"/>
      <c r="J565" s="234"/>
      <c r="K565" s="234"/>
      <c r="L565" s="240"/>
      <c r="M565" s="241"/>
      <c r="N565" s="242"/>
      <c r="O565" s="242"/>
      <c r="P565" s="242"/>
      <c r="Q565" s="242"/>
      <c r="R565" s="242"/>
      <c r="S565" s="242"/>
      <c r="T565" s="243"/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T565" s="244" t="s">
        <v>143</v>
      </c>
      <c r="AU565" s="244" t="s">
        <v>86</v>
      </c>
      <c r="AV565" s="12" t="s">
        <v>86</v>
      </c>
      <c r="AW565" s="12" t="s">
        <v>4</v>
      </c>
      <c r="AX565" s="12" t="s">
        <v>84</v>
      </c>
      <c r="AY565" s="244" t="s">
        <v>136</v>
      </c>
    </row>
    <row r="566" s="2" customFormat="1" ht="33" customHeight="1">
      <c r="A566" s="38"/>
      <c r="B566" s="39"/>
      <c r="C566" s="220" t="s">
        <v>933</v>
      </c>
      <c r="D566" s="220" t="s">
        <v>137</v>
      </c>
      <c r="E566" s="221" t="s">
        <v>934</v>
      </c>
      <c r="F566" s="222" t="s">
        <v>935</v>
      </c>
      <c r="G566" s="223" t="s">
        <v>236</v>
      </c>
      <c r="H566" s="224">
        <v>9</v>
      </c>
      <c r="I566" s="225"/>
      <c r="J566" s="226">
        <f>ROUND(I566*H566,2)</f>
        <v>0</v>
      </c>
      <c r="K566" s="222" t="s">
        <v>167</v>
      </c>
      <c r="L566" s="44"/>
      <c r="M566" s="227" t="s">
        <v>1</v>
      </c>
      <c r="N566" s="228" t="s">
        <v>42</v>
      </c>
      <c r="O566" s="91"/>
      <c r="P566" s="229">
        <f>O566*H566</f>
        <v>0</v>
      </c>
      <c r="Q566" s="229">
        <v>0.1295</v>
      </c>
      <c r="R566" s="229">
        <f>Q566*H566</f>
        <v>1.1655</v>
      </c>
      <c r="S566" s="229">
        <v>0</v>
      </c>
      <c r="T566" s="230">
        <f>S566*H566</f>
        <v>0</v>
      </c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R566" s="231" t="s">
        <v>154</v>
      </c>
      <c r="AT566" s="231" t="s">
        <v>137</v>
      </c>
      <c r="AU566" s="231" t="s">
        <v>86</v>
      </c>
      <c r="AY566" s="17" t="s">
        <v>136</v>
      </c>
      <c r="BE566" s="232">
        <f>IF(N566="základní",J566,0)</f>
        <v>0</v>
      </c>
      <c r="BF566" s="232">
        <f>IF(N566="snížená",J566,0)</f>
        <v>0</v>
      </c>
      <c r="BG566" s="232">
        <f>IF(N566="zákl. přenesená",J566,0)</f>
        <v>0</v>
      </c>
      <c r="BH566" s="232">
        <f>IF(N566="sníž. přenesená",J566,0)</f>
        <v>0</v>
      </c>
      <c r="BI566" s="232">
        <f>IF(N566="nulová",J566,0)</f>
        <v>0</v>
      </c>
      <c r="BJ566" s="17" t="s">
        <v>84</v>
      </c>
      <c r="BK566" s="232">
        <f>ROUND(I566*H566,2)</f>
        <v>0</v>
      </c>
      <c r="BL566" s="17" t="s">
        <v>154</v>
      </c>
      <c r="BM566" s="231" t="s">
        <v>936</v>
      </c>
    </row>
    <row r="567" s="2" customFormat="1">
      <c r="A567" s="38"/>
      <c r="B567" s="39"/>
      <c r="C567" s="40"/>
      <c r="D567" s="235" t="s">
        <v>231</v>
      </c>
      <c r="E567" s="40"/>
      <c r="F567" s="265" t="s">
        <v>429</v>
      </c>
      <c r="G567" s="40"/>
      <c r="H567" s="40"/>
      <c r="I567" s="266"/>
      <c r="J567" s="40"/>
      <c r="K567" s="40"/>
      <c r="L567" s="44"/>
      <c r="M567" s="267"/>
      <c r="N567" s="268"/>
      <c r="O567" s="91"/>
      <c r="P567" s="91"/>
      <c r="Q567" s="91"/>
      <c r="R567" s="91"/>
      <c r="S567" s="91"/>
      <c r="T567" s="92"/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T567" s="17" t="s">
        <v>231</v>
      </c>
      <c r="AU567" s="17" t="s">
        <v>86</v>
      </c>
    </row>
    <row r="568" s="12" customFormat="1">
      <c r="A568" s="12"/>
      <c r="B568" s="233"/>
      <c r="C568" s="234"/>
      <c r="D568" s="235" t="s">
        <v>143</v>
      </c>
      <c r="E568" s="236" t="s">
        <v>1</v>
      </c>
      <c r="F568" s="237" t="s">
        <v>937</v>
      </c>
      <c r="G568" s="234"/>
      <c r="H568" s="238">
        <v>9</v>
      </c>
      <c r="I568" s="239"/>
      <c r="J568" s="234"/>
      <c r="K568" s="234"/>
      <c r="L568" s="240"/>
      <c r="M568" s="241"/>
      <c r="N568" s="242"/>
      <c r="O568" s="242"/>
      <c r="P568" s="242"/>
      <c r="Q568" s="242"/>
      <c r="R568" s="242"/>
      <c r="S568" s="242"/>
      <c r="T568" s="243"/>
      <c r="U568" s="12"/>
      <c r="V568" s="12"/>
      <c r="W568" s="12"/>
      <c r="X568" s="12"/>
      <c r="Y568" s="12"/>
      <c r="Z568" s="12"/>
      <c r="AA568" s="12"/>
      <c r="AB568" s="12"/>
      <c r="AC568" s="12"/>
      <c r="AD568" s="12"/>
      <c r="AE568" s="12"/>
      <c r="AT568" s="244" t="s">
        <v>143</v>
      </c>
      <c r="AU568" s="244" t="s">
        <v>86</v>
      </c>
      <c r="AV568" s="12" t="s">
        <v>86</v>
      </c>
      <c r="AW568" s="12" t="s">
        <v>33</v>
      </c>
      <c r="AX568" s="12" t="s">
        <v>84</v>
      </c>
      <c r="AY568" s="244" t="s">
        <v>136</v>
      </c>
    </row>
    <row r="569" s="2" customFormat="1" ht="16.5" customHeight="1">
      <c r="A569" s="38"/>
      <c r="B569" s="39"/>
      <c r="C569" s="280" t="s">
        <v>938</v>
      </c>
      <c r="D569" s="280" t="s">
        <v>354</v>
      </c>
      <c r="E569" s="281" t="s">
        <v>939</v>
      </c>
      <c r="F569" s="282" t="s">
        <v>940</v>
      </c>
      <c r="G569" s="283" t="s">
        <v>236</v>
      </c>
      <c r="H569" s="284">
        <v>9</v>
      </c>
      <c r="I569" s="285"/>
      <c r="J569" s="286">
        <f>ROUND(I569*H569,2)</f>
        <v>0</v>
      </c>
      <c r="K569" s="282" t="s">
        <v>167</v>
      </c>
      <c r="L569" s="287"/>
      <c r="M569" s="288" t="s">
        <v>1</v>
      </c>
      <c r="N569" s="289" t="s">
        <v>42</v>
      </c>
      <c r="O569" s="91"/>
      <c r="P569" s="229">
        <f>O569*H569</f>
        <v>0</v>
      </c>
      <c r="Q569" s="229">
        <v>0.044999999999999998</v>
      </c>
      <c r="R569" s="229">
        <f>Q569*H569</f>
        <v>0.40499999999999997</v>
      </c>
      <c r="S569" s="229">
        <v>0</v>
      </c>
      <c r="T569" s="230">
        <f>S569*H569</f>
        <v>0</v>
      </c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  <c r="AE569" s="38"/>
      <c r="AR569" s="231" t="s">
        <v>175</v>
      </c>
      <c r="AT569" s="231" t="s">
        <v>354</v>
      </c>
      <c r="AU569" s="231" t="s">
        <v>86</v>
      </c>
      <c r="AY569" s="17" t="s">
        <v>136</v>
      </c>
      <c r="BE569" s="232">
        <f>IF(N569="základní",J569,0)</f>
        <v>0</v>
      </c>
      <c r="BF569" s="232">
        <f>IF(N569="snížená",J569,0)</f>
        <v>0</v>
      </c>
      <c r="BG569" s="232">
        <f>IF(N569="zákl. přenesená",J569,0)</f>
        <v>0</v>
      </c>
      <c r="BH569" s="232">
        <f>IF(N569="sníž. přenesená",J569,0)</f>
        <v>0</v>
      </c>
      <c r="BI569" s="232">
        <f>IF(N569="nulová",J569,0)</f>
        <v>0</v>
      </c>
      <c r="BJ569" s="17" t="s">
        <v>84</v>
      </c>
      <c r="BK569" s="232">
        <f>ROUND(I569*H569,2)</f>
        <v>0</v>
      </c>
      <c r="BL569" s="17" t="s">
        <v>154</v>
      </c>
      <c r="BM569" s="231" t="s">
        <v>941</v>
      </c>
    </row>
    <row r="570" s="2" customFormat="1" ht="24.15" customHeight="1">
      <c r="A570" s="38"/>
      <c r="B570" s="39"/>
      <c r="C570" s="220" t="s">
        <v>942</v>
      </c>
      <c r="D570" s="220" t="s">
        <v>137</v>
      </c>
      <c r="E570" s="221" t="s">
        <v>943</v>
      </c>
      <c r="F570" s="222" t="s">
        <v>944</v>
      </c>
      <c r="G570" s="223" t="s">
        <v>236</v>
      </c>
      <c r="H570" s="224">
        <v>6</v>
      </c>
      <c r="I570" s="225"/>
      <c r="J570" s="226">
        <f>ROUND(I570*H570,2)</f>
        <v>0</v>
      </c>
      <c r="K570" s="222" t="s">
        <v>167</v>
      </c>
      <c r="L570" s="44"/>
      <c r="M570" s="227" t="s">
        <v>1</v>
      </c>
      <c r="N570" s="228" t="s">
        <v>42</v>
      </c>
      <c r="O570" s="91"/>
      <c r="P570" s="229">
        <f>O570*H570</f>
        <v>0</v>
      </c>
      <c r="Q570" s="229">
        <v>0.10095</v>
      </c>
      <c r="R570" s="229">
        <f>Q570*H570</f>
        <v>0.60570000000000002</v>
      </c>
      <c r="S570" s="229">
        <v>0</v>
      </c>
      <c r="T570" s="230">
        <f>S570*H570</f>
        <v>0</v>
      </c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R570" s="231" t="s">
        <v>154</v>
      </c>
      <c r="AT570" s="231" t="s">
        <v>137</v>
      </c>
      <c r="AU570" s="231" t="s">
        <v>86</v>
      </c>
      <c r="AY570" s="17" t="s">
        <v>136</v>
      </c>
      <c r="BE570" s="232">
        <f>IF(N570="základní",J570,0)</f>
        <v>0</v>
      </c>
      <c r="BF570" s="232">
        <f>IF(N570="snížená",J570,0)</f>
        <v>0</v>
      </c>
      <c r="BG570" s="232">
        <f>IF(N570="zákl. přenesená",J570,0)</f>
        <v>0</v>
      </c>
      <c r="BH570" s="232">
        <f>IF(N570="sníž. přenesená",J570,0)</f>
        <v>0</v>
      </c>
      <c r="BI570" s="232">
        <f>IF(N570="nulová",J570,0)</f>
        <v>0</v>
      </c>
      <c r="BJ570" s="17" t="s">
        <v>84</v>
      </c>
      <c r="BK570" s="232">
        <f>ROUND(I570*H570,2)</f>
        <v>0</v>
      </c>
      <c r="BL570" s="17" t="s">
        <v>154</v>
      </c>
      <c r="BM570" s="231" t="s">
        <v>945</v>
      </c>
    </row>
    <row r="571" s="2" customFormat="1">
      <c r="A571" s="38"/>
      <c r="B571" s="39"/>
      <c r="C571" s="40"/>
      <c r="D571" s="235" t="s">
        <v>231</v>
      </c>
      <c r="E571" s="40"/>
      <c r="F571" s="265" t="s">
        <v>921</v>
      </c>
      <c r="G571" s="40"/>
      <c r="H571" s="40"/>
      <c r="I571" s="266"/>
      <c r="J571" s="40"/>
      <c r="K571" s="40"/>
      <c r="L571" s="44"/>
      <c r="M571" s="267"/>
      <c r="N571" s="268"/>
      <c r="O571" s="91"/>
      <c r="P571" s="91"/>
      <c r="Q571" s="91"/>
      <c r="R571" s="91"/>
      <c r="S571" s="91"/>
      <c r="T571" s="92"/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T571" s="17" t="s">
        <v>231</v>
      </c>
      <c r="AU571" s="17" t="s">
        <v>86</v>
      </c>
    </row>
    <row r="572" s="2" customFormat="1" ht="16.5" customHeight="1">
      <c r="A572" s="38"/>
      <c r="B572" s="39"/>
      <c r="C572" s="280" t="s">
        <v>946</v>
      </c>
      <c r="D572" s="280" t="s">
        <v>354</v>
      </c>
      <c r="E572" s="281" t="s">
        <v>947</v>
      </c>
      <c r="F572" s="282" t="s">
        <v>948</v>
      </c>
      <c r="G572" s="283" t="s">
        <v>236</v>
      </c>
      <c r="H572" s="284">
        <v>7</v>
      </c>
      <c r="I572" s="285"/>
      <c r="J572" s="286">
        <f>ROUND(I572*H572,2)</f>
        <v>0</v>
      </c>
      <c r="K572" s="282" t="s">
        <v>167</v>
      </c>
      <c r="L572" s="287"/>
      <c r="M572" s="288" t="s">
        <v>1</v>
      </c>
      <c r="N572" s="289" t="s">
        <v>42</v>
      </c>
      <c r="O572" s="91"/>
      <c r="P572" s="229">
        <f>O572*H572</f>
        <v>0</v>
      </c>
      <c r="Q572" s="229">
        <v>0.024</v>
      </c>
      <c r="R572" s="229">
        <f>Q572*H572</f>
        <v>0.16800000000000001</v>
      </c>
      <c r="S572" s="229">
        <v>0</v>
      </c>
      <c r="T572" s="230">
        <f>S572*H572</f>
        <v>0</v>
      </c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  <c r="AE572" s="38"/>
      <c r="AR572" s="231" t="s">
        <v>175</v>
      </c>
      <c r="AT572" s="231" t="s">
        <v>354</v>
      </c>
      <c r="AU572" s="231" t="s">
        <v>86</v>
      </c>
      <c r="AY572" s="17" t="s">
        <v>136</v>
      </c>
      <c r="BE572" s="232">
        <f>IF(N572="základní",J572,0)</f>
        <v>0</v>
      </c>
      <c r="BF572" s="232">
        <f>IF(N572="snížená",J572,0)</f>
        <v>0</v>
      </c>
      <c r="BG572" s="232">
        <f>IF(N572="zákl. přenesená",J572,0)</f>
        <v>0</v>
      </c>
      <c r="BH572" s="232">
        <f>IF(N572="sníž. přenesená",J572,0)</f>
        <v>0</v>
      </c>
      <c r="BI572" s="232">
        <f>IF(N572="nulová",J572,0)</f>
        <v>0</v>
      </c>
      <c r="BJ572" s="17" t="s">
        <v>84</v>
      </c>
      <c r="BK572" s="232">
        <f>ROUND(I572*H572,2)</f>
        <v>0</v>
      </c>
      <c r="BL572" s="17" t="s">
        <v>154</v>
      </c>
      <c r="BM572" s="231" t="s">
        <v>949</v>
      </c>
    </row>
    <row r="573" s="2" customFormat="1" ht="24.15" customHeight="1">
      <c r="A573" s="38"/>
      <c r="B573" s="39"/>
      <c r="C573" s="220" t="s">
        <v>950</v>
      </c>
      <c r="D573" s="220" t="s">
        <v>137</v>
      </c>
      <c r="E573" s="221" t="s">
        <v>951</v>
      </c>
      <c r="F573" s="222" t="s">
        <v>952</v>
      </c>
      <c r="G573" s="223" t="s">
        <v>278</v>
      </c>
      <c r="H573" s="224">
        <v>18.809999999999999</v>
      </c>
      <c r="I573" s="225"/>
      <c r="J573" s="226">
        <f>ROUND(I573*H573,2)</f>
        <v>0</v>
      </c>
      <c r="K573" s="222" t="s">
        <v>167</v>
      </c>
      <c r="L573" s="44"/>
      <c r="M573" s="227" t="s">
        <v>1</v>
      </c>
      <c r="N573" s="228" t="s">
        <v>42</v>
      </c>
      <c r="O573" s="91"/>
      <c r="P573" s="229">
        <f>O573*H573</f>
        <v>0</v>
      </c>
      <c r="Q573" s="229">
        <v>2.2563399999999998</v>
      </c>
      <c r="R573" s="229">
        <f>Q573*H573</f>
        <v>42.441755399999991</v>
      </c>
      <c r="S573" s="229">
        <v>0</v>
      </c>
      <c r="T573" s="230">
        <f>S573*H573</f>
        <v>0</v>
      </c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R573" s="231" t="s">
        <v>154</v>
      </c>
      <c r="AT573" s="231" t="s">
        <v>137</v>
      </c>
      <c r="AU573" s="231" t="s">
        <v>86</v>
      </c>
      <c r="AY573" s="17" t="s">
        <v>136</v>
      </c>
      <c r="BE573" s="232">
        <f>IF(N573="základní",J573,0)</f>
        <v>0</v>
      </c>
      <c r="BF573" s="232">
        <f>IF(N573="snížená",J573,0)</f>
        <v>0</v>
      </c>
      <c r="BG573" s="232">
        <f>IF(N573="zákl. přenesená",J573,0)</f>
        <v>0</v>
      </c>
      <c r="BH573" s="232">
        <f>IF(N573="sníž. přenesená",J573,0)</f>
        <v>0</v>
      </c>
      <c r="BI573" s="232">
        <f>IF(N573="nulová",J573,0)</f>
        <v>0</v>
      </c>
      <c r="BJ573" s="17" t="s">
        <v>84</v>
      </c>
      <c r="BK573" s="232">
        <f>ROUND(I573*H573,2)</f>
        <v>0</v>
      </c>
      <c r="BL573" s="17" t="s">
        <v>154</v>
      </c>
      <c r="BM573" s="231" t="s">
        <v>953</v>
      </c>
    </row>
    <row r="574" s="2" customFormat="1">
      <c r="A574" s="38"/>
      <c r="B574" s="39"/>
      <c r="C574" s="40"/>
      <c r="D574" s="235" t="s">
        <v>231</v>
      </c>
      <c r="E574" s="40"/>
      <c r="F574" s="265" t="s">
        <v>429</v>
      </c>
      <c r="G574" s="40"/>
      <c r="H574" s="40"/>
      <c r="I574" s="266"/>
      <c r="J574" s="40"/>
      <c r="K574" s="40"/>
      <c r="L574" s="44"/>
      <c r="M574" s="267"/>
      <c r="N574" s="268"/>
      <c r="O574" s="91"/>
      <c r="P574" s="91"/>
      <c r="Q574" s="91"/>
      <c r="R574" s="91"/>
      <c r="S574" s="91"/>
      <c r="T574" s="92"/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  <c r="AT574" s="17" t="s">
        <v>231</v>
      </c>
      <c r="AU574" s="17" t="s">
        <v>86</v>
      </c>
    </row>
    <row r="575" s="12" customFormat="1">
      <c r="A575" s="12"/>
      <c r="B575" s="233"/>
      <c r="C575" s="234"/>
      <c r="D575" s="235" t="s">
        <v>143</v>
      </c>
      <c r="E575" s="236" t="s">
        <v>1</v>
      </c>
      <c r="F575" s="237" t="s">
        <v>954</v>
      </c>
      <c r="G575" s="234"/>
      <c r="H575" s="238">
        <v>4.3559999999999999</v>
      </c>
      <c r="I575" s="239"/>
      <c r="J575" s="234"/>
      <c r="K575" s="234"/>
      <c r="L575" s="240"/>
      <c r="M575" s="241"/>
      <c r="N575" s="242"/>
      <c r="O575" s="242"/>
      <c r="P575" s="242"/>
      <c r="Q575" s="242"/>
      <c r="R575" s="242"/>
      <c r="S575" s="242"/>
      <c r="T575" s="243"/>
      <c r="U575" s="12"/>
      <c r="V575" s="12"/>
      <c r="W575" s="12"/>
      <c r="X575" s="12"/>
      <c r="Y575" s="12"/>
      <c r="Z575" s="12"/>
      <c r="AA575" s="12"/>
      <c r="AB575" s="12"/>
      <c r="AC575" s="12"/>
      <c r="AD575" s="12"/>
      <c r="AE575" s="12"/>
      <c r="AT575" s="244" t="s">
        <v>143</v>
      </c>
      <c r="AU575" s="244" t="s">
        <v>86</v>
      </c>
      <c r="AV575" s="12" t="s">
        <v>86</v>
      </c>
      <c r="AW575" s="12" t="s">
        <v>33</v>
      </c>
      <c r="AX575" s="12" t="s">
        <v>77</v>
      </c>
      <c r="AY575" s="244" t="s">
        <v>136</v>
      </c>
    </row>
    <row r="576" s="12" customFormat="1">
      <c r="A576" s="12"/>
      <c r="B576" s="233"/>
      <c r="C576" s="234"/>
      <c r="D576" s="235" t="s">
        <v>143</v>
      </c>
      <c r="E576" s="236" t="s">
        <v>1</v>
      </c>
      <c r="F576" s="237" t="s">
        <v>955</v>
      </c>
      <c r="G576" s="234"/>
      <c r="H576" s="238">
        <v>14.183999999999999</v>
      </c>
      <c r="I576" s="239"/>
      <c r="J576" s="234"/>
      <c r="K576" s="234"/>
      <c r="L576" s="240"/>
      <c r="M576" s="241"/>
      <c r="N576" s="242"/>
      <c r="O576" s="242"/>
      <c r="P576" s="242"/>
      <c r="Q576" s="242"/>
      <c r="R576" s="242"/>
      <c r="S576" s="242"/>
      <c r="T576" s="243"/>
      <c r="U576" s="12"/>
      <c r="V576" s="12"/>
      <c r="W576" s="12"/>
      <c r="X576" s="12"/>
      <c r="Y576" s="12"/>
      <c r="Z576" s="12"/>
      <c r="AA576" s="12"/>
      <c r="AB576" s="12"/>
      <c r="AC576" s="12"/>
      <c r="AD576" s="12"/>
      <c r="AE576" s="12"/>
      <c r="AT576" s="244" t="s">
        <v>143</v>
      </c>
      <c r="AU576" s="244" t="s">
        <v>86</v>
      </c>
      <c r="AV576" s="12" t="s">
        <v>86</v>
      </c>
      <c r="AW576" s="12" t="s">
        <v>33</v>
      </c>
      <c r="AX576" s="12" t="s">
        <v>77</v>
      </c>
      <c r="AY576" s="244" t="s">
        <v>136</v>
      </c>
    </row>
    <row r="577" s="12" customFormat="1">
      <c r="A577" s="12"/>
      <c r="B577" s="233"/>
      <c r="C577" s="234"/>
      <c r="D577" s="235" t="s">
        <v>143</v>
      </c>
      <c r="E577" s="236" t="s">
        <v>1</v>
      </c>
      <c r="F577" s="237" t="s">
        <v>956</v>
      </c>
      <c r="G577" s="234"/>
      <c r="H577" s="238">
        <v>0.16200000000000001</v>
      </c>
      <c r="I577" s="239"/>
      <c r="J577" s="234"/>
      <c r="K577" s="234"/>
      <c r="L577" s="240"/>
      <c r="M577" s="241"/>
      <c r="N577" s="242"/>
      <c r="O577" s="242"/>
      <c r="P577" s="242"/>
      <c r="Q577" s="242"/>
      <c r="R577" s="242"/>
      <c r="S577" s="242"/>
      <c r="T577" s="243"/>
      <c r="U577" s="12"/>
      <c r="V577" s="12"/>
      <c r="W577" s="12"/>
      <c r="X577" s="12"/>
      <c r="Y577" s="12"/>
      <c r="Z577" s="12"/>
      <c r="AA577" s="12"/>
      <c r="AB577" s="12"/>
      <c r="AC577" s="12"/>
      <c r="AD577" s="12"/>
      <c r="AE577" s="12"/>
      <c r="AT577" s="244" t="s">
        <v>143</v>
      </c>
      <c r="AU577" s="244" t="s">
        <v>86</v>
      </c>
      <c r="AV577" s="12" t="s">
        <v>86</v>
      </c>
      <c r="AW577" s="12" t="s">
        <v>33</v>
      </c>
      <c r="AX577" s="12" t="s">
        <v>77</v>
      </c>
      <c r="AY577" s="244" t="s">
        <v>136</v>
      </c>
    </row>
    <row r="578" s="12" customFormat="1">
      <c r="A578" s="12"/>
      <c r="B578" s="233"/>
      <c r="C578" s="234"/>
      <c r="D578" s="235" t="s">
        <v>143</v>
      </c>
      <c r="E578" s="236" t="s">
        <v>1</v>
      </c>
      <c r="F578" s="237" t="s">
        <v>957</v>
      </c>
      <c r="G578" s="234"/>
      <c r="H578" s="238">
        <v>0.108</v>
      </c>
      <c r="I578" s="239"/>
      <c r="J578" s="234"/>
      <c r="K578" s="234"/>
      <c r="L578" s="240"/>
      <c r="M578" s="241"/>
      <c r="N578" s="242"/>
      <c r="O578" s="242"/>
      <c r="P578" s="242"/>
      <c r="Q578" s="242"/>
      <c r="R578" s="242"/>
      <c r="S578" s="242"/>
      <c r="T578" s="243"/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T578" s="244" t="s">
        <v>143</v>
      </c>
      <c r="AU578" s="244" t="s">
        <v>86</v>
      </c>
      <c r="AV578" s="12" t="s">
        <v>86</v>
      </c>
      <c r="AW578" s="12" t="s">
        <v>33</v>
      </c>
      <c r="AX578" s="12" t="s">
        <v>77</v>
      </c>
      <c r="AY578" s="244" t="s">
        <v>136</v>
      </c>
    </row>
    <row r="579" s="15" customFormat="1">
      <c r="A579" s="15"/>
      <c r="B579" s="269"/>
      <c r="C579" s="270"/>
      <c r="D579" s="235" t="s">
        <v>143</v>
      </c>
      <c r="E579" s="271" t="s">
        <v>1</v>
      </c>
      <c r="F579" s="272" t="s">
        <v>240</v>
      </c>
      <c r="G579" s="270"/>
      <c r="H579" s="273">
        <v>18.809999999999999</v>
      </c>
      <c r="I579" s="274"/>
      <c r="J579" s="270"/>
      <c r="K579" s="270"/>
      <c r="L579" s="275"/>
      <c r="M579" s="276"/>
      <c r="N579" s="277"/>
      <c r="O579" s="277"/>
      <c r="P579" s="277"/>
      <c r="Q579" s="277"/>
      <c r="R579" s="277"/>
      <c r="S579" s="277"/>
      <c r="T579" s="278"/>
      <c r="U579" s="15"/>
      <c r="V579" s="15"/>
      <c r="W579" s="15"/>
      <c r="X579" s="15"/>
      <c r="Y579" s="15"/>
      <c r="Z579" s="15"/>
      <c r="AA579" s="15"/>
      <c r="AB579" s="15"/>
      <c r="AC579" s="15"/>
      <c r="AD579" s="15"/>
      <c r="AE579" s="15"/>
      <c r="AT579" s="279" t="s">
        <v>143</v>
      </c>
      <c r="AU579" s="279" t="s">
        <v>86</v>
      </c>
      <c r="AV579" s="15" t="s">
        <v>154</v>
      </c>
      <c r="AW579" s="15" t="s">
        <v>33</v>
      </c>
      <c r="AX579" s="15" t="s">
        <v>84</v>
      </c>
      <c r="AY579" s="279" t="s">
        <v>136</v>
      </c>
    </row>
    <row r="580" s="2" customFormat="1" ht="16.5" customHeight="1">
      <c r="A580" s="38"/>
      <c r="B580" s="39"/>
      <c r="C580" s="220" t="s">
        <v>958</v>
      </c>
      <c r="D580" s="220" t="s">
        <v>137</v>
      </c>
      <c r="E580" s="221" t="s">
        <v>959</v>
      </c>
      <c r="F580" s="222" t="s">
        <v>960</v>
      </c>
      <c r="G580" s="223" t="s">
        <v>278</v>
      </c>
      <c r="H580" s="224">
        <v>23</v>
      </c>
      <c r="I580" s="225"/>
      <c r="J580" s="226">
        <f>ROUND(I580*H580,2)</f>
        <v>0</v>
      </c>
      <c r="K580" s="222" t="s">
        <v>167</v>
      </c>
      <c r="L580" s="44"/>
      <c r="M580" s="227" t="s">
        <v>1</v>
      </c>
      <c r="N580" s="228" t="s">
        <v>42</v>
      </c>
      <c r="O580" s="91"/>
      <c r="P580" s="229">
        <f>O580*H580</f>
        <v>0</v>
      </c>
      <c r="Q580" s="229">
        <v>2.31189</v>
      </c>
      <c r="R580" s="229">
        <f>Q580*H580</f>
        <v>53.173470000000002</v>
      </c>
      <c r="S580" s="229">
        <v>0</v>
      </c>
      <c r="T580" s="230">
        <f>S580*H580</f>
        <v>0</v>
      </c>
      <c r="U580" s="38"/>
      <c r="V580" s="38"/>
      <c r="W580" s="38"/>
      <c r="X580" s="38"/>
      <c r="Y580" s="38"/>
      <c r="Z580" s="38"/>
      <c r="AA580" s="38"/>
      <c r="AB580" s="38"/>
      <c r="AC580" s="38"/>
      <c r="AD580" s="38"/>
      <c r="AE580" s="38"/>
      <c r="AR580" s="231" t="s">
        <v>154</v>
      </c>
      <c r="AT580" s="231" t="s">
        <v>137</v>
      </c>
      <c r="AU580" s="231" t="s">
        <v>86</v>
      </c>
      <c r="AY580" s="17" t="s">
        <v>136</v>
      </c>
      <c r="BE580" s="232">
        <f>IF(N580="základní",J580,0)</f>
        <v>0</v>
      </c>
      <c r="BF580" s="232">
        <f>IF(N580="snížená",J580,0)</f>
        <v>0</v>
      </c>
      <c r="BG580" s="232">
        <f>IF(N580="zákl. přenesená",J580,0)</f>
        <v>0</v>
      </c>
      <c r="BH580" s="232">
        <f>IF(N580="sníž. přenesená",J580,0)</f>
        <v>0</v>
      </c>
      <c r="BI580" s="232">
        <f>IF(N580="nulová",J580,0)</f>
        <v>0</v>
      </c>
      <c r="BJ580" s="17" t="s">
        <v>84</v>
      </c>
      <c r="BK580" s="232">
        <f>ROUND(I580*H580,2)</f>
        <v>0</v>
      </c>
      <c r="BL580" s="17" t="s">
        <v>154</v>
      </c>
      <c r="BM580" s="231" t="s">
        <v>961</v>
      </c>
    </row>
    <row r="581" s="2" customFormat="1">
      <c r="A581" s="38"/>
      <c r="B581" s="39"/>
      <c r="C581" s="40"/>
      <c r="D581" s="235" t="s">
        <v>231</v>
      </c>
      <c r="E581" s="40"/>
      <c r="F581" s="265" t="s">
        <v>429</v>
      </c>
      <c r="G581" s="40"/>
      <c r="H581" s="40"/>
      <c r="I581" s="266"/>
      <c r="J581" s="40"/>
      <c r="K581" s="40"/>
      <c r="L581" s="44"/>
      <c r="M581" s="267"/>
      <c r="N581" s="268"/>
      <c r="O581" s="91"/>
      <c r="P581" s="91"/>
      <c r="Q581" s="91"/>
      <c r="R581" s="91"/>
      <c r="S581" s="91"/>
      <c r="T581" s="92"/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T581" s="17" t="s">
        <v>231</v>
      </c>
      <c r="AU581" s="17" t="s">
        <v>86</v>
      </c>
    </row>
    <row r="582" s="12" customFormat="1">
      <c r="A582" s="12"/>
      <c r="B582" s="233"/>
      <c r="C582" s="234"/>
      <c r="D582" s="235" t="s">
        <v>143</v>
      </c>
      <c r="E582" s="236" t="s">
        <v>1</v>
      </c>
      <c r="F582" s="237" t="s">
        <v>962</v>
      </c>
      <c r="G582" s="234"/>
      <c r="H582" s="238">
        <v>23</v>
      </c>
      <c r="I582" s="239"/>
      <c r="J582" s="234"/>
      <c r="K582" s="234"/>
      <c r="L582" s="240"/>
      <c r="M582" s="241"/>
      <c r="N582" s="242"/>
      <c r="O582" s="242"/>
      <c r="P582" s="242"/>
      <c r="Q582" s="242"/>
      <c r="R582" s="242"/>
      <c r="S582" s="242"/>
      <c r="T582" s="243"/>
      <c r="U582" s="12"/>
      <c r="V582" s="12"/>
      <c r="W582" s="12"/>
      <c r="X582" s="12"/>
      <c r="Y582" s="12"/>
      <c r="Z582" s="12"/>
      <c r="AA582" s="12"/>
      <c r="AB582" s="12"/>
      <c r="AC582" s="12"/>
      <c r="AD582" s="12"/>
      <c r="AE582" s="12"/>
      <c r="AT582" s="244" t="s">
        <v>143</v>
      </c>
      <c r="AU582" s="244" t="s">
        <v>86</v>
      </c>
      <c r="AV582" s="12" t="s">
        <v>86</v>
      </c>
      <c r="AW582" s="12" t="s">
        <v>33</v>
      </c>
      <c r="AX582" s="12" t="s">
        <v>84</v>
      </c>
      <c r="AY582" s="244" t="s">
        <v>136</v>
      </c>
    </row>
    <row r="583" s="2" customFormat="1" ht="33" customHeight="1">
      <c r="A583" s="38"/>
      <c r="B583" s="39"/>
      <c r="C583" s="220" t="s">
        <v>963</v>
      </c>
      <c r="D583" s="220" t="s">
        <v>137</v>
      </c>
      <c r="E583" s="221" t="s">
        <v>964</v>
      </c>
      <c r="F583" s="222" t="s">
        <v>965</v>
      </c>
      <c r="G583" s="223" t="s">
        <v>236</v>
      </c>
      <c r="H583" s="224">
        <v>4.5</v>
      </c>
      <c r="I583" s="225"/>
      <c r="J583" s="226">
        <f>ROUND(I583*H583,2)</f>
        <v>0</v>
      </c>
      <c r="K583" s="222" t="s">
        <v>167</v>
      </c>
      <c r="L583" s="44"/>
      <c r="M583" s="227" t="s">
        <v>1</v>
      </c>
      <c r="N583" s="228" t="s">
        <v>42</v>
      </c>
      <c r="O583" s="91"/>
      <c r="P583" s="229">
        <f>O583*H583</f>
        <v>0</v>
      </c>
      <c r="Q583" s="229">
        <v>0</v>
      </c>
      <c r="R583" s="229">
        <f>Q583*H583</f>
        <v>0</v>
      </c>
      <c r="S583" s="229">
        <v>0</v>
      </c>
      <c r="T583" s="230">
        <f>S583*H583</f>
        <v>0</v>
      </c>
      <c r="U583" s="38"/>
      <c r="V583" s="38"/>
      <c r="W583" s="38"/>
      <c r="X583" s="38"/>
      <c r="Y583" s="38"/>
      <c r="Z583" s="38"/>
      <c r="AA583" s="38"/>
      <c r="AB583" s="38"/>
      <c r="AC583" s="38"/>
      <c r="AD583" s="38"/>
      <c r="AE583" s="38"/>
      <c r="AR583" s="231" t="s">
        <v>154</v>
      </c>
      <c r="AT583" s="231" t="s">
        <v>137</v>
      </c>
      <c r="AU583" s="231" t="s">
        <v>86</v>
      </c>
      <c r="AY583" s="17" t="s">
        <v>136</v>
      </c>
      <c r="BE583" s="232">
        <f>IF(N583="základní",J583,0)</f>
        <v>0</v>
      </c>
      <c r="BF583" s="232">
        <f>IF(N583="snížená",J583,0)</f>
        <v>0</v>
      </c>
      <c r="BG583" s="232">
        <f>IF(N583="zákl. přenesená",J583,0)</f>
        <v>0</v>
      </c>
      <c r="BH583" s="232">
        <f>IF(N583="sníž. přenesená",J583,0)</f>
        <v>0</v>
      </c>
      <c r="BI583" s="232">
        <f>IF(N583="nulová",J583,0)</f>
        <v>0</v>
      </c>
      <c r="BJ583" s="17" t="s">
        <v>84</v>
      </c>
      <c r="BK583" s="232">
        <f>ROUND(I583*H583,2)</f>
        <v>0</v>
      </c>
      <c r="BL583" s="17" t="s">
        <v>154</v>
      </c>
      <c r="BM583" s="231" t="s">
        <v>966</v>
      </c>
    </row>
    <row r="584" s="2" customFormat="1">
      <c r="A584" s="38"/>
      <c r="B584" s="39"/>
      <c r="C584" s="40"/>
      <c r="D584" s="235" t="s">
        <v>231</v>
      </c>
      <c r="E584" s="40"/>
      <c r="F584" s="265" t="s">
        <v>462</v>
      </c>
      <c r="G584" s="40"/>
      <c r="H584" s="40"/>
      <c r="I584" s="266"/>
      <c r="J584" s="40"/>
      <c r="K584" s="40"/>
      <c r="L584" s="44"/>
      <c r="M584" s="267"/>
      <c r="N584" s="268"/>
      <c r="O584" s="91"/>
      <c r="P584" s="91"/>
      <c r="Q584" s="91"/>
      <c r="R584" s="91"/>
      <c r="S584" s="91"/>
      <c r="T584" s="92"/>
      <c r="U584" s="38"/>
      <c r="V584" s="38"/>
      <c r="W584" s="38"/>
      <c r="X584" s="38"/>
      <c r="Y584" s="38"/>
      <c r="Z584" s="38"/>
      <c r="AA584" s="38"/>
      <c r="AB584" s="38"/>
      <c r="AC584" s="38"/>
      <c r="AD584" s="38"/>
      <c r="AE584" s="38"/>
      <c r="AT584" s="17" t="s">
        <v>231</v>
      </c>
      <c r="AU584" s="17" t="s">
        <v>86</v>
      </c>
    </row>
    <row r="585" s="12" customFormat="1">
      <c r="A585" s="12"/>
      <c r="B585" s="233"/>
      <c r="C585" s="234"/>
      <c r="D585" s="235" t="s">
        <v>143</v>
      </c>
      <c r="E585" s="236" t="s">
        <v>1</v>
      </c>
      <c r="F585" s="237" t="s">
        <v>967</v>
      </c>
      <c r="G585" s="234"/>
      <c r="H585" s="238">
        <v>4.5</v>
      </c>
      <c r="I585" s="239"/>
      <c r="J585" s="234"/>
      <c r="K585" s="234"/>
      <c r="L585" s="240"/>
      <c r="M585" s="241"/>
      <c r="N585" s="242"/>
      <c r="O585" s="242"/>
      <c r="P585" s="242"/>
      <c r="Q585" s="242"/>
      <c r="R585" s="242"/>
      <c r="S585" s="242"/>
      <c r="T585" s="243"/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T585" s="244" t="s">
        <v>143</v>
      </c>
      <c r="AU585" s="244" t="s">
        <v>86</v>
      </c>
      <c r="AV585" s="12" t="s">
        <v>86</v>
      </c>
      <c r="AW585" s="12" t="s">
        <v>33</v>
      </c>
      <c r="AX585" s="12" t="s">
        <v>84</v>
      </c>
      <c r="AY585" s="244" t="s">
        <v>136</v>
      </c>
    </row>
    <row r="586" s="2" customFormat="1" ht="16.5" customHeight="1">
      <c r="A586" s="38"/>
      <c r="B586" s="39"/>
      <c r="C586" s="280" t="s">
        <v>968</v>
      </c>
      <c r="D586" s="280" t="s">
        <v>354</v>
      </c>
      <c r="E586" s="281" t="s">
        <v>969</v>
      </c>
      <c r="F586" s="282" t="s">
        <v>970</v>
      </c>
      <c r="G586" s="283" t="s">
        <v>236</v>
      </c>
      <c r="H586" s="284">
        <v>4.5679999999999996</v>
      </c>
      <c r="I586" s="285"/>
      <c r="J586" s="286">
        <f>ROUND(I586*H586,2)</f>
        <v>0</v>
      </c>
      <c r="K586" s="282" t="s">
        <v>1</v>
      </c>
      <c r="L586" s="287"/>
      <c r="M586" s="288" t="s">
        <v>1</v>
      </c>
      <c r="N586" s="289" t="s">
        <v>42</v>
      </c>
      <c r="O586" s="91"/>
      <c r="P586" s="229">
        <f>O586*H586</f>
        <v>0</v>
      </c>
      <c r="Q586" s="229">
        <v>0.0086999999999999994</v>
      </c>
      <c r="R586" s="229">
        <f>Q586*H586</f>
        <v>0.039741599999999995</v>
      </c>
      <c r="S586" s="229">
        <v>0</v>
      </c>
      <c r="T586" s="230">
        <f>S586*H586</f>
        <v>0</v>
      </c>
      <c r="U586" s="38"/>
      <c r="V586" s="38"/>
      <c r="W586" s="38"/>
      <c r="X586" s="38"/>
      <c r="Y586" s="38"/>
      <c r="Z586" s="38"/>
      <c r="AA586" s="38"/>
      <c r="AB586" s="38"/>
      <c r="AC586" s="38"/>
      <c r="AD586" s="38"/>
      <c r="AE586" s="38"/>
      <c r="AR586" s="231" t="s">
        <v>175</v>
      </c>
      <c r="AT586" s="231" t="s">
        <v>354</v>
      </c>
      <c r="AU586" s="231" t="s">
        <v>86</v>
      </c>
      <c r="AY586" s="17" t="s">
        <v>136</v>
      </c>
      <c r="BE586" s="232">
        <f>IF(N586="základní",J586,0)</f>
        <v>0</v>
      </c>
      <c r="BF586" s="232">
        <f>IF(N586="snížená",J586,0)</f>
        <v>0</v>
      </c>
      <c r="BG586" s="232">
        <f>IF(N586="zákl. přenesená",J586,0)</f>
        <v>0</v>
      </c>
      <c r="BH586" s="232">
        <f>IF(N586="sníž. přenesená",J586,0)</f>
        <v>0</v>
      </c>
      <c r="BI586" s="232">
        <f>IF(N586="nulová",J586,0)</f>
        <v>0</v>
      </c>
      <c r="BJ586" s="17" t="s">
        <v>84</v>
      </c>
      <c r="BK586" s="232">
        <f>ROUND(I586*H586,2)</f>
        <v>0</v>
      </c>
      <c r="BL586" s="17" t="s">
        <v>154</v>
      </c>
      <c r="BM586" s="231" t="s">
        <v>971</v>
      </c>
    </row>
    <row r="587" s="12" customFormat="1">
      <c r="A587" s="12"/>
      <c r="B587" s="233"/>
      <c r="C587" s="234"/>
      <c r="D587" s="235" t="s">
        <v>143</v>
      </c>
      <c r="E587" s="234"/>
      <c r="F587" s="237" t="s">
        <v>972</v>
      </c>
      <c r="G587" s="234"/>
      <c r="H587" s="238">
        <v>4.5679999999999996</v>
      </c>
      <c r="I587" s="239"/>
      <c r="J587" s="234"/>
      <c r="K587" s="234"/>
      <c r="L587" s="240"/>
      <c r="M587" s="241"/>
      <c r="N587" s="242"/>
      <c r="O587" s="242"/>
      <c r="P587" s="242"/>
      <c r="Q587" s="242"/>
      <c r="R587" s="242"/>
      <c r="S587" s="242"/>
      <c r="T587" s="243"/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T587" s="244" t="s">
        <v>143</v>
      </c>
      <c r="AU587" s="244" t="s">
        <v>86</v>
      </c>
      <c r="AV587" s="12" t="s">
        <v>86</v>
      </c>
      <c r="AW587" s="12" t="s">
        <v>4</v>
      </c>
      <c r="AX587" s="12" t="s">
        <v>84</v>
      </c>
      <c r="AY587" s="244" t="s">
        <v>136</v>
      </c>
    </row>
    <row r="588" s="2" customFormat="1" ht="24.15" customHeight="1">
      <c r="A588" s="38"/>
      <c r="B588" s="39"/>
      <c r="C588" s="220" t="s">
        <v>973</v>
      </c>
      <c r="D588" s="220" t="s">
        <v>137</v>
      </c>
      <c r="E588" s="221" t="s">
        <v>974</v>
      </c>
      <c r="F588" s="222" t="s">
        <v>975</v>
      </c>
      <c r="G588" s="223" t="s">
        <v>229</v>
      </c>
      <c r="H588" s="224">
        <v>1950</v>
      </c>
      <c r="I588" s="225"/>
      <c r="J588" s="226">
        <f>ROUND(I588*H588,2)</f>
        <v>0</v>
      </c>
      <c r="K588" s="222" t="s">
        <v>167</v>
      </c>
      <c r="L588" s="44"/>
      <c r="M588" s="227" t="s">
        <v>1</v>
      </c>
      <c r="N588" s="228" t="s">
        <v>42</v>
      </c>
      <c r="O588" s="91"/>
      <c r="P588" s="229">
        <f>O588*H588</f>
        <v>0</v>
      </c>
      <c r="Q588" s="229">
        <v>0.0019499999999999999</v>
      </c>
      <c r="R588" s="229">
        <f>Q588*H588</f>
        <v>3.8024999999999998</v>
      </c>
      <c r="S588" s="229">
        <v>0</v>
      </c>
      <c r="T588" s="230">
        <f>S588*H588</f>
        <v>0</v>
      </c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R588" s="231" t="s">
        <v>154</v>
      </c>
      <c r="AT588" s="231" t="s">
        <v>137</v>
      </c>
      <c r="AU588" s="231" t="s">
        <v>86</v>
      </c>
      <c r="AY588" s="17" t="s">
        <v>136</v>
      </c>
      <c r="BE588" s="232">
        <f>IF(N588="základní",J588,0)</f>
        <v>0</v>
      </c>
      <c r="BF588" s="232">
        <f>IF(N588="snížená",J588,0)</f>
        <v>0</v>
      </c>
      <c r="BG588" s="232">
        <f>IF(N588="zákl. přenesená",J588,0)</f>
        <v>0</v>
      </c>
      <c r="BH588" s="232">
        <f>IF(N588="sníž. přenesená",J588,0)</f>
        <v>0</v>
      </c>
      <c r="BI588" s="232">
        <f>IF(N588="nulová",J588,0)</f>
        <v>0</v>
      </c>
      <c r="BJ588" s="17" t="s">
        <v>84</v>
      </c>
      <c r="BK588" s="232">
        <f>ROUND(I588*H588,2)</f>
        <v>0</v>
      </c>
      <c r="BL588" s="17" t="s">
        <v>154</v>
      </c>
      <c r="BM588" s="231" t="s">
        <v>976</v>
      </c>
    </row>
    <row r="589" s="2" customFormat="1">
      <c r="A589" s="38"/>
      <c r="B589" s="39"/>
      <c r="C589" s="40"/>
      <c r="D589" s="235" t="s">
        <v>231</v>
      </c>
      <c r="E589" s="40"/>
      <c r="F589" s="265" t="s">
        <v>437</v>
      </c>
      <c r="G589" s="40"/>
      <c r="H589" s="40"/>
      <c r="I589" s="266"/>
      <c r="J589" s="40"/>
      <c r="K589" s="40"/>
      <c r="L589" s="44"/>
      <c r="M589" s="267"/>
      <c r="N589" s="268"/>
      <c r="O589" s="91"/>
      <c r="P589" s="91"/>
      <c r="Q589" s="91"/>
      <c r="R589" s="91"/>
      <c r="S589" s="91"/>
      <c r="T589" s="92"/>
      <c r="U589" s="38"/>
      <c r="V589" s="38"/>
      <c r="W589" s="38"/>
      <c r="X589" s="38"/>
      <c r="Y589" s="38"/>
      <c r="Z589" s="38"/>
      <c r="AA589" s="38"/>
      <c r="AB589" s="38"/>
      <c r="AC589" s="38"/>
      <c r="AD589" s="38"/>
      <c r="AE589" s="38"/>
      <c r="AT589" s="17" t="s">
        <v>231</v>
      </c>
      <c r="AU589" s="17" t="s">
        <v>86</v>
      </c>
    </row>
    <row r="590" s="12" customFormat="1">
      <c r="A590" s="12"/>
      <c r="B590" s="233"/>
      <c r="C590" s="234"/>
      <c r="D590" s="235" t="s">
        <v>143</v>
      </c>
      <c r="E590" s="236" t="s">
        <v>1</v>
      </c>
      <c r="F590" s="237" t="s">
        <v>977</v>
      </c>
      <c r="G590" s="234"/>
      <c r="H590" s="238">
        <v>1950</v>
      </c>
      <c r="I590" s="239"/>
      <c r="J590" s="234"/>
      <c r="K590" s="234"/>
      <c r="L590" s="240"/>
      <c r="M590" s="241"/>
      <c r="N590" s="242"/>
      <c r="O590" s="242"/>
      <c r="P590" s="242"/>
      <c r="Q590" s="242"/>
      <c r="R590" s="242"/>
      <c r="S590" s="242"/>
      <c r="T590" s="243"/>
      <c r="U590" s="12"/>
      <c r="V590" s="12"/>
      <c r="W590" s="12"/>
      <c r="X590" s="12"/>
      <c r="Y590" s="12"/>
      <c r="Z590" s="12"/>
      <c r="AA590" s="12"/>
      <c r="AB590" s="12"/>
      <c r="AC590" s="12"/>
      <c r="AD590" s="12"/>
      <c r="AE590" s="12"/>
      <c r="AT590" s="244" t="s">
        <v>143</v>
      </c>
      <c r="AU590" s="244" t="s">
        <v>86</v>
      </c>
      <c r="AV590" s="12" t="s">
        <v>86</v>
      </c>
      <c r="AW590" s="12" t="s">
        <v>33</v>
      </c>
      <c r="AX590" s="12" t="s">
        <v>84</v>
      </c>
      <c r="AY590" s="244" t="s">
        <v>136</v>
      </c>
    </row>
    <row r="591" s="2" customFormat="1" ht="24.15" customHeight="1">
      <c r="A591" s="38"/>
      <c r="B591" s="39"/>
      <c r="C591" s="220" t="s">
        <v>978</v>
      </c>
      <c r="D591" s="220" t="s">
        <v>137</v>
      </c>
      <c r="E591" s="221" t="s">
        <v>979</v>
      </c>
      <c r="F591" s="222" t="s">
        <v>980</v>
      </c>
      <c r="G591" s="223" t="s">
        <v>236</v>
      </c>
      <c r="H591" s="224">
        <v>3000</v>
      </c>
      <c r="I591" s="225"/>
      <c r="J591" s="226">
        <f>ROUND(I591*H591,2)</f>
        <v>0</v>
      </c>
      <c r="K591" s="222" t="s">
        <v>1</v>
      </c>
      <c r="L591" s="44"/>
      <c r="M591" s="227" t="s">
        <v>1</v>
      </c>
      <c r="N591" s="228" t="s">
        <v>42</v>
      </c>
      <c r="O591" s="91"/>
      <c r="P591" s="229">
        <f>O591*H591</f>
        <v>0</v>
      </c>
      <c r="Q591" s="229">
        <v>0.00060999999999999997</v>
      </c>
      <c r="R591" s="229">
        <f>Q591*H591</f>
        <v>1.8299999999999999</v>
      </c>
      <c r="S591" s="229">
        <v>0</v>
      </c>
      <c r="T591" s="230">
        <f>S591*H591</f>
        <v>0</v>
      </c>
      <c r="U591" s="38"/>
      <c r="V591" s="38"/>
      <c r="W591" s="38"/>
      <c r="X591" s="38"/>
      <c r="Y591" s="38"/>
      <c r="Z591" s="38"/>
      <c r="AA591" s="38"/>
      <c r="AB591" s="38"/>
      <c r="AC591" s="38"/>
      <c r="AD591" s="38"/>
      <c r="AE591" s="38"/>
      <c r="AR591" s="231" t="s">
        <v>154</v>
      </c>
      <c r="AT591" s="231" t="s">
        <v>137</v>
      </c>
      <c r="AU591" s="231" t="s">
        <v>86</v>
      </c>
      <c r="AY591" s="17" t="s">
        <v>136</v>
      </c>
      <c r="BE591" s="232">
        <f>IF(N591="základní",J591,0)</f>
        <v>0</v>
      </c>
      <c r="BF591" s="232">
        <f>IF(N591="snížená",J591,0)</f>
        <v>0</v>
      </c>
      <c r="BG591" s="232">
        <f>IF(N591="zákl. přenesená",J591,0)</f>
        <v>0</v>
      </c>
      <c r="BH591" s="232">
        <f>IF(N591="sníž. přenesená",J591,0)</f>
        <v>0</v>
      </c>
      <c r="BI591" s="232">
        <f>IF(N591="nulová",J591,0)</f>
        <v>0</v>
      </c>
      <c r="BJ591" s="17" t="s">
        <v>84</v>
      </c>
      <c r="BK591" s="232">
        <f>ROUND(I591*H591,2)</f>
        <v>0</v>
      </c>
      <c r="BL591" s="17" t="s">
        <v>154</v>
      </c>
      <c r="BM591" s="231" t="s">
        <v>981</v>
      </c>
    </row>
    <row r="592" s="2" customFormat="1">
      <c r="A592" s="38"/>
      <c r="B592" s="39"/>
      <c r="C592" s="40"/>
      <c r="D592" s="235" t="s">
        <v>231</v>
      </c>
      <c r="E592" s="40"/>
      <c r="F592" s="265" t="s">
        <v>982</v>
      </c>
      <c r="G592" s="40"/>
      <c r="H592" s="40"/>
      <c r="I592" s="266"/>
      <c r="J592" s="40"/>
      <c r="K592" s="40"/>
      <c r="L592" s="44"/>
      <c r="M592" s="267"/>
      <c r="N592" s="268"/>
      <c r="O592" s="91"/>
      <c r="P592" s="91"/>
      <c r="Q592" s="91"/>
      <c r="R592" s="91"/>
      <c r="S592" s="91"/>
      <c r="T592" s="92"/>
      <c r="U592" s="38"/>
      <c r="V592" s="38"/>
      <c r="W592" s="38"/>
      <c r="X592" s="38"/>
      <c r="Y592" s="38"/>
      <c r="Z592" s="38"/>
      <c r="AA592" s="38"/>
      <c r="AB592" s="38"/>
      <c r="AC592" s="38"/>
      <c r="AD592" s="38"/>
      <c r="AE592" s="38"/>
      <c r="AT592" s="17" t="s">
        <v>231</v>
      </c>
      <c r="AU592" s="17" t="s">
        <v>86</v>
      </c>
    </row>
    <row r="593" s="12" customFormat="1">
      <c r="A593" s="12"/>
      <c r="B593" s="233"/>
      <c r="C593" s="234"/>
      <c r="D593" s="235" t="s">
        <v>143</v>
      </c>
      <c r="E593" s="236" t="s">
        <v>1</v>
      </c>
      <c r="F593" s="237" t="s">
        <v>983</v>
      </c>
      <c r="G593" s="234"/>
      <c r="H593" s="238">
        <v>3000</v>
      </c>
      <c r="I593" s="239"/>
      <c r="J593" s="234"/>
      <c r="K593" s="234"/>
      <c r="L593" s="240"/>
      <c r="M593" s="241"/>
      <c r="N593" s="242"/>
      <c r="O593" s="242"/>
      <c r="P593" s="242"/>
      <c r="Q593" s="242"/>
      <c r="R593" s="242"/>
      <c r="S593" s="242"/>
      <c r="T593" s="243"/>
      <c r="U593" s="12"/>
      <c r="V593" s="12"/>
      <c r="W593" s="12"/>
      <c r="X593" s="12"/>
      <c r="Y593" s="12"/>
      <c r="Z593" s="12"/>
      <c r="AA593" s="12"/>
      <c r="AB593" s="12"/>
      <c r="AC593" s="12"/>
      <c r="AD593" s="12"/>
      <c r="AE593" s="12"/>
      <c r="AT593" s="244" t="s">
        <v>143</v>
      </c>
      <c r="AU593" s="244" t="s">
        <v>86</v>
      </c>
      <c r="AV593" s="12" t="s">
        <v>86</v>
      </c>
      <c r="AW593" s="12" t="s">
        <v>33</v>
      </c>
      <c r="AX593" s="12" t="s">
        <v>84</v>
      </c>
      <c r="AY593" s="244" t="s">
        <v>136</v>
      </c>
    </row>
    <row r="594" s="2" customFormat="1" ht="24.15" customHeight="1">
      <c r="A594" s="38"/>
      <c r="B594" s="39"/>
      <c r="C594" s="220" t="s">
        <v>984</v>
      </c>
      <c r="D594" s="220" t="s">
        <v>137</v>
      </c>
      <c r="E594" s="221" t="s">
        <v>985</v>
      </c>
      <c r="F594" s="222" t="s">
        <v>986</v>
      </c>
      <c r="G594" s="223" t="s">
        <v>236</v>
      </c>
      <c r="H594" s="224">
        <v>235</v>
      </c>
      <c r="I594" s="225"/>
      <c r="J594" s="226">
        <f>ROUND(I594*H594,2)</f>
        <v>0</v>
      </c>
      <c r="K594" s="222" t="s">
        <v>167</v>
      </c>
      <c r="L594" s="44"/>
      <c r="M594" s="227" t="s">
        <v>1</v>
      </c>
      <c r="N594" s="228" t="s">
        <v>42</v>
      </c>
      <c r="O594" s="91"/>
      <c r="P594" s="229">
        <f>O594*H594</f>
        <v>0</v>
      </c>
      <c r="Q594" s="229">
        <v>0</v>
      </c>
      <c r="R594" s="229">
        <f>Q594*H594</f>
        <v>0</v>
      </c>
      <c r="S594" s="229">
        <v>0</v>
      </c>
      <c r="T594" s="230">
        <f>S594*H594</f>
        <v>0</v>
      </c>
      <c r="U594" s="38"/>
      <c r="V594" s="38"/>
      <c r="W594" s="38"/>
      <c r="X594" s="38"/>
      <c r="Y594" s="38"/>
      <c r="Z594" s="38"/>
      <c r="AA594" s="38"/>
      <c r="AB594" s="38"/>
      <c r="AC594" s="38"/>
      <c r="AD594" s="38"/>
      <c r="AE594" s="38"/>
      <c r="AR594" s="231" t="s">
        <v>154</v>
      </c>
      <c r="AT594" s="231" t="s">
        <v>137</v>
      </c>
      <c r="AU594" s="231" t="s">
        <v>86</v>
      </c>
      <c r="AY594" s="17" t="s">
        <v>136</v>
      </c>
      <c r="BE594" s="232">
        <f>IF(N594="základní",J594,0)</f>
        <v>0</v>
      </c>
      <c r="BF594" s="232">
        <f>IF(N594="snížená",J594,0)</f>
        <v>0</v>
      </c>
      <c r="BG594" s="232">
        <f>IF(N594="zákl. přenesená",J594,0)</f>
        <v>0</v>
      </c>
      <c r="BH594" s="232">
        <f>IF(N594="sníž. přenesená",J594,0)</f>
        <v>0</v>
      </c>
      <c r="BI594" s="232">
        <f>IF(N594="nulová",J594,0)</f>
        <v>0</v>
      </c>
      <c r="BJ594" s="17" t="s">
        <v>84</v>
      </c>
      <c r="BK594" s="232">
        <f>ROUND(I594*H594,2)</f>
        <v>0</v>
      </c>
      <c r="BL594" s="17" t="s">
        <v>154</v>
      </c>
      <c r="BM594" s="231" t="s">
        <v>987</v>
      </c>
    </row>
    <row r="595" s="2" customFormat="1">
      <c r="A595" s="38"/>
      <c r="B595" s="39"/>
      <c r="C595" s="40"/>
      <c r="D595" s="235" t="s">
        <v>231</v>
      </c>
      <c r="E595" s="40"/>
      <c r="F595" s="265" t="s">
        <v>232</v>
      </c>
      <c r="G595" s="40"/>
      <c r="H595" s="40"/>
      <c r="I595" s="266"/>
      <c r="J595" s="40"/>
      <c r="K595" s="40"/>
      <c r="L595" s="44"/>
      <c r="M595" s="267"/>
      <c r="N595" s="268"/>
      <c r="O595" s="91"/>
      <c r="P595" s="91"/>
      <c r="Q595" s="91"/>
      <c r="R595" s="91"/>
      <c r="S595" s="91"/>
      <c r="T595" s="92"/>
      <c r="U595" s="38"/>
      <c r="V595" s="38"/>
      <c r="W595" s="38"/>
      <c r="X595" s="38"/>
      <c r="Y595" s="38"/>
      <c r="Z595" s="38"/>
      <c r="AA595" s="38"/>
      <c r="AB595" s="38"/>
      <c r="AC595" s="38"/>
      <c r="AD595" s="38"/>
      <c r="AE595" s="38"/>
      <c r="AT595" s="17" t="s">
        <v>231</v>
      </c>
      <c r="AU595" s="17" t="s">
        <v>86</v>
      </c>
    </row>
    <row r="596" s="12" customFormat="1">
      <c r="A596" s="12"/>
      <c r="B596" s="233"/>
      <c r="C596" s="234"/>
      <c r="D596" s="235" t="s">
        <v>143</v>
      </c>
      <c r="E596" s="236" t="s">
        <v>1</v>
      </c>
      <c r="F596" s="237" t="s">
        <v>988</v>
      </c>
      <c r="G596" s="234"/>
      <c r="H596" s="238">
        <v>235</v>
      </c>
      <c r="I596" s="239"/>
      <c r="J596" s="234"/>
      <c r="K596" s="234"/>
      <c r="L596" s="240"/>
      <c r="M596" s="241"/>
      <c r="N596" s="242"/>
      <c r="O596" s="242"/>
      <c r="P596" s="242"/>
      <c r="Q596" s="242"/>
      <c r="R596" s="242"/>
      <c r="S596" s="242"/>
      <c r="T596" s="243"/>
      <c r="U596" s="12"/>
      <c r="V596" s="12"/>
      <c r="W596" s="12"/>
      <c r="X596" s="12"/>
      <c r="Y596" s="12"/>
      <c r="Z596" s="12"/>
      <c r="AA596" s="12"/>
      <c r="AB596" s="12"/>
      <c r="AC596" s="12"/>
      <c r="AD596" s="12"/>
      <c r="AE596" s="12"/>
      <c r="AT596" s="244" t="s">
        <v>143</v>
      </c>
      <c r="AU596" s="244" t="s">
        <v>86</v>
      </c>
      <c r="AV596" s="12" t="s">
        <v>86</v>
      </c>
      <c r="AW596" s="12" t="s">
        <v>33</v>
      </c>
      <c r="AX596" s="12" t="s">
        <v>84</v>
      </c>
      <c r="AY596" s="244" t="s">
        <v>136</v>
      </c>
    </row>
    <row r="597" s="2" customFormat="1" ht="24.15" customHeight="1">
      <c r="A597" s="38"/>
      <c r="B597" s="39"/>
      <c r="C597" s="220" t="s">
        <v>989</v>
      </c>
      <c r="D597" s="220" t="s">
        <v>137</v>
      </c>
      <c r="E597" s="221" t="s">
        <v>990</v>
      </c>
      <c r="F597" s="222" t="s">
        <v>991</v>
      </c>
      <c r="G597" s="223" t="s">
        <v>236</v>
      </c>
      <c r="H597" s="224">
        <v>17.5</v>
      </c>
      <c r="I597" s="225"/>
      <c r="J597" s="226">
        <f>ROUND(I597*H597,2)</f>
        <v>0</v>
      </c>
      <c r="K597" s="222" t="s">
        <v>1</v>
      </c>
      <c r="L597" s="44"/>
      <c r="M597" s="227" t="s">
        <v>1</v>
      </c>
      <c r="N597" s="228" t="s">
        <v>42</v>
      </c>
      <c r="O597" s="91"/>
      <c r="P597" s="229">
        <f>O597*H597</f>
        <v>0</v>
      </c>
      <c r="Q597" s="229">
        <v>0.29221000000000003</v>
      </c>
      <c r="R597" s="229">
        <f>Q597*H597</f>
        <v>5.1136750000000006</v>
      </c>
      <c r="S597" s="229">
        <v>0</v>
      </c>
      <c r="T597" s="230">
        <f>S597*H597</f>
        <v>0</v>
      </c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  <c r="AE597" s="38"/>
      <c r="AR597" s="231" t="s">
        <v>154</v>
      </c>
      <c r="AT597" s="231" t="s">
        <v>137</v>
      </c>
      <c r="AU597" s="231" t="s">
        <v>86</v>
      </c>
      <c r="AY597" s="17" t="s">
        <v>136</v>
      </c>
      <c r="BE597" s="232">
        <f>IF(N597="základní",J597,0)</f>
        <v>0</v>
      </c>
      <c r="BF597" s="232">
        <f>IF(N597="snížená",J597,0)</f>
        <v>0</v>
      </c>
      <c r="BG597" s="232">
        <f>IF(N597="zákl. přenesená",J597,0)</f>
        <v>0</v>
      </c>
      <c r="BH597" s="232">
        <f>IF(N597="sníž. přenesená",J597,0)</f>
        <v>0</v>
      </c>
      <c r="BI597" s="232">
        <f>IF(N597="nulová",J597,0)</f>
        <v>0</v>
      </c>
      <c r="BJ597" s="17" t="s">
        <v>84</v>
      </c>
      <c r="BK597" s="232">
        <f>ROUND(I597*H597,2)</f>
        <v>0</v>
      </c>
      <c r="BL597" s="17" t="s">
        <v>154</v>
      </c>
      <c r="BM597" s="231" t="s">
        <v>992</v>
      </c>
    </row>
    <row r="598" s="2" customFormat="1">
      <c r="A598" s="38"/>
      <c r="B598" s="39"/>
      <c r="C598" s="40"/>
      <c r="D598" s="235" t="s">
        <v>231</v>
      </c>
      <c r="E598" s="40"/>
      <c r="F598" s="265" t="s">
        <v>993</v>
      </c>
      <c r="G598" s="40"/>
      <c r="H598" s="40"/>
      <c r="I598" s="266"/>
      <c r="J598" s="40"/>
      <c r="K598" s="40"/>
      <c r="L598" s="44"/>
      <c r="M598" s="267"/>
      <c r="N598" s="268"/>
      <c r="O598" s="91"/>
      <c r="P598" s="91"/>
      <c r="Q598" s="91"/>
      <c r="R598" s="91"/>
      <c r="S598" s="91"/>
      <c r="T598" s="92"/>
      <c r="U598" s="38"/>
      <c r="V598" s="38"/>
      <c r="W598" s="38"/>
      <c r="X598" s="38"/>
      <c r="Y598" s="38"/>
      <c r="Z598" s="38"/>
      <c r="AA598" s="38"/>
      <c r="AB598" s="38"/>
      <c r="AC598" s="38"/>
      <c r="AD598" s="38"/>
      <c r="AE598" s="38"/>
      <c r="AT598" s="17" t="s">
        <v>231</v>
      </c>
      <c r="AU598" s="17" t="s">
        <v>86</v>
      </c>
    </row>
    <row r="599" s="12" customFormat="1">
      <c r="A599" s="12"/>
      <c r="B599" s="233"/>
      <c r="C599" s="234"/>
      <c r="D599" s="235" t="s">
        <v>143</v>
      </c>
      <c r="E599" s="236" t="s">
        <v>1</v>
      </c>
      <c r="F599" s="237" t="s">
        <v>994</v>
      </c>
      <c r="G599" s="234"/>
      <c r="H599" s="238">
        <v>5.5</v>
      </c>
      <c r="I599" s="239"/>
      <c r="J599" s="234"/>
      <c r="K599" s="234"/>
      <c r="L599" s="240"/>
      <c r="M599" s="241"/>
      <c r="N599" s="242"/>
      <c r="O599" s="242"/>
      <c r="P599" s="242"/>
      <c r="Q599" s="242"/>
      <c r="R599" s="242"/>
      <c r="S599" s="242"/>
      <c r="T599" s="243"/>
      <c r="U599" s="12"/>
      <c r="V599" s="12"/>
      <c r="W599" s="12"/>
      <c r="X599" s="12"/>
      <c r="Y599" s="12"/>
      <c r="Z599" s="12"/>
      <c r="AA599" s="12"/>
      <c r="AB599" s="12"/>
      <c r="AC599" s="12"/>
      <c r="AD599" s="12"/>
      <c r="AE599" s="12"/>
      <c r="AT599" s="244" t="s">
        <v>143</v>
      </c>
      <c r="AU599" s="244" t="s">
        <v>86</v>
      </c>
      <c r="AV599" s="12" t="s">
        <v>86</v>
      </c>
      <c r="AW599" s="12" t="s">
        <v>33</v>
      </c>
      <c r="AX599" s="12" t="s">
        <v>77</v>
      </c>
      <c r="AY599" s="244" t="s">
        <v>136</v>
      </c>
    </row>
    <row r="600" s="12" customFormat="1">
      <c r="A600" s="12"/>
      <c r="B600" s="233"/>
      <c r="C600" s="234"/>
      <c r="D600" s="235" t="s">
        <v>143</v>
      </c>
      <c r="E600" s="236" t="s">
        <v>1</v>
      </c>
      <c r="F600" s="237" t="s">
        <v>995</v>
      </c>
      <c r="G600" s="234"/>
      <c r="H600" s="238">
        <v>4.5</v>
      </c>
      <c r="I600" s="239"/>
      <c r="J600" s="234"/>
      <c r="K600" s="234"/>
      <c r="L600" s="240"/>
      <c r="M600" s="241"/>
      <c r="N600" s="242"/>
      <c r="O600" s="242"/>
      <c r="P600" s="242"/>
      <c r="Q600" s="242"/>
      <c r="R600" s="242"/>
      <c r="S600" s="242"/>
      <c r="T600" s="243"/>
      <c r="U600" s="12"/>
      <c r="V600" s="12"/>
      <c r="W600" s="12"/>
      <c r="X600" s="12"/>
      <c r="Y600" s="12"/>
      <c r="Z600" s="12"/>
      <c r="AA600" s="12"/>
      <c r="AB600" s="12"/>
      <c r="AC600" s="12"/>
      <c r="AD600" s="12"/>
      <c r="AE600" s="12"/>
      <c r="AT600" s="244" t="s">
        <v>143</v>
      </c>
      <c r="AU600" s="244" t="s">
        <v>86</v>
      </c>
      <c r="AV600" s="12" t="s">
        <v>86</v>
      </c>
      <c r="AW600" s="12" t="s">
        <v>33</v>
      </c>
      <c r="AX600" s="12" t="s">
        <v>77</v>
      </c>
      <c r="AY600" s="244" t="s">
        <v>136</v>
      </c>
    </row>
    <row r="601" s="12" customFormat="1">
      <c r="A601" s="12"/>
      <c r="B601" s="233"/>
      <c r="C601" s="234"/>
      <c r="D601" s="235" t="s">
        <v>143</v>
      </c>
      <c r="E601" s="236" t="s">
        <v>1</v>
      </c>
      <c r="F601" s="237" t="s">
        <v>996</v>
      </c>
      <c r="G601" s="234"/>
      <c r="H601" s="238">
        <v>7.5</v>
      </c>
      <c r="I601" s="239"/>
      <c r="J601" s="234"/>
      <c r="K601" s="234"/>
      <c r="L601" s="240"/>
      <c r="M601" s="241"/>
      <c r="N601" s="242"/>
      <c r="O601" s="242"/>
      <c r="P601" s="242"/>
      <c r="Q601" s="242"/>
      <c r="R601" s="242"/>
      <c r="S601" s="242"/>
      <c r="T601" s="243"/>
      <c r="U601" s="12"/>
      <c r="V601" s="12"/>
      <c r="W601" s="12"/>
      <c r="X601" s="12"/>
      <c r="Y601" s="12"/>
      <c r="Z601" s="12"/>
      <c r="AA601" s="12"/>
      <c r="AB601" s="12"/>
      <c r="AC601" s="12"/>
      <c r="AD601" s="12"/>
      <c r="AE601" s="12"/>
      <c r="AT601" s="244" t="s">
        <v>143</v>
      </c>
      <c r="AU601" s="244" t="s">
        <v>86</v>
      </c>
      <c r="AV601" s="12" t="s">
        <v>86</v>
      </c>
      <c r="AW601" s="12" t="s">
        <v>33</v>
      </c>
      <c r="AX601" s="12" t="s">
        <v>77</v>
      </c>
      <c r="AY601" s="244" t="s">
        <v>136</v>
      </c>
    </row>
    <row r="602" s="15" customFormat="1">
      <c r="A602" s="15"/>
      <c r="B602" s="269"/>
      <c r="C602" s="270"/>
      <c r="D602" s="235" t="s">
        <v>143</v>
      </c>
      <c r="E602" s="271" t="s">
        <v>1</v>
      </c>
      <c r="F602" s="272" t="s">
        <v>240</v>
      </c>
      <c r="G602" s="270"/>
      <c r="H602" s="273">
        <v>17.5</v>
      </c>
      <c r="I602" s="274"/>
      <c r="J602" s="270"/>
      <c r="K602" s="270"/>
      <c r="L602" s="275"/>
      <c r="M602" s="276"/>
      <c r="N602" s="277"/>
      <c r="O602" s="277"/>
      <c r="P602" s="277"/>
      <c r="Q602" s="277"/>
      <c r="R602" s="277"/>
      <c r="S602" s="277"/>
      <c r="T602" s="278"/>
      <c r="U602" s="15"/>
      <c r="V602" s="15"/>
      <c r="W602" s="15"/>
      <c r="X602" s="15"/>
      <c r="Y602" s="15"/>
      <c r="Z602" s="15"/>
      <c r="AA602" s="15"/>
      <c r="AB602" s="15"/>
      <c r="AC602" s="15"/>
      <c r="AD602" s="15"/>
      <c r="AE602" s="15"/>
      <c r="AT602" s="279" t="s">
        <v>143</v>
      </c>
      <c r="AU602" s="279" t="s">
        <v>86</v>
      </c>
      <c r="AV602" s="15" t="s">
        <v>154</v>
      </c>
      <c r="AW602" s="15" t="s">
        <v>33</v>
      </c>
      <c r="AX602" s="15" t="s">
        <v>84</v>
      </c>
      <c r="AY602" s="279" t="s">
        <v>136</v>
      </c>
    </row>
    <row r="603" s="2" customFormat="1" ht="24.15" customHeight="1">
      <c r="A603" s="38"/>
      <c r="B603" s="39"/>
      <c r="C603" s="220" t="s">
        <v>997</v>
      </c>
      <c r="D603" s="220" t="s">
        <v>137</v>
      </c>
      <c r="E603" s="221" t="s">
        <v>998</v>
      </c>
      <c r="F603" s="222" t="s">
        <v>999</v>
      </c>
      <c r="G603" s="223" t="s">
        <v>236</v>
      </c>
      <c r="H603" s="224">
        <v>702</v>
      </c>
      <c r="I603" s="225"/>
      <c r="J603" s="226">
        <f>ROUND(I603*H603,2)</f>
        <v>0</v>
      </c>
      <c r="K603" s="222" t="s">
        <v>167</v>
      </c>
      <c r="L603" s="44"/>
      <c r="M603" s="227" t="s">
        <v>1</v>
      </c>
      <c r="N603" s="228" t="s">
        <v>42</v>
      </c>
      <c r="O603" s="91"/>
      <c r="P603" s="229">
        <f>O603*H603</f>
        <v>0</v>
      </c>
      <c r="Q603" s="229">
        <v>0</v>
      </c>
      <c r="R603" s="229">
        <f>Q603*H603</f>
        <v>0</v>
      </c>
      <c r="S603" s="229">
        <v>0.19400000000000001</v>
      </c>
      <c r="T603" s="230">
        <f>S603*H603</f>
        <v>136.18800000000002</v>
      </c>
      <c r="U603" s="38"/>
      <c r="V603" s="38"/>
      <c r="W603" s="38"/>
      <c r="X603" s="38"/>
      <c r="Y603" s="38"/>
      <c r="Z603" s="38"/>
      <c r="AA603" s="38"/>
      <c r="AB603" s="38"/>
      <c r="AC603" s="38"/>
      <c r="AD603" s="38"/>
      <c r="AE603" s="38"/>
      <c r="AR603" s="231" t="s">
        <v>154</v>
      </c>
      <c r="AT603" s="231" t="s">
        <v>137</v>
      </c>
      <c r="AU603" s="231" t="s">
        <v>86</v>
      </c>
      <c r="AY603" s="17" t="s">
        <v>136</v>
      </c>
      <c r="BE603" s="232">
        <f>IF(N603="základní",J603,0)</f>
        <v>0</v>
      </c>
      <c r="BF603" s="232">
        <f>IF(N603="snížená",J603,0)</f>
        <v>0</v>
      </c>
      <c r="BG603" s="232">
        <f>IF(N603="zákl. přenesená",J603,0)</f>
        <v>0</v>
      </c>
      <c r="BH603" s="232">
        <f>IF(N603="sníž. přenesená",J603,0)</f>
        <v>0</v>
      </c>
      <c r="BI603" s="232">
        <f>IF(N603="nulová",J603,0)</f>
        <v>0</v>
      </c>
      <c r="BJ603" s="17" t="s">
        <v>84</v>
      </c>
      <c r="BK603" s="232">
        <f>ROUND(I603*H603,2)</f>
        <v>0</v>
      </c>
      <c r="BL603" s="17" t="s">
        <v>154</v>
      </c>
      <c r="BM603" s="231" t="s">
        <v>1000</v>
      </c>
    </row>
    <row r="604" s="2" customFormat="1">
      <c r="A604" s="38"/>
      <c r="B604" s="39"/>
      <c r="C604" s="40"/>
      <c r="D604" s="235" t="s">
        <v>231</v>
      </c>
      <c r="E604" s="40"/>
      <c r="F604" s="265" t="s">
        <v>232</v>
      </c>
      <c r="G604" s="40"/>
      <c r="H604" s="40"/>
      <c r="I604" s="266"/>
      <c r="J604" s="40"/>
      <c r="K604" s="40"/>
      <c r="L604" s="44"/>
      <c r="M604" s="267"/>
      <c r="N604" s="268"/>
      <c r="O604" s="91"/>
      <c r="P604" s="91"/>
      <c r="Q604" s="91"/>
      <c r="R604" s="91"/>
      <c r="S604" s="91"/>
      <c r="T604" s="92"/>
      <c r="U604" s="38"/>
      <c r="V604" s="38"/>
      <c r="W604" s="38"/>
      <c r="X604" s="38"/>
      <c r="Y604" s="38"/>
      <c r="Z604" s="38"/>
      <c r="AA604" s="38"/>
      <c r="AB604" s="38"/>
      <c r="AC604" s="38"/>
      <c r="AD604" s="38"/>
      <c r="AE604" s="38"/>
      <c r="AT604" s="17" t="s">
        <v>231</v>
      </c>
      <c r="AU604" s="17" t="s">
        <v>86</v>
      </c>
    </row>
    <row r="605" s="2" customFormat="1" ht="24.15" customHeight="1">
      <c r="A605" s="38"/>
      <c r="B605" s="39"/>
      <c r="C605" s="220" t="s">
        <v>1001</v>
      </c>
      <c r="D605" s="220" t="s">
        <v>137</v>
      </c>
      <c r="E605" s="221" t="s">
        <v>1002</v>
      </c>
      <c r="F605" s="222" t="s">
        <v>1003</v>
      </c>
      <c r="G605" s="223" t="s">
        <v>236</v>
      </c>
      <c r="H605" s="224">
        <v>615</v>
      </c>
      <c r="I605" s="225"/>
      <c r="J605" s="226">
        <f>ROUND(I605*H605,2)</f>
        <v>0</v>
      </c>
      <c r="K605" s="222" t="s">
        <v>167</v>
      </c>
      <c r="L605" s="44"/>
      <c r="M605" s="227" t="s">
        <v>1</v>
      </c>
      <c r="N605" s="228" t="s">
        <v>42</v>
      </c>
      <c r="O605" s="91"/>
      <c r="P605" s="229">
        <f>O605*H605</f>
        <v>0</v>
      </c>
      <c r="Q605" s="229">
        <v>0</v>
      </c>
      <c r="R605" s="229">
        <f>Q605*H605</f>
        <v>0</v>
      </c>
      <c r="S605" s="229">
        <v>0.085999999999999993</v>
      </c>
      <c r="T605" s="230">
        <f>S605*H605</f>
        <v>52.889999999999993</v>
      </c>
      <c r="U605" s="38"/>
      <c r="V605" s="38"/>
      <c r="W605" s="38"/>
      <c r="X605" s="38"/>
      <c r="Y605" s="38"/>
      <c r="Z605" s="38"/>
      <c r="AA605" s="38"/>
      <c r="AB605" s="38"/>
      <c r="AC605" s="38"/>
      <c r="AD605" s="38"/>
      <c r="AE605" s="38"/>
      <c r="AR605" s="231" t="s">
        <v>154</v>
      </c>
      <c r="AT605" s="231" t="s">
        <v>137</v>
      </c>
      <c r="AU605" s="231" t="s">
        <v>86</v>
      </c>
      <c r="AY605" s="17" t="s">
        <v>136</v>
      </c>
      <c r="BE605" s="232">
        <f>IF(N605="základní",J605,0)</f>
        <v>0</v>
      </c>
      <c r="BF605" s="232">
        <f>IF(N605="snížená",J605,0)</f>
        <v>0</v>
      </c>
      <c r="BG605" s="232">
        <f>IF(N605="zákl. přenesená",J605,0)</f>
        <v>0</v>
      </c>
      <c r="BH605" s="232">
        <f>IF(N605="sníž. přenesená",J605,0)</f>
        <v>0</v>
      </c>
      <c r="BI605" s="232">
        <f>IF(N605="nulová",J605,0)</f>
        <v>0</v>
      </c>
      <c r="BJ605" s="17" t="s">
        <v>84</v>
      </c>
      <c r="BK605" s="232">
        <f>ROUND(I605*H605,2)</f>
        <v>0</v>
      </c>
      <c r="BL605" s="17" t="s">
        <v>154</v>
      </c>
      <c r="BM605" s="231" t="s">
        <v>1004</v>
      </c>
    </row>
    <row r="606" s="2" customFormat="1">
      <c r="A606" s="38"/>
      <c r="B606" s="39"/>
      <c r="C606" s="40"/>
      <c r="D606" s="235" t="s">
        <v>231</v>
      </c>
      <c r="E606" s="40"/>
      <c r="F606" s="265" t="s">
        <v>232</v>
      </c>
      <c r="G606" s="40"/>
      <c r="H606" s="40"/>
      <c r="I606" s="266"/>
      <c r="J606" s="40"/>
      <c r="K606" s="40"/>
      <c r="L606" s="44"/>
      <c r="M606" s="267"/>
      <c r="N606" s="268"/>
      <c r="O606" s="91"/>
      <c r="P606" s="91"/>
      <c r="Q606" s="91"/>
      <c r="R606" s="91"/>
      <c r="S606" s="91"/>
      <c r="T606" s="92"/>
      <c r="U606" s="38"/>
      <c r="V606" s="38"/>
      <c r="W606" s="38"/>
      <c r="X606" s="38"/>
      <c r="Y606" s="38"/>
      <c r="Z606" s="38"/>
      <c r="AA606" s="38"/>
      <c r="AB606" s="38"/>
      <c r="AC606" s="38"/>
      <c r="AD606" s="38"/>
      <c r="AE606" s="38"/>
      <c r="AT606" s="17" t="s">
        <v>231</v>
      </c>
      <c r="AU606" s="17" t="s">
        <v>86</v>
      </c>
    </row>
    <row r="607" s="2" customFormat="1" ht="16.5" customHeight="1">
      <c r="A607" s="38"/>
      <c r="B607" s="39"/>
      <c r="C607" s="220" t="s">
        <v>1005</v>
      </c>
      <c r="D607" s="220" t="s">
        <v>137</v>
      </c>
      <c r="E607" s="221" t="s">
        <v>1006</v>
      </c>
      <c r="F607" s="222" t="s">
        <v>1007</v>
      </c>
      <c r="G607" s="223" t="s">
        <v>236</v>
      </c>
      <c r="H607" s="224">
        <v>30</v>
      </c>
      <c r="I607" s="225"/>
      <c r="J607" s="226">
        <f>ROUND(I607*H607,2)</f>
        <v>0</v>
      </c>
      <c r="K607" s="222" t="s">
        <v>1</v>
      </c>
      <c r="L607" s="44"/>
      <c r="M607" s="227" t="s">
        <v>1</v>
      </c>
      <c r="N607" s="228" t="s">
        <v>42</v>
      </c>
      <c r="O607" s="91"/>
      <c r="P607" s="229">
        <f>O607*H607</f>
        <v>0</v>
      </c>
      <c r="Q607" s="229">
        <v>0.00024000000000000001</v>
      </c>
      <c r="R607" s="229">
        <f>Q607*H607</f>
        <v>0.0071999999999999998</v>
      </c>
      <c r="S607" s="229">
        <v>0</v>
      </c>
      <c r="T607" s="230">
        <f>S607*H607</f>
        <v>0</v>
      </c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R607" s="231" t="s">
        <v>154</v>
      </c>
      <c r="AT607" s="231" t="s">
        <v>137</v>
      </c>
      <c r="AU607" s="231" t="s">
        <v>86</v>
      </c>
      <c r="AY607" s="17" t="s">
        <v>136</v>
      </c>
      <c r="BE607" s="232">
        <f>IF(N607="základní",J607,0)</f>
        <v>0</v>
      </c>
      <c r="BF607" s="232">
        <f>IF(N607="snížená",J607,0)</f>
        <v>0</v>
      </c>
      <c r="BG607" s="232">
        <f>IF(N607="zákl. přenesená",J607,0)</f>
        <v>0</v>
      </c>
      <c r="BH607" s="232">
        <f>IF(N607="sníž. přenesená",J607,0)</f>
        <v>0</v>
      </c>
      <c r="BI607" s="232">
        <f>IF(N607="nulová",J607,0)</f>
        <v>0</v>
      </c>
      <c r="BJ607" s="17" t="s">
        <v>84</v>
      </c>
      <c r="BK607" s="232">
        <f>ROUND(I607*H607,2)</f>
        <v>0</v>
      </c>
      <c r="BL607" s="17" t="s">
        <v>154</v>
      </c>
      <c r="BM607" s="231" t="s">
        <v>1008</v>
      </c>
    </row>
    <row r="608" s="2" customFormat="1">
      <c r="A608" s="38"/>
      <c r="B608" s="39"/>
      <c r="C608" s="40"/>
      <c r="D608" s="235" t="s">
        <v>231</v>
      </c>
      <c r="E608" s="40"/>
      <c r="F608" s="265" t="s">
        <v>232</v>
      </c>
      <c r="G608" s="40"/>
      <c r="H608" s="40"/>
      <c r="I608" s="266"/>
      <c r="J608" s="40"/>
      <c r="K608" s="40"/>
      <c r="L608" s="44"/>
      <c r="M608" s="267"/>
      <c r="N608" s="268"/>
      <c r="O608" s="91"/>
      <c r="P608" s="91"/>
      <c r="Q608" s="91"/>
      <c r="R608" s="91"/>
      <c r="S608" s="91"/>
      <c r="T608" s="92"/>
      <c r="U608" s="38"/>
      <c r="V608" s="38"/>
      <c r="W608" s="38"/>
      <c r="X608" s="38"/>
      <c r="Y608" s="38"/>
      <c r="Z608" s="38"/>
      <c r="AA608" s="38"/>
      <c r="AB608" s="38"/>
      <c r="AC608" s="38"/>
      <c r="AD608" s="38"/>
      <c r="AE608" s="38"/>
      <c r="AT608" s="17" t="s">
        <v>231</v>
      </c>
      <c r="AU608" s="17" t="s">
        <v>86</v>
      </c>
    </row>
    <row r="609" s="2" customFormat="1" ht="16.5" customHeight="1">
      <c r="A609" s="38"/>
      <c r="B609" s="39"/>
      <c r="C609" s="220" t="s">
        <v>1009</v>
      </c>
      <c r="D609" s="220" t="s">
        <v>137</v>
      </c>
      <c r="E609" s="221" t="s">
        <v>1010</v>
      </c>
      <c r="F609" s="222" t="s">
        <v>1011</v>
      </c>
      <c r="G609" s="223" t="s">
        <v>236</v>
      </c>
      <c r="H609" s="224">
        <v>754</v>
      </c>
      <c r="I609" s="225"/>
      <c r="J609" s="226">
        <f>ROUND(I609*H609,2)</f>
        <v>0</v>
      </c>
      <c r="K609" s="222" t="s">
        <v>1</v>
      </c>
      <c r="L609" s="44"/>
      <c r="M609" s="227" t="s">
        <v>1</v>
      </c>
      <c r="N609" s="228" t="s">
        <v>42</v>
      </c>
      <c r="O609" s="91"/>
      <c r="P609" s="229">
        <f>O609*H609</f>
        <v>0</v>
      </c>
      <c r="Q609" s="229">
        <v>0.00024000000000000001</v>
      </c>
      <c r="R609" s="229">
        <f>Q609*H609</f>
        <v>0.18096000000000001</v>
      </c>
      <c r="S609" s="229">
        <v>0</v>
      </c>
      <c r="T609" s="230">
        <f>S609*H609</f>
        <v>0</v>
      </c>
      <c r="U609" s="38"/>
      <c r="V609" s="38"/>
      <c r="W609" s="38"/>
      <c r="X609" s="38"/>
      <c r="Y609" s="38"/>
      <c r="Z609" s="38"/>
      <c r="AA609" s="38"/>
      <c r="AB609" s="38"/>
      <c r="AC609" s="38"/>
      <c r="AD609" s="38"/>
      <c r="AE609" s="38"/>
      <c r="AR609" s="231" t="s">
        <v>154</v>
      </c>
      <c r="AT609" s="231" t="s">
        <v>137</v>
      </c>
      <c r="AU609" s="231" t="s">
        <v>86</v>
      </c>
      <c r="AY609" s="17" t="s">
        <v>136</v>
      </c>
      <c r="BE609" s="232">
        <f>IF(N609="základní",J609,0)</f>
        <v>0</v>
      </c>
      <c r="BF609" s="232">
        <f>IF(N609="snížená",J609,0)</f>
        <v>0</v>
      </c>
      <c r="BG609" s="232">
        <f>IF(N609="zákl. přenesená",J609,0)</f>
        <v>0</v>
      </c>
      <c r="BH609" s="232">
        <f>IF(N609="sníž. přenesená",J609,0)</f>
        <v>0</v>
      </c>
      <c r="BI609" s="232">
        <f>IF(N609="nulová",J609,0)</f>
        <v>0</v>
      </c>
      <c r="BJ609" s="17" t="s">
        <v>84</v>
      </c>
      <c r="BK609" s="232">
        <f>ROUND(I609*H609,2)</f>
        <v>0</v>
      </c>
      <c r="BL609" s="17" t="s">
        <v>154</v>
      </c>
      <c r="BM609" s="231" t="s">
        <v>1012</v>
      </c>
    </row>
    <row r="610" s="2" customFormat="1">
      <c r="A610" s="38"/>
      <c r="B610" s="39"/>
      <c r="C610" s="40"/>
      <c r="D610" s="235" t="s">
        <v>231</v>
      </c>
      <c r="E610" s="40"/>
      <c r="F610" s="265" t="s">
        <v>232</v>
      </c>
      <c r="G610" s="40"/>
      <c r="H610" s="40"/>
      <c r="I610" s="266"/>
      <c r="J610" s="40"/>
      <c r="K610" s="40"/>
      <c r="L610" s="44"/>
      <c r="M610" s="267"/>
      <c r="N610" s="268"/>
      <c r="O610" s="91"/>
      <c r="P610" s="91"/>
      <c r="Q610" s="91"/>
      <c r="R610" s="91"/>
      <c r="S610" s="91"/>
      <c r="T610" s="92"/>
      <c r="U610" s="38"/>
      <c r="V610" s="38"/>
      <c r="W610" s="38"/>
      <c r="X610" s="38"/>
      <c r="Y610" s="38"/>
      <c r="Z610" s="38"/>
      <c r="AA610" s="38"/>
      <c r="AB610" s="38"/>
      <c r="AC610" s="38"/>
      <c r="AD610" s="38"/>
      <c r="AE610" s="38"/>
      <c r="AT610" s="17" t="s">
        <v>231</v>
      </c>
      <c r="AU610" s="17" t="s">
        <v>86</v>
      </c>
    </row>
    <row r="611" s="2" customFormat="1" ht="16.5" customHeight="1">
      <c r="A611" s="38"/>
      <c r="B611" s="39"/>
      <c r="C611" s="220" t="s">
        <v>1013</v>
      </c>
      <c r="D611" s="220" t="s">
        <v>137</v>
      </c>
      <c r="E611" s="221" t="s">
        <v>1014</v>
      </c>
      <c r="F611" s="222" t="s">
        <v>1015</v>
      </c>
      <c r="G611" s="223" t="s">
        <v>236</v>
      </c>
      <c r="H611" s="224">
        <v>162</v>
      </c>
      <c r="I611" s="225"/>
      <c r="J611" s="226">
        <f>ROUND(I611*H611,2)</f>
        <v>0</v>
      </c>
      <c r="K611" s="222" t="s">
        <v>1</v>
      </c>
      <c r="L611" s="44"/>
      <c r="M611" s="227" t="s">
        <v>1</v>
      </c>
      <c r="N611" s="228" t="s">
        <v>42</v>
      </c>
      <c r="O611" s="91"/>
      <c r="P611" s="229">
        <f>O611*H611</f>
        <v>0</v>
      </c>
      <c r="Q611" s="229">
        <v>0.00024000000000000001</v>
      </c>
      <c r="R611" s="229">
        <f>Q611*H611</f>
        <v>0.038879999999999998</v>
      </c>
      <c r="S611" s="229">
        <v>0</v>
      </c>
      <c r="T611" s="230">
        <f>S611*H611</f>
        <v>0</v>
      </c>
      <c r="U611" s="38"/>
      <c r="V611" s="38"/>
      <c r="W611" s="38"/>
      <c r="X611" s="38"/>
      <c r="Y611" s="38"/>
      <c r="Z611" s="38"/>
      <c r="AA611" s="38"/>
      <c r="AB611" s="38"/>
      <c r="AC611" s="38"/>
      <c r="AD611" s="38"/>
      <c r="AE611" s="38"/>
      <c r="AR611" s="231" t="s">
        <v>154</v>
      </c>
      <c r="AT611" s="231" t="s">
        <v>137</v>
      </c>
      <c r="AU611" s="231" t="s">
        <v>86</v>
      </c>
      <c r="AY611" s="17" t="s">
        <v>136</v>
      </c>
      <c r="BE611" s="232">
        <f>IF(N611="základní",J611,0)</f>
        <v>0</v>
      </c>
      <c r="BF611" s="232">
        <f>IF(N611="snížená",J611,0)</f>
        <v>0</v>
      </c>
      <c r="BG611" s="232">
        <f>IF(N611="zákl. přenesená",J611,0)</f>
        <v>0</v>
      </c>
      <c r="BH611" s="232">
        <f>IF(N611="sníž. přenesená",J611,0)</f>
        <v>0</v>
      </c>
      <c r="BI611" s="232">
        <f>IF(N611="nulová",J611,0)</f>
        <v>0</v>
      </c>
      <c r="BJ611" s="17" t="s">
        <v>84</v>
      </c>
      <c r="BK611" s="232">
        <f>ROUND(I611*H611,2)</f>
        <v>0</v>
      </c>
      <c r="BL611" s="17" t="s">
        <v>154</v>
      </c>
      <c r="BM611" s="231" t="s">
        <v>1016</v>
      </c>
    </row>
    <row r="612" s="2" customFormat="1">
      <c r="A612" s="38"/>
      <c r="B612" s="39"/>
      <c r="C612" s="40"/>
      <c r="D612" s="235" t="s">
        <v>231</v>
      </c>
      <c r="E612" s="40"/>
      <c r="F612" s="265" t="s">
        <v>232</v>
      </c>
      <c r="G612" s="40"/>
      <c r="H612" s="40"/>
      <c r="I612" s="266"/>
      <c r="J612" s="40"/>
      <c r="K612" s="40"/>
      <c r="L612" s="44"/>
      <c r="M612" s="267"/>
      <c r="N612" s="268"/>
      <c r="O612" s="91"/>
      <c r="P612" s="91"/>
      <c r="Q612" s="91"/>
      <c r="R612" s="91"/>
      <c r="S612" s="91"/>
      <c r="T612" s="92"/>
      <c r="U612" s="38"/>
      <c r="V612" s="38"/>
      <c r="W612" s="38"/>
      <c r="X612" s="38"/>
      <c r="Y612" s="38"/>
      <c r="Z612" s="38"/>
      <c r="AA612" s="38"/>
      <c r="AB612" s="38"/>
      <c r="AC612" s="38"/>
      <c r="AD612" s="38"/>
      <c r="AE612" s="38"/>
      <c r="AT612" s="17" t="s">
        <v>231</v>
      </c>
      <c r="AU612" s="17" t="s">
        <v>86</v>
      </c>
    </row>
    <row r="613" s="2" customFormat="1" ht="16.5" customHeight="1">
      <c r="A613" s="38"/>
      <c r="B613" s="39"/>
      <c r="C613" s="220" t="s">
        <v>1017</v>
      </c>
      <c r="D613" s="220" t="s">
        <v>137</v>
      </c>
      <c r="E613" s="221" t="s">
        <v>1018</v>
      </c>
      <c r="F613" s="222" t="s">
        <v>1019</v>
      </c>
      <c r="G613" s="223" t="s">
        <v>236</v>
      </c>
      <c r="H613" s="224">
        <v>66</v>
      </c>
      <c r="I613" s="225"/>
      <c r="J613" s="226">
        <f>ROUND(I613*H613,2)</f>
        <v>0</v>
      </c>
      <c r="K613" s="222" t="s">
        <v>1</v>
      </c>
      <c r="L613" s="44"/>
      <c r="M613" s="227" t="s">
        <v>1</v>
      </c>
      <c r="N613" s="228" t="s">
        <v>42</v>
      </c>
      <c r="O613" s="91"/>
      <c r="P613" s="229">
        <f>O613*H613</f>
        <v>0</v>
      </c>
      <c r="Q613" s="229">
        <v>0.00024000000000000001</v>
      </c>
      <c r="R613" s="229">
        <f>Q613*H613</f>
        <v>0.01584</v>
      </c>
      <c r="S613" s="229">
        <v>0</v>
      </c>
      <c r="T613" s="230">
        <f>S613*H613</f>
        <v>0</v>
      </c>
      <c r="U613" s="38"/>
      <c r="V613" s="38"/>
      <c r="W613" s="38"/>
      <c r="X613" s="38"/>
      <c r="Y613" s="38"/>
      <c r="Z613" s="38"/>
      <c r="AA613" s="38"/>
      <c r="AB613" s="38"/>
      <c r="AC613" s="38"/>
      <c r="AD613" s="38"/>
      <c r="AE613" s="38"/>
      <c r="AR613" s="231" t="s">
        <v>154</v>
      </c>
      <c r="AT613" s="231" t="s">
        <v>137</v>
      </c>
      <c r="AU613" s="231" t="s">
        <v>86</v>
      </c>
      <c r="AY613" s="17" t="s">
        <v>136</v>
      </c>
      <c r="BE613" s="232">
        <f>IF(N613="základní",J613,0)</f>
        <v>0</v>
      </c>
      <c r="BF613" s="232">
        <f>IF(N613="snížená",J613,0)</f>
        <v>0</v>
      </c>
      <c r="BG613" s="232">
        <f>IF(N613="zákl. přenesená",J613,0)</f>
        <v>0</v>
      </c>
      <c r="BH613" s="232">
        <f>IF(N613="sníž. přenesená",J613,0)</f>
        <v>0</v>
      </c>
      <c r="BI613" s="232">
        <f>IF(N613="nulová",J613,0)</f>
        <v>0</v>
      </c>
      <c r="BJ613" s="17" t="s">
        <v>84</v>
      </c>
      <c r="BK613" s="232">
        <f>ROUND(I613*H613,2)</f>
        <v>0</v>
      </c>
      <c r="BL613" s="17" t="s">
        <v>154</v>
      </c>
      <c r="BM613" s="231" t="s">
        <v>1020</v>
      </c>
    </row>
    <row r="614" s="2" customFormat="1">
      <c r="A614" s="38"/>
      <c r="B614" s="39"/>
      <c r="C614" s="40"/>
      <c r="D614" s="235" t="s">
        <v>231</v>
      </c>
      <c r="E614" s="40"/>
      <c r="F614" s="265" t="s">
        <v>232</v>
      </c>
      <c r="G614" s="40"/>
      <c r="H614" s="40"/>
      <c r="I614" s="266"/>
      <c r="J614" s="40"/>
      <c r="K614" s="40"/>
      <c r="L614" s="44"/>
      <c r="M614" s="267"/>
      <c r="N614" s="268"/>
      <c r="O614" s="91"/>
      <c r="P614" s="91"/>
      <c r="Q614" s="91"/>
      <c r="R614" s="91"/>
      <c r="S614" s="91"/>
      <c r="T614" s="92"/>
      <c r="U614" s="38"/>
      <c r="V614" s="38"/>
      <c r="W614" s="38"/>
      <c r="X614" s="38"/>
      <c r="Y614" s="38"/>
      <c r="Z614" s="38"/>
      <c r="AA614" s="38"/>
      <c r="AB614" s="38"/>
      <c r="AC614" s="38"/>
      <c r="AD614" s="38"/>
      <c r="AE614" s="38"/>
      <c r="AT614" s="17" t="s">
        <v>231</v>
      </c>
      <c r="AU614" s="17" t="s">
        <v>86</v>
      </c>
    </row>
    <row r="615" s="2" customFormat="1" ht="16.5" customHeight="1">
      <c r="A615" s="38"/>
      <c r="B615" s="39"/>
      <c r="C615" s="220" t="s">
        <v>1021</v>
      </c>
      <c r="D615" s="220" t="s">
        <v>137</v>
      </c>
      <c r="E615" s="221" t="s">
        <v>1022</v>
      </c>
      <c r="F615" s="222" t="s">
        <v>1023</v>
      </c>
      <c r="G615" s="223" t="s">
        <v>236</v>
      </c>
      <c r="H615" s="224">
        <v>118</v>
      </c>
      <c r="I615" s="225"/>
      <c r="J615" s="226">
        <f>ROUND(I615*H615,2)</f>
        <v>0</v>
      </c>
      <c r="K615" s="222" t="s">
        <v>1</v>
      </c>
      <c r="L615" s="44"/>
      <c r="M615" s="227" t="s">
        <v>1</v>
      </c>
      <c r="N615" s="228" t="s">
        <v>42</v>
      </c>
      <c r="O615" s="91"/>
      <c r="P615" s="229">
        <f>O615*H615</f>
        <v>0</v>
      </c>
      <c r="Q615" s="229">
        <v>0.00024000000000000001</v>
      </c>
      <c r="R615" s="229">
        <f>Q615*H615</f>
        <v>0.028320000000000001</v>
      </c>
      <c r="S615" s="229">
        <v>0</v>
      </c>
      <c r="T615" s="230">
        <f>S615*H615</f>
        <v>0</v>
      </c>
      <c r="U615" s="38"/>
      <c r="V615" s="38"/>
      <c r="W615" s="38"/>
      <c r="X615" s="38"/>
      <c r="Y615" s="38"/>
      <c r="Z615" s="38"/>
      <c r="AA615" s="38"/>
      <c r="AB615" s="38"/>
      <c r="AC615" s="38"/>
      <c r="AD615" s="38"/>
      <c r="AE615" s="38"/>
      <c r="AR615" s="231" t="s">
        <v>154</v>
      </c>
      <c r="AT615" s="231" t="s">
        <v>137</v>
      </c>
      <c r="AU615" s="231" t="s">
        <v>86</v>
      </c>
      <c r="AY615" s="17" t="s">
        <v>136</v>
      </c>
      <c r="BE615" s="232">
        <f>IF(N615="základní",J615,0)</f>
        <v>0</v>
      </c>
      <c r="BF615" s="232">
        <f>IF(N615="snížená",J615,0)</f>
        <v>0</v>
      </c>
      <c r="BG615" s="232">
        <f>IF(N615="zákl. přenesená",J615,0)</f>
        <v>0</v>
      </c>
      <c r="BH615" s="232">
        <f>IF(N615="sníž. přenesená",J615,0)</f>
        <v>0</v>
      </c>
      <c r="BI615" s="232">
        <f>IF(N615="nulová",J615,0)</f>
        <v>0</v>
      </c>
      <c r="BJ615" s="17" t="s">
        <v>84</v>
      </c>
      <c r="BK615" s="232">
        <f>ROUND(I615*H615,2)</f>
        <v>0</v>
      </c>
      <c r="BL615" s="17" t="s">
        <v>154</v>
      </c>
      <c r="BM615" s="231" t="s">
        <v>1024</v>
      </c>
    </row>
    <row r="616" s="2" customFormat="1">
      <c r="A616" s="38"/>
      <c r="B616" s="39"/>
      <c r="C616" s="40"/>
      <c r="D616" s="235" t="s">
        <v>231</v>
      </c>
      <c r="E616" s="40"/>
      <c r="F616" s="265" t="s">
        <v>232</v>
      </c>
      <c r="G616" s="40"/>
      <c r="H616" s="40"/>
      <c r="I616" s="266"/>
      <c r="J616" s="40"/>
      <c r="K616" s="40"/>
      <c r="L616" s="44"/>
      <c r="M616" s="267"/>
      <c r="N616" s="268"/>
      <c r="O616" s="91"/>
      <c r="P616" s="91"/>
      <c r="Q616" s="91"/>
      <c r="R616" s="91"/>
      <c r="S616" s="91"/>
      <c r="T616" s="92"/>
      <c r="U616" s="38"/>
      <c r="V616" s="38"/>
      <c r="W616" s="38"/>
      <c r="X616" s="38"/>
      <c r="Y616" s="38"/>
      <c r="Z616" s="38"/>
      <c r="AA616" s="38"/>
      <c r="AB616" s="38"/>
      <c r="AC616" s="38"/>
      <c r="AD616" s="38"/>
      <c r="AE616" s="38"/>
      <c r="AT616" s="17" t="s">
        <v>231</v>
      </c>
      <c r="AU616" s="17" t="s">
        <v>86</v>
      </c>
    </row>
    <row r="617" s="2" customFormat="1" ht="16.5" customHeight="1">
      <c r="A617" s="38"/>
      <c r="B617" s="39"/>
      <c r="C617" s="220" t="s">
        <v>1025</v>
      </c>
      <c r="D617" s="220" t="s">
        <v>137</v>
      </c>
      <c r="E617" s="221" t="s">
        <v>1026</v>
      </c>
      <c r="F617" s="222" t="s">
        <v>1027</v>
      </c>
      <c r="G617" s="223" t="s">
        <v>229</v>
      </c>
      <c r="H617" s="224">
        <v>2000</v>
      </c>
      <c r="I617" s="225"/>
      <c r="J617" s="226">
        <f>ROUND(I617*H617,2)</f>
        <v>0</v>
      </c>
      <c r="K617" s="222" t="s">
        <v>167</v>
      </c>
      <c r="L617" s="44"/>
      <c r="M617" s="227" t="s">
        <v>1</v>
      </c>
      <c r="N617" s="228" t="s">
        <v>42</v>
      </c>
      <c r="O617" s="91"/>
      <c r="P617" s="229">
        <f>O617*H617</f>
        <v>0</v>
      </c>
      <c r="Q617" s="229">
        <v>0</v>
      </c>
      <c r="R617" s="229">
        <f>Q617*H617</f>
        <v>0</v>
      </c>
      <c r="S617" s="229">
        <v>0.126</v>
      </c>
      <c r="T617" s="230">
        <f>S617*H617</f>
        <v>252</v>
      </c>
      <c r="U617" s="38"/>
      <c r="V617" s="38"/>
      <c r="W617" s="38"/>
      <c r="X617" s="38"/>
      <c r="Y617" s="38"/>
      <c r="Z617" s="38"/>
      <c r="AA617" s="38"/>
      <c r="AB617" s="38"/>
      <c r="AC617" s="38"/>
      <c r="AD617" s="38"/>
      <c r="AE617" s="38"/>
      <c r="AR617" s="231" t="s">
        <v>154</v>
      </c>
      <c r="AT617" s="231" t="s">
        <v>137</v>
      </c>
      <c r="AU617" s="231" t="s">
        <v>86</v>
      </c>
      <c r="AY617" s="17" t="s">
        <v>136</v>
      </c>
      <c r="BE617" s="232">
        <f>IF(N617="základní",J617,0)</f>
        <v>0</v>
      </c>
      <c r="BF617" s="232">
        <f>IF(N617="snížená",J617,0)</f>
        <v>0</v>
      </c>
      <c r="BG617" s="232">
        <f>IF(N617="zákl. přenesená",J617,0)</f>
        <v>0</v>
      </c>
      <c r="BH617" s="232">
        <f>IF(N617="sníž. přenesená",J617,0)</f>
        <v>0</v>
      </c>
      <c r="BI617" s="232">
        <f>IF(N617="nulová",J617,0)</f>
        <v>0</v>
      </c>
      <c r="BJ617" s="17" t="s">
        <v>84</v>
      </c>
      <c r="BK617" s="232">
        <f>ROUND(I617*H617,2)</f>
        <v>0</v>
      </c>
      <c r="BL617" s="17" t="s">
        <v>154</v>
      </c>
      <c r="BM617" s="231" t="s">
        <v>1028</v>
      </c>
    </row>
    <row r="618" s="12" customFormat="1">
      <c r="A618" s="12"/>
      <c r="B618" s="233"/>
      <c r="C618" s="234"/>
      <c r="D618" s="235" t="s">
        <v>143</v>
      </c>
      <c r="E618" s="236" t="s">
        <v>1</v>
      </c>
      <c r="F618" s="237" t="s">
        <v>1029</v>
      </c>
      <c r="G618" s="234"/>
      <c r="H618" s="238">
        <v>2000</v>
      </c>
      <c r="I618" s="239"/>
      <c r="J618" s="234"/>
      <c r="K618" s="234"/>
      <c r="L618" s="240"/>
      <c r="M618" s="241"/>
      <c r="N618" s="242"/>
      <c r="O618" s="242"/>
      <c r="P618" s="242"/>
      <c r="Q618" s="242"/>
      <c r="R618" s="242"/>
      <c r="S618" s="242"/>
      <c r="T618" s="243"/>
      <c r="U618" s="12"/>
      <c r="V618" s="12"/>
      <c r="W618" s="12"/>
      <c r="X618" s="12"/>
      <c r="Y618" s="12"/>
      <c r="Z618" s="12"/>
      <c r="AA618" s="12"/>
      <c r="AB618" s="12"/>
      <c r="AC618" s="12"/>
      <c r="AD618" s="12"/>
      <c r="AE618" s="12"/>
      <c r="AT618" s="244" t="s">
        <v>143</v>
      </c>
      <c r="AU618" s="244" t="s">
        <v>86</v>
      </c>
      <c r="AV618" s="12" t="s">
        <v>86</v>
      </c>
      <c r="AW618" s="12" t="s">
        <v>33</v>
      </c>
      <c r="AX618" s="12" t="s">
        <v>84</v>
      </c>
      <c r="AY618" s="244" t="s">
        <v>136</v>
      </c>
    </row>
    <row r="619" s="2" customFormat="1" ht="24.15" customHeight="1">
      <c r="A619" s="38"/>
      <c r="B619" s="39"/>
      <c r="C619" s="220" t="s">
        <v>1030</v>
      </c>
      <c r="D619" s="220" t="s">
        <v>137</v>
      </c>
      <c r="E619" s="221" t="s">
        <v>1031</v>
      </c>
      <c r="F619" s="222" t="s">
        <v>1032</v>
      </c>
      <c r="G619" s="223" t="s">
        <v>184</v>
      </c>
      <c r="H619" s="224">
        <v>12</v>
      </c>
      <c r="I619" s="225"/>
      <c r="J619" s="226">
        <f>ROUND(I619*H619,2)</f>
        <v>0</v>
      </c>
      <c r="K619" s="222" t="s">
        <v>167</v>
      </c>
      <c r="L619" s="44"/>
      <c r="M619" s="227" t="s">
        <v>1</v>
      </c>
      <c r="N619" s="228" t="s">
        <v>42</v>
      </c>
      <c r="O619" s="91"/>
      <c r="P619" s="229">
        <f>O619*H619</f>
        <v>0</v>
      </c>
      <c r="Q619" s="229">
        <v>0</v>
      </c>
      <c r="R619" s="229">
        <f>Q619*H619</f>
        <v>0</v>
      </c>
      <c r="S619" s="229">
        <v>0.082000000000000003</v>
      </c>
      <c r="T619" s="230">
        <f>S619*H619</f>
        <v>0.98399999999999999</v>
      </c>
      <c r="U619" s="38"/>
      <c r="V619" s="38"/>
      <c r="W619" s="38"/>
      <c r="X619" s="38"/>
      <c r="Y619" s="38"/>
      <c r="Z619" s="38"/>
      <c r="AA619" s="38"/>
      <c r="AB619" s="38"/>
      <c r="AC619" s="38"/>
      <c r="AD619" s="38"/>
      <c r="AE619" s="38"/>
      <c r="AR619" s="231" t="s">
        <v>154</v>
      </c>
      <c r="AT619" s="231" t="s">
        <v>137</v>
      </c>
      <c r="AU619" s="231" t="s">
        <v>86</v>
      </c>
      <c r="AY619" s="17" t="s">
        <v>136</v>
      </c>
      <c r="BE619" s="232">
        <f>IF(N619="základní",J619,0)</f>
        <v>0</v>
      </c>
      <c r="BF619" s="232">
        <f>IF(N619="snížená",J619,0)</f>
        <v>0</v>
      </c>
      <c r="BG619" s="232">
        <f>IF(N619="zákl. přenesená",J619,0)</f>
        <v>0</v>
      </c>
      <c r="BH619" s="232">
        <f>IF(N619="sníž. přenesená",J619,0)</f>
        <v>0</v>
      </c>
      <c r="BI619" s="232">
        <f>IF(N619="nulová",J619,0)</f>
        <v>0</v>
      </c>
      <c r="BJ619" s="17" t="s">
        <v>84</v>
      </c>
      <c r="BK619" s="232">
        <f>ROUND(I619*H619,2)</f>
        <v>0</v>
      </c>
      <c r="BL619" s="17" t="s">
        <v>154</v>
      </c>
      <c r="BM619" s="231" t="s">
        <v>1033</v>
      </c>
    </row>
    <row r="620" s="2" customFormat="1">
      <c r="A620" s="38"/>
      <c r="B620" s="39"/>
      <c r="C620" s="40"/>
      <c r="D620" s="235" t="s">
        <v>231</v>
      </c>
      <c r="E620" s="40"/>
      <c r="F620" s="265" t="s">
        <v>610</v>
      </c>
      <c r="G620" s="40"/>
      <c r="H620" s="40"/>
      <c r="I620" s="266"/>
      <c r="J620" s="40"/>
      <c r="K620" s="40"/>
      <c r="L620" s="44"/>
      <c r="M620" s="267"/>
      <c r="N620" s="268"/>
      <c r="O620" s="91"/>
      <c r="P620" s="91"/>
      <c r="Q620" s="91"/>
      <c r="R620" s="91"/>
      <c r="S620" s="91"/>
      <c r="T620" s="92"/>
      <c r="U620" s="38"/>
      <c r="V620" s="38"/>
      <c r="W620" s="38"/>
      <c r="X620" s="38"/>
      <c r="Y620" s="38"/>
      <c r="Z620" s="38"/>
      <c r="AA620" s="38"/>
      <c r="AB620" s="38"/>
      <c r="AC620" s="38"/>
      <c r="AD620" s="38"/>
      <c r="AE620" s="38"/>
      <c r="AT620" s="17" t="s">
        <v>231</v>
      </c>
      <c r="AU620" s="17" t="s">
        <v>86</v>
      </c>
    </row>
    <row r="621" s="12" customFormat="1">
      <c r="A621" s="12"/>
      <c r="B621" s="233"/>
      <c r="C621" s="234"/>
      <c r="D621" s="235" t="s">
        <v>143</v>
      </c>
      <c r="E621" s="236" t="s">
        <v>1</v>
      </c>
      <c r="F621" s="237" t="s">
        <v>1034</v>
      </c>
      <c r="G621" s="234"/>
      <c r="H621" s="238">
        <v>12</v>
      </c>
      <c r="I621" s="239"/>
      <c r="J621" s="234"/>
      <c r="K621" s="234"/>
      <c r="L621" s="240"/>
      <c r="M621" s="241"/>
      <c r="N621" s="242"/>
      <c r="O621" s="242"/>
      <c r="P621" s="242"/>
      <c r="Q621" s="242"/>
      <c r="R621" s="242"/>
      <c r="S621" s="242"/>
      <c r="T621" s="243"/>
      <c r="U621" s="12"/>
      <c r="V621" s="12"/>
      <c r="W621" s="12"/>
      <c r="X621" s="12"/>
      <c r="Y621" s="12"/>
      <c r="Z621" s="12"/>
      <c r="AA621" s="12"/>
      <c r="AB621" s="12"/>
      <c r="AC621" s="12"/>
      <c r="AD621" s="12"/>
      <c r="AE621" s="12"/>
      <c r="AT621" s="244" t="s">
        <v>143</v>
      </c>
      <c r="AU621" s="244" t="s">
        <v>86</v>
      </c>
      <c r="AV621" s="12" t="s">
        <v>86</v>
      </c>
      <c r="AW621" s="12" t="s">
        <v>33</v>
      </c>
      <c r="AX621" s="12" t="s">
        <v>84</v>
      </c>
      <c r="AY621" s="244" t="s">
        <v>136</v>
      </c>
    </row>
    <row r="622" s="2" customFormat="1" ht="24.15" customHeight="1">
      <c r="A622" s="38"/>
      <c r="B622" s="39"/>
      <c r="C622" s="220" t="s">
        <v>1035</v>
      </c>
      <c r="D622" s="220" t="s">
        <v>137</v>
      </c>
      <c r="E622" s="221" t="s">
        <v>1036</v>
      </c>
      <c r="F622" s="222" t="s">
        <v>1037</v>
      </c>
      <c r="G622" s="223" t="s">
        <v>236</v>
      </c>
      <c r="H622" s="224">
        <v>22</v>
      </c>
      <c r="I622" s="225"/>
      <c r="J622" s="226">
        <f>ROUND(I622*H622,2)</f>
        <v>0</v>
      </c>
      <c r="K622" s="222" t="s">
        <v>167</v>
      </c>
      <c r="L622" s="44"/>
      <c r="M622" s="227" t="s">
        <v>1</v>
      </c>
      <c r="N622" s="228" t="s">
        <v>42</v>
      </c>
      <c r="O622" s="91"/>
      <c r="P622" s="229">
        <f>O622*H622</f>
        <v>0</v>
      </c>
      <c r="Q622" s="229">
        <v>0</v>
      </c>
      <c r="R622" s="229">
        <f>Q622*H622</f>
        <v>0</v>
      </c>
      <c r="S622" s="229">
        <v>0.34999999999999998</v>
      </c>
      <c r="T622" s="230">
        <f>S622*H622</f>
        <v>7.6999999999999993</v>
      </c>
      <c r="U622" s="38"/>
      <c r="V622" s="38"/>
      <c r="W622" s="38"/>
      <c r="X622" s="38"/>
      <c r="Y622" s="38"/>
      <c r="Z622" s="38"/>
      <c r="AA622" s="38"/>
      <c r="AB622" s="38"/>
      <c r="AC622" s="38"/>
      <c r="AD622" s="38"/>
      <c r="AE622" s="38"/>
      <c r="AR622" s="231" t="s">
        <v>154</v>
      </c>
      <c r="AT622" s="231" t="s">
        <v>137</v>
      </c>
      <c r="AU622" s="231" t="s">
        <v>86</v>
      </c>
      <c r="AY622" s="17" t="s">
        <v>136</v>
      </c>
      <c r="BE622" s="232">
        <f>IF(N622="základní",J622,0)</f>
        <v>0</v>
      </c>
      <c r="BF622" s="232">
        <f>IF(N622="snížená",J622,0)</f>
        <v>0</v>
      </c>
      <c r="BG622" s="232">
        <f>IF(N622="zákl. přenesená",J622,0)</f>
        <v>0</v>
      </c>
      <c r="BH622" s="232">
        <f>IF(N622="sníž. přenesená",J622,0)</f>
        <v>0</v>
      </c>
      <c r="BI622" s="232">
        <f>IF(N622="nulová",J622,0)</f>
        <v>0</v>
      </c>
      <c r="BJ622" s="17" t="s">
        <v>84</v>
      </c>
      <c r="BK622" s="232">
        <f>ROUND(I622*H622,2)</f>
        <v>0</v>
      </c>
      <c r="BL622" s="17" t="s">
        <v>154</v>
      </c>
      <c r="BM622" s="231" t="s">
        <v>1038</v>
      </c>
    </row>
    <row r="623" s="2" customFormat="1">
      <c r="A623" s="38"/>
      <c r="B623" s="39"/>
      <c r="C623" s="40"/>
      <c r="D623" s="235" t="s">
        <v>231</v>
      </c>
      <c r="E623" s="40"/>
      <c r="F623" s="265" t="s">
        <v>232</v>
      </c>
      <c r="G623" s="40"/>
      <c r="H623" s="40"/>
      <c r="I623" s="266"/>
      <c r="J623" s="40"/>
      <c r="K623" s="40"/>
      <c r="L623" s="44"/>
      <c r="M623" s="267"/>
      <c r="N623" s="268"/>
      <c r="O623" s="91"/>
      <c r="P623" s="91"/>
      <c r="Q623" s="91"/>
      <c r="R623" s="91"/>
      <c r="S623" s="91"/>
      <c r="T623" s="92"/>
      <c r="U623" s="38"/>
      <c r="V623" s="38"/>
      <c r="W623" s="38"/>
      <c r="X623" s="38"/>
      <c r="Y623" s="38"/>
      <c r="Z623" s="38"/>
      <c r="AA623" s="38"/>
      <c r="AB623" s="38"/>
      <c r="AC623" s="38"/>
      <c r="AD623" s="38"/>
      <c r="AE623" s="38"/>
      <c r="AT623" s="17" t="s">
        <v>231</v>
      </c>
      <c r="AU623" s="17" t="s">
        <v>86</v>
      </c>
    </row>
    <row r="624" s="12" customFormat="1">
      <c r="A624" s="12"/>
      <c r="B624" s="233"/>
      <c r="C624" s="234"/>
      <c r="D624" s="235" t="s">
        <v>143</v>
      </c>
      <c r="E624" s="236" t="s">
        <v>1</v>
      </c>
      <c r="F624" s="237" t="s">
        <v>1039</v>
      </c>
      <c r="G624" s="234"/>
      <c r="H624" s="238">
        <v>22</v>
      </c>
      <c r="I624" s="239"/>
      <c r="J624" s="234"/>
      <c r="K624" s="234"/>
      <c r="L624" s="240"/>
      <c r="M624" s="241"/>
      <c r="N624" s="242"/>
      <c r="O624" s="242"/>
      <c r="P624" s="242"/>
      <c r="Q624" s="242"/>
      <c r="R624" s="242"/>
      <c r="S624" s="242"/>
      <c r="T624" s="243"/>
      <c r="U624" s="12"/>
      <c r="V624" s="12"/>
      <c r="W624" s="12"/>
      <c r="X624" s="12"/>
      <c r="Y624" s="12"/>
      <c r="Z624" s="12"/>
      <c r="AA624" s="12"/>
      <c r="AB624" s="12"/>
      <c r="AC624" s="12"/>
      <c r="AD624" s="12"/>
      <c r="AE624" s="12"/>
      <c r="AT624" s="244" t="s">
        <v>143</v>
      </c>
      <c r="AU624" s="244" t="s">
        <v>86</v>
      </c>
      <c r="AV624" s="12" t="s">
        <v>86</v>
      </c>
      <c r="AW624" s="12" t="s">
        <v>33</v>
      </c>
      <c r="AX624" s="12" t="s">
        <v>84</v>
      </c>
      <c r="AY624" s="244" t="s">
        <v>136</v>
      </c>
    </row>
    <row r="625" s="2" customFormat="1" ht="16.5" customHeight="1">
      <c r="A625" s="38"/>
      <c r="B625" s="39"/>
      <c r="C625" s="220" t="s">
        <v>1040</v>
      </c>
      <c r="D625" s="220" t="s">
        <v>137</v>
      </c>
      <c r="E625" s="221" t="s">
        <v>1041</v>
      </c>
      <c r="F625" s="222" t="s">
        <v>1042</v>
      </c>
      <c r="G625" s="223" t="s">
        <v>278</v>
      </c>
      <c r="H625" s="224">
        <v>23</v>
      </c>
      <c r="I625" s="225"/>
      <c r="J625" s="226">
        <f>ROUND(I625*H625,2)</f>
        <v>0</v>
      </c>
      <c r="K625" s="222" t="s">
        <v>1</v>
      </c>
      <c r="L625" s="44"/>
      <c r="M625" s="227" t="s">
        <v>1</v>
      </c>
      <c r="N625" s="228" t="s">
        <v>42</v>
      </c>
      <c r="O625" s="91"/>
      <c r="P625" s="229">
        <f>O625*H625</f>
        <v>0</v>
      </c>
      <c r="Q625" s="229">
        <v>0</v>
      </c>
      <c r="R625" s="229">
        <f>Q625*H625</f>
        <v>0</v>
      </c>
      <c r="S625" s="229">
        <v>2.3999999999999999</v>
      </c>
      <c r="T625" s="230">
        <f>S625*H625</f>
        <v>55.199999999999996</v>
      </c>
      <c r="U625" s="38"/>
      <c r="V625" s="38"/>
      <c r="W625" s="38"/>
      <c r="X625" s="38"/>
      <c r="Y625" s="38"/>
      <c r="Z625" s="38"/>
      <c r="AA625" s="38"/>
      <c r="AB625" s="38"/>
      <c r="AC625" s="38"/>
      <c r="AD625" s="38"/>
      <c r="AE625" s="38"/>
      <c r="AR625" s="231" t="s">
        <v>154</v>
      </c>
      <c r="AT625" s="231" t="s">
        <v>137</v>
      </c>
      <c r="AU625" s="231" t="s">
        <v>86</v>
      </c>
      <c r="AY625" s="17" t="s">
        <v>136</v>
      </c>
      <c r="BE625" s="232">
        <f>IF(N625="základní",J625,0)</f>
        <v>0</v>
      </c>
      <c r="BF625" s="232">
        <f>IF(N625="snížená",J625,0)</f>
        <v>0</v>
      </c>
      <c r="BG625" s="232">
        <f>IF(N625="zákl. přenesená",J625,0)</f>
        <v>0</v>
      </c>
      <c r="BH625" s="232">
        <f>IF(N625="sníž. přenesená",J625,0)</f>
        <v>0</v>
      </c>
      <c r="BI625" s="232">
        <f>IF(N625="nulová",J625,0)</f>
        <v>0</v>
      </c>
      <c r="BJ625" s="17" t="s">
        <v>84</v>
      </c>
      <c r="BK625" s="232">
        <f>ROUND(I625*H625,2)</f>
        <v>0</v>
      </c>
      <c r="BL625" s="17" t="s">
        <v>154</v>
      </c>
      <c r="BM625" s="231" t="s">
        <v>1043</v>
      </c>
    </row>
    <row r="626" s="2" customFormat="1">
      <c r="A626" s="38"/>
      <c r="B626" s="39"/>
      <c r="C626" s="40"/>
      <c r="D626" s="235" t="s">
        <v>231</v>
      </c>
      <c r="E626" s="40"/>
      <c r="F626" s="265" t="s">
        <v>232</v>
      </c>
      <c r="G626" s="40"/>
      <c r="H626" s="40"/>
      <c r="I626" s="266"/>
      <c r="J626" s="40"/>
      <c r="K626" s="40"/>
      <c r="L626" s="44"/>
      <c r="M626" s="267"/>
      <c r="N626" s="268"/>
      <c r="O626" s="91"/>
      <c r="P626" s="91"/>
      <c r="Q626" s="91"/>
      <c r="R626" s="91"/>
      <c r="S626" s="91"/>
      <c r="T626" s="92"/>
      <c r="U626" s="38"/>
      <c r="V626" s="38"/>
      <c r="W626" s="38"/>
      <c r="X626" s="38"/>
      <c r="Y626" s="38"/>
      <c r="Z626" s="38"/>
      <c r="AA626" s="38"/>
      <c r="AB626" s="38"/>
      <c r="AC626" s="38"/>
      <c r="AD626" s="38"/>
      <c r="AE626" s="38"/>
      <c r="AT626" s="17" t="s">
        <v>231</v>
      </c>
      <c r="AU626" s="17" t="s">
        <v>86</v>
      </c>
    </row>
    <row r="627" s="12" customFormat="1">
      <c r="A627" s="12"/>
      <c r="B627" s="233"/>
      <c r="C627" s="234"/>
      <c r="D627" s="235" t="s">
        <v>143</v>
      </c>
      <c r="E627" s="236" t="s">
        <v>1</v>
      </c>
      <c r="F627" s="237" t="s">
        <v>1044</v>
      </c>
      <c r="G627" s="234"/>
      <c r="H627" s="238">
        <v>23</v>
      </c>
      <c r="I627" s="239"/>
      <c r="J627" s="234"/>
      <c r="K627" s="234"/>
      <c r="L627" s="240"/>
      <c r="M627" s="241"/>
      <c r="N627" s="242"/>
      <c r="O627" s="242"/>
      <c r="P627" s="242"/>
      <c r="Q627" s="242"/>
      <c r="R627" s="242"/>
      <c r="S627" s="242"/>
      <c r="T627" s="243"/>
      <c r="U627" s="12"/>
      <c r="V627" s="12"/>
      <c r="W627" s="12"/>
      <c r="X627" s="12"/>
      <c r="Y627" s="12"/>
      <c r="Z627" s="12"/>
      <c r="AA627" s="12"/>
      <c r="AB627" s="12"/>
      <c r="AC627" s="12"/>
      <c r="AD627" s="12"/>
      <c r="AE627" s="12"/>
      <c r="AT627" s="244" t="s">
        <v>143</v>
      </c>
      <c r="AU627" s="244" t="s">
        <v>86</v>
      </c>
      <c r="AV627" s="12" t="s">
        <v>86</v>
      </c>
      <c r="AW627" s="12" t="s">
        <v>33</v>
      </c>
      <c r="AX627" s="12" t="s">
        <v>84</v>
      </c>
      <c r="AY627" s="244" t="s">
        <v>136</v>
      </c>
    </row>
    <row r="628" s="2" customFormat="1" ht="24.15" customHeight="1">
      <c r="A628" s="38"/>
      <c r="B628" s="39"/>
      <c r="C628" s="220" t="s">
        <v>1045</v>
      </c>
      <c r="D628" s="220" t="s">
        <v>137</v>
      </c>
      <c r="E628" s="221" t="s">
        <v>1046</v>
      </c>
      <c r="F628" s="222" t="s">
        <v>1047</v>
      </c>
      <c r="G628" s="223" t="s">
        <v>229</v>
      </c>
      <c r="H628" s="224">
        <v>34</v>
      </c>
      <c r="I628" s="225"/>
      <c r="J628" s="226">
        <f>ROUND(I628*H628,2)</f>
        <v>0</v>
      </c>
      <c r="K628" s="222" t="s">
        <v>167</v>
      </c>
      <c r="L628" s="44"/>
      <c r="M628" s="227" t="s">
        <v>1</v>
      </c>
      <c r="N628" s="228" t="s">
        <v>42</v>
      </c>
      <c r="O628" s="91"/>
      <c r="P628" s="229">
        <f>O628*H628</f>
        <v>0</v>
      </c>
      <c r="Q628" s="229">
        <v>0</v>
      </c>
      <c r="R628" s="229">
        <f>Q628*H628</f>
        <v>0</v>
      </c>
      <c r="S628" s="229">
        <v>0</v>
      </c>
      <c r="T628" s="230">
        <f>S628*H628</f>
        <v>0</v>
      </c>
      <c r="U628" s="38"/>
      <c r="V628" s="38"/>
      <c r="W628" s="38"/>
      <c r="X628" s="38"/>
      <c r="Y628" s="38"/>
      <c r="Z628" s="38"/>
      <c r="AA628" s="38"/>
      <c r="AB628" s="38"/>
      <c r="AC628" s="38"/>
      <c r="AD628" s="38"/>
      <c r="AE628" s="38"/>
      <c r="AR628" s="231" t="s">
        <v>154</v>
      </c>
      <c r="AT628" s="231" t="s">
        <v>137</v>
      </c>
      <c r="AU628" s="231" t="s">
        <v>86</v>
      </c>
      <c r="AY628" s="17" t="s">
        <v>136</v>
      </c>
      <c r="BE628" s="232">
        <f>IF(N628="základní",J628,0)</f>
        <v>0</v>
      </c>
      <c r="BF628" s="232">
        <f>IF(N628="snížená",J628,0)</f>
        <v>0</v>
      </c>
      <c r="BG628" s="232">
        <f>IF(N628="zákl. přenesená",J628,0)</f>
        <v>0</v>
      </c>
      <c r="BH628" s="232">
        <f>IF(N628="sníž. přenesená",J628,0)</f>
        <v>0</v>
      </c>
      <c r="BI628" s="232">
        <f>IF(N628="nulová",J628,0)</f>
        <v>0</v>
      </c>
      <c r="BJ628" s="17" t="s">
        <v>84</v>
      </c>
      <c r="BK628" s="232">
        <f>ROUND(I628*H628,2)</f>
        <v>0</v>
      </c>
      <c r="BL628" s="17" t="s">
        <v>154</v>
      </c>
      <c r="BM628" s="231" t="s">
        <v>1048</v>
      </c>
    </row>
    <row r="629" s="2" customFormat="1">
      <c r="A629" s="38"/>
      <c r="B629" s="39"/>
      <c r="C629" s="40"/>
      <c r="D629" s="235" t="s">
        <v>231</v>
      </c>
      <c r="E629" s="40"/>
      <c r="F629" s="265" t="s">
        <v>232</v>
      </c>
      <c r="G629" s="40"/>
      <c r="H629" s="40"/>
      <c r="I629" s="266"/>
      <c r="J629" s="40"/>
      <c r="K629" s="40"/>
      <c r="L629" s="44"/>
      <c r="M629" s="267"/>
      <c r="N629" s="268"/>
      <c r="O629" s="91"/>
      <c r="P629" s="91"/>
      <c r="Q629" s="91"/>
      <c r="R629" s="91"/>
      <c r="S629" s="91"/>
      <c r="T629" s="92"/>
      <c r="U629" s="38"/>
      <c r="V629" s="38"/>
      <c r="W629" s="38"/>
      <c r="X629" s="38"/>
      <c r="Y629" s="38"/>
      <c r="Z629" s="38"/>
      <c r="AA629" s="38"/>
      <c r="AB629" s="38"/>
      <c r="AC629" s="38"/>
      <c r="AD629" s="38"/>
      <c r="AE629" s="38"/>
      <c r="AT629" s="17" t="s">
        <v>231</v>
      </c>
      <c r="AU629" s="17" t="s">
        <v>86</v>
      </c>
    </row>
    <row r="630" s="2" customFormat="1" ht="24.15" customHeight="1">
      <c r="A630" s="38"/>
      <c r="B630" s="39"/>
      <c r="C630" s="220" t="s">
        <v>1049</v>
      </c>
      <c r="D630" s="220" t="s">
        <v>137</v>
      </c>
      <c r="E630" s="221" t="s">
        <v>1050</v>
      </c>
      <c r="F630" s="222" t="s">
        <v>1051</v>
      </c>
      <c r="G630" s="223" t="s">
        <v>229</v>
      </c>
      <c r="H630" s="224">
        <v>96</v>
      </c>
      <c r="I630" s="225"/>
      <c r="J630" s="226">
        <f>ROUND(I630*H630,2)</f>
        <v>0</v>
      </c>
      <c r="K630" s="222" t="s">
        <v>167</v>
      </c>
      <c r="L630" s="44"/>
      <c r="M630" s="227" t="s">
        <v>1</v>
      </c>
      <c r="N630" s="228" t="s">
        <v>42</v>
      </c>
      <c r="O630" s="91"/>
      <c r="P630" s="229">
        <f>O630*H630</f>
        <v>0</v>
      </c>
      <c r="Q630" s="229">
        <v>0</v>
      </c>
      <c r="R630" s="229">
        <f>Q630*H630</f>
        <v>0</v>
      </c>
      <c r="S630" s="229">
        <v>0</v>
      </c>
      <c r="T630" s="230">
        <f>S630*H630</f>
        <v>0</v>
      </c>
      <c r="U630" s="38"/>
      <c r="V630" s="38"/>
      <c r="W630" s="38"/>
      <c r="X630" s="38"/>
      <c r="Y630" s="38"/>
      <c r="Z630" s="38"/>
      <c r="AA630" s="38"/>
      <c r="AB630" s="38"/>
      <c r="AC630" s="38"/>
      <c r="AD630" s="38"/>
      <c r="AE630" s="38"/>
      <c r="AR630" s="231" t="s">
        <v>154</v>
      </c>
      <c r="AT630" s="231" t="s">
        <v>137</v>
      </c>
      <c r="AU630" s="231" t="s">
        <v>86</v>
      </c>
      <c r="AY630" s="17" t="s">
        <v>136</v>
      </c>
      <c r="BE630" s="232">
        <f>IF(N630="základní",J630,0)</f>
        <v>0</v>
      </c>
      <c r="BF630" s="232">
        <f>IF(N630="snížená",J630,0)</f>
        <v>0</v>
      </c>
      <c r="BG630" s="232">
        <f>IF(N630="zákl. přenesená",J630,0)</f>
        <v>0</v>
      </c>
      <c r="BH630" s="232">
        <f>IF(N630="sníž. přenesená",J630,0)</f>
        <v>0</v>
      </c>
      <c r="BI630" s="232">
        <f>IF(N630="nulová",J630,0)</f>
        <v>0</v>
      </c>
      <c r="BJ630" s="17" t="s">
        <v>84</v>
      </c>
      <c r="BK630" s="232">
        <f>ROUND(I630*H630,2)</f>
        <v>0</v>
      </c>
      <c r="BL630" s="17" t="s">
        <v>154</v>
      </c>
      <c r="BM630" s="231" t="s">
        <v>1052</v>
      </c>
    </row>
    <row r="631" s="2" customFormat="1">
      <c r="A631" s="38"/>
      <c r="B631" s="39"/>
      <c r="C631" s="40"/>
      <c r="D631" s="235" t="s">
        <v>231</v>
      </c>
      <c r="E631" s="40"/>
      <c r="F631" s="265" t="s">
        <v>232</v>
      </c>
      <c r="G631" s="40"/>
      <c r="H631" s="40"/>
      <c r="I631" s="266"/>
      <c r="J631" s="40"/>
      <c r="K631" s="40"/>
      <c r="L631" s="44"/>
      <c r="M631" s="267"/>
      <c r="N631" s="268"/>
      <c r="O631" s="91"/>
      <c r="P631" s="91"/>
      <c r="Q631" s="91"/>
      <c r="R631" s="91"/>
      <c r="S631" s="91"/>
      <c r="T631" s="92"/>
      <c r="U631" s="38"/>
      <c r="V631" s="38"/>
      <c r="W631" s="38"/>
      <c r="X631" s="38"/>
      <c r="Y631" s="38"/>
      <c r="Z631" s="38"/>
      <c r="AA631" s="38"/>
      <c r="AB631" s="38"/>
      <c r="AC631" s="38"/>
      <c r="AD631" s="38"/>
      <c r="AE631" s="38"/>
      <c r="AT631" s="17" t="s">
        <v>231</v>
      </c>
      <c r="AU631" s="17" t="s">
        <v>86</v>
      </c>
    </row>
    <row r="632" s="12" customFormat="1">
      <c r="A632" s="12"/>
      <c r="B632" s="233"/>
      <c r="C632" s="234"/>
      <c r="D632" s="235" t="s">
        <v>143</v>
      </c>
      <c r="E632" s="236" t="s">
        <v>1</v>
      </c>
      <c r="F632" s="237" t="s">
        <v>248</v>
      </c>
      <c r="G632" s="234"/>
      <c r="H632" s="238">
        <v>51</v>
      </c>
      <c r="I632" s="239"/>
      <c r="J632" s="234"/>
      <c r="K632" s="234"/>
      <c r="L632" s="240"/>
      <c r="M632" s="241"/>
      <c r="N632" s="242"/>
      <c r="O632" s="242"/>
      <c r="P632" s="242"/>
      <c r="Q632" s="242"/>
      <c r="R632" s="242"/>
      <c r="S632" s="242"/>
      <c r="T632" s="243"/>
      <c r="U632" s="12"/>
      <c r="V632" s="12"/>
      <c r="W632" s="12"/>
      <c r="X632" s="12"/>
      <c r="Y632" s="12"/>
      <c r="Z632" s="12"/>
      <c r="AA632" s="12"/>
      <c r="AB632" s="12"/>
      <c r="AC632" s="12"/>
      <c r="AD632" s="12"/>
      <c r="AE632" s="12"/>
      <c r="AT632" s="244" t="s">
        <v>143</v>
      </c>
      <c r="AU632" s="244" t="s">
        <v>86</v>
      </c>
      <c r="AV632" s="12" t="s">
        <v>86</v>
      </c>
      <c r="AW632" s="12" t="s">
        <v>33</v>
      </c>
      <c r="AX632" s="12" t="s">
        <v>77</v>
      </c>
      <c r="AY632" s="244" t="s">
        <v>136</v>
      </c>
    </row>
    <row r="633" s="12" customFormat="1">
      <c r="A633" s="12"/>
      <c r="B633" s="233"/>
      <c r="C633" s="234"/>
      <c r="D633" s="235" t="s">
        <v>143</v>
      </c>
      <c r="E633" s="236" t="s">
        <v>1</v>
      </c>
      <c r="F633" s="237" t="s">
        <v>249</v>
      </c>
      <c r="G633" s="234"/>
      <c r="H633" s="238">
        <v>45</v>
      </c>
      <c r="I633" s="239"/>
      <c r="J633" s="234"/>
      <c r="K633" s="234"/>
      <c r="L633" s="240"/>
      <c r="M633" s="241"/>
      <c r="N633" s="242"/>
      <c r="O633" s="242"/>
      <c r="P633" s="242"/>
      <c r="Q633" s="242"/>
      <c r="R633" s="242"/>
      <c r="S633" s="242"/>
      <c r="T633" s="243"/>
      <c r="U633" s="12"/>
      <c r="V633" s="12"/>
      <c r="W633" s="12"/>
      <c r="X633" s="12"/>
      <c r="Y633" s="12"/>
      <c r="Z633" s="12"/>
      <c r="AA633" s="12"/>
      <c r="AB633" s="12"/>
      <c r="AC633" s="12"/>
      <c r="AD633" s="12"/>
      <c r="AE633" s="12"/>
      <c r="AT633" s="244" t="s">
        <v>143</v>
      </c>
      <c r="AU633" s="244" t="s">
        <v>86</v>
      </c>
      <c r="AV633" s="12" t="s">
        <v>86</v>
      </c>
      <c r="AW633" s="12" t="s">
        <v>33</v>
      </c>
      <c r="AX633" s="12" t="s">
        <v>77</v>
      </c>
      <c r="AY633" s="244" t="s">
        <v>136</v>
      </c>
    </row>
    <row r="634" s="15" customFormat="1">
      <c r="A634" s="15"/>
      <c r="B634" s="269"/>
      <c r="C634" s="270"/>
      <c r="D634" s="235" t="s">
        <v>143</v>
      </c>
      <c r="E634" s="271" t="s">
        <v>1</v>
      </c>
      <c r="F634" s="272" t="s">
        <v>240</v>
      </c>
      <c r="G634" s="270"/>
      <c r="H634" s="273">
        <v>96</v>
      </c>
      <c r="I634" s="274"/>
      <c r="J634" s="270"/>
      <c r="K634" s="270"/>
      <c r="L634" s="275"/>
      <c r="M634" s="276"/>
      <c r="N634" s="277"/>
      <c r="O634" s="277"/>
      <c r="P634" s="277"/>
      <c r="Q634" s="277"/>
      <c r="R634" s="277"/>
      <c r="S634" s="277"/>
      <c r="T634" s="278"/>
      <c r="U634" s="15"/>
      <c r="V634" s="15"/>
      <c r="W634" s="15"/>
      <c r="X634" s="15"/>
      <c r="Y634" s="15"/>
      <c r="Z634" s="15"/>
      <c r="AA634" s="15"/>
      <c r="AB634" s="15"/>
      <c r="AC634" s="15"/>
      <c r="AD634" s="15"/>
      <c r="AE634" s="15"/>
      <c r="AT634" s="279" t="s">
        <v>143</v>
      </c>
      <c r="AU634" s="279" t="s">
        <v>86</v>
      </c>
      <c r="AV634" s="15" t="s">
        <v>154</v>
      </c>
      <c r="AW634" s="15" t="s">
        <v>33</v>
      </c>
      <c r="AX634" s="15" t="s">
        <v>84</v>
      </c>
      <c r="AY634" s="279" t="s">
        <v>136</v>
      </c>
    </row>
    <row r="635" s="2" customFormat="1" ht="24.15" customHeight="1">
      <c r="A635" s="38"/>
      <c r="B635" s="39"/>
      <c r="C635" s="220" t="s">
        <v>1053</v>
      </c>
      <c r="D635" s="220" t="s">
        <v>137</v>
      </c>
      <c r="E635" s="221" t="s">
        <v>1054</v>
      </c>
      <c r="F635" s="222" t="s">
        <v>1055</v>
      </c>
      <c r="G635" s="223" t="s">
        <v>229</v>
      </c>
      <c r="H635" s="224">
        <v>55</v>
      </c>
      <c r="I635" s="225"/>
      <c r="J635" s="226">
        <f>ROUND(I635*H635,2)</f>
        <v>0</v>
      </c>
      <c r="K635" s="222" t="s">
        <v>167</v>
      </c>
      <c r="L635" s="44"/>
      <c r="M635" s="227" t="s">
        <v>1</v>
      </c>
      <c r="N635" s="228" t="s">
        <v>42</v>
      </c>
      <c r="O635" s="91"/>
      <c r="P635" s="229">
        <f>O635*H635</f>
        <v>0</v>
      </c>
      <c r="Q635" s="229">
        <v>0</v>
      </c>
      <c r="R635" s="229">
        <f>Q635*H635</f>
        <v>0</v>
      </c>
      <c r="S635" s="229">
        <v>0</v>
      </c>
      <c r="T635" s="230">
        <f>S635*H635</f>
        <v>0</v>
      </c>
      <c r="U635" s="38"/>
      <c r="V635" s="38"/>
      <c r="W635" s="38"/>
      <c r="X635" s="38"/>
      <c r="Y635" s="38"/>
      <c r="Z635" s="38"/>
      <c r="AA635" s="38"/>
      <c r="AB635" s="38"/>
      <c r="AC635" s="38"/>
      <c r="AD635" s="38"/>
      <c r="AE635" s="38"/>
      <c r="AR635" s="231" t="s">
        <v>154</v>
      </c>
      <c r="AT635" s="231" t="s">
        <v>137</v>
      </c>
      <c r="AU635" s="231" t="s">
        <v>86</v>
      </c>
      <c r="AY635" s="17" t="s">
        <v>136</v>
      </c>
      <c r="BE635" s="232">
        <f>IF(N635="základní",J635,0)</f>
        <v>0</v>
      </c>
      <c r="BF635" s="232">
        <f>IF(N635="snížená",J635,0)</f>
        <v>0</v>
      </c>
      <c r="BG635" s="232">
        <f>IF(N635="zákl. přenesená",J635,0)</f>
        <v>0</v>
      </c>
      <c r="BH635" s="232">
        <f>IF(N635="sníž. přenesená",J635,0)</f>
        <v>0</v>
      </c>
      <c r="BI635" s="232">
        <f>IF(N635="nulová",J635,0)</f>
        <v>0</v>
      </c>
      <c r="BJ635" s="17" t="s">
        <v>84</v>
      </c>
      <c r="BK635" s="232">
        <f>ROUND(I635*H635,2)</f>
        <v>0</v>
      </c>
      <c r="BL635" s="17" t="s">
        <v>154</v>
      </c>
      <c r="BM635" s="231" t="s">
        <v>1056</v>
      </c>
    </row>
    <row r="636" s="2" customFormat="1">
      <c r="A636" s="38"/>
      <c r="B636" s="39"/>
      <c r="C636" s="40"/>
      <c r="D636" s="235" t="s">
        <v>231</v>
      </c>
      <c r="E636" s="40"/>
      <c r="F636" s="265" t="s">
        <v>232</v>
      </c>
      <c r="G636" s="40"/>
      <c r="H636" s="40"/>
      <c r="I636" s="266"/>
      <c r="J636" s="40"/>
      <c r="K636" s="40"/>
      <c r="L636" s="44"/>
      <c r="M636" s="267"/>
      <c r="N636" s="268"/>
      <c r="O636" s="91"/>
      <c r="P636" s="91"/>
      <c r="Q636" s="91"/>
      <c r="R636" s="91"/>
      <c r="S636" s="91"/>
      <c r="T636" s="92"/>
      <c r="U636" s="38"/>
      <c r="V636" s="38"/>
      <c r="W636" s="38"/>
      <c r="X636" s="38"/>
      <c r="Y636" s="38"/>
      <c r="Z636" s="38"/>
      <c r="AA636" s="38"/>
      <c r="AB636" s="38"/>
      <c r="AC636" s="38"/>
      <c r="AD636" s="38"/>
      <c r="AE636" s="38"/>
      <c r="AT636" s="17" t="s">
        <v>231</v>
      </c>
      <c r="AU636" s="17" t="s">
        <v>86</v>
      </c>
    </row>
    <row r="637" s="12" customFormat="1">
      <c r="A637" s="12"/>
      <c r="B637" s="233"/>
      <c r="C637" s="234"/>
      <c r="D637" s="235" t="s">
        <v>143</v>
      </c>
      <c r="E637" s="236" t="s">
        <v>1</v>
      </c>
      <c r="F637" s="237" t="s">
        <v>253</v>
      </c>
      <c r="G637" s="234"/>
      <c r="H637" s="238">
        <v>55</v>
      </c>
      <c r="I637" s="239"/>
      <c r="J637" s="234"/>
      <c r="K637" s="234"/>
      <c r="L637" s="240"/>
      <c r="M637" s="241"/>
      <c r="N637" s="242"/>
      <c r="O637" s="242"/>
      <c r="P637" s="242"/>
      <c r="Q637" s="242"/>
      <c r="R637" s="242"/>
      <c r="S637" s="242"/>
      <c r="T637" s="243"/>
      <c r="U637" s="12"/>
      <c r="V637" s="12"/>
      <c r="W637" s="12"/>
      <c r="X637" s="12"/>
      <c r="Y637" s="12"/>
      <c r="Z637" s="12"/>
      <c r="AA637" s="12"/>
      <c r="AB637" s="12"/>
      <c r="AC637" s="12"/>
      <c r="AD637" s="12"/>
      <c r="AE637" s="12"/>
      <c r="AT637" s="244" t="s">
        <v>143</v>
      </c>
      <c r="AU637" s="244" t="s">
        <v>86</v>
      </c>
      <c r="AV637" s="12" t="s">
        <v>86</v>
      </c>
      <c r="AW637" s="12" t="s">
        <v>33</v>
      </c>
      <c r="AX637" s="12" t="s">
        <v>84</v>
      </c>
      <c r="AY637" s="244" t="s">
        <v>136</v>
      </c>
    </row>
    <row r="638" s="11" customFormat="1" ht="22.8" customHeight="1">
      <c r="A638" s="11"/>
      <c r="B638" s="206"/>
      <c r="C638" s="207"/>
      <c r="D638" s="208" t="s">
        <v>76</v>
      </c>
      <c r="E638" s="263" t="s">
        <v>1057</v>
      </c>
      <c r="F638" s="263" t="s">
        <v>1058</v>
      </c>
      <c r="G638" s="207"/>
      <c r="H638" s="207"/>
      <c r="I638" s="210"/>
      <c r="J638" s="264">
        <f>BK638</f>
        <v>0</v>
      </c>
      <c r="K638" s="207"/>
      <c r="L638" s="212"/>
      <c r="M638" s="213"/>
      <c r="N638" s="214"/>
      <c r="O638" s="214"/>
      <c r="P638" s="215">
        <f>SUM(P639:P688)</f>
        <v>0</v>
      </c>
      <c r="Q638" s="214"/>
      <c r="R638" s="215">
        <f>SUM(R639:R688)</f>
        <v>0</v>
      </c>
      <c r="S638" s="214"/>
      <c r="T638" s="216">
        <f>SUM(T639:T688)</f>
        <v>0</v>
      </c>
      <c r="U638" s="11"/>
      <c r="V638" s="11"/>
      <c r="W638" s="11"/>
      <c r="X638" s="11"/>
      <c r="Y638" s="11"/>
      <c r="Z638" s="11"/>
      <c r="AA638" s="11"/>
      <c r="AB638" s="11"/>
      <c r="AC638" s="11"/>
      <c r="AD638" s="11"/>
      <c r="AE638" s="11"/>
      <c r="AR638" s="217" t="s">
        <v>84</v>
      </c>
      <c r="AT638" s="218" t="s">
        <v>76</v>
      </c>
      <c r="AU638" s="218" t="s">
        <v>84</v>
      </c>
      <c r="AY638" s="217" t="s">
        <v>136</v>
      </c>
      <c r="BK638" s="219">
        <f>SUM(BK639:BK688)</f>
        <v>0</v>
      </c>
    </row>
    <row r="639" s="2" customFormat="1" ht="21.75" customHeight="1">
      <c r="A639" s="38"/>
      <c r="B639" s="39"/>
      <c r="C639" s="220" t="s">
        <v>1059</v>
      </c>
      <c r="D639" s="220" t="s">
        <v>137</v>
      </c>
      <c r="E639" s="221" t="s">
        <v>1060</v>
      </c>
      <c r="F639" s="222" t="s">
        <v>1061</v>
      </c>
      <c r="G639" s="223" t="s">
        <v>327</v>
      </c>
      <c r="H639" s="224">
        <v>2403.9479999999999</v>
      </c>
      <c r="I639" s="225"/>
      <c r="J639" s="226">
        <f>ROUND(I639*H639,2)</f>
        <v>0</v>
      </c>
      <c r="K639" s="222" t="s">
        <v>167</v>
      </c>
      <c r="L639" s="44"/>
      <c r="M639" s="227" t="s">
        <v>1</v>
      </c>
      <c r="N639" s="228" t="s">
        <v>42</v>
      </c>
      <c r="O639" s="91"/>
      <c r="P639" s="229">
        <f>O639*H639</f>
        <v>0</v>
      </c>
      <c r="Q639" s="229">
        <v>0</v>
      </c>
      <c r="R639" s="229">
        <f>Q639*H639</f>
        <v>0</v>
      </c>
      <c r="S639" s="229">
        <v>0</v>
      </c>
      <c r="T639" s="230">
        <f>S639*H639</f>
        <v>0</v>
      </c>
      <c r="U639" s="38"/>
      <c r="V639" s="38"/>
      <c r="W639" s="38"/>
      <c r="X639" s="38"/>
      <c r="Y639" s="38"/>
      <c r="Z639" s="38"/>
      <c r="AA639" s="38"/>
      <c r="AB639" s="38"/>
      <c r="AC639" s="38"/>
      <c r="AD639" s="38"/>
      <c r="AE639" s="38"/>
      <c r="AR639" s="231" t="s">
        <v>154</v>
      </c>
      <c r="AT639" s="231" t="s">
        <v>137</v>
      </c>
      <c r="AU639" s="231" t="s">
        <v>86</v>
      </c>
      <c r="AY639" s="17" t="s">
        <v>136</v>
      </c>
      <c r="BE639" s="232">
        <f>IF(N639="základní",J639,0)</f>
        <v>0</v>
      </c>
      <c r="BF639" s="232">
        <f>IF(N639="snížená",J639,0)</f>
        <v>0</v>
      </c>
      <c r="BG639" s="232">
        <f>IF(N639="zákl. přenesená",J639,0)</f>
        <v>0</v>
      </c>
      <c r="BH639" s="232">
        <f>IF(N639="sníž. přenesená",J639,0)</f>
        <v>0</v>
      </c>
      <c r="BI639" s="232">
        <f>IF(N639="nulová",J639,0)</f>
        <v>0</v>
      </c>
      <c r="BJ639" s="17" t="s">
        <v>84</v>
      </c>
      <c r="BK639" s="232">
        <f>ROUND(I639*H639,2)</f>
        <v>0</v>
      </c>
      <c r="BL639" s="17" t="s">
        <v>154</v>
      </c>
      <c r="BM639" s="231" t="s">
        <v>1062</v>
      </c>
    </row>
    <row r="640" s="12" customFormat="1">
      <c r="A640" s="12"/>
      <c r="B640" s="233"/>
      <c r="C640" s="234"/>
      <c r="D640" s="235" t="s">
        <v>143</v>
      </c>
      <c r="E640" s="236" t="s">
        <v>1</v>
      </c>
      <c r="F640" s="237" t="s">
        <v>1063</v>
      </c>
      <c r="G640" s="234"/>
      <c r="H640" s="238">
        <v>2210.23</v>
      </c>
      <c r="I640" s="239"/>
      <c r="J640" s="234"/>
      <c r="K640" s="234"/>
      <c r="L640" s="240"/>
      <c r="M640" s="241"/>
      <c r="N640" s="242"/>
      <c r="O640" s="242"/>
      <c r="P640" s="242"/>
      <c r="Q640" s="242"/>
      <c r="R640" s="242"/>
      <c r="S640" s="242"/>
      <c r="T640" s="243"/>
      <c r="U640" s="12"/>
      <c r="V640" s="12"/>
      <c r="W640" s="12"/>
      <c r="X640" s="12"/>
      <c r="Y640" s="12"/>
      <c r="Z640" s="12"/>
      <c r="AA640" s="12"/>
      <c r="AB640" s="12"/>
      <c r="AC640" s="12"/>
      <c r="AD640" s="12"/>
      <c r="AE640" s="12"/>
      <c r="AT640" s="244" t="s">
        <v>143</v>
      </c>
      <c r="AU640" s="244" t="s">
        <v>86</v>
      </c>
      <c r="AV640" s="12" t="s">
        <v>86</v>
      </c>
      <c r="AW640" s="12" t="s">
        <v>33</v>
      </c>
      <c r="AX640" s="12" t="s">
        <v>77</v>
      </c>
      <c r="AY640" s="244" t="s">
        <v>136</v>
      </c>
    </row>
    <row r="641" s="12" customFormat="1">
      <c r="A641" s="12"/>
      <c r="B641" s="233"/>
      <c r="C641" s="234"/>
      <c r="D641" s="235" t="s">
        <v>143</v>
      </c>
      <c r="E641" s="236" t="s">
        <v>1</v>
      </c>
      <c r="F641" s="237" t="s">
        <v>1064</v>
      </c>
      <c r="G641" s="234"/>
      <c r="H641" s="238">
        <v>79.518000000000001</v>
      </c>
      <c r="I641" s="239"/>
      <c r="J641" s="234"/>
      <c r="K641" s="234"/>
      <c r="L641" s="240"/>
      <c r="M641" s="241"/>
      <c r="N641" s="242"/>
      <c r="O641" s="242"/>
      <c r="P641" s="242"/>
      <c r="Q641" s="242"/>
      <c r="R641" s="242"/>
      <c r="S641" s="242"/>
      <c r="T641" s="243"/>
      <c r="U641" s="12"/>
      <c r="V641" s="12"/>
      <c r="W641" s="12"/>
      <c r="X641" s="12"/>
      <c r="Y641" s="12"/>
      <c r="Z641" s="12"/>
      <c r="AA641" s="12"/>
      <c r="AB641" s="12"/>
      <c r="AC641" s="12"/>
      <c r="AD641" s="12"/>
      <c r="AE641" s="12"/>
      <c r="AT641" s="244" t="s">
        <v>143</v>
      </c>
      <c r="AU641" s="244" t="s">
        <v>86</v>
      </c>
      <c r="AV641" s="12" t="s">
        <v>86</v>
      </c>
      <c r="AW641" s="12" t="s">
        <v>33</v>
      </c>
      <c r="AX641" s="12" t="s">
        <v>77</v>
      </c>
      <c r="AY641" s="244" t="s">
        <v>136</v>
      </c>
    </row>
    <row r="642" s="12" customFormat="1">
      <c r="A642" s="12"/>
      <c r="B642" s="233"/>
      <c r="C642" s="234"/>
      <c r="D642" s="235" t="s">
        <v>143</v>
      </c>
      <c r="E642" s="236" t="s">
        <v>1</v>
      </c>
      <c r="F642" s="237" t="s">
        <v>1065</v>
      </c>
      <c r="G642" s="234"/>
      <c r="H642" s="238">
        <v>98.799999999999997</v>
      </c>
      <c r="I642" s="239"/>
      <c r="J642" s="234"/>
      <c r="K642" s="234"/>
      <c r="L642" s="240"/>
      <c r="M642" s="241"/>
      <c r="N642" s="242"/>
      <c r="O642" s="242"/>
      <c r="P642" s="242"/>
      <c r="Q642" s="242"/>
      <c r="R642" s="242"/>
      <c r="S642" s="242"/>
      <c r="T642" s="243"/>
      <c r="U642" s="12"/>
      <c r="V642" s="12"/>
      <c r="W642" s="12"/>
      <c r="X642" s="12"/>
      <c r="Y642" s="12"/>
      <c r="Z642" s="12"/>
      <c r="AA642" s="12"/>
      <c r="AB642" s="12"/>
      <c r="AC642" s="12"/>
      <c r="AD642" s="12"/>
      <c r="AE642" s="12"/>
      <c r="AT642" s="244" t="s">
        <v>143</v>
      </c>
      <c r="AU642" s="244" t="s">
        <v>86</v>
      </c>
      <c r="AV642" s="12" t="s">
        <v>86</v>
      </c>
      <c r="AW642" s="12" t="s">
        <v>33</v>
      </c>
      <c r="AX642" s="12" t="s">
        <v>77</v>
      </c>
      <c r="AY642" s="244" t="s">
        <v>136</v>
      </c>
    </row>
    <row r="643" s="12" customFormat="1">
      <c r="A643" s="12"/>
      <c r="B643" s="233"/>
      <c r="C643" s="234"/>
      <c r="D643" s="235" t="s">
        <v>143</v>
      </c>
      <c r="E643" s="236" t="s">
        <v>1</v>
      </c>
      <c r="F643" s="237" t="s">
        <v>1066</v>
      </c>
      <c r="G643" s="234"/>
      <c r="H643" s="238">
        <v>15.4</v>
      </c>
      <c r="I643" s="239"/>
      <c r="J643" s="234"/>
      <c r="K643" s="234"/>
      <c r="L643" s="240"/>
      <c r="M643" s="241"/>
      <c r="N643" s="242"/>
      <c r="O643" s="242"/>
      <c r="P643" s="242"/>
      <c r="Q643" s="242"/>
      <c r="R643" s="242"/>
      <c r="S643" s="242"/>
      <c r="T643" s="243"/>
      <c r="U643" s="12"/>
      <c r="V643" s="12"/>
      <c r="W643" s="12"/>
      <c r="X643" s="12"/>
      <c r="Y643" s="12"/>
      <c r="Z643" s="12"/>
      <c r="AA643" s="12"/>
      <c r="AB643" s="12"/>
      <c r="AC643" s="12"/>
      <c r="AD643" s="12"/>
      <c r="AE643" s="12"/>
      <c r="AT643" s="244" t="s">
        <v>143</v>
      </c>
      <c r="AU643" s="244" t="s">
        <v>86</v>
      </c>
      <c r="AV643" s="12" t="s">
        <v>86</v>
      </c>
      <c r="AW643" s="12" t="s">
        <v>33</v>
      </c>
      <c r="AX643" s="12" t="s">
        <v>77</v>
      </c>
      <c r="AY643" s="244" t="s">
        <v>136</v>
      </c>
    </row>
    <row r="644" s="15" customFormat="1">
      <c r="A644" s="15"/>
      <c r="B644" s="269"/>
      <c r="C644" s="270"/>
      <c r="D644" s="235" t="s">
        <v>143</v>
      </c>
      <c r="E644" s="271" t="s">
        <v>1</v>
      </c>
      <c r="F644" s="272" t="s">
        <v>240</v>
      </c>
      <c r="G644" s="270"/>
      <c r="H644" s="273">
        <v>2403.9479999999999</v>
      </c>
      <c r="I644" s="274"/>
      <c r="J644" s="270"/>
      <c r="K644" s="270"/>
      <c r="L644" s="275"/>
      <c r="M644" s="276"/>
      <c r="N644" s="277"/>
      <c r="O644" s="277"/>
      <c r="P644" s="277"/>
      <c r="Q644" s="277"/>
      <c r="R644" s="277"/>
      <c r="S644" s="277"/>
      <c r="T644" s="278"/>
      <c r="U644" s="15"/>
      <c r="V644" s="15"/>
      <c r="W644" s="15"/>
      <c r="X644" s="15"/>
      <c r="Y644" s="15"/>
      <c r="Z644" s="15"/>
      <c r="AA644" s="15"/>
      <c r="AB644" s="15"/>
      <c r="AC644" s="15"/>
      <c r="AD644" s="15"/>
      <c r="AE644" s="15"/>
      <c r="AT644" s="279" t="s">
        <v>143</v>
      </c>
      <c r="AU644" s="279" t="s">
        <v>86</v>
      </c>
      <c r="AV644" s="15" t="s">
        <v>154</v>
      </c>
      <c r="AW644" s="15" t="s">
        <v>33</v>
      </c>
      <c r="AX644" s="15" t="s">
        <v>84</v>
      </c>
      <c r="AY644" s="279" t="s">
        <v>136</v>
      </c>
    </row>
    <row r="645" s="2" customFormat="1" ht="24.15" customHeight="1">
      <c r="A645" s="38"/>
      <c r="B645" s="39"/>
      <c r="C645" s="220" t="s">
        <v>1067</v>
      </c>
      <c r="D645" s="220" t="s">
        <v>137</v>
      </c>
      <c r="E645" s="221" t="s">
        <v>1068</v>
      </c>
      <c r="F645" s="222" t="s">
        <v>1069</v>
      </c>
      <c r="G645" s="223" t="s">
        <v>327</v>
      </c>
      <c r="H645" s="224">
        <v>72306.491999999998</v>
      </c>
      <c r="I645" s="225"/>
      <c r="J645" s="226">
        <f>ROUND(I645*H645,2)</f>
        <v>0</v>
      </c>
      <c r="K645" s="222" t="s">
        <v>167</v>
      </c>
      <c r="L645" s="44"/>
      <c r="M645" s="227" t="s">
        <v>1</v>
      </c>
      <c r="N645" s="228" t="s">
        <v>42</v>
      </c>
      <c r="O645" s="91"/>
      <c r="P645" s="229">
        <f>O645*H645</f>
        <v>0</v>
      </c>
      <c r="Q645" s="229">
        <v>0</v>
      </c>
      <c r="R645" s="229">
        <f>Q645*H645</f>
        <v>0</v>
      </c>
      <c r="S645" s="229">
        <v>0</v>
      </c>
      <c r="T645" s="230">
        <f>S645*H645</f>
        <v>0</v>
      </c>
      <c r="U645" s="38"/>
      <c r="V645" s="38"/>
      <c r="W645" s="38"/>
      <c r="X645" s="38"/>
      <c r="Y645" s="38"/>
      <c r="Z645" s="38"/>
      <c r="AA645" s="38"/>
      <c r="AB645" s="38"/>
      <c r="AC645" s="38"/>
      <c r="AD645" s="38"/>
      <c r="AE645" s="38"/>
      <c r="AR645" s="231" t="s">
        <v>154</v>
      </c>
      <c r="AT645" s="231" t="s">
        <v>137</v>
      </c>
      <c r="AU645" s="231" t="s">
        <v>86</v>
      </c>
      <c r="AY645" s="17" t="s">
        <v>136</v>
      </c>
      <c r="BE645" s="232">
        <f>IF(N645="základní",J645,0)</f>
        <v>0</v>
      </c>
      <c r="BF645" s="232">
        <f>IF(N645="snížená",J645,0)</f>
        <v>0</v>
      </c>
      <c r="BG645" s="232">
        <f>IF(N645="zákl. přenesená",J645,0)</f>
        <v>0</v>
      </c>
      <c r="BH645" s="232">
        <f>IF(N645="sníž. přenesená",J645,0)</f>
        <v>0</v>
      </c>
      <c r="BI645" s="232">
        <f>IF(N645="nulová",J645,0)</f>
        <v>0</v>
      </c>
      <c r="BJ645" s="17" t="s">
        <v>84</v>
      </c>
      <c r="BK645" s="232">
        <f>ROUND(I645*H645,2)</f>
        <v>0</v>
      </c>
      <c r="BL645" s="17" t="s">
        <v>154</v>
      </c>
      <c r="BM645" s="231" t="s">
        <v>1070</v>
      </c>
    </row>
    <row r="646" s="12" customFormat="1">
      <c r="A646" s="12"/>
      <c r="B646" s="233"/>
      <c r="C646" s="234"/>
      <c r="D646" s="235" t="s">
        <v>143</v>
      </c>
      <c r="E646" s="236" t="s">
        <v>1</v>
      </c>
      <c r="F646" s="237" t="s">
        <v>1071</v>
      </c>
      <c r="G646" s="234"/>
      <c r="H646" s="238">
        <v>64096.669999999998</v>
      </c>
      <c r="I646" s="239"/>
      <c r="J646" s="234"/>
      <c r="K646" s="234"/>
      <c r="L646" s="240"/>
      <c r="M646" s="241"/>
      <c r="N646" s="242"/>
      <c r="O646" s="242"/>
      <c r="P646" s="242"/>
      <c r="Q646" s="242"/>
      <c r="R646" s="242"/>
      <c r="S646" s="242"/>
      <c r="T646" s="243"/>
      <c r="U646" s="12"/>
      <c r="V646" s="12"/>
      <c r="W646" s="12"/>
      <c r="X646" s="12"/>
      <c r="Y646" s="12"/>
      <c r="Z646" s="12"/>
      <c r="AA646" s="12"/>
      <c r="AB646" s="12"/>
      <c r="AC646" s="12"/>
      <c r="AD646" s="12"/>
      <c r="AE646" s="12"/>
      <c r="AT646" s="244" t="s">
        <v>143</v>
      </c>
      <c r="AU646" s="244" t="s">
        <v>86</v>
      </c>
      <c r="AV646" s="12" t="s">
        <v>86</v>
      </c>
      <c r="AW646" s="12" t="s">
        <v>33</v>
      </c>
      <c r="AX646" s="12" t="s">
        <v>77</v>
      </c>
      <c r="AY646" s="244" t="s">
        <v>136</v>
      </c>
    </row>
    <row r="647" s="12" customFormat="1">
      <c r="A647" s="12"/>
      <c r="B647" s="233"/>
      <c r="C647" s="234"/>
      <c r="D647" s="235" t="s">
        <v>143</v>
      </c>
      <c r="E647" s="236" t="s">
        <v>1</v>
      </c>
      <c r="F647" s="237" t="s">
        <v>1072</v>
      </c>
      <c r="G647" s="234"/>
      <c r="H647" s="238">
        <v>2306.0219999999999</v>
      </c>
      <c r="I647" s="239"/>
      <c r="J647" s="234"/>
      <c r="K647" s="234"/>
      <c r="L647" s="240"/>
      <c r="M647" s="241"/>
      <c r="N647" s="242"/>
      <c r="O647" s="242"/>
      <c r="P647" s="242"/>
      <c r="Q647" s="242"/>
      <c r="R647" s="242"/>
      <c r="S647" s="242"/>
      <c r="T647" s="243"/>
      <c r="U647" s="12"/>
      <c r="V647" s="12"/>
      <c r="W647" s="12"/>
      <c r="X647" s="12"/>
      <c r="Y647" s="12"/>
      <c r="Z647" s="12"/>
      <c r="AA647" s="12"/>
      <c r="AB647" s="12"/>
      <c r="AC647" s="12"/>
      <c r="AD647" s="12"/>
      <c r="AE647" s="12"/>
      <c r="AT647" s="244" t="s">
        <v>143</v>
      </c>
      <c r="AU647" s="244" t="s">
        <v>86</v>
      </c>
      <c r="AV647" s="12" t="s">
        <v>86</v>
      </c>
      <c r="AW647" s="12" t="s">
        <v>33</v>
      </c>
      <c r="AX647" s="12" t="s">
        <v>77</v>
      </c>
      <c r="AY647" s="244" t="s">
        <v>136</v>
      </c>
    </row>
    <row r="648" s="12" customFormat="1">
      <c r="A648" s="12"/>
      <c r="B648" s="233"/>
      <c r="C648" s="234"/>
      <c r="D648" s="235" t="s">
        <v>143</v>
      </c>
      <c r="E648" s="236" t="s">
        <v>1</v>
      </c>
      <c r="F648" s="237" t="s">
        <v>1073</v>
      </c>
      <c r="G648" s="234"/>
      <c r="H648" s="238">
        <v>4841.1999999999998</v>
      </c>
      <c r="I648" s="239"/>
      <c r="J648" s="234"/>
      <c r="K648" s="234"/>
      <c r="L648" s="240"/>
      <c r="M648" s="241"/>
      <c r="N648" s="242"/>
      <c r="O648" s="242"/>
      <c r="P648" s="242"/>
      <c r="Q648" s="242"/>
      <c r="R648" s="242"/>
      <c r="S648" s="242"/>
      <c r="T648" s="243"/>
      <c r="U648" s="12"/>
      <c r="V648" s="12"/>
      <c r="W648" s="12"/>
      <c r="X648" s="12"/>
      <c r="Y648" s="12"/>
      <c r="Z648" s="12"/>
      <c r="AA648" s="12"/>
      <c r="AB648" s="12"/>
      <c r="AC648" s="12"/>
      <c r="AD648" s="12"/>
      <c r="AE648" s="12"/>
      <c r="AT648" s="244" t="s">
        <v>143</v>
      </c>
      <c r="AU648" s="244" t="s">
        <v>86</v>
      </c>
      <c r="AV648" s="12" t="s">
        <v>86</v>
      </c>
      <c r="AW648" s="12" t="s">
        <v>33</v>
      </c>
      <c r="AX648" s="12" t="s">
        <v>77</v>
      </c>
      <c r="AY648" s="244" t="s">
        <v>136</v>
      </c>
    </row>
    <row r="649" s="12" customFormat="1">
      <c r="A649" s="12"/>
      <c r="B649" s="233"/>
      <c r="C649" s="234"/>
      <c r="D649" s="235" t="s">
        <v>143</v>
      </c>
      <c r="E649" s="236" t="s">
        <v>1</v>
      </c>
      <c r="F649" s="237" t="s">
        <v>1074</v>
      </c>
      <c r="G649" s="234"/>
      <c r="H649" s="238">
        <v>1062.5999999999999</v>
      </c>
      <c r="I649" s="239"/>
      <c r="J649" s="234"/>
      <c r="K649" s="234"/>
      <c r="L649" s="240"/>
      <c r="M649" s="241"/>
      <c r="N649" s="242"/>
      <c r="O649" s="242"/>
      <c r="P649" s="242"/>
      <c r="Q649" s="242"/>
      <c r="R649" s="242"/>
      <c r="S649" s="242"/>
      <c r="T649" s="243"/>
      <c r="U649" s="12"/>
      <c r="V649" s="12"/>
      <c r="W649" s="12"/>
      <c r="X649" s="12"/>
      <c r="Y649" s="12"/>
      <c r="Z649" s="12"/>
      <c r="AA649" s="12"/>
      <c r="AB649" s="12"/>
      <c r="AC649" s="12"/>
      <c r="AD649" s="12"/>
      <c r="AE649" s="12"/>
      <c r="AT649" s="244" t="s">
        <v>143</v>
      </c>
      <c r="AU649" s="244" t="s">
        <v>86</v>
      </c>
      <c r="AV649" s="12" t="s">
        <v>86</v>
      </c>
      <c r="AW649" s="12" t="s">
        <v>33</v>
      </c>
      <c r="AX649" s="12" t="s">
        <v>77</v>
      </c>
      <c r="AY649" s="244" t="s">
        <v>136</v>
      </c>
    </row>
    <row r="650" s="15" customFormat="1">
      <c r="A650" s="15"/>
      <c r="B650" s="269"/>
      <c r="C650" s="270"/>
      <c r="D650" s="235" t="s">
        <v>143</v>
      </c>
      <c r="E650" s="271" t="s">
        <v>1</v>
      </c>
      <c r="F650" s="272" t="s">
        <v>240</v>
      </c>
      <c r="G650" s="270"/>
      <c r="H650" s="273">
        <v>72306.491999999998</v>
      </c>
      <c r="I650" s="274"/>
      <c r="J650" s="270"/>
      <c r="K650" s="270"/>
      <c r="L650" s="275"/>
      <c r="M650" s="276"/>
      <c r="N650" s="277"/>
      <c r="O650" s="277"/>
      <c r="P650" s="277"/>
      <c r="Q650" s="277"/>
      <c r="R650" s="277"/>
      <c r="S650" s="277"/>
      <c r="T650" s="278"/>
      <c r="U650" s="15"/>
      <c r="V650" s="15"/>
      <c r="W650" s="15"/>
      <c r="X650" s="15"/>
      <c r="Y650" s="15"/>
      <c r="Z650" s="15"/>
      <c r="AA650" s="15"/>
      <c r="AB650" s="15"/>
      <c r="AC650" s="15"/>
      <c r="AD650" s="15"/>
      <c r="AE650" s="15"/>
      <c r="AT650" s="279" t="s">
        <v>143</v>
      </c>
      <c r="AU650" s="279" t="s">
        <v>86</v>
      </c>
      <c r="AV650" s="15" t="s">
        <v>154</v>
      </c>
      <c r="AW650" s="15" t="s">
        <v>33</v>
      </c>
      <c r="AX650" s="15" t="s">
        <v>84</v>
      </c>
      <c r="AY650" s="279" t="s">
        <v>136</v>
      </c>
    </row>
    <row r="651" s="2" customFormat="1" ht="21.75" customHeight="1">
      <c r="A651" s="38"/>
      <c r="B651" s="39"/>
      <c r="C651" s="220" t="s">
        <v>1075</v>
      </c>
      <c r="D651" s="220" t="s">
        <v>137</v>
      </c>
      <c r="E651" s="221" t="s">
        <v>1076</v>
      </c>
      <c r="F651" s="222" t="s">
        <v>1077</v>
      </c>
      <c r="G651" s="223" t="s">
        <v>327</v>
      </c>
      <c r="H651" s="224">
        <v>102.81</v>
      </c>
      <c r="I651" s="225"/>
      <c r="J651" s="226">
        <f>ROUND(I651*H651,2)</f>
        <v>0</v>
      </c>
      <c r="K651" s="222" t="s">
        <v>167</v>
      </c>
      <c r="L651" s="44"/>
      <c r="M651" s="227" t="s">
        <v>1</v>
      </c>
      <c r="N651" s="228" t="s">
        <v>42</v>
      </c>
      <c r="O651" s="91"/>
      <c r="P651" s="229">
        <f>O651*H651</f>
        <v>0</v>
      </c>
      <c r="Q651" s="229">
        <v>0</v>
      </c>
      <c r="R651" s="229">
        <f>Q651*H651</f>
        <v>0</v>
      </c>
      <c r="S651" s="229">
        <v>0</v>
      </c>
      <c r="T651" s="230">
        <f>S651*H651</f>
        <v>0</v>
      </c>
      <c r="U651" s="38"/>
      <c r="V651" s="38"/>
      <c r="W651" s="38"/>
      <c r="X651" s="38"/>
      <c r="Y651" s="38"/>
      <c r="Z651" s="38"/>
      <c r="AA651" s="38"/>
      <c r="AB651" s="38"/>
      <c r="AC651" s="38"/>
      <c r="AD651" s="38"/>
      <c r="AE651" s="38"/>
      <c r="AR651" s="231" t="s">
        <v>154</v>
      </c>
      <c r="AT651" s="231" t="s">
        <v>137</v>
      </c>
      <c r="AU651" s="231" t="s">
        <v>86</v>
      </c>
      <c r="AY651" s="17" t="s">
        <v>136</v>
      </c>
      <c r="BE651" s="232">
        <f>IF(N651="základní",J651,0)</f>
        <v>0</v>
      </c>
      <c r="BF651" s="232">
        <f>IF(N651="snížená",J651,0)</f>
        <v>0</v>
      </c>
      <c r="BG651" s="232">
        <f>IF(N651="zákl. přenesená",J651,0)</f>
        <v>0</v>
      </c>
      <c r="BH651" s="232">
        <f>IF(N651="sníž. přenesená",J651,0)</f>
        <v>0</v>
      </c>
      <c r="BI651" s="232">
        <f>IF(N651="nulová",J651,0)</f>
        <v>0</v>
      </c>
      <c r="BJ651" s="17" t="s">
        <v>84</v>
      </c>
      <c r="BK651" s="232">
        <f>ROUND(I651*H651,2)</f>
        <v>0</v>
      </c>
      <c r="BL651" s="17" t="s">
        <v>154</v>
      </c>
      <c r="BM651" s="231" t="s">
        <v>1078</v>
      </c>
    </row>
    <row r="652" s="12" customFormat="1">
      <c r="A652" s="12"/>
      <c r="B652" s="233"/>
      <c r="C652" s="234"/>
      <c r="D652" s="235" t="s">
        <v>143</v>
      </c>
      <c r="E652" s="236" t="s">
        <v>1</v>
      </c>
      <c r="F652" s="237" t="s">
        <v>1079</v>
      </c>
      <c r="G652" s="234"/>
      <c r="H652" s="238">
        <v>8.8399999999999999</v>
      </c>
      <c r="I652" s="239"/>
      <c r="J652" s="234"/>
      <c r="K652" s="234"/>
      <c r="L652" s="240"/>
      <c r="M652" s="241"/>
      <c r="N652" s="242"/>
      <c r="O652" s="242"/>
      <c r="P652" s="242"/>
      <c r="Q652" s="242"/>
      <c r="R652" s="242"/>
      <c r="S652" s="242"/>
      <c r="T652" s="243"/>
      <c r="U652" s="12"/>
      <c r="V652" s="12"/>
      <c r="W652" s="12"/>
      <c r="X652" s="12"/>
      <c r="Y652" s="12"/>
      <c r="Z652" s="12"/>
      <c r="AA652" s="12"/>
      <c r="AB652" s="12"/>
      <c r="AC652" s="12"/>
      <c r="AD652" s="12"/>
      <c r="AE652" s="12"/>
      <c r="AT652" s="244" t="s">
        <v>143</v>
      </c>
      <c r="AU652" s="244" t="s">
        <v>86</v>
      </c>
      <c r="AV652" s="12" t="s">
        <v>86</v>
      </c>
      <c r="AW652" s="12" t="s">
        <v>33</v>
      </c>
      <c r="AX652" s="12" t="s">
        <v>77</v>
      </c>
      <c r="AY652" s="244" t="s">
        <v>136</v>
      </c>
    </row>
    <row r="653" s="12" customFormat="1">
      <c r="A653" s="12"/>
      <c r="B653" s="233"/>
      <c r="C653" s="234"/>
      <c r="D653" s="235" t="s">
        <v>143</v>
      </c>
      <c r="E653" s="236" t="s">
        <v>1</v>
      </c>
      <c r="F653" s="237" t="s">
        <v>1080</v>
      </c>
      <c r="G653" s="234"/>
      <c r="H653" s="238">
        <v>93.969999999999999</v>
      </c>
      <c r="I653" s="239"/>
      <c r="J653" s="234"/>
      <c r="K653" s="234"/>
      <c r="L653" s="240"/>
      <c r="M653" s="241"/>
      <c r="N653" s="242"/>
      <c r="O653" s="242"/>
      <c r="P653" s="242"/>
      <c r="Q653" s="242"/>
      <c r="R653" s="242"/>
      <c r="S653" s="242"/>
      <c r="T653" s="243"/>
      <c r="U653" s="12"/>
      <c r="V653" s="12"/>
      <c r="W653" s="12"/>
      <c r="X653" s="12"/>
      <c r="Y653" s="12"/>
      <c r="Z653" s="12"/>
      <c r="AA653" s="12"/>
      <c r="AB653" s="12"/>
      <c r="AC653" s="12"/>
      <c r="AD653" s="12"/>
      <c r="AE653" s="12"/>
      <c r="AT653" s="244" t="s">
        <v>143</v>
      </c>
      <c r="AU653" s="244" t="s">
        <v>86</v>
      </c>
      <c r="AV653" s="12" t="s">
        <v>86</v>
      </c>
      <c r="AW653" s="12" t="s">
        <v>33</v>
      </c>
      <c r="AX653" s="12" t="s">
        <v>77</v>
      </c>
      <c r="AY653" s="244" t="s">
        <v>136</v>
      </c>
    </row>
    <row r="654" s="15" customFormat="1">
      <c r="A654" s="15"/>
      <c r="B654" s="269"/>
      <c r="C654" s="270"/>
      <c r="D654" s="235" t="s">
        <v>143</v>
      </c>
      <c r="E654" s="271" t="s">
        <v>1</v>
      </c>
      <c r="F654" s="272" t="s">
        <v>240</v>
      </c>
      <c r="G654" s="270"/>
      <c r="H654" s="273">
        <v>102.81</v>
      </c>
      <c r="I654" s="274"/>
      <c r="J654" s="270"/>
      <c r="K654" s="270"/>
      <c r="L654" s="275"/>
      <c r="M654" s="276"/>
      <c r="N654" s="277"/>
      <c r="O654" s="277"/>
      <c r="P654" s="277"/>
      <c r="Q654" s="277"/>
      <c r="R654" s="277"/>
      <c r="S654" s="277"/>
      <c r="T654" s="278"/>
      <c r="U654" s="15"/>
      <c r="V654" s="15"/>
      <c r="W654" s="15"/>
      <c r="X654" s="15"/>
      <c r="Y654" s="15"/>
      <c r="Z654" s="15"/>
      <c r="AA654" s="15"/>
      <c r="AB654" s="15"/>
      <c r="AC654" s="15"/>
      <c r="AD654" s="15"/>
      <c r="AE654" s="15"/>
      <c r="AT654" s="279" t="s">
        <v>143</v>
      </c>
      <c r="AU654" s="279" t="s">
        <v>86</v>
      </c>
      <c r="AV654" s="15" t="s">
        <v>154</v>
      </c>
      <c r="AW654" s="15" t="s">
        <v>33</v>
      </c>
      <c r="AX654" s="15" t="s">
        <v>84</v>
      </c>
      <c r="AY654" s="279" t="s">
        <v>136</v>
      </c>
    </row>
    <row r="655" s="2" customFormat="1" ht="24.15" customHeight="1">
      <c r="A655" s="38"/>
      <c r="B655" s="39"/>
      <c r="C655" s="220" t="s">
        <v>1081</v>
      </c>
      <c r="D655" s="220" t="s">
        <v>137</v>
      </c>
      <c r="E655" s="221" t="s">
        <v>1082</v>
      </c>
      <c r="F655" s="222" t="s">
        <v>1083</v>
      </c>
      <c r="G655" s="223" t="s">
        <v>327</v>
      </c>
      <c r="H655" s="224">
        <v>350.32999999999998</v>
      </c>
      <c r="I655" s="225"/>
      <c r="J655" s="226">
        <f>ROUND(I655*H655,2)</f>
        <v>0</v>
      </c>
      <c r="K655" s="222" t="s">
        <v>167</v>
      </c>
      <c r="L655" s="44"/>
      <c r="M655" s="227" t="s">
        <v>1</v>
      </c>
      <c r="N655" s="228" t="s">
        <v>42</v>
      </c>
      <c r="O655" s="91"/>
      <c r="P655" s="229">
        <f>O655*H655</f>
        <v>0</v>
      </c>
      <c r="Q655" s="229">
        <v>0</v>
      </c>
      <c r="R655" s="229">
        <f>Q655*H655</f>
        <v>0</v>
      </c>
      <c r="S655" s="229">
        <v>0</v>
      </c>
      <c r="T655" s="230">
        <f>S655*H655</f>
        <v>0</v>
      </c>
      <c r="U655" s="38"/>
      <c r="V655" s="38"/>
      <c r="W655" s="38"/>
      <c r="X655" s="38"/>
      <c r="Y655" s="38"/>
      <c r="Z655" s="38"/>
      <c r="AA655" s="38"/>
      <c r="AB655" s="38"/>
      <c r="AC655" s="38"/>
      <c r="AD655" s="38"/>
      <c r="AE655" s="38"/>
      <c r="AR655" s="231" t="s">
        <v>154</v>
      </c>
      <c r="AT655" s="231" t="s">
        <v>137</v>
      </c>
      <c r="AU655" s="231" t="s">
        <v>86</v>
      </c>
      <c r="AY655" s="17" t="s">
        <v>136</v>
      </c>
      <c r="BE655" s="232">
        <f>IF(N655="základní",J655,0)</f>
        <v>0</v>
      </c>
      <c r="BF655" s="232">
        <f>IF(N655="snížená",J655,0)</f>
        <v>0</v>
      </c>
      <c r="BG655" s="232">
        <f>IF(N655="zákl. přenesená",J655,0)</f>
        <v>0</v>
      </c>
      <c r="BH655" s="232">
        <f>IF(N655="sníž. přenesená",J655,0)</f>
        <v>0</v>
      </c>
      <c r="BI655" s="232">
        <f>IF(N655="nulová",J655,0)</f>
        <v>0</v>
      </c>
      <c r="BJ655" s="17" t="s">
        <v>84</v>
      </c>
      <c r="BK655" s="232">
        <f>ROUND(I655*H655,2)</f>
        <v>0</v>
      </c>
      <c r="BL655" s="17" t="s">
        <v>154</v>
      </c>
      <c r="BM655" s="231" t="s">
        <v>1084</v>
      </c>
    </row>
    <row r="656" s="12" customFormat="1">
      <c r="A656" s="12"/>
      <c r="B656" s="233"/>
      <c r="C656" s="234"/>
      <c r="D656" s="235" t="s">
        <v>143</v>
      </c>
      <c r="E656" s="236" t="s">
        <v>1</v>
      </c>
      <c r="F656" s="237" t="s">
        <v>1085</v>
      </c>
      <c r="G656" s="234"/>
      <c r="H656" s="238">
        <v>256.36000000000001</v>
      </c>
      <c r="I656" s="239"/>
      <c r="J656" s="234"/>
      <c r="K656" s="234"/>
      <c r="L656" s="240"/>
      <c r="M656" s="241"/>
      <c r="N656" s="242"/>
      <c r="O656" s="242"/>
      <c r="P656" s="242"/>
      <c r="Q656" s="242"/>
      <c r="R656" s="242"/>
      <c r="S656" s="242"/>
      <c r="T656" s="243"/>
      <c r="U656" s="12"/>
      <c r="V656" s="12"/>
      <c r="W656" s="12"/>
      <c r="X656" s="12"/>
      <c r="Y656" s="12"/>
      <c r="Z656" s="12"/>
      <c r="AA656" s="12"/>
      <c r="AB656" s="12"/>
      <c r="AC656" s="12"/>
      <c r="AD656" s="12"/>
      <c r="AE656" s="12"/>
      <c r="AT656" s="244" t="s">
        <v>143</v>
      </c>
      <c r="AU656" s="244" t="s">
        <v>86</v>
      </c>
      <c r="AV656" s="12" t="s">
        <v>86</v>
      </c>
      <c r="AW656" s="12" t="s">
        <v>33</v>
      </c>
      <c r="AX656" s="12" t="s">
        <v>77</v>
      </c>
      <c r="AY656" s="244" t="s">
        <v>136</v>
      </c>
    </row>
    <row r="657" s="12" customFormat="1">
      <c r="A657" s="12"/>
      <c r="B657" s="233"/>
      <c r="C657" s="234"/>
      <c r="D657" s="235" t="s">
        <v>143</v>
      </c>
      <c r="E657" s="236" t="s">
        <v>1</v>
      </c>
      <c r="F657" s="237" t="s">
        <v>1086</v>
      </c>
      <c r="G657" s="234"/>
      <c r="H657" s="238">
        <v>93.969999999999999</v>
      </c>
      <c r="I657" s="239"/>
      <c r="J657" s="234"/>
      <c r="K657" s="234"/>
      <c r="L657" s="240"/>
      <c r="M657" s="241"/>
      <c r="N657" s="242"/>
      <c r="O657" s="242"/>
      <c r="P657" s="242"/>
      <c r="Q657" s="242"/>
      <c r="R657" s="242"/>
      <c r="S657" s="242"/>
      <c r="T657" s="243"/>
      <c r="U657" s="12"/>
      <c r="V657" s="12"/>
      <c r="W657" s="12"/>
      <c r="X657" s="12"/>
      <c r="Y657" s="12"/>
      <c r="Z657" s="12"/>
      <c r="AA657" s="12"/>
      <c r="AB657" s="12"/>
      <c r="AC657" s="12"/>
      <c r="AD657" s="12"/>
      <c r="AE657" s="12"/>
      <c r="AT657" s="244" t="s">
        <v>143</v>
      </c>
      <c r="AU657" s="244" t="s">
        <v>86</v>
      </c>
      <c r="AV657" s="12" t="s">
        <v>86</v>
      </c>
      <c r="AW657" s="12" t="s">
        <v>33</v>
      </c>
      <c r="AX657" s="12" t="s">
        <v>77</v>
      </c>
      <c r="AY657" s="244" t="s">
        <v>136</v>
      </c>
    </row>
    <row r="658" s="15" customFormat="1">
      <c r="A658" s="15"/>
      <c r="B658" s="269"/>
      <c r="C658" s="270"/>
      <c r="D658" s="235" t="s">
        <v>143</v>
      </c>
      <c r="E658" s="271" t="s">
        <v>1</v>
      </c>
      <c r="F658" s="272" t="s">
        <v>240</v>
      </c>
      <c r="G658" s="270"/>
      <c r="H658" s="273">
        <v>350.32999999999998</v>
      </c>
      <c r="I658" s="274"/>
      <c r="J658" s="270"/>
      <c r="K658" s="270"/>
      <c r="L658" s="275"/>
      <c r="M658" s="276"/>
      <c r="N658" s="277"/>
      <c r="O658" s="277"/>
      <c r="P658" s="277"/>
      <c r="Q658" s="277"/>
      <c r="R658" s="277"/>
      <c r="S658" s="277"/>
      <c r="T658" s="278"/>
      <c r="U658" s="15"/>
      <c r="V658" s="15"/>
      <c r="W658" s="15"/>
      <c r="X658" s="15"/>
      <c r="Y658" s="15"/>
      <c r="Z658" s="15"/>
      <c r="AA658" s="15"/>
      <c r="AB658" s="15"/>
      <c r="AC658" s="15"/>
      <c r="AD658" s="15"/>
      <c r="AE658" s="15"/>
      <c r="AT658" s="279" t="s">
        <v>143</v>
      </c>
      <c r="AU658" s="279" t="s">
        <v>86</v>
      </c>
      <c r="AV658" s="15" t="s">
        <v>154</v>
      </c>
      <c r="AW658" s="15" t="s">
        <v>33</v>
      </c>
      <c r="AX658" s="15" t="s">
        <v>84</v>
      </c>
      <c r="AY658" s="279" t="s">
        <v>136</v>
      </c>
    </row>
    <row r="659" s="2" customFormat="1" ht="16.5" customHeight="1">
      <c r="A659" s="38"/>
      <c r="B659" s="39"/>
      <c r="C659" s="220" t="s">
        <v>1087</v>
      </c>
      <c r="D659" s="220" t="s">
        <v>137</v>
      </c>
      <c r="E659" s="221" t="s">
        <v>1088</v>
      </c>
      <c r="F659" s="222" t="s">
        <v>1089</v>
      </c>
      <c r="G659" s="223" t="s">
        <v>327</v>
      </c>
      <c r="H659" s="224">
        <v>19.766999999999999</v>
      </c>
      <c r="I659" s="225"/>
      <c r="J659" s="226">
        <f>ROUND(I659*H659,2)</f>
        <v>0</v>
      </c>
      <c r="K659" s="222" t="s">
        <v>167</v>
      </c>
      <c r="L659" s="44"/>
      <c r="M659" s="227" t="s">
        <v>1</v>
      </c>
      <c r="N659" s="228" t="s">
        <v>42</v>
      </c>
      <c r="O659" s="91"/>
      <c r="P659" s="229">
        <f>O659*H659</f>
        <v>0</v>
      </c>
      <c r="Q659" s="229">
        <v>0</v>
      </c>
      <c r="R659" s="229">
        <f>Q659*H659</f>
        <v>0</v>
      </c>
      <c r="S659" s="229">
        <v>0</v>
      </c>
      <c r="T659" s="230">
        <f>S659*H659</f>
        <v>0</v>
      </c>
      <c r="U659" s="38"/>
      <c r="V659" s="38"/>
      <c r="W659" s="38"/>
      <c r="X659" s="38"/>
      <c r="Y659" s="38"/>
      <c r="Z659" s="38"/>
      <c r="AA659" s="38"/>
      <c r="AB659" s="38"/>
      <c r="AC659" s="38"/>
      <c r="AD659" s="38"/>
      <c r="AE659" s="38"/>
      <c r="AR659" s="231" t="s">
        <v>154</v>
      </c>
      <c r="AT659" s="231" t="s">
        <v>137</v>
      </c>
      <c r="AU659" s="231" t="s">
        <v>86</v>
      </c>
      <c r="AY659" s="17" t="s">
        <v>136</v>
      </c>
      <c r="BE659" s="232">
        <f>IF(N659="základní",J659,0)</f>
        <v>0</v>
      </c>
      <c r="BF659" s="232">
        <f>IF(N659="snížená",J659,0)</f>
        <v>0</v>
      </c>
      <c r="BG659" s="232">
        <f>IF(N659="zákl. přenesená",J659,0)</f>
        <v>0</v>
      </c>
      <c r="BH659" s="232">
        <f>IF(N659="sníž. přenesená",J659,0)</f>
        <v>0</v>
      </c>
      <c r="BI659" s="232">
        <f>IF(N659="nulová",J659,0)</f>
        <v>0</v>
      </c>
      <c r="BJ659" s="17" t="s">
        <v>84</v>
      </c>
      <c r="BK659" s="232">
        <f>ROUND(I659*H659,2)</f>
        <v>0</v>
      </c>
      <c r="BL659" s="17" t="s">
        <v>154</v>
      </c>
      <c r="BM659" s="231" t="s">
        <v>1090</v>
      </c>
    </row>
    <row r="660" s="12" customFormat="1">
      <c r="A660" s="12"/>
      <c r="B660" s="233"/>
      <c r="C660" s="234"/>
      <c r="D660" s="235" t="s">
        <v>143</v>
      </c>
      <c r="E660" s="236" t="s">
        <v>1</v>
      </c>
      <c r="F660" s="237" t="s">
        <v>1091</v>
      </c>
      <c r="G660" s="234"/>
      <c r="H660" s="238">
        <v>4.8899999999999997</v>
      </c>
      <c r="I660" s="239"/>
      <c r="J660" s="234"/>
      <c r="K660" s="234"/>
      <c r="L660" s="240"/>
      <c r="M660" s="241"/>
      <c r="N660" s="242"/>
      <c r="O660" s="242"/>
      <c r="P660" s="242"/>
      <c r="Q660" s="242"/>
      <c r="R660" s="242"/>
      <c r="S660" s="242"/>
      <c r="T660" s="243"/>
      <c r="U660" s="12"/>
      <c r="V660" s="12"/>
      <c r="W660" s="12"/>
      <c r="X660" s="12"/>
      <c r="Y660" s="12"/>
      <c r="Z660" s="12"/>
      <c r="AA660" s="12"/>
      <c r="AB660" s="12"/>
      <c r="AC660" s="12"/>
      <c r="AD660" s="12"/>
      <c r="AE660" s="12"/>
      <c r="AT660" s="244" t="s">
        <v>143</v>
      </c>
      <c r="AU660" s="244" t="s">
        <v>86</v>
      </c>
      <c r="AV660" s="12" t="s">
        <v>86</v>
      </c>
      <c r="AW660" s="12" t="s">
        <v>33</v>
      </c>
      <c r="AX660" s="12" t="s">
        <v>77</v>
      </c>
      <c r="AY660" s="244" t="s">
        <v>136</v>
      </c>
    </row>
    <row r="661" s="12" customFormat="1">
      <c r="A661" s="12"/>
      <c r="B661" s="233"/>
      <c r="C661" s="234"/>
      <c r="D661" s="235" t="s">
        <v>143</v>
      </c>
      <c r="E661" s="236" t="s">
        <v>1</v>
      </c>
      <c r="F661" s="237" t="s">
        <v>1092</v>
      </c>
      <c r="G661" s="234"/>
      <c r="H661" s="238">
        <v>1.4670000000000001</v>
      </c>
      <c r="I661" s="239"/>
      <c r="J661" s="234"/>
      <c r="K661" s="234"/>
      <c r="L661" s="240"/>
      <c r="M661" s="241"/>
      <c r="N661" s="242"/>
      <c r="O661" s="242"/>
      <c r="P661" s="242"/>
      <c r="Q661" s="242"/>
      <c r="R661" s="242"/>
      <c r="S661" s="242"/>
      <c r="T661" s="243"/>
      <c r="U661" s="12"/>
      <c r="V661" s="12"/>
      <c r="W661" s="12"/>
      <c r="X661" s="12"/>
      <c r="Y661" s="12"/>
      <c r="Z661" s="12"/>
      <c r="AA661" s="12"/>
      <c r="AB661" s="12"/>
      <c r="AC661" s="12"/>
      <c r="AD661" s="12"/>
      <c r="AE661" s="12"/>
      <c r="AT661" s="244" t="s">
        <v>143</v>
      </c>
      <c r="AU661" s="244" t="s">
        <v>86</v>
      </c>
      <c r="AV661" s="12" t="s">
        <v>86</v>
      </c>
      <c r="AW661" s="12" t="s">
        <v>33</v>
      </c>
      <c r="AX661" s="12" t="s">
        <v>77</v>
      </c>
      <c r="AY661" s="244" t="s">
        <v>136</v>
      </c>
    </row>
    <row r="662" s="12" customFormat="1">
      <c r="A662" s="12"/>
      <c r="B662" s="233"/>
      <c r="C662" s="234"/>
      <c r="D662" s="235" t="s">
        <v>143</v>
      </c>
      <c r="E662" s="236" t="s">
        <v>1</v>
      </c>
      <c r="F662" s="237" t="s">
        <v>1093</v>
      </c>
      <c r="G662" s="234"/>
      <c r="H662" s="238">
        <v>11.275</v>
      </c>
      <c r="I662" s="239"/>
      <c r="J662" s="234"/>
      <c r="K662" s="234"/>
      <c r="L662" s="240"/>
      <c r="M662" s="241"/>
      <c r="N662" s="242"/>
      <c r="O662" s="242"/>
      <c r="P662" s="242"/>
      <c r="Q662" s="242"/>
      <c r="R662" s="242"/>
      <c r="S662" s="242"/>
      <c r="T662" s="243"/>
      <c r="U662" s="12"/>
      <c r="V662" s="12"/>
      <c r="W662" s="12"/>
      <c r="X662" s="12"/>
      <c r="Y662" s="12"/>
      <c r="Z662" s="12"/>
      <c r="AA662" s="12"/>
      <c r="AB662" s="12"/>
      <c r="AC662" s="12"/>
      <c r="AD662" s="12"/>
      <c r="AE662" s="12"/>
      <c r="AT662" s="244" t="s">
        <v>143</v>
      </c>
      <c r="AU662" s="244" t="s">
        <v>86</v>
      </c>
      <c r="AV662" s="12" t="s">
        <v>86</v>
      </c>
      <c r="AW662" s="12" t="s">
        <v>33</v>
      </c>
      <c r="AX662" s="12" t="s">
        <v>77</v>
      </c>
      <c r="AY662" s="244" t="s">
        <v>136</v>
      </c>
    </row>
    <row r="663" s="12" customFormat="1">
      <c r="A663" s="12"/>
      <c r="B663" s="233"/>
      <c r="C663" s="234"/>
      <c r="D663" s="235" t="s">
        <v>143</v>
      </c>
      <c r="E663" s="236" t="s">
        <v>1</v>
      </c>
      <c r="F663" s="237" t="s">
        <v>1094</v>
      </c>
      <c r="G663" s="234"/>
      <c r="H663" s="238">
        <v>1.151</v>
      </c>
      <c r="I663" s="239"/>
      <c r="J663" s="234"/>
      <c r="K663" s="234"/>
      <c r="L663" s="240"/>
      <c r="M663" s="241"/>
      <c r="N663" s="242"/>
      <c r="O663" s="242"/>
      <c r="P663" s="242"/>
      <c r="Q663" s="242"/>
      <c r="R663" s="242"/>
      <c r="S663" s="242"/>
      <c r="T663" s="243"/>
      <c r="U663" s="12"/>
      <c r="V663" s="12"/>
      <c r="W663" s="12"/>
      <c r="X663" s="12"/>
      <c r="Y663" s="12"/>
      <c r="Z663" s="12"/>
      <c r="AA663" s="12"/>
      <c r="AB663" s="12"/>
      <c r="AC663" s="12"/>
      <c r="AD663" s="12"/>
      <c r="AE663" s="12"/>
      <c r="AT663" s="244" t="s">
        <v>143</v>
      </c>
      <c r="AU663" s="244" t="s">
        <v>86</v>
      </c>
      <c r="AV663" s="12" t="s">
        <v>86</v>
      </c>
      <c r="AW663" s="12" t="s">
        <v>33</v>
      </c>
      <c r="AX663" s="12" t="s">
        <v>77</v>
      </c>
      <c r="AY663" s="244" t="s">
        <v>136</v>
      </c>
    </row>
    <row r="664" s="12" customFormat="1">
      <c r="A664" s="12"/>
      <c r="B664" s="233"/>
      <c r="C664" s="234"/>
      <c r="D664" s="235" t="s">
        <v>143</v>
      </c>
      <c r="E664" s="236" t="s">
        <v>1</v>
      </c>
      <c r="F664" s="237" t="s">
        <v>1095</v>
      </c>
      <c r="G664" s="234"/>
      <c r="H664" s="238">
        <v>0.98399999999999999</v>
      </c>
      <c r="I664" s="239"/>
      <c r="J664" s="234"/>
      <c r="K664" s="234"/>
      <c r="L664" s="240"/>
      <c r="M664" s="241"/>
      <c r="N664" s="242"/>
      <c r="O664" s="242"/>
      <c r="P664" s="242"/>
      <c r="Q664" s="242"/>
      <c r="R664" s="242"/>
      <c r="S664" s="242"/>
      <c r="T664" s="243"/>
      <c r="U664" s="12"/>
      <c r="V664" s="12"/>
      <c r="W664" s="12"/>
      <c r="X664" s="12"/>
      <c r="Y664" s="12"/>
      <c r="Z664" s="12"/>
      <c r="AA664" s="12"/>
      <c r="AB664" s="12"/>
      <c r="AC664" s="12"/>
      <c r="AD664" s="12"/>
      <c r="AE664" s="12"/>
      <c r="AT664" s="244" t="s">
        <v>143</v>
      </c>
      <c r="AU664" s="244" t="s">
        <v>86</v>
      </c>
      <c r="AV664" s="12" t="s">
        <v>86</v>
      </c>
      <c r="AW664" s="12" t="s">
        <v>33</v>
      </c>
      <c r="AX664" s="12" t="s">
        <v>77</v>
      </c>
      <c r="AY664" s="244" t="s">
        <v>136</v>
      </c>
    </row>
    <row r="665" s="15" customFormat="1">
      <c r="A665" s="15"/>
      <c r="B665" s="269"/>
      <c r="C665" s="270"/>
      <c r="D665" s="235" t="s">
        <v>143</v>
      </c>
      <c r="E665" s="271" t="s">
        <v>1</v>
      </c>
      <c r="F665" s="272" t="s">
        <v>240</v>
      </c>
      <c r="G665" s="270"/>
      <c r="H665" s="273">
        <v>19.766999999999999</v>
      </c>
      <c r="I665" s="274"/>
      <c r="J665" s="270"/>
      <c r="K665" s="270"/>
      <c r="L665" s="275"/>
      <c r="M665" s="276"/>
      <c r="N665" s="277"/>
      <c r="O665" s="277"/>
      <c r="P665" s="277"/>
      <c r="Q665" s="277"/>
      <c r="R665" s="277"/>
      <c r="S665" s="277"/>
      <c r="T665" s="278"/>
      <c r="U665" s="15"/>
      <c r="V665" s="15"/>
      <c r="W665" s="15"/>
      <c r="X665" s="15"/>
      <c r="Y665" s="15"/>
      <c r="Z665" s="15"/>
      <c r="AA665" s="15"/>
      <c r="AB665" s="15"/>
      <c r="AC665" s="15"/>
      <c r="AD665" s="15"/>
      <c r="AE665" s="15"/>
      <c r="AT665" s="279" t="s">
        <v>143</v>
      </c>
      <c r="AU665" s="279" t="s">
        <v>86</v>
      </c>
      <c r="AV665" s="15" t="s">
        <v>154</v>
      </c>
      <c r="AW665" s="15" t="s">
        <v>33</v>
      </c>
      <c r="AX665" s="15" t="s">
        <v>84</v>
      </c>
      <c r="AY665" s="279" t="s">
        <v>136</v>
      </c>
    </row>
    <row r="666" s="2" customFormat="1" ht="24.15" customHeight="1">
      <c r="A666" s="38"/>
      <c r="B666" s="39"/>
      <c r="C666" s="220" t="s">
        <v>1096</v>
      </c>
      <c r="D666" s="220" t="s">
        <v>137</v>
      </c>
      <c r="E666" s="221" t="s">
        <v>1097</v>
      </c>
      <c r="F666" s="222" t="s">
        <v>1098</v>
      </c>
      <c r="G666" s="223" t="s">
        <v>327</v>
      </c>
      <c r="H666" s="224">
        <v>530.54300000000001</v>
      </c>
      <c r="I666" s="225"/>
      <c r="J666" s="226">
        <f>ROUND(I666*H666,2)</f>
        <v>0</v>
      </c>
      <c r="K666" s="222" t="s">
        <v>167</v>
      </c>
      <c r="L666" s="44"/>
      <c r="M666" s="227" t="s">
        <v>1</v>
      </c>
      <c r="N666" s="228" t="s">
        <v>42</v>
      </c>
      <c r="O666" s="91"/>
      <c r="P666" s="229">
        <f>O666*H666</f>
        <v>0</v>
      </c>
      <c r="Q666" s="229">
        <v>0</v>
      </c>
      <c r="R666" s="229">
        <f>Q666*H666</f>
        <v>0</v>
      </c>
      <c r="S666" s="229">
        <v>0</v>
      </c>
      <c r="T666" s="230">
        <f>S666*H666</f>
        <v>0</v>
      </c>
      <c r="U666" s="38"/>
      <c r="V666" s="38"/>
      <c r="W666" s="38"/>
      <c r="X666" s="38"/>
      <c r="Y666" s="38"/>
      <c r="Z666" s="38"/>
      <c r="AA666" s="38"/>
      <c r="AB666" s="38"/>
      <c r="AC666" s="38"/>
      <c r="AD666" s="38"/>
      <c r="AE666" s="38"/>
      <c r="AR666" s="231" t="s">
        <v>154</v>
      </c>
      <c r="AT666" s="231" t="s">
        <v>137</v>
      </c>
      <c r="AU666" s="231" t="s">
        <v>86</v>
      </c>
      <c r="AY666" s="17" t="s">
        <v>136</v>
      </c>
      <c r="BE666" s="232">
        <f>IF(N666="základní",J666,0)</f>
        <v>0</v>
      </c>
      <c r="BF666" s="232">
        <f>IF(N666="snížená",J666,0)</f>
        <v>0</v>
      </c>
      <c r="BG666" s="232">
        <f>IF(N666="zákl. přenesená",J666,0)</f>
        <v>0</v>
      </c>
      <c r="BH666" s="232">
        <f>IF(N666="sníž. přenesená",J666,0)</f>
        <v>0</v>
      </c>
      <c r="BI666" s="232">
        <f>IF(N666="nulová",J666,0)</f>
        <v>0</v>
      </c>
      <c r="BJ666" s="17" t="s">
        <v>84</v>
      </c>
      <c r="BK666" s="232">
        <f>ROUND(I666*H666,2)</f>
        <v>0</v>
      </c>
      <c r="BL666" s="17" t="s">
        <v>154</v>
      </c>
      <c r="BM666" s="231" t="s">
        <v>1099</v>
      </c>
    </row>
    <row r="667" s="12" customFormat="1">
      <c r="A667" s="12"/>
      <c r="B667" s="233"/>
      <c r="C667" s="234"/>
      <c r="D667" s="235" t="s">
        <v>143</v>
      </c>
      <c r="E667" s="236" t="s">
        <v>1</v>
      </c>
      <c r="F667" s="237" t="s">
        <v>1100</v>
      </c>
      <c r="G667" s="234"/>
      <c r="H667" s="238">
        <v>141.81</v>
      </c>
      <c r="I667" s="239"/>
      <c r="J667" s="234"/>
      <c r="K667" s="234"/>
      <c r="L667" s="240"/>
      <c r="M667" s="241"/>
      <c r="N667" s="242"/>
      <c r="O667" s="242"/>
      <c r="P667" s="242"/>
      <c r="Q667" s="242"/>
      <c r="R667" s="242"/>
      <c r="S667" s="242"/>
      <c r="T667" s="243"/>
      <c r="U667" s="12"/>
      <c r="V667" s="12"/>
      <c r="W667" s="12"/>
      <c r="X667" s="12"/>
      <c r="Y667" s="12"/>
      <c r="Z667" s="12"/>
      <c r="AA667" s="12"/>
      <c r="AB667" s="12"/>
      <c r="AC667" s="12"/>
      <c r="AD667" s="12"/>
      <c r="AE667" s="12"/>
      <c r="AT667" s="244" t="s">
        <v>143</v>
      </c>
      <c r="AU667" s="244" t="s">
        <v>86</v>
      </c>
      <c r="AV667" s="12" t="s">
        <v>86</v>
      </c>
      <c r="AW667" s="12" t="s">
        <v>33</v>
      </c>
      <c r="AX667" s="12" t="s">
        <v>77</v>
      </c>
      <c r="AY667" s="244" t="s">
        <v>136</v>
      </c>
    </row>
    <row r="668" s="12" customFormat="1">
      <c r="A668" s="12"/>
      <c r="B668" s="233"/>
      <c r="C668" s="234"/>
      <c r="D668" s="235" t="s">
        <v>143</v>
      </c>
      <c r="E668" s="236" t="s">
        <v>1</v>
      </c>
      <c r="F668" s="237" t="s">
        <v>1101</v>
      </c>
      <c r="G668" s="234"/>
      <c r="H668" s="238">
        <v>42.542999999999999</v>
      </c>
      <c r="I668" s="239"/>
      <c r="J668" s="234"/>
      <c r="K668" s="234"/>
      <c r="L668" s="240"/>
      <c r="M668" s="241"/>
      <c r="N668" s="242"/>
      <c r="O668" s="242"/>
      <c r="P668" s="242"/>
      <c r="Q668" s="242"/>
      <c r="R668" s="242"/>
      <c r="S668" s="242"/>
      <c r="T668" s="243"/>
      <c r="U668" s="12"/>
      <c r="V668" s="12"/>
      <c r="W668" s="12"/>
      <c r="X668" s="12"/>
      <c r="Y668" s="12"/>
      <c r="Z668" s="12"/>
      <c r="AA668" s="12"/>
      <c r="AB668" s="12"/>
      <c r="AC668" s="12"/>
      <c r="AD668" s="12"/>
      <c r="AE668" s="12"/>
      <c r="AT668" s="244" t="s">
        <v>143</v>
      </c>
      <c r="AU668" s="244" t="s">
        <v>86</v>
      </c>
      <c r="AV668" s="12" t="s">
        <v>86</v>
      </c>
      <c r="AW668" s="12" t="s">
        <v>33</v>
      </c>
      <c r="AX668" s="12" t="s">
        <v>77</v>
      </c>
      <c r="AY668" s="244" t="s">
        <v>136</v>
      </c>
    </row>
    <row r="669" s="12" customFormat="1">
      <c r="A669" s="12"/>
      <c r="B669" s="233"/>
      <c r="C669" s="234"/>
      <c r="D669" s="235" t="s">
        <v>143</v>
      </c>
      <c r="E669" s="236" t="s">
        <v>1</v>
      </c>
      <c r="F669" s="237" t="s">
        <v>1102</v>
      </c>
      <c r="G669" s="234"/>
      <c r="H669" s="238">
        <v>326.97500000000002</v>
      </c>
      <c r="I669" s="239"/>
      <c r="J669" s="234"/>
      <c r="K669" s="234"/>
      <c r="L669" s="240"/>
      <c r="M669" s="241"/>
      <c r="N669" s="242"/>
      <c r="O669" s="242"/>
      <c r="P669" s="242"/>
      <c r="Q669" s="242"/>
      <c r="R669" s="242"/>
      <c r="S669" s="242"/>
      <c r="T669" s="243"/>
      <c r="U669" s="12"/>
      <c r="V669" s="12"/>
      <c r="W669" s="12"/>
      <c r="X669" s="12"/>
      <c r="Y669" s="12"/>
      <c r="Z669" s="12"/>
      <c r="AA669" s="12"/>
      <c r="AB669" s="12"/>
      <c r="AC669" s="12"/>
      <c r="AD669" s="12"/>
      <c r="AE669" s="12"/>
      <c r="AT669" s="244" t="s">
        <v>143</v>
      </c>
      <c r="AU669" s="244" t="s">
        <v>86</v>
      </c>
      <c r="AV669" s="12" t="s">
        <v>86</v>
      </c>
      <c r="AW669" s="12" t="s">
        <v>33</v>
      </c>
      <c r="AX669" s="12" t="s">
        <v>77</v>
      </c>
      <c r="AY669" s="244" t="s">
        <v>136</v>
      </c>
    </row>
    <row r="670" s="12" customFormat="1">
      <c r="A670" s="12"/>
      <c r="B670" s="233"/>
      <c r="C670" s="234"/>
      <c r="D670" s="235" t="s">
        <v>143</v>
      </c>
      <c r="E670" s="236" t="s">
        <v>1</v>
      </c>
      <c r="F670" s="237" t="s">
        <v>1103</v>
      </c>
      <c r="G670" s="234"/>
      <c r="H670" s="238">
        <v>10.359</v>
      </c>
      <c r="I670" s="239"/>
      <c r="J670" s="234"/>
      <c r="K670" s="234"/>
      <c r="L670" s="240"/>
      <c r="M670" s="241"/>
      <c r="N670" s="242"/>
      <c r="O670" s="242"/>
      <c r="P670" s="242"/>
      <c r="Q670" s="242"/>
      <c r="R670" s="242"/>
      <c r="S670" s="242"/>
      <c r="T670" s="243"/>
      <c r="U670" s="12"/>
      <c r="V670" s="12"/>
      <c r="W670" s="12"/>
      <c r="X670" s="12"/>
      <c r="Y670" s="12"/>
      <c r="Z670" s="12"/>
      <c r="AA670" s="12"/>
      <c r="AB670" s="12"/>
      <c r="AC670" s="12"/>
      <c r="AD670" s="12"/>
      <c r="AE670" s="12"/>
      <c r="AT670" s="244" t="s">
        <v>143</v>
      </c>
      <c r="AU670" s="244" t="s">
        <v>86</v>
      </c>
      <c r="AV670" s="12" t="s">
        <v>86</v>
      </c>
      <c r="AW670" s="12" t="s">
        <v>33</v>
      </c>
      <c r="AX670" s="12" t="s">
        <v>77</v>
      </c>
      <c r="AY670" s="244" t="s">
        <v>136</v>
      </c>
    </row>
    <row r="671" s="12" customFormat="1">
      <c r="A671" s="12"/>
      <c r="B671" s="233"/>
      <c r="C671" s="234"/>
      <c r="D671" s="235" t="s">
        <v>143</v>
      </c>
      <c r="E671" s="236" t="s">
        <v>1</v>
      </c>
      <c r="F671" s="237" t="s">
        <v>1104</v>
      </c>
      <c r="G671" s="234"/>
      <c r="H671" s="238">
        <v>8.8559999999999999</v>
      </c>
      <c r="I671" s="239"/>
      <c r="J671" s="234"/>
      <c r="K671" s="234"/>
      <c r="L671" s="240"/>
      <c r="M671" s="241"/>
      <c r="N671" s="242"/>
      <c r="O671" s="242"/>
      <c r="P671" s="242"/>
      <c r="Q671" s="242"/>
      <c r="R671" s="242"/>
      <c r="S671" s="242"/>
      <c r="T671" s="243"/>
      <c r="U671" s="12"/>
      <c r="V671" s="12"/>
      <c r="W671" s="12"/>
      <c r="X671" s="12"/>
      <c r="Y671" s="12"/>
      <c r="Z671" s="12"/>
      <c r="AA671" s="12"/>
      <c r="AB671" s="12"/>
      <c r="AC671" s="12"/>
      <c r="AD671" s="12"/>
      <c r="AE671" s="12"/>
      <c r="AT671" s="244" t="s">
        <v>143</v>
      </c>
      <c r="AU671" s="244" t="s">
        <v>86</v>
      </c>
      <c r="AV671" s="12" t="s">
        <v>86</v>
      </c>
      <c r="AW671" s="12" t="s">
        <v>33</v>
      </c>
      <c r="AX671" s="12" t="s">
        <v>77</v>
      </c>
      <c r="AY671" s="244" t="s">
        <v>136</v>
      </c>
    </row>
    <row r="672" s="15" customFormat="1">
      <c r="A672" s="15"/>
      <c r="B672" s="269"/>
      <c r="C672" s="270"/>
      <c r="D672" s="235" t="s">
        <v>143</v>
      </c>
      <c r="E672" s="271" t="s">
        <v>1</v>
      </c>
      <c r="F672" s="272" t="s">
        <v>240</v>
      </c>
      <c r="G672" s="270"/>
      <c r="H672" s="273">
        <v>530.54300000000001</v>
      </c>
      <c r="I672" s="274"/>
      <c r="J672" s="270"/>
      <c r="K672" s="270"/>
      <c r="L672" s="275"/>
      <c r="M672" s="276"/>
      <c r="N672" s="277"/>
      <c r="O672" s="277"/>
      <c r="P672" s="277"/>
      <c r="Q672" s="277"/>
      <c r="R672" s="277"/>
      <c r="S672" s="277"/>
      <c r="T672" s="278"/>
      <c r="U672" s="15"/>
      <c r="V672" s="15"/>
      <c r="W672" s="15"/>
      <c r="X672" s="15"/>
      <c r="Y672" s="15"/>
      <c r="Z672" s="15"/>
      <c r="AA672" s="15"/>
      <c r="AB672" s="15"/>
      <c r="AC672" s="15"/>
      <c r="AD672" s="15"/>
      <c r="AE672" s="15"/>
      <c r="AT672" s="279" t="s">
        <v>143</v>
      </c>
      <c r="AU672" s="279" t="s">
        <v>86</v>
      </c>
      <c r="AV672" s="15" t="s">
        <v>154</v>
      </c>
      <c r="AW672" s="15" t="s">
        <v>33</v>
      </c>
      <c r="AX672" s="15" t="s">
        <v>84</v>
      </c>
      <c r="AY672" s="279" t="s">
        <v>136</v>
      </c>
    </row>
    <row r="673" s="2" customFormat="1" ht="24.15" customHeight="1">
      <c r="A673" s="38"/>
      <c r="B673" s="39"/>
      <c r="C673" s="220" t="s">
        <v>1105</v>
      </c>
      <c r="D673" s="220" t="s">
        <v>137</v>
      </c>
      <c r="E673" s="221" t="s">
        <v>1106</v>
      </c>
      <c r="F673" s="222" t="s">
        <v>1107</v>
      </c>
      <c r="G673" s="223" t="s">
        <v>327</v>
      </c>
      <c r="H673" s="224">
        <v>2506.7579999999998</v>
      </c>
      <c r="I673" s="225"/>
      <c r="J673" s="226">
        <f>ROUND(I673*H673,2)</f>
        <v>0</v>
      </c>
      <c r="K673" s="222" t="s">
        <v>167</v>
      </c>
      <c r="L673" s="44"/>
      <c r="M673" s="227" t="s">
        <v>1</v>
      </c>
      <c r="N673" s="228" t="s">
        <v>42</v>
      </c>
      <c r="O673" s="91"/>
      <c r="P673" s="229">
        <f>O673*H673</f>
        <v>0</v>
      </c>
      <c r="Q673" s="229">
        <v>0</v>
      </c>
      <c r="R673" s="229">
        <f>Q673*H673</f>
        <v>0</v>
      </c>
      <c r="S673" s="229">
        <v>0</v>
      </c>
      <c r="T673" s="230">
        <f>S673*H673</f>
        <v>0</v>
      </c>
      <c r="U673" s="38"/>
      <c r="V673" s="38"/>
      <c r="W673" s="38"/>
      <c r="X673" s="38"/>
      <c r="Y673" s="38"/>
      <c r="Z673" s="38"/>
      <c r="AA673" s="38"/>
      <c r="AB673" s="38"/>
      <c r="AC673" s="38"/>
      <c r="AD673" s="38"/>
      <c r="AE673" s="38"/>
      <c r="AR673" s="231" t="s">
        <v>154</v>
      </c>
      <c r="AT673" s="231" t="s">
        <v>137</v>
      </c>
      <c r="AU673" s="231" t="s">
        <v>86</v>
      </c>
      <c r="AY673" s="17" t="s">
        <v>136</v>
      </c>
      <c r="BE673" s="232">
        <f>IF(N673="základní",J673,0)</f>
        <v>0</v>
      </c>
      <c r="BF673" s="232">
        <f>IF(N673="snížená",J673,0)</f>
        <v>0</v>
      </c>
      <c r="BG673" s="232">
        <f>IF(N673="zákl. přenesená",J673,0)</f>
        <v>0</v>
      </c>
      <c r="BH673" s="232">
        <f>IF(N673="sníž. přenesená",J673,0)</f>
        <v>0</v>
      </c>
      <c r="BI673" s="232">
        <f>IF(N673="nulová",J673,0)</f>
        <v>0</v>
      </c>
      <c r="BJ673" s="17" t="s">
        <v>84</v>
      </c>
      <c r="BK673" s="232">
        <f>ROUND(I673*H673,2)</f>
        <v>0</v>
      </c>
      <c r="BL673" s="17" t="s">
        <v>154</v>
      </c>
      <c r="BM673" s="231" t="s">
        <v>1108</v>
      </c>
    </row>
    <row r="674" s="12" customFormat="1">
      <c r="A674" s="12"/>
      <c r="B674" s="233"/>
      <c r="C674" s="234"/>
      <c r="D674" s="235" t="s">
        <v>143</v>
      </c>
      <c r="E674" s="236" t="s">
        <v>1</v>
      </c>
      <c r="F674" s="237" t="s">
        <v>1109</v>
      </c>
      <c r="G674" s="234"/>
      <c r="H674" s="238">
        <v>2506.7579999999998</v>
      </c>
      <c r="I674" s="239"/>
      <c r="J674" s="234"/>
      <c r="K674" s="234"/>
      <c r="L674" s="240"/>
      <c r="M674" s="241"/>
      <c r="N674" s="242"/>
      <c r="O674" s="242"/>
      <c r="P674" s="242"/>
      <c r="Q674" s="242"/>
      <c r="R674" s="242"/>
      <c r="S674" s="242"/>
      <c r="T674" s="243"/>
      <c r="U674" s="12"/>
      <c r="V674" s="12"/>
      <c r="W674" s="12"/>
      <c r="X674" s="12"/>
      <c r="Y674" s="12"/>
      <c r="Z674" s="12"/>
      <c r="AA674" s="12"/>
      <c r="AB674" s="12"/>
      <c r="AC674" s="12"/>
      <c r="AD674" s="12"/>
      <c r="AE674" s="12"/>
      <c r="AT674" s="244" t="s">
        <v>143</v>
      </c>
      <c r="AU674" s="244" t="s">
        <v>86</v>
      </c>
      <c r="AV674" s="12" t="s">
        <v>86</v>
      </c>
      <c r="AW674" s="12" t="s">
        <v>33</v>
      </c>
      <c r="AX674" s="12" t="s">
        <v>84</v>
      </c>
      <c r="AY674" s="244" t="s">
        <v>136</v>
      </c>
    </row>
    <row r="675" s="2" customFormat="1" ht="24.15" customHeight="1">
      <c r="A675" s="38"/>
      <c r="B675" s="39"/>
      <c r="C675" s="220" t="s">
        <v>1110</v>
      </c>
      <c r="D675" s="220" t="s">
        <v>137</v>
      </c>
      <c r="E675" s="221" t="s">
        <v>1111</v>
      </c>
      <c r="F675" s="222" t="s">
        <v>1112</v>
      </c>
      <c r="G675" s="223" t="s">
        <v>327</v>
      </c>
      <c r="H675" s="224">
        <v>19.766999999999999</v>
      </c>
      <c r="I675" s="225"/>
      <c r="J675" s="226">
        <f>ROUND(I675*H675,2)</f>
        <v>0</v>
      </c>
      <c r="K675" s="222" t="s">
        <v>167</v>
      </c>
      <c r="L675" s="44"/>
      <c r="M675" s="227" t="s">
        <v>1</v>
      </c>
      <c r="N675" s="228" t="s">
        <v>42</v>
      </c>
      <c r="O675" s="91"/>
      <c r="P675" s="229">
        <f>O675*H675</f>
        <v>0</v>
      </c>
      <c r="Q675" s="229">
        <v>0</v>
      </c>
      <c r="R675" s="229">
        <f>Q675*H675</f>
        <v>0</v>
      </c>
      <c r="S675" s="229">
        <v>0</v>
      </c>
      <c r="T675" s="230">
        <f>S675*H675</f>
        <v>0</v>
      </c>
      <c r="U675" s="38"/>
      <c r="V675" s="38"/>
      <c r="W675" s="38"/>
      <c r="X675" s="38"/>
      <c r="Y675" s="38"/>
      <c r="Z675" s="38"/>
      <c r="AA675" s="38"/>
      <c r="AB675" s="38"/>
      <c r="AC675" s="38"/>
      <c r="AD675" s="38"/>
      <c r="AE675" s="38"/>
      <c r="AR675" s="231" t="s">
        <v>154</v>
      </c>
      <c r="AT675" s="231" t="s">
        <v>137</v>
      </c>
      <c r="AU675" s="231" t="s">
        <v>86</v>
      </c>
      <c r="AY675" s="17" t="s">
        <v>136</v>
      </c>
      <c r="BE675" s="232">
        <f>IF(N675="základní",J675,0)</f>
        <v>0</v>
      </c>
      <c r="BF675" s="232">
        <f>IF(N675="snížená",J675,0)</f>
        <v>0</v>
      </c>
      <c r="BG675" s="232">
        <f>IF(N675="zákl. přenesená",J675,0)</f>
        <v>0</v>
      </c>
      <c r="BH675" s="232">
        <f>IF(N675="sníž. přenesená",J675,0)</f>
        <v>0</v>
      </c>
      <c r="BI675" s="232">
        <f>IF(N675="nulová",J675,0)</f>
        <v>0</v>
      </c>
      <c r="BJ675" s="17" t="s">
        <v>84</v>
      </c>
      <c r="BK675" s="232">
        <f>ROUND(I675*H675,2)</f>
        <v>0</v>
      </c>
      <c r="BL675" s="17" t="s">
        <v>154</v>
      </c>
      <c r="BM675" s="231" t="s">
        <v>1113</v>
      </c>
    </row>
    <row r="676" s="2" customFormat="1" ht="37.8" customHeight="1">
      <c r="A676" s="38"/>
      <c r="B676" s="39"/>
      <c r="C676" s="220" t="s">
        <v>1114</v>
      </c>
      <c r="D676" s="220" t="s">
        <v>137</v>
      </c>
      <c r="E676" s="221" t="s">
        <v>1115</v>
      </c>
      <c r="F676" s="222" t="s">
        <v>1116</v>
      </c>
      <c r="G676" s="223" t="s">
        <v>327</v>
      </c>
      <c r="H676" s="224">
        <v>105.99</v>
      </c>
      <c r="I676" s="225"/>
      <c r="J676" s="226">
        <f>ROUND(I676*H676,2)</f>
        <v>0</v>
      </c>
      <c r="K676" s="222" t="s">
        <v>167</v>
      </c>
      <c r="L676" s="44"/>
      <c r="M676" s="227" t="s">
        <v>1</v>
      </c>
      <c r="N676" s="228" t="s">
        <v>42</v>
      </c>
      <c r="O676" s="91"/>
      <c r="P676" s="229">
        <f>O676*H676</f>
        <v>0</v>
      </c>
      <c r="Q676" s="229">
        <v>0</v>
      </c>
      <c r="R676" s="229">
        <f>Q676*H676</f>
        <v>0</v>
      </c>
      <c r="S676" s="229">
        <v>0</v>
      </c>
      <c r="T676" s="230">
        <f>S676*H676</f>
        <v>0</v>
      </c>
      <c r="U676" s="38"/>
      <c r="V676" s="38"/>
      <c r="W676" s="38"/>
      <c r="X676" s="38"/>
      <c r="Y676" s="38"/>
      <c r="Z676" s="38"/>
      <c r="AA676" s="38"/>
      <c r="AB676" s="38"/>
      <c r="AC676" s="38"/>
      <c r="AD676" s="38"/>
      <c r="AE676" s="38"/>
      <c r="AR676" s="231" t="s">
        <v>154</v>
      </c>
      <c r="AT676" s="231" t="s">
        <v>137</v>
      </c>
      <c r="AU676" s="231" t="s">
        <v>86</v>
      </c>
      <c r="AY676" s="17" t="s">
        <v>136</v>
      </c>
      <c r="BE676" s="232">
        <f>IF(N676="základní",J676,0)</f>
        <v>0</v>
      </c>
      <c r="BF676" s="232">
        <f>IF(N676="snížená",J676,0)</f>
        <v>0</v>
      </c>
      <c r="BG676" s="232">
        <f>IF(N676="zákl. přenesená",J676,0)</f>
        <v>0</v>
      </c>
      <c r="BH676" s="232">
        <f>IF(N676="sníž. přenesená",J676,0)</f>
        <v>0</v>
      </c>
      <c r="BI676" s="232">
        <f>IF(N676="nulová",J676,0)</f>
        <v>0</v>
      </c>
      <c r="BJ676" s="17" t="s">
        <v>84</v>
      </c>
      <c r="BK676" s="232">
        <f>ROUND(I676*H676,2)</f>
        <v>0</v>
      </c>
      <c r="BL676" s="17" t="s">
        <v>154</v>
      </c>
      <c r="BM676" s="231" t="s">
        <v>1117</v>
      </c>
    </row>
    <row r="677" s="12" customFormat="1">
      <c r="A677" s="12"/>
      <c r="B677" s="233"/>
      <c r="C677" s="234"/>
      <c r="D677" s="235" t="s">
        <v>143</v>
      </c>
      <c r="E677" s="236" t="s">
        <v>1</v>
      </c>
      <c r="F677" s="237" t="s">
        <v>1064</v>
      </c>
      <c r="G677" s="234"/>
      <c r="H677" s="238">
        <v>79.518000000000001</v>
      </c>
      <c r="I677" s="239"/>
      <c r="J677" s="234"/>
      <c r="K677" s="234"/>
      <c r="L677" s="240"/>
      <c r="M677" s="241"/>
      <c r="N677" s="242"/>
      <c r="O677" s="242"/>
      <c r="P677" s="242"/>
      <c r="Q677" s="242"/>
      <c r="R677" s="242"/>
      <c r="S677" s="242"/>
      <c r="T677" s="243"/>
      <c r="U677" s="12"/>
      <c r="V677" s="12"/>
      <c r="W677" s="12"/>
      <c r="X677" s="12"/>
      <c r="Y677" s="12"/>
      <c r="Z677" s="12"/>
      <c r="AA677" s="12"/>
      <c r="AB677" s="12"/>
      <c r="AC677" s="12"/>
      <c r="AD677" s="12"/>
      <c r="AE677" s="12"/>
      <c r="AT677" s="244" t="s">
        <v>143</v>
      </c>
      <c r="AU677" s="244" t="s">
        <v>86</v>
      </c>
      <c r="AV677" s="12" t="s">
        <v>86</v>
      </c>
      <c r="AW677" s="12" t="s">
        <v>33</v>
      </c>
      <c r="AX677" s="12" t="s">
        <v>77</v>
      </c>
      <c r="AY677" s="244" t="s">
        <v>136</v>
      </c>
    </row>
    <row r="678" s="12" customFormat="1">
      <c r="A678" s="12"/>
      <c r="B678" s="233"/>
      <c r="C678" s="234"/>
      <c r="D678" s="235" t="s">
        <v>143</v>
      </c>
      <c r="E678" s="236" t="s">
        <v>1</v>
      </c>
      <c r="F678" s="237" t="s">
        <v>1079</v>
      </c>
      <c r="G678" s="234"/>
      <c r="H678" s="238">
        <v>8.8399999999999999</v>
      </c>
      <c r="I678" s="239"/>
      <c r="J678" s="234"/>
      <c r="K678" s="234"/>
      <c r="L678" s="240"/>
      <c r="M678" s="241"/>
      <c r="N678" s="242"/>
      <c r="O678" s="242"/>
      <c r="P678" s="242"/>
      <c r="Q678" s="242"/>
      <c r="R678" s="242"/>
      <c r="S678" s="242"/>
      <c r="T678" s="243"/>
      <c r="U678" s="12"/>
      <c r="V678" s="12"/>
      <c r="W678" s="12"/>
      <c r="X678" s="12"/>
      <c r="Y678" s="12"/>
      <c r="Z678" s="12"/>
      <c r="AA678" s="12"/>
      <c r="AB678" s="12"/>
      <c r="AC678" s="12"/>
      <c r="AD678" s="12"/>
      <c r="AE678" s="12"/>
      <c r="AT678" s="244" t="s">
        <v>143</v>
      </c>
      <c r="AU678" s="244" t="s">
        <v>86</v>
      </c>
      <c r="AV678" s="12" t="s">
        <v>86</v>
      </c>
      <c r="AW678" s="12" t="s">
        <v>33</v>
      </c>
      <c r="AX678" s="12" t="s">
        <v>77</v>
      </c>
      <c r="AY678" s="244" t="s">
        <v>136</v>
      </c>
    </row>
    <row r="679" s="12" customFormat="1">
      <c r="A679" s="12"/>
      <c r="B679" s="233"/>
      <c r="C679" s="234"/>
      <c r="D679" s="235" t="s">
        <v>143</v>
      </c>
      <c r="E679" s="236" t="s">
        <v>1</v>
      </c>
      <c r="F679" s="237" t="s">
        <v>1091</v>
      </c>
      <c r="G679" s="234"/>
      <c r="H679" s="238">
        <v>4.8899999999999997</v>
      </c>
      <c r="I679" s="239"/>
      <c r="J679" s="234"/>
      <c r="K679" s="234"/>
      <c r="L679" s="240"/>
      <c r="M679" s="241"/>
      <c r="N679" s="242"/>
      <c r="O679" s="242"/>
      <c r="P679" s="242"/>
      <c r="Q679" s="242"/>
      <c r="R679" s="242"/>
      <c r="S679" s="242"/>
      <c r="T679" s="243"/>
      <c r="U679" s="12"/>
      <c r="V679" s="12"/>
      <c r="W679" s="12"/>
      <c r="X679" s="12"/>
      <c r="Y679" s="12"/>
      <c r="Z679" s="12"/>
      <c r="AA679" s="12"/>
      <c r="AB679" s="12"/>
      <c r="AC679" s="12"/>
      <c r="AD679" s="12"/>
      <c r="AE679" s="12"/>
      <c r="AT679" s="244" t="s">
        <v>143</v>
      </c>
      <c r="AU679" s="244" t="s">
        <v>86</v>
      </c>
      <c r="AV679" s="12" t="s">
        <v>86</v>
      </c>
      <c r="AW679" s="12" t="s">
        <v>33</v>
      </c>
      <c r="AX679" s="12" t="s">
        <v>77</v>
      </c>
      <c r="AY679" s="244" t="s">
        <v>136</v>
      </c>
    </row>
    <row r="680" s="12" customFormat="1">
      <c r="A680" s="12"/>
      <c r="B680" s="233"/>
      <c r="C680" s="234"/>
      <c r="D680" s="235" t="s">
        <v>143</v>
      </c>
      <c r="E680" s="236" t="s">
        <v>1</v>
      </c>
      <c r="F680" s="237" t="s">
        <v>1092</v>
      </c>
      <c r="G680" s="234"/>
      <c r="H680" s="238">
        <v>1.4670000000000001</v>
      </c>
      <c r="I680" s="239"/>
      <c r="J680" s="234"/>
      <c r="K680" s="234"/>
      <c r="L680" s="240"/>
      <c r="M680" s="241"/>
      <c r="N680" s="242"/>
      <c r="O680" s="242"/>
      <c r="P680" s="242"/>
      <c r="Q680" s="242"/>
      <c r="R680" s="242"/>
      <c r="S680" s="242"/>
      <c r="T680" s="243"/>
      <c r="U680" s="12"/>
      <c r="V680" s="12"/>
      <c r="W680" s="12"/>
      <c r="X680" s="12"/>
      <c r="Y680" s="12"/>
      <c r="Z680" s="12"/>
      <c r="AA680" s="12"/>
      <c r="AB680" s="12"/>
      <c r="AC680" s="12"/>
      <c r="AD680" s="12"/>
      <c r="AE680" s="12"/>
      <c r="AT680" s="244" t="s">
        <v>143</v>
      </c>
      <c r="AU680" s="244" t="s">
        <v>86</v>
      </c>
      <c r="AV680" s="12" t="s">
        <v>86</v>
      </c>
      <c r="AW680" s="12" t="s">
        <v>33</v>
      </c>
      <c r="AX680" s="12" t="s">
        <v>77</v>
      </c>
      <c r="AY680" s="244" t="s">
        <v>136</v>
      </c>
    </row>
    <row r="681" s="12" customFormat="1">
      <c r="A681" s="12"/>
      <c r="B681" s="233"/>
      <c r="C681" s="234"/>
      <c r="D681" s="235" t="s">
        <v>143</v>
      </c>
      <c r="E681" s="236" t="s">
        <v>1</v>
      </c>
      <c r="F681" s="237" t="s">
        <v>1093</v>
      </c>
      <c r="G681" s="234"/>
      <c r="H681" s="238">
        <v>11.275</v>
      </c>
      <c r="I681" s="239"/>
      <c r="J681" s="234"/>
      <c r="K681" s="234"/>
      <c r="L681" s="240"/>
      <c r="M681" s="241"/>
      <c r="N681" s="242"/>
      <c r="O681" s="242"/>
      <c r="P681" s="242"/>
      <c r="Q681" s="242"/>
      <c r="R681" s="242"/>
      <c r="S681" s="242"/>
      <c r="T681" s="243"/>
      <c r="U681" s="12"/>
      <c r="V681" s="12"/>
      <c r="W681" s="12"/>
      <c r="X681" s="12"/>
      <c r="Y681" s="12"/>
      <c r="Z681" s="12"/>
      <c r="AA681" s="12"/>
      <c r="AB681" s="12"/>
      <c r="AC681" s="12"/>
      <c r="AD681" s="12"/>
      <c r="AE681" s="12"/>
      <c r="AT681" s="244" t="s">
        <v>143</v>
      </c>
      <c r="AU681" s="244" t="s">
        <v>86</v>
      </c>
      <c r="AV681" s="12" t="s">
        <v>86</v>
      </c>
      <c r="AW681" s="12" t="s">
        <v>33</v>
      </c>
      <c r="AX681" s="12" t="s">
        <v>77</v>
      </c>
      <c r="AY681" s="244" t="s">
        <v>136</v>
      </c>
    </row>
    <row r="682" s="15" customFormat="1">
      <c r="A682" s="15"/>
      <c r="B682" s="269"/>
      <c r="C682" s="270"/>
      <c r="D682" s="235" t="s">
        <v>143</v>
      </c>
      <c r="E682" s="271" t="s">
        <v>1</v>
      </c>
      <c r="F682" s="272" t="s">
        <v>240</v>
      </c>
      <c r="G682" s="270"/>
      <c r="H682" s="273">
        <v>105.99</v>
      </c>
      <c r="I682" s="274"/>
      <c r="J682" s="270"/>
      <c r="K682" s="270"/>
      <c r="L682" s="275"/>
      <c r="M682" s="276"/>
      <c r="N682" s="277"/>
      <c r="O682" s="277"/>
      <c r="P682" s="277"/>
      <c r="Q682" s="277"/>
      <c r="R682" s="277"/>
      <c r="S682" s="277"/>
      <c r="T682" s="278"/>
      <c r="U682" s="15"/>
      <c r="V682" s="15"/>
      <c r="W682" s="15"/>
      <c r="X682" s="15"/>
      <c r="Y682" s="15"/>
      <c r="Z682" s="15"/>
      <c r="AA682" s="15"/>
      <c r="AB682" s="15"/>
      <c r="AC682" s="15"/>
      <c r="AD682" s="15"/>
      <c r="AE682" s="15"/>
      <c r="AT682" s="279" t="s">
        <v>143</v>
      </c>
      <c r="AU682" s="279" t="s">
        <v>86</v>
      </c>
      <c r="AV682" s="15" t="s">
        <v>154</v>
      </c>
      <c r="AW682" s="15" t="s">
        <v>33</v>
      </c>
      <c r="AX682" s="15" t="s">
        <v>84</v>
      </c>
      <c r="AY682" s="279" t="s">
        <v>136</v>
      </c>
    </row>
    <row r="683" s="2" customFormat="1" ht="37.8" customHeight="1">
      <c r="A683" s="38"/>
      <c r="B683" s="39"/>
      <c r="C683" s="220" t="s">
        <v>1118</v>
      </c>
      <c r="D683" s="220" t="s">
        <v>137</v>
      </c>
      <c r="E683" s="221" t="s">
        <v>1119</v>
      </c>
      <c r="F683" s="222" t="s">
        <v>1120</v>
      </c>
      <c r="G683" s="223" t="s">
        <v>278</v>
      </c>
      <c r="H683" s="224">
        <v>52</v>
      </c>
      <c r="I683" s="225"/>
      <c r="J683" s="226">
        <f>ROUND(I683*H683,2)</f>
        <v>0</v>
      </c>
      <c r="K683" s="222" t="s">
        <v>1</v>
      </c>
      <c r="L683" s="44"/>
      <c r="M683" s="227" t="s">
        <v>1</v>
      </c>
      <c r="N683" s="228" t="s">
        <v>42</v>
      </c>
      <c r="O683" s="91"/>
      <c r="P683" s="229">
        <f>O683*H683</f>
        <v>0</v>
      </c>
      <c r="Q683" s="229">
        <v>0</v>
      </c>
      <c r="R683" s="229">
        <f>Q683*H683</f>
        <v>0</v>
      </c>
      <c r="S683" s="229">
        <v>0</v>
      </c>
      <c r="T683" s="230">
        <f>S683*H683</f>
        <v>0</v>
      </c>
      <c r="U683" s="38"/>
      <c r="V683" s="38"/>
      <c r="W683" s="38"/>
      <c r="X683" s="38"/>
      <c r="Y683" s="38"/>
      <c r="Z683" s="38"/>
      <c r="AA683" s="38"/>
      <c r="AB683" s="38"/>
      <c r="AC683" s="38"/>
      <c r="AD683" s="38"/>
      <c r="AE683" s="38"/>
      <c r="AR683" s="231" t="s">
        <v>154</v>
      </c>
      <c r="AT683" s="231" t="s">
        <v>137</v>
      </c>
      <c r="AU683" s="231" t="s">
        <v>86</v>
      </c>
      <c r="AY683" s="17" t="s">
        <v>136</v>
      </c>
      <c r="BE683" s="232">
        <f>IF(N683="základní",J683,0)</f>
        <v>0</v>
      </c>
      <c r="BF683" s="232">
        <f>IF(N683="snížená",J683,0)</f>
        <v>0</v>
      </c>
      <c r="BG683" s="232">
        <f>IF(N683="zákl. přenesená",J683,0)</f>
        <v>0</v>
      </c>
      <c r="BH683" s="232">
        <f>IF(N683="sníž. přenesená",J683,0)</f>
        <v>0</v>
      </c>
      <c r="BI683" s="232">
        <f>IF(N683="nulová",J683,0)</f>
        <v>0</v>
      </c>
      <c r="BJ683" s="17" t="s">
        <v>84</v>
      </c>
      <c r="BK683" s="232">
        <f>ROUND(I683*H683,2)</f>
        <v>0</v>
      </c>
      <c r="BL683" s="17" t="s">
        <v>154</v>
      </c>
      <c r="BM683" s="231" t="s">
        <v>1121</v>
      </c>
    </row>
    <row r="684" s="12" customFormat="1">
      <c r="A684" s="12"/>
      <c r="B684" s="233"/>
      <c r="C684" s="234"/>
      <c r="D684" s="235" t="s">
        <v>143</v>
      </c>
      <c r="E684" s="236" t="s">
        <v>1</v>
      </c>
      <c r="F684" s="237" t="s">
        <v>1122</v>
      </c>
      <c r="G684" s="234"/>
      <c r="H684" s="238">
        <v>52</v>
      </c>
      <c r="I684" s="239"/>
      <c r="J684" s="234"/>
      <c r="K684" s="234"/>
      <c r="L684" s="240"/>
      <c r="M684" s="241"/>
      <c r="N684" s="242"/>
      <c r="O684" s="242"/>
      <c r="P684" s="242"/>
      <c r="Q684" s="242"/>
      <c r="R684" s="242"/>
      <c r="S684" s="242"/>
      <c r="T684" s="243"/>
      <c r="U684" s="12"/>
      <c r="V684" s="12"/>
      <c r="W684" s="12"/>
      <c r="X684" s="12"/>
      <c r="Y684" s="12"/>
      <c r="Z684" s="12"/>
      <c r="AA684" s="12"/>
      <c r="AB684" s="12"/>
      <c r="AC684" s="12"/>
      <c r="AD684" s="12"/>
      <c r="AE684" s="12"/>
      <c r="AT684" s="244" t="s">
        <v>143</v>
      </c>
      <c r="AU684" s="244" t="s">
        <v>86</v>
      </c>
      <c r="AV684" s="12" t="s">
        <v>86</v>
      </c>
      <c r="AW684" s="12" t="s">
        <v>33</v>
      </c>
      <c r="AX684" s="12" t="s">
        <v>84</v>
      </c>
      <c r="AY684" s="244" t="s">
        <v>136</v>
      </c>
    </row>
    <row r="685" s="2" customFormat="1" ht="44.25" customHeight="1">
      <c r="A685" s="38"/>
      <c r="B685" s="39"/>
      <c r="C685" s="220" t="s">
        <v>1123</v>
      </c>
      <c r="D685" s="220" t="s">
        <v>137</v>
      </c>
      <c r="E685" s="221" t="s">
        <v>1124</v>
      </c>
      <c r="F685" s="222" t="s">
        <v>1125</v>
      </c>
      <c r="G685" s="223" t="s">
        <v>327</v>
      </c>
      <c r="H685" s="224">
        <v>2210.23</v>
      </c>
      <c r="I685" s="225"/>
      <c r="J685" s="226">
        <f>ROUND(I685*H685,2)</f>
        <v>0</v>
      </c>
      <c r="K685" s="222" t="s">
        <v>167</v>
      </c>
      <c r="L685" s="44"/>
      <c r="M685" s="227" t="s">
        <v>1</v>
      </c>
      <c r="N685" s="228" t="s">
        <v>42</v>
      </c>
      <c r="O685" s="91"/>
      <c r="P685" s="229">
        <f>O685*H685</f>
        <v>0</v>
      </c>
      <c r="Q685" s="229">
        <v>0</v>
      </c>
      <c r="R685" s="229">
        <f>Q685*H685</f>
        <v>0</v>
      </c>
      <c r="S685" s="229">
        <v>0</v>
      </c>
      <c r="T685" s="230">
        <f>S685*H685</f>
        <v>0</v>
      </c>
      <c r="U685" s="38"/>
      <c r="V685" s="38"/>
      <c r="W685" s="38"/>
      <c r="X685" s="38"/>
      <c r="Y685" s="38"/>
      <c r="Z685" s="38"/>
      <c r="AA685" s="38"/>
      <c r="AB685" s="38"/>
      <c r="AC685" s="38"/>
      <c r="AD685" s="38"/>
      <c r="AE685" s="38"/>
      <c r="AR685" s="231" t="s">
        <v>154</v>
      </c>
      <c r="AT685" s="231" t="s">
        <v>137</v>
      </c>
      <c r="AU685" s="231" t="s">
        <v>86</v>
      </c>
      <c r="AY685" s="17" t="s">
        <v>136</v>
      </c>
      <c r="BE685" s="232">
        <f>IF(N685="základní",J685,0)</f>
        <v>0</v>
      </c>
      <c r="BF685" s="232">
        <f>IF(N685="snížená",J685,0)</f>
        <v>0</v>
      </c>
      <c r="BG685" s="232">
        <f>IF(N685="zákl. přenesená",J685,0)</f>
        <v>0</v>
      </c>
      <c r="BH685" s="232">
        <f>IF(N685="sníž. přenesená",J685,0)</f>
        <v>0</v>
      </c>
      <c r="BI685" s="232">
        <f>IF(N685="nulová",J685,0)</f>
        <v>0</v>
      </c>
      <c r="BJ685" s="17" t="s">
        <v>84</v>
      </c>
      <c r="BK685" s="232">
        <f>ROUND(I685*H685,2)</f>
        <v>0</v>
      </c>
      <c r="BL685" s="17" t="s">
        <v>154</v>
      </c>
      <c r="BM685" s="231" t="s">
        <v>1126</v>
      </c>
    </row>
    <row r="686" s="12" customFormat="1">
      <c r="A686" s="12"/>
      <c r="B686" s="233"/>
      <c r="C686" s="234"/>
      <c r="D686" s="235" t="s">
        <v>143</v>
      </c>
      <c r="E686" s="236" t="s">
        <v>1</v>
      </c>
      <c r="F686" s="237" t="s">
        <v>1063</v>
      </c>
      <c r="G686" s="234"/>
      <c r="H686" s="238">
        <v>2210.23</v>
      </c>
      <c r="I686" s="239"/>
      <c r="J686" s="234"/>
      <c r="K686" s="234"/>
      <c r="L686" s="240"/>
      <c r="M686" s="241"/>
      <c r="N686" s="242"/>
      <c r="O686" s="242"/>
      <c r="P686" s="242"/>
      <c r="Q686" s="242"/>
      <c r="R686" s="242"/>
      <c r="S686" s="242"/>
      <c r="T686" s="243"/>
      <c r="U686" s="12"/>
      <c r="V686" s="12"/>
      <c r="W686" s="12"/>
      <c r="X686" s="12"/>
      <c r="Y686" s="12"/>
      <c r="Z686" s="12"/>
      <c r="AA686" s="12"/>
      <c r="AB686" s="12"/>
      <c r="AC686" s="12"/>
      <c r="AD686" s="12"/>
      <c r="AE686" s="12"/>
      <c r="AT686" s="244" t="s">
        <v>143</v>
      </c>
      <c r="AU686" s="244" t="s">
        <v>86</v>
      </c>
      <c r="AV686" s="12" t="s">
        <v>86</v>
      </c>
      <c r="AW686" s="12" t="s">
        <v>33</v>
      </c>
      <c r="AX686" s="12" t="s">
        <v>84</v>
      </c>
      <c r="AY686" s="244" t="s">
        <v>136</v>
      </c>
    </row>
    <row r="687" s="2" customFormat="1" ht="33" customHeight="1">
      <c r="A687" s="38"/>
      <c r="B687" s="39"/>
      <c r="C687" s="220" t="s">
        <v>1127</v>
      </c>
      <c r="D687" s="220" t="s">
        <v>137</v>
      </c>
      <c r="E687" s="221" t="s">
        <v>1128</v>
      </c>
      <c r="F687" s="222" t="s">
        <v>1129</v>
      </c>
      <c r="G687" s="223" t="s">
        <v>327</v>
      </c>
      <c r="H687" s="224">
        <v>15.4</v>
      </c>
      <c r="I687" s="225"/>
      <c r="J687" s="226">
        <f>ROUND(I687*H687,2)</f>
        <v>0</v>
      </c>
      <c r="K687" s="222" t="s">
        <v>167</v>
      </c>
      <c r="L687" s="44"/>
      <c r="M687" s="227" t="s">
        <v>1</v>
      </c>
      <c r="N687" s="228" t="s">
        <v>42</v>
      </c>
      <c r="O687" s="91"/>
      <c r="P687" s="229">
        <f>O687*H687</f>
        <v>0</v>
      </c>
      <c r="Q687" s="229">
        <v>0</v>
      </c>
      <c r="R687" s="229">
        <f>Q687*H687</f>
        <v>0</v>
      </c>
      <c r="S687" s="229">
        <v>0</v>
      </c>
      <c r="T687" s="230">
        <f>S687*H687</f>
        <v>0</v>
      </c>
      <c r="U687" s="38"/>
      <c r="V687" s="38"/>
      <c r="W687" s="38"/>
      <c r="X687" s="38"/>
      <c r="Y687" s="38"/>
      <c r="Z687" s="38"/>
      <c r="AA687" s="38"/>
      <c r="AB687" s="38"/>
      <c r="AC687" s="38"/>
      <c r="AD687" s="38"/>
      <c r="AE687" s="38"/>
      <c r="AR687" s="231" t="s">
        <v>154</v>
      </c>
      <c r="AT687" s="231" t="s">
        <v>137</v>
      </c>
      <c r="AU687" s="231" t="s">
        <v>86</v>
      </c>
      <c r="AY687" s="17" t="s">
        <v>136</v>
      </c>
      <c r="BE687" s="232">
        <f>IF(N687="základní",J687,0)</f>
        <v>0</v>
      </c>
      <c r="BF687" s="232">
        <f>IF(N687="snížená",J687,0)</f>
        <v>0</v>
      </c>
      <c r="BG687" s="232">
        <f>IF(N687="zákl. přenesená",J687,0)</f>
        <v>0</v>
      </c>
      <c r="BH687" s="232">
        <f>IF(N687="sníž. přenesená",J687,0)</f>
        <v>0</v>
      </c>
      <c r="BI687" s="232">
        <f>IF(N687="nulová",J687,0)</f>
        <v>0</v>
      </c>
      <c r="BJ687" s="17" t="s">
        <v>84</v>
      </c>
      <c r="BK687" s="232">
        <f>ROUND(I687*H687,2)</f>
        <v>0</v>
      </c>
      <c r="BL687" s="17" t="s">
        <v>154</v>
      </c>
      <c r="BM687" s="231" t="s">
        <v>1130</v>
      </c>
    </row>
    <row r="688" s="12" customFormat="1">
      <c r="A688" s="12"/>
      <c r="B688" s="233"/>
      <c r="C688" s="234"/>
      <c r="D688" s="235" t="s">
        <v>143</v>
      </c>
      <c r="E688" s="236" t="s">
        <v>1</v>
      </c>
      <c r="F688" s="237" t="s">
        <v>1066</v>
      </c>
      <c r="G688" s="234"/>
      <c r="H688" s="238">
        <v>15.4</v>
      </c>
      <c r="I688" s="239"/>
      <c r="J688" s="234"/>
      <c r="K688" s="234"/>
      <c r="L688" s="240"/>
      <c r="M688" s="241"/>
      <c r="N688" s="242"/>
      <c r="O688" s="242"/>
      <c r="P688" s="242"/>
      <c r="Q688" s="242"/>
      <c r="R688" s="242"/>
      <c r="S688" s="242"/>
      <c r="T688" s="243"/>
      <c r="U688" s="12"/>
      <c r="V688" s="12"/>
      <c r="W688" s="12"/>
      <c r="X688" s="12"/>
      <c r="Y688" s="12"/>
      <c r="Z688" s="12"/>
      <c r="AA688" s="12"/>
      <c r="AB688" s="12"/>
      <c r="AC688" s="12"/>
      <c r="AD688" s="12"/>
      <c r="AE688" s="12"/>
      <c r="AT688" s="244" t="s">
        <v>143</v>
      </c>
      <c r="AU688" s="244" t="s">
        <v>86</v>
      </c>
      <c r="AV688" s="12" t="s">
        <v>86</v>
      </c>
      <c r="AW688" s="12" t="s">
        <v>33</v>
      </c>
      <c r="AX688" s="12" t="s">
        <v>84</v>
      </c>
      <c r="AY688" s="244" t="s">
        <v>136</v>
      </c>
    </row>
    <row r="689" s="11" customFormat="1" ht="22.8" customHeight="1">
      <c r="A689" s="11"/>
      <c r="B689" s="206"/>
      <c r="C689" s="207"/>
      <c r="D689" s="208" t="s">
        <v>76</v>
      </c>
      <c r="E689" s="263" t="s">
        <v>1131</v>
      </c>
      <c r="F689" s="263" t="s">
        <v>1132</v>
      </c>
      <c r="G689" s="207"/>
      <c r="H689" s="207"/>
      <c r="I689" s="210"/>
      <c r="J689" s="264">
        <f>BK689</f>
        <v>0</v>
      </c>
      <c r="K689" s="207"/>
      <c r="L689" s="212"/>
      <c r="M689" s="213"/>
      <c r="N689" s="214"/>
      <c r="O689" s="214"/>
      <c r="P689" s="215">
        <f>P690</f>
        <v>0</v>
      </c>
      <c r="Q689" s="214"/>
      <c r="R689" s="215">
        <f>R690</f>
        <v>0</v>
      </c>
      <c r="S689" s="214"/>
      <c r="T689" s="216">
        <f>T690</f>
        <v>0</v>
      </c>
      <c r="U689" s="11"/>
      <c r="V689" s="11"/>
      <c r="W689" s="11"/>
      <c r="X689" s="11"/>
      <c r="Y689" s="11"/>
      <c r="Z689" s="11"/>
      <c r="AA689" s="11"/>
      <c r="AB689" s="11"/>
      <c r="AC689" s="11"/>
      <c r="AD689" s="11"/>
      <c r="AE689" s="11"/>
      <c r="AR689" s="217" t="s">
        <v>84</v>
      </c>
      <c r="AT689" s="218" t="s">
        <v>76</v>
      </c>
      <c r="AU689" s="218" t="s">
        <v>84</v>
      </c>
      <c r="AY689" s="217" t="s">
        <v>136</v>
      </c>
      <c r="BK689" s="219">
        <f>BK690</f>
        <v>0</v>
      </c>
    </row>
    <row r="690" s="2" customFormat="1" ht="33" customHeight="1">
      <c r="A690" s="38"/>
      <c r="B690" s="39"/>
      <c r="C690" s="220" t="s">
        <v>1133</v>
      </c>
      <c r="D690" s="220" t="s">
        <v>137</v>
      </c>
      <c r="E690" s="221" t="s">
        <v>1134</v>
      </c>
      <c r="F690" s="222" t="s">
        <v>1135</v>
      </c>
      <c r="G690" s="223" t="s">
        <v>327</v>
      </c>
      <c r="H690" s="224">
        <v>677.96500000000003</v>
      </c>
      <c r="I690" s="225"/>
      <c r="J690" s="226">
        <f>ROUND(I690*H690,2)</f>
        <v>0</v>
      </c>
      <c r="K690" s="222" t="s">
        <v>167</v>
      </c>
      <c r="L690" s="44"/>
      <c r="M690" s="227" t="s">
        <v>1</v>
      </c>
      <c r="N690" s="228" t="s">
        <v>42</v>
      </c>
      <c r="O690" s="91"/>
      <c r="P690" s="229">
        <f>O690*H690</f>
        <v>0</v>
      </c>
      <c r="Q690" s="229">
        <v>0</v>
      </c>
      <c r="R690" s="229">
        <f>Q690*H690</f>
        <v>0</v>
      </c>
      <c r="S690" s="229">
        <v>0</v>
      </c>
      <c r="T690" s="230">
        <f>S690*H690</f>
        <v>0</v>
      </c>
      <c r="U690" s="38"/>
      <c r="V690" s="38"/>
      <c r="W690" s="38"/>
      <c r="X690" s="38"/>
      <c r="Y690" s="38"/>
      <c r="Z690" s="38"/>
      <c r="AA690" s="38"/>
      <c r="AB690" s="38"/>
      <c r="AC690" s="38"/>
      <c r="AD690" s="38"/>
      <c r="AE690" s="38"/>
      <c r="AR690" s="231" t="s">
        <v>154</v>
      </c>
      <c r="AT690" s="231" t="s">
        <v>137</v>
      </c>
      <c r="AU690" s="231" t="s">
        <v>86</v>
      </c>
      <c r="AY690" s="17" t="s">
        <v>136</v>
      </c>
      <c r="BE690" s="232">
        <f>IF(N690="základní",J690,0)</f>
        <v>0</v>
      </c>
      <c r="BF690" s="232">
        <f>IF(N690="snížená",J690,0)</f>
        <v>0</v>
      </c>
      <c r="BG690" s="232">
        <f>IF(N690="zákl. přenesená",J690,0)</f>
        <v>0</v>
      </c>
      <c r="BH690" s="232">
        <f>IF(N690="sníž. přenesená",J690,0)</f>
        <v>0</v>
      </c>
      <c r="BI690" s="232">
        <f>IF(N690="nulová",J690,0)</f>
        <v>0</v>
      </c>
      <c r="BJ690" s="17" t="s">
        <v>84</v>
      </c>
      <c r="BK690" s="232">
        <f>ROUND(I690*H690,2)</f>
        <v>0</v>
      </c>
      <c r="BL690" s="17" t="s">
        <v>154</v>
      </c>
      <c r="BM690" s="231" t="s">
        <v>1136</v>
      </c>
    </row>
    <row r="691" s="11" customFormat="1" ht="25.92" customHeight="1">
      <c r="A691" s="11"/>
      <c r="B691" s="206"/>
      <c r="C691" s="207"/>
      <c r="D691" s="208" t="s">
        <v>76</v>
      </c>
      <c r="E691" s="209" t="s">
        <v>1137</v>
      </c>
      <c r="F691" s="209" t="s">
        <v>1138</v>
      </c>
      <c r="G691" s="207"/>
      <c r="H691" s="207"/>
      <c r="I691" s="210"/>
      <c r="J691" s="211">
        <f>BK691</f>
        <v>0</v>
      </c>
      <c r="K691" s="207"/>
      <c r="L691" s="212"/>
      <c r="M691" s="213"/>
      <c r="N691" s="214"/>
      <c r="O691" s="214"/>
      <c r="P691" s="215">
        <f>P692</f>
        <v>0</v>
      </c>
      <c r="Q691" s="214"/>
      <c r="R691" s="215">
        <f>R692</f>
        <v>0.0001785</v>
      </c>
      <c r="S691" s="214"/>
      <c r="T691" s="216">
        <f>T692</f>
        <v>0</v>
      </c>
      <c r="U691" s="11"/>
      <c r="V691" s="11"/>
      <c r="W691" s="11"/>
      <c r="X691" s="11"/>
      <c r="Y691" s="11"/>
      <c r="Z691" s="11"/>
      <c r="AA691" s="11"/>
      <c r="AB691" s="11"/>
      <c r="AC691" s="11"/>
      <c r="AD691" s="11"/>
      <c r="AE691" s="11"/>
      <c r="AR691" s="217" t="s">
        <v>86</v>
      </c>
      <c r="AT691" s="218" t="s">
        <v>76</v>
      </c>
      <c r="AU691" s="218" t="s">
        <v>77</v>
      </c>
      <c r="AY691" s="217" t="s">
        <v>136</v>
      </c>
      <c r="BK691" s="219">
        <f>BK692</f>
        <v>0</v>
      </c>
    </row>
    <row r="692" s="11" customFormat="1" ht="22.8" customHeight="1">
      <c r="A692" s="11"/>
      <c r="B692" s="206"/>
      <c r="C692" s="207"/>
      <c r="D692" s="208" t="s">
        <v>76</v>
      </c>
      <c r="E692" s="263" t="s">
        <v>1139</v>
      </c>
      <c r="F692" s="263" t="s">
        <v>1140</v>
      </c>
      <c r="G692" s="207"/>
      <c r="H692" s="207"/>
      <c r="I692" s="210"/>
      <c r="J692" s="264">
        <f>BK692</f>
        <v>0</v>
      </c>
      <c r="K692" s="207"/>
      <c r="L692" s="212"/>
      <c r="M692" s="213"/>
      <c r="N692" s="214"/>
      <c r="O692" s="214"/>
      <c r="P692" s="215">
        <f>SUM(P693:P695)</f>
        <v>0</v>
      </c>
      <c r="Q692" s="214"/>
      <c r="R692" s="215">
        <f>SUM(R693:R695)</f>
        <v>0.0001785</v>
      </c>
      <c r="S692" s="214"/>
      <c r="T692" s="216">
        <f>SUM(T693:T695)</f>
        <v>0</v>
      </c>
      <c r="U692" s="11"/>
      <c r="V692" s="11"/>
      <c r="W692" s="11"/>
      <c r="X692" s="11"/>
      <c r="Y692" s="11"/>
      <c r="Z692" s="11"/>
      <c r="AA692" s="11"/>
      <c r="AB692" s="11"/>
      <c r="AC692" s="11"/>
      <c r="AD692" s="11"/>
      <c r="AE692" s="11"/>
      <c r="AR692" s="217" t="s">
        <v>86</v>
      </c>
      <c r="AT692" s="218" t="s">
        <v>76</v>
      </c>
      <c r="AU692" s="218" t="s">
        <v>84</v>
      </c>
      <c r="AY692" s="217" t="s">
        <v>136</v>
      </c>
      <c r="BK692" s="219">
        <f>SUM(BK693:BK695)</f>
        <v>0</v>
      </c>
    </row>
    <row r="693" s="2" customFormat="1" ht="16.5" customHeight="1">
      <c r="A693" s="38"/>
      <c r="B693" s="39"/>
      <c r="C693" s="220" t="s">
        <v>1141</v>
      </c>
      <c r="D693" s="220" t="s">
        <v>137</v>
      </c>
      <c r="E693" s="221" t="s">
        <v>1142</v>
      </c>
      <c r="F693" s="222" t="s">
        <v>1143</v>
      </c>
      <c r="G693" s="223" t="s">
        <v>236</v>
      </c>
      <c r="H693" s="224">
        <v>3.5699999999999998</v>
      </c>
      <c r="I693" s="225"/>
      <c r="J693" s="226">
        <f>ROUND(I693*H693,2)</f>
        <v>0</v>
      </c>
      <c r="K693" s="222" t="s">
        <v>1</v>
      </c>
      <c r="L693" s="44"/>
      <c r="M693" s="227" t="s">
        <v>1</v>
      </c>
      <c r="N693" s="228" t="s">
        <v>42</v>
      </c>
      <c r="O693" s="91"/>
      <c r="P693" s="229">
        <f>O693*H693</f>
        <v>0</v>
      </c>
      <c r="Q693" s="229">
        <v>5.0000000000000002E-05</v>
      </c>
      <c r="R693" s="229">
        <f>Q693*H693</f>
        <v>0.0001785</v>
      </c>
      <c r="S693" s="229">
        <v>0</v>
      </c>
      <c r="T693" s="230">
        <f>S693*H693</f>
        <v>0</v>
      </c>
      <c r="U693" s="38"/>
      <c r="V693" s="38"/>
      <c r="W693" s="38"/>
      <c r="X693" s="38"/>
      <c r="Y693" s="38"/>
      <c r="Z693" s="38"/>
      <c r="AA693" s="38"/>
      <c r="AB693" s="38"/>
      <c r="AC693" s="38"/>
      <c r="AD693" s="38"/>
      <c r="AE693" s="38"/>
      <c r="AR693" s="231" t="s">
        <v>301</v>
      </c>
      <c r="AT693" s="231" t="s">
        <v>137</v>
      </c>
      <c r="AU693" s="231" t="s">
        <v>86</v>
      </c>
      <c r="AY693" s="17" t="s">
        <v>136</v>
      </c>
      <c r="BE693" s="232">
        <f>IF(N693="základní",J693,0)</f>
        <v>0</v>
      </c>
      <c r="BF693" s="232">
        <f>IF(N693="snížená",J693,0)</f>
        <v>0</v>
      </c>
      <c r="BG693" s="232">
        <f>IF(N693="zákl. přenesená",J693,0)</f>
        <v>0</v>
      </c>
      <c r="BH693" s="232">
        <f>IF(N693="sníž. přenesená",J693,0)</f>
        <v>0</v>
      </c>
      <c r="BI693" s="232">
        <f>IF(N693="nulová",J693,0)</f>
        <v>0</v>
      </c>
      <c r="BJ693" s="17" t="s">
        <v>84</v>
      </c>
      <c r="BK693" s="232">
        <f>ROUND(I693*H693,2)</f>
        <v>0</v>
      </c>
      <c r="BL693" s="17" t="s">
        <v>301</v>
      </c>
      <c r="BM693" s="231" t="s">
        <v>1144</v>
      </c>
    </row>
    <row r="694" s="2" customFormat="1">
      <c r="A694" s="38"/>
      <c r="B694" s="39"/>
      <c r="C694" s="40"/>
      <c r="D694" s="235" t="s">
        <v>231</v>
      </c>
      <c r="E694" s="40"/>
      <c r="F694" s="265" t="s">
        <v>1145</v>
      </c>
      <c r="G694" s="40"/>
      <c r="H694" s="40"/>
      <c r="I694" s="266"/>
      <c r="J694" s="40"/>
      <c r="K694" s="40"/>
      <c r="L694" s="44"/>
      <c r="M694" s="267"/>
      <c r="N694" s="268"/>
      <c r="O694" s="91"/>
      <c r="P694" s="91"/>
      <c r="Q694" s="91"/>
      <c r="R694" s="91"/>
      <c r="S694" s="91"/>
      <c r="T694" s="92"/>
      <c r="U694" s="38"/>
      <c r="V694" s="38"/>
      <c r="W694" s="38"/>
      <c r="X694" s="38"/>
      <c r="Y694" s="38"/>
      <c r="Z694" s="38"/>
      <c r="AA694" s="38"/>
      <c r="AB694" s="38"/>
      <c r="AC694" s="38"/>
      <c r="AD694" s="38"/>
      <c r="AE694" s="38"/>
      <c r="AT694" s="17" t="s">
        <v>231</v>
      </c>
      <c r="AU694" s="17" t="s">
        <v>86</v>
      </c>
    </row>
    <row r="695" s="12" customFormat="1">
      <c r="A695" s="12"/>
      <c r="B695" s="233"/>
      <c r="C695" s="234"/>
      <c r="D695" s="235" t="s">
        <v>143</v>
      </c>
      <c r="E695" s="236" t="s">
        <v>1</v>
      </c>
      <c r="F695" s="237" t="s">
        <v>1146</v>
      </c>
      <c r="G695" s="234"/>
      <c r="H695" s="238">
        <v>3.5699999999999998</v>
      </c>
      <c r="I695" s="239"/>
      <c r="J695" s="234"/>
      <c r="K695" s="234"/>
      <c r="L695" s="240"/>
      <c r="M695" s="255"/>
      <c r="N695" s="256"/>
      <c r="O695" s="256"/>
      <c r="P695" s="256"/>
      <c r="Q695" s="256"/>
      <c r="R695" s="256"/>
      <c r="S695" s="256"/>
      <c r="T695" s="257"/>
      <c r="U695" s="12"/>
      <c r="V695" s="12"/>
      <c r="W695" s="12"/>
      <c r="X695" s="12"/>
      <c r="Y695" s="12"/>
      <c r="Z695" s="12"/>
      <c r="AA695" s="12"/>
      <c r="AB695" s="12"/>
      <c r="AC695" s="12"/>
      <c r="AD695" s="12"/>
      <c r="AE695" s="12"/>
      <c r="AT695" s="244" t="s">
        <v>143</v>
      </c>
      <c r="AU695" s="244" t="s">
        <v>86</v>
      </c>
      <c r="AV695" s="12" t="s">
        <v>86</v>
      </c>
      <c r="AW695" s="12" t="s">
        <v>33</v>
      </c>
      <c r="AX695" s="12" t="s">
        <v>84</v>
      </c>
      <c r="AY695" s="244" t="s">
        <v>136</v>
      </c>
    </row>
    <row r="696" s="2" customFormat="1" ht="6.96" customHeight="1">
      <c r="A696" s="38"/>
      <c r="B696" s="66"/>
      <c r="C696" s="67"/>
      <c r="D696" s="67"/>
      <c r="E696" s="67"/>
      <c r="F696" s="67"/>
      <c r="G696" s="67"/>
      <c r="H696" s="67"/>
      <c r="I696" s="67"/>
      <c r="J696" s="67"/>
      <c r="K696" s="67"/>
      <c r="L696" s="44"/>
      <c r="M696" s="38"/>
      <c r="O696" s="38"/>
      <c r="P696" s="38"/>
      <c r="Q696" s="38"/>
      <c r="R696" s="38"/>
      <c r="S696" s="38"/>
      <c r="T696" s="38"/>
      <c r="U696" s="38"/>
      <c r="V696" s="38"/>
      <c r="W696" s="38"/>
      <c r="X696" s="38"/>
      <c r="Y696" s="38"/>
      <c r="Z696" s="38"/>
      <c r="AA696" s="38"/>
      <c r="AB696" s="38"/>
      <c r="AC696" s="38"/>
      <c r="AD696" s="38"/>
      <c r="AE696" s="38"/>
    </row>
  </sheetData>
  <sheetProtection sheet="1" autoFilter="0" formatColumns="0" formatRows="0" objects="1" scenarios="1" spinCount="100000" saltValue="K2f/JOODbY6x0YhDEvr/EMBHqpb7/Cg+haCQ2zzcCqQDzsvG4BecrtQFIH/e9BAOTjrzVBjsyqadInLZn3zUxQ==" hashValue="f9DJrmvGsypCFZvjgd7gD2dz5ciRjK1Lmaq18QpfLChNHsL4sz0Za6Il75H8R7liR46GxzVBMjL0D+FeGi1dHg==" algorithmName="SHA-512" password="CC35"/>
  <autoFilter ref="C130:K69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9:H119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86</v>
      </c>
    </row>
    <row r="4" s="1" customFormat="1" ht="24.96" customHeight="1">
      <c r="B4" s="20"/>
      <c r="D4" s="149" t="s">
        <v>109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Pomezí u Poličky - Rekonstrukce silnice II/363, výstavba chodníku</v>
      </c>
      <c r="F7" s="151"/>
      <c r="G7" s="151"/>
      <c r="H7" s="151"/>
      <c r="L7" s="20"/>
    </row>
    <row r="8" s="1" customFormat="1" ht="12" customHeight="1">
      <c r="B8" s="20"/>
      <c r="D8" s="151" t="s">
        <v>110</v>
      </c>
      <c r="L8" s="20"/>
    </row>
    <row r="9" s="2" customFormat="1" ht="16.5" customHeight="1">
      <c r="A9" s="38"/>
      <c r="B9" s="44"/>
      <c r="C9" s="38"/>
      <c r="D9" s="38"/>
      <c r="E9" s="152" t="s">
        <v>111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1" t="s">
        <v>112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3" t="s">
        <v>1147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1" t="s">
        <v>18</v>
      </c>
      <c r="E13" s="38"/>
      <c r="F13" s="141" t="s">
        <v>1</v>
      </c>
      <c r="G13" s="38"/>
      <c r="H13" s="38"/>
      <c r="I13" s="151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20</v>
      </c>
      <c r="E14" s="38"/>
      <c r="F14" s="141" t="s">
        <v>21</v>
      </c>
      <c r="G14" s="38"/>
      <c r="H14" s="38"/>
      <c r="I14" s="151" t="s">
        <v>22</v>
      </c>
      <c r="J14" s="154" t="str">
        <f>'Rekapitulace stavby'!AN8</f>
        <v>4. 10. 2022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1148</v>
      </c>
      <c r="F17" s="38"/>
      <c r="G17" s="38"/>
      <c r="H17" s="38"/>
      <c r="I17" s="151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1" t="s">
        <v>28</v>
      </c>
      <c r="E19" s="38"/>
      <c r="F19" s="38"/>
      <c r="G19" s="38"/>
      <c r="H19" s="38"/>
      <c r="I19" s="151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1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1" t="s">
        <v>30</v>
      </c>
      <c r="E22" s="38"/>
      <c r="F22" s="38"/>
      <c r="G22" s="38"/>
      <c r="H22" s="38"/>
      <c r="I22" s="151" t="s">
        <v>25</v>
      </c>
      <c r="J22" s="141" t="s">
        <v>31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32</v>
      </c>
      <c r="F23" s="38"/>
      <c r="G23" s="38"/>
      <c r="H23" s="38"/>
      <c r="I23" s="151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1" t="s">
        <v>34</v>
      </c>
      <c r="E25" s="38"/>
      <c r="F25" s="38"/>
      <c r="G25" s="38"/>
      <c r="H25" s="38"/>
      <c r="I25" s="151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35</v>
      </c>
      <c r="F26" s="38"/>
      <c r="G26" s="38"/>
      <c r="H26" s="38"/>
      <c r="I26" s="151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1" t="s">
        <v>36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0" t="s">
        <v>37</v>
      </c>
      <c r="E32" s="38"/>
      <c r="F32" s="38"/>
      <c r="G32" s="38"/>
      <c r="H32" s="38"/>
      <c r="I32" s="38"/>
      <c r="J32" s="161">
        <f>ROUND(J125,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2" t="s">
        <v>39</v>
      </c>
      <c r="G34" s="38"/>
      <c r="H34" s="38"/>
      <c r="I34" s="162" t="s">
        <v>38</v>
      </c>
      <c r="J34" s="162" t="s">
        <v>40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3" t="s">
        <v>41</v>
      </c>
      <c r="E35" s="151" t="s">
        <v>42</v>
      </c>
      <c r="F35" s="164">
        <f>ROUND((SUM(BE125:BE157)),  2)</f>
        <v>0</v>
      </c>
      <c r="G35" s="38"/>
      <c r="H35" s="38"/>
      <c r="I35" s="165">
        <v>0.20999999999999999</v>
      </c>
      <c r="J35" s="164">
        <f>ROUND(((SUM(BE125:BE157))*I35),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1" t="s">
        <v>43</v>
      </c>
      <c r="F36" s="164">
        <f>ROUND((SUM(BF125:BF157)),  2)</f>
        <v>0</v>
      </c>
      <c r="G36" s="38"/>
      <c r="H36" s="38"/>
      <c r="I36" s="165">
        <v>0.12</v>
      </c>
      <c r="J36" s="164">
        <f>ROUND(((SUM(BF125:BF157))*I36),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1" t="s">
        <v>44</v>
      </c>
      <c r="F37" s="164">
        <f>ROUND((SUM(BG125:BG157)),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1" t="s">
        <v>45</v>
      </c>
      <c r="F38" s="164">
        <f>ROUND((SUM(BH125:BH157)),  2)</f>
        <v>0</v>
      </c>
      <c r="G38" s="38"/>
      <c r="H38" s="38"/>
      <c r="I38" s="165">
        <v>0.12</v>
      </c>
      <c r="J38" s="164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46</v>
      </c>
      <c r="F39" s="164">
        <f>ROUND((SUM(BI125:BI157)),  2)</f>
        <v>0</v>
      </c>
      <c r="G39" s="38"/>
      <c r="H39" s="38"/>
      <c r="I39" s="165">
        <v>0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6"/>
      <c r="D41" s="167" t="s">
        <v>47</v>
      </c>
      <c r="E41" s="168"/>
      <c r="F41" s="168"/>
      <c r="G41" s="169" t="s">
        <v>48</v>
      </c>
      <c r="H41" s="170" t="s">
        <v>49</v>
      </c>
      <c r="I41" s="168"/>
      <c r="J41" s="171">
        <f>SUM(J32:J39)</f>
        <v>0</v>
      </c>
      <c r="K41" s="17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Pomezí u Poličky - Rekonstrukce silnice II/363, výstavba chodníku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110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4" t="s">
        <v>111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112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 xml:space="preserve">SO 101.1 - Rekonstrukce silnice 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Pomezí u Poličky </v>
      </c>
      <c r="G91" s="40"/>
      <c r="H91" s="40"/>
      <c r="I91" s="32" t="s">
        <v>22</v>
      </c>
      <c r="J91" s="79" t="str">
        <f>IF(J14="","",J14)</f>
        <v>4. 10. 2022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40.05" customHeight="1">
      <c r="A93" s="38"/>
      <c r="B93" s="39"/>
      <c r="C93" s="32" t="s">
        <v>24</v>
      </c>
      <c r="D93" s="40"/>
      <c r="E93" s="40"/>
      <c r="F93" s="27" t="str">
        <f>E17</f>
        <v>ŘSD</v>
      </c>
      <c r="G93" s="40"/>
      <c r="H93" s="40"/>
      <c r="I93" s="32" t="s">
        <v>30</v>
      </c>
      <c r="J93" s="36" t="str">
        <f>E23</f>
        <v xml:space="preserve">JIŘÍ STRÁNSKÝ, projekce dopravních staveb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34</v>
      </c>
      <c r="J94" s="36" t="str">
        <f>E26</f>
        <v>Jiří Stránský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5" t="s">
        <v>115</v>
      </c>
      <c r="D96" s="186"/>
      <c r="E96" s="186"/>
      <c r="F96" s="186"/>
      <c r="G96" s="186"/>
      <c r="H96" s="186"/>
      <c r="I96" s="186"/>
      <c r="J96" s="187" t="s">
        <v>116</v>
      </c>
      <c r="K96" s="186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8" t="s">
        <v>117</v>
      </c>
      <c r="D98" s="40"/>
      <c r="E98" s="40"/>
      <c r="F98" s="40"/>
      <c r="G98" s="40"/>
      <c r="H98" s="40"/>
      <c r="I98" s="40"/>
      <c r="J98" s="110">
        <f>J125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118</v>
      </c>
    </row>
    <row r="99" s="9" customFormat="1" ht="24.96" customHeight="1">
      <c r="A99" s="9"/>
      <c r="B99" s="189"/>
      <c r="C99" s="190"/>
      <c r="D99" s="191" t="s">
        <v>213</v>
      </c>
      <c r="E99" s="192"/>
      <c r="F99" s="192"/>
      <c r="G99" s="192"/>
      <c r="H99" s="192"/>
      <c r="I99" s="192"/>
      <c r="J99" s="193">
        <f>J126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4" customFormat="1" ht="19.92" customHeight="1">
      <c r="A100" s="14"/>
      <c r="B100" s="258"/>
      <c r="C100" s="133"/>
      <c r="D100" s="259" t="s">
        <v>214</v>
      </c>
      <c r="E100" s="260"/>
      <c r="F100" s="260"/>
      <c r="G100" s="260"/>
      <c r="H100" s="260"/>
      <c r="I100" s="260"/>
      <c r="J100" s="261">
        <f>J127</f>
        <v>0</v>
      </c>
      <c r="K100" s="133"/>
      <c r="L100" s="262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</row>
    <row r="101" s="14" customFormat="1" ht="19.92" customHeight="1">
      <c r="A101" s="14"/>
      <c r="B101" s="258"/>
      <c r="C101" s="133"/>
      <c r="D101" s="259" t="s">
        <v>217</v>
      </c>
      <c r="E101" s="260"/>
      <c r="F101" s="260"/>
      <c r="G101" s="260"/>
      <c r="H101" s="260"/>
      <c r="I101" s="260"/>
      <c r="J101" s="261">
        <f>J130</f>
        <v>0</v>
      </c>
      <c r="K101" s="133"/>
      <c r="L101" s="262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</row>
    <row r="102" s="14" customFormat="1" ht="19.92" customHeight="1">
      <c r="A102" s="14"/>
      <c r="B102" s="258"/>
      <c r="C102" s="133"/>
      <c r="D102" s="259" t="s">
        <v>220</v>
      </c>
      <c r="E102" s="260"/>
      <c r="F102" s="260"/>
      <c r="G102" s="260"/>
      <c r="H102" s="260"/>
      <c r="I102" s="260"/>
      <c r="J102" s="261">
        <f>J149</f>
        <v>0</v>
      </c>
      <c r="K102" s="133"/>
      <c r="L102" s="262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</row>
    <row r="103" s="14" customFormat="1" ht="19.92" customHeight="1">
      <c r="A103" s="14"/>
      <c r="B103" s="258"/>
      <c r="C103" s="133"/>
      <c r="D103" s="259" t="s">
        <v>221</v>
      </c>
      <c r="E103" s="260"/>
      <c r="F103" s="260"/>
      <c r="G103" s="260"/>
      <c r="H103" s="260"/>
      <c r="I103" s="260"/>
      <c r="J103" s="261">
        <f>J156</f>
        <v>0</v>
      </c>
      <c r="K103" s="133"/>
      <c r="L103" s="262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120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84" t="str">
        <f>E7</f>
        <v>Pomezí u Poličky - Rekonstrukce silnice II/363, výstavba chodníku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1" customFormat="1" ht="12" customHeight="1">
      <c r="B114" s="21"/>
      <c r="C114" s="32" t="s">
        <v>110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="2" customFormat="1" ht="16.5" customHeight="1">
      <c r="A115" s="38"/>
      <c r="B115" s="39"/>
      <c r="C115" s="40"/>
      <c r="D115" s="40"/>
      <c r="E115" s="184" t="s">
        <v>111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112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E11</f>
        <v xml:space="preserve">SO 101.1 - Rekonstrukce silnice 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F14</f>
        <v xml:space="preserve">Pomezí u Poličky </v>
      </c>
      <c r="G119" s="40"/>
      <c r="H119" s="40"/>
      <c r="I119" s="32" t="s">
        <v>22</v>
      </c>
      <c r="J119" s="79" t="str">
        <f>IF(J14="","",J14)</f>
        <v>4. 10. 2022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40.05" customHeight="1">
      <c r="A121" s="38"/>
      <c r="B121" s="39"/>
      <c r="C121" s="32" t="s">
        <v>24</v>
      </c>
      <c r="D121" s="40"/>
      <c r="E121" s="40"/>
      <c r="F121" s="27" t="str">
        <f>E17</f>
        <v>ŘSD</v>
      </c>
      <c r="G121" s="40"/>
      <c r="H121" s="40"/>
      <c r="I121" s="32" t="s">
        <v>30</v>
      </c>
      <c r="J121" s="36" t="str">
        <f>E23</f>
        <v xml:space="preserve">JIŘÍ STRÁNSKÝ, projekce dopravních staveb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28</v>
      </c>
      <c r="D122" s="40"/>
      <c r="E122" s="40"/>
      <c r="F122" s="27" t="str">
        <f>IF(E20="","",E20)</f>
        <v>Vyplň údaj</v>
      </c>
      <c r="G122" s="40"/>
      <c r="H122" s="40"/>
      <c r="I122" s="32" t="s">
        <v>34</v>
      </c>
      <c r="J122" s="36" t="str">
        <f>E26</f>
        <v>Jiří Stránský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0" customFormat="1" ht="29.28" customHeight="1">
      <c r="A124" s="195"/>
      <c r="B124" s="196"/>
      <c r="C124" s="197" t="s">
        <v>121</v>
      </c>
      <c r="D124" s="198" t="s">
        <v>62</v>
      </c>
      <c r="E124" s="198" t="s">
        <v>58</v>
      </c>
      <c r="F124" s="198" t="s">
        <v>59</v>
      </c>
      <c r="G124" s="198" t="s">
        <v>122</v>
      </c>
      <c r="H124" s="198" t="s">
        <v>123</v>
      </c>
      <c r="I124" s="198" t="s">
        <v>124</v>
      </c>
      <c r="J124" s="198" t="s">
        <v>116</v>
      </c>
      <c r="K124" s="199" t="s">
        <v>125</v>
      </c>
      <c r="L124" s="200"/>
      <c r="M124" s="100" t="s">
        <v>1</v>
      </c>
      <c r="N124" s="101" t="s">
        <v>41</v>
      </c>
      <c r="O124" s="101" t="s">
        <v>126</v>
      </c>
      <c r="P124" s="101" t="s">
        <v>127</v>
      </c>
      <c r="Q124" s="101" t="s">
        <v>128</v>
      </c>
      <c r="R124" s="101" t="s">
        <v>129</v>
      </c>
      <c r="S124" s="101" t="s">
        <v>130</v>
      </c>
      <c r="T124" s="102" t="s">
        <v>131</v>
      </c>
      <c r="U124" s="195"/>
      <c r="V124" s="195"/>
      <c r="W124" s="195"/>
      <c r="X124" s="195"/>
      <c r="Y124" s="195"/>
      <c r="Z124" s="195"/>
      <c r="AA124" s="195"/>
      <c r="AB124" s="195"/>
      <c r="AC124" s="195"/>
      <c r="AD124" s="195"/>
      <c r="AE124" s="195"/>
    </row>
    <row r="125" s="2" customFormat="1" ht="22.8" customHeight="1">
      <c r="A125" s="38"/>
      <c r="B125" s="39"/>
      <c r="C125" s="107" t="s">
        <v>132</v>
      </c>
      <c r="D125" s="40"/>
      <c r="E125" s="40"/>
      <c r="F125" s="40"/>
      <c r="G125" s="40"/>
      <c r="H125" s="40"/>
      <c r="I125" s="40"/>
      <c r="J125" s="201">
        <f>BK125</f>
        <v>0</v>
      </c>
      <c r="K125" s="40"/>
      <c r="L125" s="44"/>
      <c r="M125" s="103"/>
      <c r="N125" s="202"/>
      <c r="O125" s="104"/>
      <c r="P125" s="203">
        <f>P126</f>
        <v>0</v>
      </c>
      <c r="Q125" s="104"/>
      <c r="R125" s="203">
        <f>R126</f>
        <v>1486.87095</v>
      </c>
      <c r="S125" s="104"/>
      <c r="T125" s="204">
        <f>T126</f>
        <v>3412.0500000000002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76</v>
      </c>
      <c r="AU125" s="17" t="s">
        <v>118</v>
      </c>
      <c r="BK125" s="205">
        <f>BK126</f>
        <v>0</v>
      </c>
    </row>
    <row r="126" s="11" customFormat="1" ht="25.92" customHeight="1">
      <c r="A126" s="11"/>
      <c r="B126" s="206"/>
      <c r="C126" s="207"/>
      <c r="D126" s="208" t="s">
        <v>76</v>
      </c>
      <c r="E126" s="209" t="s">
        <v>224</v>
      </c>
      <c r="F126" s="209" t="s">
        <v>225</v>
      </c>
      <c r="G126" s="207"/>
      <c r="H126" s="207"/>
      <c r="I126" s="210"/>
      <c r="J126" s="211">
        <f>BK126</f>
        <v>0</v>
      </c>
      <c r="K126" s="207"/>
      <c r="L126" s="212"/>
      <c r="M126" s="213"/>
      <c r="N126" s="214"/>
      <c r="O126" s="214"/>
      <c r="P126" s="215">
        <f>P127+P130+P149+P156</f>
        <v>0</v>
      </c>
      <c r="Q126" s="214"/>
      <c r="R126" s="215">
        <f>R127+R130+R149+R156</f>
        <v>1486.87095</v>
      </c>
      <c r="S126" s="214"/>
      <c r="T126" s="216">
        <f>T127+T130+T149+T156</f>
        <v>3412.0500000000002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17" t="s">
        <v>84</v>
      </c>
      <c r="AT126" s="218" t="s">
        <v>76</v>
      </c>
      <c r="AU126" s="218" t="s">
        <v>77</v>
      </c>
      <c r="AY126" s="217" t="s">
        <v>136</v>
      </c>
      <c r="BK126" s="219">
        <f>BK127+BK130+BK149+BK156</f>
        <v>0</v>
      </c>
    </row>
    <row r="127" s="11" customFormat="1" ht="22.8" customHeight="1">
      <c r="A127" s="11"/>
      <c r="B127" s="206"/>
      <c r="C127" s="207"/>
      <c r="D127" s="208" t="s">
        <v>76</v>
      </c>
      <c r="E127" s="263" t="s">
        <v>84</v>
      </c>
      <c r="F127" s="263" t="s">
        <v>226</v>
      </c>
      <c r="G127" s="207"/>
      <c r="H127" s="207"/>
      <c r="I127" s="210"/>
      <c r="J127" s="264">
        <f>BK127</f>
        <v>0</v>
      </c>
      <c r="K127" s="207"/>
      <c r="L127" s="212"/>
      <c r="M127" s="213"/>
      <c r="N127" s="214"/>
      <c r="O127" s="214"/>
      <c r="P127" s="215">
        <f>SUM(P128:P129)</f>
        <v>0</v>
      </c>
      <c r="Q127" s="214"/>
      <c r="R127" s="215">
        <f>SUM(R128:R129)</f>
        <v>2.3736000000000002</v>
      </c>
      <c r="S127" s="214"/>
      <c r="T127" s="216">
        <f>SUM(T128:T129)</f>
        <v>3412.0500000000002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17" t="s">
        <v>84</v>
      </c>
      <c r="AT127" s="218" t="s">
        <v>76</v>
      </c>
      <c r="AU127" s="218" t="s">
        <v>84</v>
      </c>
      <c r="AY127" s="217" t="s">
        <v>136</v>
      </c>
      <c r="BK127" s="219">
        <f>SUM(BK128:BK129)</f>
        <v>0</v>
      </c>
    </row>
    <row r="128" s="2" customFormat="1" ht="33" customHeight="1">
      <c r="A128" s="38"/>
      <c r="B128" s="39"/>
      <c r="C128" s="220" t="s">
        <v>84</v>
      </c>
      <c r="D128" s="220" t="s">
        <v>137</v>
      </c>
      <c r="E128" s="221" t="s">
        <v>1149</v>
      </c>
      <c r="F128" s="222" t="s">
        <v>1150</v>
      </c>
      <c r="G128" s="223" t="s">
        <v>229</v>
      </c>
      <c r="H128" s="224">
        <v>14835</v>
      </c>
      <c r="I128" s="225"/>
      <c r="J128" s="226">
        <f>ROUND(I128*H128,2)</f>
        <v>0</v>
      </c>
      <c r="K128" s="222" t="s">
        <v>167</v>
      </c>
      <c r="L128" s="44"/>
      <c r="M128" s="227" t="s">
        <v>1</v>
      </c>
      <c r="N128" s="228" t="s">
        <v>42</v>
      </c>
      <c r="O128" s="91"/>
      <c r="P128" s="229">
        <f>O128*H128</f>
        <v>0</v>
      </c>
      <c r="Q128" s="229">
        <v>0.00016000000000000001</v>
      </c>
      <c r="R128" s="229">
        <f>Q128*H128</f>
        <v>2.3736000000000002</v>
      </c>
      <c r="S128" s="229">
        <v>0.23000000000000001</v>
      </c>
      <c r="T128" s="230">
        <f>S128*H128</f>
        <v>3412.0500000000002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154</v>
      </c>
      <c r="AT128" s="231" t="s">
        <v>137</v>
      </c>
      <c r="AU128" s="231" t="s">
        <v>86</v>
      </c>
      <c r="AY128" s="17" t="s">
        <v>136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84</v>
      </c>
      <c r="BK128" s="232">
        <f>ROUND(I128*H128,2)</f>
        <v>0</v>
      </c>
      <c r="BL128" s="17" t="s">
        <v>154</v>
      </c>
      <c r="BM128" s="231" t="s">
        <v>1151</v>
      </c>
    </row>
    <row r="129" s="2" customFormat="1">
      <c r="A129" s="38"/>
      <c r="B129" s="39"/>
      <c r="C129" s="40"/>
      <c r="D129" s="235" t="s">
        <v>231</v>
      </c>
      <c r="E129" s="40"/>
      <c r="F129" s="265" t="s">
        <v>232</v>
      </c>
      <c r="G129" s="40"/>
      <c r="H129" s="40"/>
      <c r="I129" s="266"/>
      <c r="J129" s="40"/>
      <c r="K129" s="40"/>
      <c r="L129" s="44"/>
      <c r="M129" s="267"/>
      <c r="N129" s="268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231</v>
      </c>
      <c r="AU129" s="17" t="s">
        <v>86</v>
      </c>
    </row>
    <row r="130" s="11" customFormat="1" ht="22.8" customHeight="1">
      <c r="A130" s="11"/>
      <c r="B130" s="206"/>
      <c r="C130" s="207"/>
      <c r="D130" s="208" t="s">
        <v>76</v>
      </c>
      <c r="E130" s="263" t="s">
        <v>135</v>
      </c>
      <c r="F130" s="263" t="s">
        <v>424</v>
      </c>
      <c r="G130" s="207"/>
      <c r="H130" s="207"/>
      <c r="I130" s="210"/>
      <c r="J130" s="264">
        <f>BK130</f>
        <v>0</v>
      </c>
      <c r="K130" s="207"/>
      <c r="L130" s="212"/>
      <c r="M130" s="213"/>
      <c r="N130" s="214"/>
      <c r="O130" s="214"/>
      <c r="P130" s="215">
        <f>SUM(P131:P148)</f>
        <v>0</v>
      </c>
      <c r="Q130" s="214"/>
      <c r="R130" s="215">
        <f>SUM(R131:R148)</f>
        <v>1484.4973500000001</v>
      </c>
      <c r="S130" s="214"/>
      <c r="T130" s="216">
        <f>SUM(T131:T148)</f>
        <v>0</v>
      </c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R130" s="217" t="s">
        <v>84</v>
      </c>
      <c r="AT130" s="218" t="s">
        <v>76</v>
      </c>
      <c r="AU130" s="218" t="s">
        <v>84</v>
      </c>
      <c r="AY130" s="217" t="s">
        <v>136</v>
      </c>
      <c r="BK130" s="219">
        <f>SUM(BK131:BK148)</f>
        <v>0</v>
      </c>
    </row>
    <row r="131" s="2" customFormat="1" ht="24.15" customHeight="1">
      <c r="A131" s="38"/>
      <c r="B131" s="39"/>
      <c r="C131" s="220" t="s">
        <v>86</v>
      </c>
      <c r="D131" s="220" t="s">
        <v>137</v>
      </c>
      <c r="E131" s="221" t="s">
        <v>507</v>
      </c>
      <c r="F131" s="222" t="s">
        <v>508</v>
      </c>
      <c r="G131" s="223" t="s">
        <v>229</v>
      </c>
      <c r="H131" s="224">
        <v>14227.5</v>
      </c>
      <c r="I131" s="225"/>
      <c r="J131" s="226">
        <f>ROUND(I131*H131,2)</f>
        <v>0</v>
      </c>
      <c r="K131" s="222" t="s">
        <v>167</v>
      </c>
      <c r="L131" s="44"/>
      <c r="M131" s="227" t="s">
        <v>1</v>
      </c>
      <c r="N131" s="228" t="s">
        <v>42</v>
      </c>
      <c r="O131" s="91"/>
      <c r="P131" s="229">
        <f>O131*H131</f>
        <v>0</v>
      </c>
      <c r="Q131" s="229">
        <v>0.10434</v>
      </c>
      <c r="R131" s="229">
        <f>Q131*H131</f>
        <v>1484.4973500000001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154</v>
      </c>
      <c r="AT131" s="231" t="s">
        <v>137</v>
      </c>
      <c r="AU131" s="231" t="s">
        <v>86</v>
      </c>
      <c r="AY131" s="17" t="s">
        <v>136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84</v>
      </c>
      <c r="BK131" s="232">
        <f>ROUND(I131*H131,2)</f>
        <v>0</v>
      </c>
      <c r="BL131" s="17" t="s">
        <v>154</v>
      </c>
      <c r="BM131" s="231" t="s">
        <v>509</v>
      </c>
    </row>
    <row r="132" s="2" customFormat="1">
      <c r="A132" s="38"/>
      <c r="B132" s="39"/>
      <c r="C132" s="40"/>
      <c r="D132" s="235" t="s">
        <v>231</v>
      </c>
      <c r="E132" s="40"/>
      <c r="F132" s="265" t="s">
        <v>444</v>
      </c>
      <c r="G132" s="40"/>
      <c r="H132" s="40"/>
      <c r="I132" s="266"/>
      <c r="J132" s="40"/>
      <c r="K132" s="40"/>
      <c r="L132" s="44"/>
      <c r="M132" s="267"/>
      <c r="N132" s="268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231</v>
      </c>
      <c r="AU132" s="17" t="s">
        <v>86</v>
      </c>
    </row>
    <row r="133" s="12" customFormat="1">
      <c r="A133" s="12"/>
      <c r="B133" s="233"/>
      <c r="C133" s="234"/>
      <c r="D133" s="235" t="s">
        <v>143</v>
      </c>
      <c r="E133" s="236" t="s">
        <v>1</v>
      </c>
      <c r="F133" s="237" t="s">
        <v>1152</v>
      </c>
      <c r="G133" s="234"/>
      <c r="H133" s="238">
        <v>14227.5</v>
      </c>
      <c r="I133" s="239"/>
      <c r="J133" s="234"/>
      <c r="K133" s="234"/>
      <c r="L133" s="240"/>
      <c r="M133" s="241"/>
      <c r="N133" s="242"/>
      <c r="O133" s="242"/>
      <c r="P133" s="242"/>
      <c r="Q133" s="242"/>
      <c r="R133" s="242"/>
      <c r="S133" s="242"/>
      <c r="T133" s="243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44" t="s">
        <v>143</v>
      </c>
      <c r="AU133" s="244" t="s">
        <v>86</v>
      </c>
      <c r="AV133" s="12" t="s">
        <v>86</v>
      </c>
      <c r="AW133" s="12" t="s">
        <v>33</v>
      </c>
      <c r="AX133" s="12" t="s">
        <v>84</v>
      </c>
      <c r="AY133" s="244" t="s">
        <v>136</v>
      </c>
    </row>
    <row r="134" s="2" customFormat="1" ht="24.15" customHeight="1">
      <c r="A134" s="38"/>
      <c r="B134" s="39"/>
      <c r="C134" s="220" t="s">
        <v>101</v>
      </c>
      <c r="D134" s="220" t="s">
        <v>137</v>
      </c>
      <c r="E134" s="221" t="s">
        <v>513</v>
      </c>
      <c r="F134" s="222" t="s">
        <v>514</v>
      </c>
      <c r="G134" s="223" t="s">
        <v>229</v>
      </c>
      <c r="H134" s="224">
        <v>13550</v>
      </c>
      <c r="I134" s="225"/>
      <c r="J134" s="226">
        <f>ROUND(I134*H134,2)</f>
        <v>0</v>
      </c>
      <c r="K134" s="222" t="s">
        <v>167</v>
      </c>
      <c r="L134" s="44"/>
      <c r="M134" s="227" t="s">
        <v>1</v>
      </c>
      <c r="N134" s="228" t="s">
        <v>42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154</v>
      </c>
      <c r="AT134" s="231" t="s">
        <v>137</v>
      </c>
      <c r="AU134" s="231" t="s">
        <v>86</v>
      </c>
      <c r="AY134" s="17" t="s">
        <v>136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84</v>
      </c>
      <c r="BK134" s="232">
        <f>ROUND(I134*H134,2)</f>
        <v>0</v>
      </c>
      <c r="BL134" s="17" t="s">
        <v>154</v>
      </c>
      <c r="BM134" s="231" t="s">
        <v>515</v>
      </c>
    </row>
    <row r="135" s="2" customFormat="1">
      <c r="A135" s="38"/>
      <c r="B135" s="39"/>
      <c r="C135" s="40"/>
      <c r="D135" s="235" t="s">
        <v>231</v>
      </c>
      <c r="E135" s="40"/>
      <c r="F135" s="265" t="s">
        <v>444</v>
      </c>
      <c r="G135" s="40"/>
      <c r="H135" s="40"/>
      <c r="I135" s="266"/>
      <c r="J135" s="40"/>
      <c r="K135" s="40"/>
      <c r="L135" s="44"/>
      <c r="M135" s="267"/>
      <c r="N135" s="268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231</v>
      </c>
      <c r="AU135" s="17" t="s">
        <v>86</v>
      </c>
    </row>
    <row r="136" s="12" customFormat="1">
      <c r="A136" s="12"/>
      <c r="B136" s="233"/>
      <c r="C136" s="234"/>
      <c r="D136" s="235" t="s">
        <v>143</v>
      </c>
      <c r="E136" s="236" t="s">
        <v>1</v>
      </c>
      <c r="F136" s="237" t="s">
        <v>1153</v>
      </c>
      <c r="G136" s="234"/>
      <c r="H136" s="238">
        <v>13550</v>
      </c>
      <c r="I136" s="239"/>
      <c r="J136" s="234"/>
      <c r="K136" s="234"/>
      <c r="L136" s="240"/>
      <c r="M136" s="241"/>
      <c r="N136" s="242"/>
      <c r="O136" s="242"/>
      <c r="P136" s="242"/>
      <c r="Q136" s="242"/>
      <c r="R136" s="242"/>
      <c r="S136" s="242"/>
      <c r="T136" s="243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44" t="s">
        <v>143</v>
      </c>
      <c r="AU136" s="244" t="s">
        <v>86</v>
      </c>
      <c r="AV136" s="12" t="s">
        <v>86</v>
      </c>
      <c r="AW136" s="12" t="s">
        <v>33</v>
      </c>
      <c r="AX136" s="12" t="s">
        <v>84</v>
      </c>
      <c r="AY136" s="244" t="s">
        <v>136</v>
      </c>
    </row>
    <row r="137" s="2" customFormat="1" ht="21.75" customHeight="1">
      <c r="A137" s="38"/>
      <c r="B137" s="39"/>
      <c r="C137" s="220" t="s">
        <v>154</v>
      </c>
      <c r="D137" s="220" t="s">
        <v>137</v>
      </c>
      <c r="E137" s="221" t="s">
        <v>517</v>
      </c>
      <c r="F137" s="222" t="s">
        <v>518</v>
      </c>
      <c r="G137" s="223" t="s">
        <v>229</v>
      </c>
      <c r="H137" s="224">
        <v>13821</v>
      </c>
      <c r="I137" s="225"/>
      <c r="J137" s="226">
        <f>ROUND(I137*H137,2)</f>
        <v>0</v>
      </c>
      <c r="K137" s="222" t="s">
        <v>167</v>
      </c>
      <c r="L137" s="44"/>
      <c r="M137" s="227" t="s">
        <v>1</v>
      </c>
      <c r="N137" s="228" t="s">
        <v>42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154</v>
      </c>
      <c r="AT137" s="231" t="s">
        <v>137</v>
      </c>
      <c r="AU137" s="231" t="s">
        <v>86</v>
      </c>
      <c r="AY137" s="17" t="s">
        <v>136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84</v>
      </c>
      <c r="BK137" s="232">
        <f>ROUND(I137*H137,2)</f>
        <v>0</v>
      </c>
      <c r="BL137" s="17" t="s">
        <v>154</v>
      </c>
      <c r="BM137" s="231" t="s">
        <v>519</v>
      </c>
    </row>
    <row r="138" s="2" customFormat="1">
      <c r="A138" s="38"/>
      <c r="B138" s="39"/>
      <c r="C138" s="40"/>
      <c r="D138" s="235" t="s">
        <v>231</v>
      </c>
      <c r="E138" s="40"/>
      <c r="F138" s="265" t="s">
        <v>444</v>
      </c>
      <c r="G138" s="40"/>
      <c r="H138" s="40"/>
      <c r="I138" s="266"/>
      <c r="J138" s="40"/>
      <c r="K138" s="40"/>
      <c r="L138" s="44"/>
      <c r="M138" s="267"/>
      <c r="N138" s="268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231</v>
      </c>
      <c r="AU138" s="17" t="s">
        <v>86</v>
      </c>
    </row>
    <row r="139" s="12" customFormat="1">
      <c r="A139" s="12"/>
      <c r="B139" s="233"/>
      <c r="C139" s="234"/>
      <c r="D139" s="235" t="s">
        <v>143</v>
      </c>
      <c r="E139" s="236" t="s">
        <v>1</v>
      </c>
      <c r="F139" s="237" t="s">
        <v>1154</v>
      </c>
      <c r="G139" s="234"/>
      <c r="H139" s="238">
        <v>13821</v>
      </c>
      <c r="I139" s="239"/>
      <c r="J139" s="234"/>
      <c r="K139" s="234"/>
      <c r="L139" s="240"/>
      <c r="M139" s="241"/>
      <c r="N139" s="242"/>
      <c r="O139" s="242"/>
      <c r="P139" s="242"/>
      <c r="Q139" s="242"/>
      <c r="R139" s="242"/>
      <c r="S139" s="242"/>
      <c r="T139" s="243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44" t="s">
        <v>143</v>
      </c>
      <c r="AU139" s="244" t="s">
        <v>86</v>
      </c>
      <c r="AV139" s="12" t="s">
        <v>86</v>
      </c>
      <c r="AW139" s="12" t="s">
        <v>33</v>
      </c>
      <c r="AX139" s="12" t="s">
        <v>84</v>
      </c>
      <c r="AY139" s="244" t="s">
        <v>136</v>
      </c>
    </row>
    <row r="140" s="2" customFormat="1" ht="21.75" customHeight="1">
      <c r="A140" s="38"/>
      <c r="B140" s="39"/>
      <c r="C140" s="220" t="s">
        <v>135</v>
      </c>
      <c r="D140" s="220" t="s">
        <v>137</v>
      </c>
      <c r="E140" s="221" t="s">
        <v>521</v>
      </c>
      <c r="F140" s="222" t="s">
        <v>522</v>
      </c>
      <c r="G140" s="223" t="s">
        <v>229</v>
      </c>
      <c r="H140" s="224">
        <v>14227.5</v>
      </c>
      <c r="I140" s="225"/>
      <c r="J140" s="226">
        <f>ROUND(I140*H140,2)</f>
        <v>0</v>
      </c>
      <c r="K140" s="222" t="s">
        <v>167</v>
      </c>
      <c r="L140" s="44"/>
      <c r="M140" s="227" t="s">
        <v>1</v>
      </c>
      <c r="N140" s="228" t="s">
        <v>42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154</v>
      </c>
      <c r="AT140" s="231" t="s">
        <v>137</v>
      </c>
      <c r="AU140" s="231" t="s">
        <v>86</v>
      </c>
      <c r="AY140" s="17" t="s">
        <v>136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84</v>
      </c>
      <c r="BK140" s="232">
        <f>ROUND(I140*H140,2)</f>
        <v>0</v>
      </c>
      <c r="BL140" s="17" t="s">
        <v>154</v>
      </c>
      <c r="BM140" s="231" t="s">
        <v>523</v>
      </c>
    </row>
    <row r="141" s="2" customFormat="1">
      <c r="A141" s="38"/>
      <c r="B141" s="39"/>
      <c r="C141" s="40"/>
      <c r="D141" s="235" t="s">
        <v>231</v>
      </c>
      <c r="E141" s="40"/>
      <c r="F141" s="265" t="s">
        <v>444</v>
      </c>
      <c r="G141" s="40"/>
      <c r="H141" s="40"/>
      <c r="I141" s="266"/>
      <c r="J141" s="40"/>
      <c r="K141" s="40"/>
      <c r="L141" s="44"/>
      <c r="M141" s="267"/>
      <c r="N141" s="268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231</v>
      </c>
      <c r="AU141" s="17" t="s">
        <v>86</v>
      </c>
    </row>
    <row r="142" s="12" customFormat="1">
      <c r="A142" s="12"/>
      <c r="B142" s="233"/>
      <c r="C142" s="234"/>
      <c r="D142" s="235" t="s">
        <v>143</v>
      </c>
      <c r="E142" s="236" t="s">
        <v>1</v>
      </c>
      <c r="F142" s="237" t="s">
        <v>1152</v>
      </c>
      <c r="G142" s="234"/>
      <c r="H142" s="238">
        <v>14227.5</v>
      </c>
      <c r="I142" s="239"/>
      <c r="J142" s="234"/>
      <c r="K142" s="234"/>
      <c r="L142" s="240"/>
      <c r="M142" s="241"/>
      <c r="N142" s="242"/>
      <c r="O142" s="242"/>
      <c r="P142" s="242"/>
      <c r="Q142" s="242"/>
      <c r="R142" s="242"/>
      <c r="S142" s="242"/>
      <c r="T142" s="243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44" t="s">
        <v>143</v>
      </c>
      <c r="AU142" s="244" t="s">
        <v>86</v>
      </c>
      <c r="AV142" s="12" t="s">
        <v>86</v>
      </c>
      <c r="AW142" s="12" t="s">
        <v>33</v>
      </c>
      <c r="AX142" s="12" t="s">
        <v>84</v>
      </c>
      <c r="AY142" s="244" t="s">
        <v>136</v>
      </c>
    </row>
    <row r="143" s="2" customFormat="1" ht="33" customHeight="1">
      <c r="A143" s="38"/>
      <c r="B143" s="39"/>
      <c r="C143" s="220" t="s">
        <v>164</v>
      </c>
      <c r="D143" s="220" t="s">
        <v>137</v>
      </c>
      <c r="E143" s="221" t="s">
        <v>525</v>
      </c>
      <c r="F143" s="222" t="s">
        <v>526</v>
      </c>
      <c r="G143" s="223" t="s">
        <v>229</v>
      </c>
      <c r="H143" s="224">
        <v>13550</v>
      </c>
      <c r="I143" s="225"/>
      <c r="J143" s="226">
        <f>ROUND(I143*H143,2)</f>
        <v>0</v>
      </c>
      <c r="K143" s="222" t="s">
        <v>167</v>
      </c>
      <c r="L143" s="44"/>
      <c r="M143" s="227" t="s">
        <v>1</v>
      </c>
      <c r="N143" s="228" t="s">
        <v>42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154</v>
      </c>
      <c r="AT143" s="231" t="s">
        <v>137</v>
      </c>
      <c r="AU143" s="231" t="s">
        <v>86</v>
      </c>
      <c r="AY143" s="17" t="s">
        <v>136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84</v>
      </c>
      <c r="BK143" s="232">
        <f>ROUND(I143*H143,2)</f>
        <v>0</v>
      </c>
      <c r="BL143" s="17" t="s">
        <v>154</v>
      </c>
      <c r="BM143" s="231" t="s">
        <v>527</v>
      </c>
    </row>
    <row r="144" s="2" customFormat="1">
      <c r="A144" s="38"/>
      <c r="B144" s="39"/>
      <c r="C144" s="40"/>
      <c r="D144" s="235" t="s">
        <v>231</v>
      </c>
      <c r="E144" s="40"/>
      <c r="F144" s="265" t="s">
        <v>504</v>
      </c>
      <c r="G144" s="40"/>
      <c r="H144" s="40"/>
      <c r="I144" s="266"/>
      <c r="J144" s="40"/>
      <c r="K144" s="40"/>
      <c r="L144" s="44"/>
      <c r="M144" s="267"/>
      <c r="N144" s="268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231</v>
      </c>
      <c r="AU144" s="17" t="s">
        <v>86</v>
      </c>
    </row>
    <row r="145" s="12" customFormat="1">
      <c r="A145" s="12"/>
      <c r="B145" s="233"/>
      <c r="C145" s="234"/>
      <c r="D145" s="235" t="s">
        <v>143</v>
      </c>
      <c r="E145" s="236" t="s">
        <v>1</v>
      </c>
      <c r="F145" s="237" t="s">
        <v>1153</v>
      </c>
      <c r="G145" s="234"/>
      <c r="H145" s="238">
        <v>13550</v>
      </c>
      <c r="I145" s="239"/>
      <c r="J145" s="234"/>
      <c r="K145" s="234"/>
      <c r="L145" s="240"/>
      <c r="M145" s="241"/>
      <c r="N145" s="242"/>
      <c r="O145" s="242"/>
      <c r="P145" s="242"/>
      <c r="Q145" s="242"/>
      <c r="R145" s="242"/>
      <c r="S145" s="242"/>
      <c r="T145" s="243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44" t="s">
        <v>143</v>
      </c>
      <c r="AU145" s="244" t="s">
        <v>86</v>
      </c>
      <c r="AV145" s="12" t="s">
        <v>86</v>
      </c>
      <c r="AW145" s="12" t="s">
        <v>33</v>
      </c>
      <c r="AX145" s="12" t="s">
        <v>84</v>
      </c>
      <c r="AY145" s="244" t="s">
        <v>136</v>
      </c>
    </row>
    <row r="146" s="2" customFormat="1" ht="24.15" customHeight="1">
      <c r="A146" s="38"/>
      <c r="B146" s="39"/>
      <c r="C146" s="220" t="s">
        <v>170</v>
      </c>
      <c r="D146" s="220" t="s">
        <v>137</v>
      </c>
      <c r="E146" s="221" t="s">
        <v>529</v>
      </c>
      <c r="F146" s="222" t="s">
        <v>530</v>
      </c>
      <c r="G146" s="223" t="s">
        <v>229</v>
      </c>
      <c r="H146" s="224">
        <v>13821</v>
      </c>
      <c r="I146" s="225"/>
      <c r="J146" s="226">
        <f>ROUND(I146*H146,2)</f>
        <v>0</v>
      </c>
      <c r="K146" s="222" t="s">
        <v>167</v>
      </c>
      <c r="L146" s="44"/>
      <c r="M146" s="227" t="s">
        <v>1</v>
      </c>
      <c r="N146" s="228" t="s">
        <v>42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154</v>
      </c>
      <c r="AT146" s="231" t="s">
        <v>137</v>
      </c>
      <c r="AU146" s="231" t="s">
        <v>86</v>
      </c>
      <c r="AY146" s="17" t="s">
        <v>136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84</v>
      </c>
      <c r="BK146" s="232">
        <f>ROUND(I146*H146,2)</f>
        <v>0</v>
      </c>
      <c r="BL146" s="17" t="s">
        <v>154</v>
      </c>
      <c r="BM146" s="231" t="s">
        <v>531</v>
      </c>
    </row>
    <row r="147" s="2" customFormat="1">
      <c r="A147" s="38"/>
      <c r="B147" s="39"/>
      <c r="C147" s="40"/>
      <c r="D147" s="235" t="s">
        <v>231</v>
      </c>
      <c r="E147" s="40"/>
      <c r="F147" s="265" t="s">
        <v>444</v>
      </c>
      <c r="G147" s="40"/>
      <c r="H147" s="40"/>
      <c r="I147" s="266"/>
      <c r="J147" s="40"/>
      <c r="K147" s="40"/>
      <c r="L147" s="44"/>
      <c r="M147" s="267"/>
      <c r="N147" s="268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231</v>
      </c>
      <c r="AU147" s="17" t="s">
        <v>86</v>
      </c>
    </row>
    <row r="148" s="12" customFormat="1">
      <c r="A148" s="12"/>
      <c r="B148" s="233"/>
      <c r="C148" s="234"/>
      <c r="D148" s="235" t="s">
        <v>143</v>
      </c>
      <c r="E148" s="236" t="s">
        <v>1</v>
      </c>
      <c r="F148" s="237" t="s">
        <v>1154</v>
      </c>
      <c r="G148" s="234"/>
      <c r="H148" s="238">
        <v>13821</v>
      </c>
      <c r="I148" s="239"/>
      <c r="J148" s="234"/>
      <c r="K148" s="234"/>
      <c r="L148" s="240"/>
      <c r="M148" s="241"/>
      <c r="N148" s="242"/>
      <c r="O148" s="242"/>
      <c r="P148" s="242"/>
      <c r="Q148" s="242"/>
      <c r="R148" s="242"/>
      <c r="S148" s="242"/>
      <c r="T148" s="243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44" t="s">
        <v>143</v>
      </c>
      <c r="AU148" s="244" t="s">
        <v>86</v>
      </c>
      <c r="AV148" s="12" t="s">
        <v>86</v>
      </c>
      <c r="AW148" s="12" t="s">
        <v>33</v>
      </c>
      <c r="AX148" s="12" t="s">
        <v>84</v>
      </c>
      <c r="AY148" s="244" t="s">
        <v>136</v>
      </c>
    </row>
    <row r="149" s="11" customFormat="1" ht="22.8" customHeight="1">
      <c r="A149" s="11"/>
      <c r="B149" s="206"/>
      <c r="C149" s="207"/>
      <c r="D149" s="208" t="s">
        <v>76</v>
      </c>
      <c r="E149" s="263" t="s">
        <v>1057</v>
      </c>
      <c r="F149" s="263" t="s">
        <v>1058</v>
      </c>
      <c r="G149" s="207"/>
      <c r="H149" s="207"/>
      <c r="I149" s="210"/>
      <c r="J149" s="264">
        <f>BK149</f>
        <v>0</v>
      </c>
      <c r="K149" s="207"/>
      <c r="L149" s="212"/>
      <c r="M149" s="213"/>
      <c r="N149" s="214"/>
      <c r="O149" s="214"/>
      <c r="P149" s="215">
        <f>SUM(P150:P155)</f>
        <v>0</v>
      </c>
      <c r="Q149" s="214"/>
      <c r="R149" s="215">
        <f>SUM(R150:R155)</f>
        <v>0</v>
      </c>
      <c r="S149" s="214"/>
      <c r="T149" s="216">
        <f>SUM(T150:T155)</f>
        <v>0</v>
      </c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R149" s="217" t="s">
        <v>84</v>
      </c>
      <c r="AT149" s="218" t="s">
        <v>76</v>
      </c>
      <c r="AU149" s="218" t="s">
        <v>84</v>
      </c>
      <c r="AY149" s="217" t="s">
        <v>136</v>
      </c>
      <c r="BK149" s="219">
        <f>SUM(BK150:BK155)</f>
        <v>0</v>
      </c>
    </row>
    <row r="150" s="2" customFormat="1" ht="21.75" customHeight="1">
      <c r="A150" s="38"/>
      <c r="B150" s="39"/>
      <c r="C150" s="220" t="s">
        <v>175</v>
      </c>
      <c r="D150" s="220" t="s">
        <v>137</v>
      </c>
      <c r="E150" s="221" t="s">
        <v>1060</v>
      </c>
      <c r="F150" s="222" t="s">
        <v>1061</v>
      </c>
      <c r="G150" s="223" t="s">
        <v>327</v>
      </c>
      <c r="H150" s="224">
        <v>3195.6990000000001</v>
      </c>
      <c r="I150" s="225"/>
      <c r="J150" s="226">
        <f>ROUND(I150*H150,2)</f>
        <v>0</v>
      </c>
      <c r="K150" s="222" t="s">
        <v>167</v>
      </c>
      <c r="L150" s="44"/>
      <c r="M150" s="227" t="s">
        <v>1</v>
      </c>
      <c r="N150" s="228" t="s">
        <v>42</v>
      </c>
      <c r="O150" s="91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154</v>
      </c>
      <c r="AT150" s="231" t="s">
        <v>137</v>
      </c>
      <c r="AU150" s="231" t="s">
        <v>86</v>
      </c>
      <c r="AY150" s="17" t="s">
        <v>136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84</v>
      </c>
      <c r="BK150" s="232">
        <f>ROUND(I150*H150,2)</f>
        <v>0</v>
      </c>
      <c r="BL150" s="17" t="s">
        <v>154</v>
      </c>
      <c r="BM150" s="231" t="s">
        <v>1062</v>
      </c>
    </row>
    <row r="151" s="12" customFormat="1">
      <c r="A151" s="12"/>
      <c r="B151" s="233"/>
      <c r="C151" s="234"/>
      <c r="D151" s="235" t="s">
        <v>143</v>
      </c>
      <c r="E151" s="236" t="s">
        <v>1</v>
      </c>
      <c r="F151" s="237" t="s">
        <v>1155</v>
      </c>
      <c r="G151" s="234"/>
      <c r="H151" s="238">
        <v>3195.6990000000001</v>
      </c>
      <c r="I151" s="239"/>
      <c r="J151" s="234"/>
      <c r="K151" s="234"/>
      <c r="L151" s="240"/>
      <c r="M151" s="241"/>
      <c r="N151" s="242"/>
      <c r="O151" s="242"/>
      <c r="P151" s="242"/>
      <c r="Q151" s="242"/>
      <c r="R151" s="242"/>
      <c r="S151" s="242"/>
      <c r="T151" s="243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44" t="s">
        <v>143</v>
      </c>
      <c r="AU151" s="244" t="s">
        <v>86</v>
      </c>
      <c r="AV151" s="12" t="s">
        <v>86</v>
      </c>
      <c r="AW151" s="12" t="s">
        <v>33</v>
      </c>
      <c r="AX151" s="12" t="s">
        <v>84</v>
      </c>
      <c r="AY151" s="244" t="s">
        <v>136</v>
      </c>
    </row>
    <row r="152" s="2" customFormat="1" ht="24.15" customHeight="1">
      <c r="A152" s="38"/>
      <c r="B152" s="39"/>
      <c r="C152" s="220" t="s">
        <v>181</v>
      </c>
      <c r="D152" s="220" t="s">
        <v>137</v>
      </c>
      <c r="E152" s="221" t="s">
        <v>1068</v>
      </c>
      <c r="F152" s="222" t="s">
        <v>1069</v>
      </c>
      <c r="G152" s="223" t="s">
        <v>327</v>
      </c>
      <c r="H152" s="224">
        <v>28761.291000000001</v>
      </c>
      <c r="I152" s="225"/>
      <c r="J152" s="226">
        <f>ROUND(I152*H152,2)</f>
        <v>0</v>
      </c>
      <c r="K152" s="222" t="s">
        <v>167</v>
      </c>
      <c r="L152" s="44"/>
      <c r="M152" s="227" t="s">
        <v>1</v>
      </c>
      <c r="N152" s="228" t="s">
        <v>42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154</v>
      </c>
      <c r="AT152" s="231" t="s">
        <v>137</v>
      </c>
      <c r="AU152" s="231" t="s">
        <v>86</v>
      </c>
      <c r="AY152" s="17" t="s">
        <v>136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84</v>
      </c>
      <c r="BK152" s="232">
        <f>ROUND(I152*H152,2)</f>
        <v>0</v>
      </c>
      <c r="BL152" s="17" t="s">
        <v>154</v>
      </c>
      <c r="BM152" s="231" t="s">
        <v>1070</v>
      </c>
    </row>
    <row r="153" s="12" customFormat="1">
      <c r="A153" s="12"/>
      <c r="B153" s="233"/>
      <c r="C153" s="234"/>
      <c r="D153" s="235" t="s">
        <v>143</v>
      </c>
      <c r="E153" s="236" t="s">
        <v>1</v>
      </c>
      <c r="F153" s="237" t="s">
        <v>1156</v>
      </c>
      <c r="G153" s="234"/>
      <c r="H153" s="238">
        <v>28761.291000000001</v>
      </c>
      <c r="I153" s="239"/>
      <c r="J153" s="234"/>
      <c r="K153" s="234"/>
      <c r="L153" s="240"/>
      <c r="M153" s="241"/>
      <c r="N153" s="242"/>
      <c r="O153" s="242"/>
      <c r="P153" s="242"/>
      <c r="Q153" s="242"/>
      <c r="R153" s="242"/>
      <c r="S153" s="242"/>
      <c r="T153" s="243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44" t="s">
        <v>143</v>
      </c>
      <c r="AU153" s="244" t="s">
        <v>86</v>
      </c>
      <c r="AV153" s="12" t="s">
        <v>86</v>
      </c>
      <c r="AW153" s="12" t="s">
        <v>33</v>
      </c>
      <c r="AX153" s="12" t="s">
        <v>84</v>
      </c>
      <c r="AY153" s="244" t="s">
        <v>136</v>
      </c>
    </row>
    <row r="154" s="2" customFormat="1" ht="24.15" customHeight="1">
      <c r="A154" s="38"/>
      <c r="B154" s="39"/>
      <c r="C154" s="220" t="s">
        <v>189</v>
      </c>
      <c r="D154" s="220" t="s">
        <v>137</v>
      </c>
      <c r="E154" s="221" t="s">
        <v>1106</v>
      </c>
      <c r="F154" s="222" t="s">
        <v>1107</v>
      </c>
      <c r="G154" s="223" t="s">
        <v>327</v>
      </c>
      <c r="H154" s="224">
        <v>3195.6990000000001</v>
      </c>
      <c r="I154" s="225"/>
      <c r="J154" s="226">
        <f>ROUND(I154*H154,2)</f>
        <v>0</v>
      </c>
      <c r="K154" s="222" t="s">
        <v>167</v>
      </c>
      <c r="L154" s="44"/>
      <c r="M154" s="227" t="s">
        <v>1</v>
      </c>
      <c r="N154" s="228" t="s">
        <v>42</v>
      </c>
      <c r="O154" s="91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154</v>
      </c>
      <c r="AT154" s="231" t="s">
        <v>137</v>
      </c>
      <c r="AU154" s="231" t="s">
        <v>86</v>
      </c>
      <c r="AY154" s="17" t="s">
        <v>136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84</v>
      </c>
      <c r="BK154" s="232">
        <f>ROUND(I154*H154,2)</f>
        <v>0</v>
      </c>
      <c r="BL154" s="17" t="s">
        <v>154</v>
      </c>
      <c r="BM154" s="231" t="s">
        <v>1108</v>
      </c>
    </row>
    <row r="155" s="12" customFormat="1">
      <c r="A155" s="12"/>
      <c r="B155" s="233"/>
      <c r="C155" s="234"/>
      <c r="D155" s="235" t="s">
        <v>143</v>
      </c>
      <c r="E155" s="236" t="s">
        <v>1</v>
      </c>
      <c r="F155" s="237" t="s">
        <v>1157</v>
      </c>
      <c r="G155" s="234"/>
      <c r="H155" s="238">
        <v>3195.6990000000001</v>
      </c>
      <c r="I155" s="239"/>
      <c r="J155" s="234"/>
      <c r="K155" s="234"/>
      <c r="L155" s="240"/>
      <c r="M155" s="241"/>
      <c r="N155" s="242"/>
      <c r="O155" s="242"/>
      <c r="P155" s="242"/>
      <c r="Q155" s="242"/>
      <c r="R155" s="242"/>
      <c r="S155" s="242"/>
      <c r="T155" s="243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44" t="s">
        <v>143</v>
      </c>
      <c r="AU155" s="244" t="s">
        <v>86</v>
      </c>
      <c r="AV155" s="12" t="s">
        <v>86</v>
      </c>
      <c r="AW155" s="12" t="s">
        <v>33</v>
      </c>
      <c r="AX155" s="12" t="s">
        <v>84</v>
      </c>
      <c r="AY155" s="244" t="s">
        <v>136</v>
      </c>
    </row>
    <row r="156" s="11" customFormat="1" ht="22.8" customHeight="1">
      <c r="A156" s="11"/>
      <c r="B156" s="206"/>
      <c r="C156" s="207"/>
      <c r="D156" s="208" t="s">
        <v>76</v>
      </c>
      <c r="E156" s="263" t="s">
        <v>1131</v>
      </c>
      <c r="F156" s="263" t="s">
        <v>1132</v>
      </c>
      <c r="G156" s="207"/>
      <c r="H156" s="207"/>
      <c r="I156" s="210"/>
      <c r="J156" s="264">
        <f>BK156</f>
        <v>0</v>
      </c>
      <c r="K156" s="207"/>
      <c r="L156" s="212"/>
      <c r="M156" s="213"/>
      <c r="N156" s="214"/>
      <c r="O156" s="214"/>
      <c r="P156" s="215">
        <f>P157</f>
        <v>0</v>
      </c>
      <c r="Q156" s="214"/>
      <c r="R156" s="215">
        <f>R157</f>
        <v>0</v>
      </c>
      <c r="S156" s="214"/>
      <c r="T156" s="216">
        <f>T157</f>
        <v>0</v>
      </c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R156" s="217" t="s">
        <v>84</v>
      </c>
      <c r="AT156" s="218" t="s">
        <v>76</v>
      </c>
      <c r="AU156" s="218" t="s">
        <v>84</v>
      </c>
      <c r="AY156" s="217" t="s">
        <v>136</v>
      </c>
      <c r="BK156" s="219">
        <f>BK157</f>
        <v>0</v>
      </c>
    </row>
    <row r="157" s="2" customFormat="1" ht="33" customHeight="1">
      <c r="A157" s="38"/>
      <c r="B157" s="39"/>
      <c r="C157" s="220" t="s">
        <v>196</v>
      </c>
      <c r="D157" s="220" t="s">
        <v>137</v>
      </c>
      <c r="E157" s="221" t="s">
        <v>1134</v>
      </c>
      <c r="F157" s="222" t="s">
        <v>1135</v>
      </c>
      <c r="G157" s="223" t="s">
        <v>327</v>
      </c>
      <c r="H157" s="224">
        <v>1486.8710000000001</v>
      </c>
      <c r="I157" s="225"/>
      <c r="J157" s="226">
        <f>ROUND(I157*H157,2)</f>
        <v>0</v>
      </c>
      <c r="K157" s="222" t="s">
        <v>167</v>
      </c>
      <c r="L157" s="44"/>
      <c r="M157" s="290" t="s">
        <v>1</v>
      </c>
      <c r="N157" s="291" t="s">
        <v>42</v>
      </c>
      <c r="O157" s="292"/>
      <c r="P157" s="293">
        <f>O157*H157</f>
        <v>0</v>
      </c>
      <c r="Q157" s="293">
        <v>0</v>
      </c>
      <c r="R157" s="293">
        <f>Q157*H157</f>
        <v>0</v>
      </c>
      <c r="S157" s="293">
        <v>0</v>
      </c>
      <c r="T157" s="29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154</v>
      </c>
      <c r="AT157" s="231" t="s">
        <v>137</v>
      </c>
      <c r="AU157" s="231" t="s">
        <v>86</v>
      </c>
      <c r="AY157" s="17" t="s">
        <v>136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84</v>
      </c>
      <c r="BK157" s="232">
        <f>ROUND(I157*H157,2)</f>
        <v>0</v>
      </c>
      <c r="BL157" s="17" t="s">
        <v>154</v>
      </c>
      <c r="BM157" s="231" t="s">
        <v>1136</v>
      </c>
    </row>
    <row r="158" s="2" customFormat="1" ht="6.96" customHeight="1">
      <c r="A158" s="38"/>
      <c r="B158" s="66"/>
      <c r="C158" s="67"/>
      <c r="D158" s="67"/>
      <c r="E158" s="67"/>
      <c r="F158" s="67"/>
      <c r="G158" s="67"/>
      <c r="H158" s="67"/>
      <c r="I158" s="67"/>
      <c r="J158" s="67"/>
      <c r="K158" s="67"/>
      <c r="L158" s="44"/>
      <c r="M158" s="38"/>
      <c r="O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</row>
  </sheetData>
  <sheetProtection sheet="1" autoFilter="0" formatColumns="0" formatRows="0" objects="1" scenarios="1" spinCount="100000" saltValue="C6PoLMD+F7ijUCkOEA3nF6sD3kftcAZUXoEWrNYoFyf97BUBz1h2gk+PdukIdeegk1xwU79xj9+9HVbRtILCxg==" hashValue="YOquTniQO4skOnu+OObk7pFxovrgdyj1R2/+lKzgAHfepJ8fKh6hJCR7Ik9TCUO3ixh53Ym+O15OBhhsHnH4ag==" algorithmName="SHA-512" password="CC35"/>
  <autoFilter ref="C124:K15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102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86</v>
      </c>
    </row>
    <row r="4" s="1" customFormat="1" ht="24.96" customHeight="1">
      <c r="B4" s="20"/>
      <c r="D4" s="149" t="s">
        <v>109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Pomezí u Poličky - Rekonstrukce silnice II/363, výstavba chodníku</v>
      </c>
      <c r="F7" s="151"/>
      <c r="G7" s="151"/>
      <c r="H7" s="151"/>
      <c r="L7" s="20"/>
    </row>
    <row r="8">
      <c r="B8" s="20"/>
      <c r="D8" s="151" t="s">
        <v>110</v>
      </c>
      <c r="L8" s="20"/>
    </row>
    <row r="9" s="1" customFormat="1" ht="16.5" customHeight="1">
      <c r="B9" s="20"/>
      <c r="E9" s="152" t="s">
        <v>1158</v>
      </c>
      <c r="F9" s="1"/>
      <c r="G9" s="1"/>
      <c r="H9" s="1"/>
      <c r="L9" s="20"/>
    </row>
    <row r="10" s="1" customFormat="1" ht="12" customHeight="1">
      <c r="B10" s="20"/>
      <c r="D10" s="151" t="s">
        <v>112</v>
      </c>
      <c r="L10" s="20"/>
    </row>
    <row r="11" s="2" customFormat="1" ht="16.5" customHeight="1">
      <c r="A11" s="38"/>
      <c r="B11" s="44"/>
      <c r="C11" s="38"/>
      <c r="D11" s="38"/>
      <c r="E11" s="163" t="s">
        <v>1159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1" t="s">
        <v>1160</v>
      </c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44"/>
      <c r="C13" s="38"/>
      <c r="D13" s="38"/>
      <c r="E13" s="153" t="s">
        <v>113</v>
      </c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51" t="s">
        <v>18</v>
      </c>
      <c r="E15" s="38"/>
      <c r="F15" s="141" t="s">
        <v>1</v>
      </c>
      <c r="G15" s="38"/>
      <c r="H15" s="38"/>
      <c r="I15" s="151" t="s">
        <v>19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20</v>
      </c>
      <c r="E16" s="38"/>
      <c r="F16" s="141" t="s">
        <v>21</v>
      </c>
      <c r="G16" s="38"/>
      <c r="H16" s="38"/>
      <c r="I16" s="151" t="s">
        <v>22</v>
      </c>
      <c r="J16" s="154" t="str">
        <f>'Rekapitulace stavby'!AN8</f>
        <v>4. 10. 2022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51" t="s">
        <v>24</v>
      </c>
      <c r="E18" s="38"/>
      <c r="F18" s="38"/>
      <c r="G18" s="38"/>
      <c r="H18" s="38"/>
      <c r="I18" s="151" t="s">
        <v>25</v>
      </c>
      <c r="J18" s="141" t="s">
        <v>1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41" t="s">
        <v>26</v>
      </c>
      <c r="F19" s="38"/>
      <c r="G19" s="38"/>
      <c r="H19" s="38"/>
      <c r="I19" s="151" t="s">
        <v>27</v>
      </c>
      <c r="J19" s="141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51" t="s">
        <v>28</v>
      </c>
      <c r="E21" s="38"/>
      <c r="F21" s="38"/>
      <c r="G21" s="38"/>
      <c r="H21" s="38"/>
      <c r="I21" s="151" t="s">
        <v>25</v>
      </c>
      <c r="J21" s="33" t="str">
        <f>'Rekapitulace stavby'!AN13</f>
        <v>Vyplň údaj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stavby'!E14</f>
        <v>Vyplň údaj</v>
      </c>
      <c r="F22" s="141"/>
      <c r="G22" s="141"/>
      <c r="H22" s="141"/>
      <c r="I22" s="151" t="s">
        <v>27</v>
      </c>
      <c r="J22" s="33" t="str">
        <f>'Rekapitulace stavby'!AN14</f>
        <v>Vyplň údaj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51" t="s">
        <v>30</v>
      </c>
      <c r="E24" s="38"/>
      <c r="F24" s="38"/>
      <c r="G24" s="38"/>
      <c r="H24" s="38"/>
      <c r="I24" s="151" t="s">
        <v>25</v>
      </c>
      <c r="J24" s="141" t="s">
        <v>31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41" t="s">
        <v>32</v>
      </c>
      <c r="F25" s="38"/>
      <c r="G25" s="38"/>
      <c r="H25" s="38"/>
      <c r="I25" s="151" t="s">
        <v>27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51" t="s">
        <v>34</v>
      </c>
      <c r="E27" s="38"/>
      <c r="F27" s="38"/>
      <c r="G27" s="38"/>
      <c r="H27" s="38"/>
      <c r="I27" s="151" t="s">
        <v>25</v>
      </c>
      <c r="J27" s="141" t="s">
        <v>1</v>
      </c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41" t="s">
        <v>35</v>
      </c>
      <c r="F28" s="38"/>
      <c r="G28" s="38"/>
      <c r="H28" s="38"/>
      <c r="I28" s="151" t="s">
        <v>27</v>
      </c>
      <c r="J28" s="141" t="s">
        <v>1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51" t="s">
        <v>36</v>
      </c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55"/>
      <c r="B31" s="156"/>
      <c r="C31" s="155"/>
      <c r="D31" s="155"/>
      <c r="E31" s="157" t="s">
        <v>1</v>
      </c>
      <c r="F31" s="157"/>
      <c r="G31" s="157"/>
      <c r="H31" s="157"/>
      <c r="I31" s="155"/>
      <c r="J31" s="155"/>
      <c r="K31" s="155"/>
      <c r="L31" s="158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0" t="s">
        <v>37</v>
      </c>
      <c r="E34" s="38"/>
      <c r="F34" s="38"/>
      <c r="G34" s="38"/>
      <c r="H34" s="38"/>
      <c r="I34" s="38"/>
      <c r="J34" s="161">
        <f>ROUND(J125,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59"/>
      <c r="E35" s="159"/>
      <c r="F35" s="159"/>
      <c r="G35" s="159"/>
      <c r="H35" s="159"/>
      <c r="I35" s="159"/>
      <c r="J35" s="159"/>
      <c r="K35" s="159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2" t="s">
        <v>39</v>
      </c>
      <c r="G36" s="38"/>
      <c r="H36" s="38"/>
      <c r="I36" s="162" t="s">
        <v>38</v>
      </c>
      <c r="J36" s="162" t="s">
        <v>40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63" t="s">
        <v>41</v>
      </c>
      <c r="E37" s="151" t="s">
        <v>42</v>
      </c>
      <c r="F37" s="164">
        <f>ROUND((SUM(BE125:BE149)),  2)</f>
        <v>0</v>
      </c>
      <c r="G37" s="38"/>
      <c r="H37" s="38"/>
      <c r="I37" s="165">
        <v>0.20999999999999999</v>
      </c>
      <c r="J37" s="164">
        <f>ROUND(((SUM(BE125:BE149))*I37),  2)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1" t="s">
        <v>43</v>
      </c>
      <c r="F38" s="164">
        <f>ROUND((SUM(BF125:BF149)),  2)</f>
        <v>0</v>
      </c>
      <c r="G38" s="38"/>
      <c r="H38" s="38"/>
      <c r="I38" s="165">
        <v>0.12</v>
      </c>
      <c r="J38" s="164">
        <f>ROUND(((SUM(BF125:BF149))*I38),  2)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44</v>
      </c>
      <c r="F39" s="164">
        <f>ROUND((SUM(BG125:BG149)),  2)</f>
        <v>0</v>
      </c>
      <c r="G39" s="38"/>
      <c r="H39" s="38"/>
      <c r="I39" s="165">
        <v>0.20999999999999999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51" t="s">
        <v>45</v>
      </c>
      <c r="F40" s="164">
        <f>ROUND((SUM(BH125:BH149)),  2)</f>
        <v>0</v>
      </c>
      <c r="G40" s="38"/>
      <c r="H40" s="38"/>
      <c r="I40" s="165">
        <v>0.12</v>
      </c>
      <c r="J40" s="164">
        <f>0</f>
        <v>0</v>
      </c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51" t="s">
        <v>46</v>
      </c>
      <c r="F41" s="164">
        <f>ROUND((SUM(BI125:BI149)),  2)</f>
        <v>0</v>
      </c>
      <c r="G41" s="38"/>
      <c r="H41" s="38"/>
      <c r="I41" s="165">
        <v>0</v>
      </c>
      <c r="J41" s="164">
        <f>0</f>
        <v>0</v>
      </c>
      <c r="K41" s="38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6"/>
      <c r="D43" s="167" t="s">
        <v>47</v>
      </c>
      <c r="E43" s="168"/>
      <c r="F43" s="168"/>
      <c r="G43" s="169" t="s">
        <v>48</v>
      </c>
      <c r="H43" s="170" t="s">
        <v>49</v>
      </c>
      <c r="I43" s="168"/>
      <c r="J43" s="171">
        <f>SUM(J34:J41)</f>
        <v>0</v>
      </c>
      <c r="K43" s="172"/>
      <c r="L43" s="63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6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Pomezí u Poličky - Rekonstrukce silnice II/363, výstavba chodníku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110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1" customFormat="1" ht="16.5" customHeight="1">
      <c r="B87" s="21"/>
      <c r="C87" s="22"/>
      <c r="D87" s="22"/>
      <c r="E87" s="184" t="s">
        <v>1158</v>
      </c>
      <c r="F87" s="22"/>
      <c r="G87" s="22"/>
      <c r="H87" s="22"/>
      <c r="I87" s="22"/>
      <c r="J87" s="22"/>
      <c r="K87" s="22"/>
      <c r="L87" s="20"/>
    </row>
    <row r="88" s="1" customFormat="1" ht="12" customHeight="1">
      <c r="B88" s="21"/>
      <c r="C88" s="32" t="s">
        <v>112</v>
      </c>
      <c r="D88" s="22"/>
      <c r="E88" s="22"/>
      <c r="F88" s="22"/>
      <c r="G88" s="22"/>
      <c r="H88" s="22"/>
      <c r="I88" s="22"/>
      <c r="J88" s="22"/>
      <c r="K88" s="22"/>
      <c r="L88" s="20"/>
    </row>
    <row r="89" s="2" customFormat="1" ht="16.5" customHeight="1">
      <c r="A89" s="38"/>
      <c r="B89" s="39"/>
      <c r="C89" s="40"/>
      <c r="D89" s="40"/>
      <c r="E89" s="295" t="s">
        <v>1159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1160</v>
      </c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6.5" customHeight="1">
      <c r="A91" s="38"/>
      <c r="B91" s="39"/>
      <c r="C91" s="40"/>
      <c r="D91" s="40"/>
      <c r="E91" s="76" t="str">
        <f>E13</f>
        <v xml:space="preserve">SO 001 - Všeobecné položky </v>
      </c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20</v>
      </c>
      <c r="D93" s="40"/>
      <c r="E93" s="40"/>
      <c r="F93" s="27" t="str">
        <f>F16</f>
        <v xml:space="preserve">Pomezí u Poličky </v>
      </c>
      <c r="G93" s="40"/>
      <c r="H93" s="40"/>
      <c r="I93" s="32" t="s">
        <v>22</v>
      </c>
      <c r="J93" s="79" t="str">
        <f>IF(J16="","",J16)</f>
        <v>4. 10. 2022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40.05" customHeight="1">
      <c r="A95" s="38"/>
      <c r="B95" s="39"/>
      <c r="C95" s="32" t="s">
        <v>24</v>
      </c>
      <c r="D95" s="40"/>
      <c r="E95" s="40"/>
      <c r="F95" s="27" t="str">
        <f>E19</f>
        <v>SÚS Pk + obec Pomezí</v>
      </c>
      <c r="G95" s="40"/>
      <c r="H95" s="40"/>
      <c r="I95" s="32" t="s">
        <v>30</v>
      </c>
      <c r="J95" s="36" t="str">
        <f>E25</f>
        <v xml:space="preserve">JIŘÍ STRÁNSKÝ, projekce dopravních staveb </v>
      </c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28</v>
      </c>
      <c r="D96" s="40"/>
      <c r="E96" s="40"/>
      <c r="F96" s="27" t="str">
        <f>IF(E22="","",E22)</f>
        <v>Vyplň údaj</v>
      </c>
      <c r="G96" s="40"/>
      <c r="H96" s="40"/>
      <c r="I96" s="32" t="s">
        <v>34</v>
      </c>
      <c r="J96" s="36" t="str">
        <f>E28</f>
        <v>Jiří Stránský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85" t="s">
        <v>115</v>
      </c>
      <c r="D98" s="186"/>
      <c r="E98" s="186"/>
      <c r="F98" s="186"/>
      <c r="G98" s="186"/>
      <c r="H98" s="186"/>
      <c r="I98" s="186"/>
      <c r="J98" s="187" t="s">
        <v>116</v>
      </c>
      <c r="K98" s="186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188" t="s">
        <v>117</v>
      </c>
      <c r="D100" s="40"/>
      <c r="E100" s="40"/>
      <c r="F100" s="40"/>
      <c r="G100" s="40"/>
      <c r="H100" s="40"/>
      <c r="I100" s="40"/>
      <c r="J100" s="110">
        <f>J125</f>
        <v>0</v>
      </c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7" t="s">
        <v>118</v>
      </c>
    </row>
    <row r="101" s="9" customFormat="1" ht="24.96" customHeight="1">
      <c r="A101" s="9"/>
      <c r="B101" s="189"/>
      <c r="C101" s="190"/>
      <c r="D101" s="191" t="s">
        <v>119</v>
      </c>
      <c r="E101" s="192"/>
      <c r="F101" s="192"/>
      <c r="G101" s="192"/>
      <c r="H101" s="192"/>
      <c r="I101" s="192"/>
      <c r="J101" s="193">
        <f>J126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120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4" t="str">
        <f>E7</f>
        <v>Pomezí u Poličky - Rekonstrukce silnice II/363, výstavba chodníku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1"/>
      <c r="C112" s="32" t="s">
        <v>110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="1" customFormat="1" ht="16.5" customHeight="1">
      <c r="B113" s="21"/>
      <c r="C113" s="22"/>
      <c r="D113" s="22"/>
      <c r="E113" s="184" t="s">
        <v>1158</v>
      </c>
      <c r="F113" s="22"/>
      <c r="G113" s="22"/>
      <c r="H113" s="22"/>
      <c r="I113" s="22"/>
      <c r="J113" s="22"/>
      <c r="K113" s="22"/>
      <c r="L113" s="20"/>
    </row>
    <row r="114" s="1" customFormat="1" ht="12" customHeight="1">
      <c r="B114" s="21"/>
      <c r="C114" s="32" t="s">
        <v>112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="2" customFormat="1" ht="16.5" customHeight="1">
      <c r="A115" s="38"/>
      <c r="B115" s="39"/>
      <c r="C115" s="40"/>
      <c r="D115" s="40"/>
      <c r="E115" s="295" t="s">
        <v>1159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1160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E13</f>
        <v xml:space="preserve">SO 001 - Všeobecné položky 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F16</f>
        <v xml:space="preserve">Pomezí u Poličky </v>
      </c>
      <c r="G119" s="40"/>
      <c r="H119" s="40"/>
      <c r="I119" s="32" t="s">
        <v>22</v>
      </c>
      <c r="J119" s="79" t="str">
        <f>IF(J16="","",J16)</f>
        <v>4. 10. 2022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40.05" customHeight="1">
      <c r="A121" s="38"/>
      <c r="B121" s="39"/>
      <c r="C121" s="32" t="s">
        <v>24</v>
      </c>
      <c r="D121" s="40"/>
      <c r="E121" s="40"/>
      <c r="F121" s="27" t="str">
        <f>E19</f>
        <v>SÚS Pk + obec Pomezí</v>
      </c>
      <c r="G121" s="40"/>
      <c r="H121" s="40"/>
      <c r="I121" s="32" t="s">
        <v>30</v>
      </c>
      <c r="J121" s="36" t="str">
        <f>E25</f>
        <v xml:space="preserve">JIŘÍ STRÁNSKÝ, projekce dopravních staveb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28</v>
      </c>
      <c r="D122" s="40"/>
      <c r="E122" s="40"/>
      <c r="F122" s="27" t="str">
        <f>IF(E22="","",E22)</f>
        <v>Vyplň údaj</v>
      </c>
      <c r="G122" s="40"/>
      <c r="H122" s="40"/>
      <c r="I122" s="32" t="s">
        <v>34</v>
      </c>
      <c r="J122" s="36" t="str">
        <f>E28</f>
        <v>Jiří Stránský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0" customFormat="1" ht="29.28" customHeight="1">
      <c r="A124" s="195"/>
      <c r="B124" s="196"/>
      <c r="C124" s="197" t="s">
        <v>121</v>
      </c>
      <c r="D124" s="198" t="s">
        <v>62</v>
      </c>
      <c r="E124" s="198" t="s">
        <v>58</v>
      </c>
      <c r="F124" s="198" t="s">
        <v>59</v>
      </c>
      <c r="G124" s="198" t="s">
        <v>122</v>
      </c>
      <c r="H124" s="198" t="s">
        <v>123</v>
      </c>
      <c r="I124" s="198" t="s">
        <v>124</v>
      </c>
      <c r="J124" s="198" t="s">
        <v>116</v>
      </c>
      <c r="K124" s="199" t="s">
        <v>125</v>
      </c>
      <c r="L124" s="200"/>
      <c r="M124" s="100" t="s">
        <v>1</v>
      </c>
      <c r="N124" s="101" t="s">
        <v>41</v>
      </c>
      <c r="O124" s="101" t="s">
        <v>126</v>
      </c>
      <c r="P124" s="101" t="s">
        <v>127</v>
      </c>
      <c r="Q124" s="101" t="s">
        <v>128</v>
      </c>
      <c r="R124" s="101" t="s">
        <v>129</v>
      </c>
      <c r="S124" s="101" t="s">
        <v>130</v>
      </c>
      <c r="T124" s="102" t="s">
        <v>131</v>
      </c>
      <c r="U124" s="195"/>
      <c r="V124" s="195"/>
      <c r="W124" s="195"/>
      <c r="X124" s="195"/>
      <c r="Y124" s="195"/>
      <c r="Z124" s="195"/>
      <c r="AA124" s="195"/>
      <c r="AB124" s="195"/>
      <c r="AC124" s="195"/>
      <c r="AD124" s="195"/>
      <c r="AE124" s="195"/>
    </row>
    <row r="125" s="2" customFormat="1" ht="22.8" customHeight="1">
      <c r="A125" s="38"/>
      <c r="B125" s="39"/>
      <c r="C125" s="107" t="s">
        <v>132</v>
      </c>
      <c r="D125" s="40"/>
      <c r="E125" s="40"/>
      <c r="F125" s="40"/>
      <c r="G125" s="40"/>
      <c r="H125" s="40"/>
      <c r="I125" s="40"/>
      <c r="J125" s="201">
        <f>BK125</f>
        <v>0</v>
      </c>
      <c r="K125" s="40"/>
      <c r="L125" s="44"/>
      <c r="M125" s="103"/>
      <c r="N125" s="202"/>
      <c r="O125" s="104"/>
      <c r="P125" s="203">
        <f>P126</f>
        <v>0</v>
      </c>
      <c r="Q125" s="104"/>
      <c r="R125" s="203">
        <f>R126</f>
        <v>0</v>
      </c>
      <c r="S125" s="104"/>
      <c r="T125" s="204">
        <f>T126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76</v>
      </c>
      <c r="AU125" s="17" t="s">
        <v>118</v>
      </c>
      <c r="BK125" s="205">
        <f>BK126</f>
        <v>0</v>
      </c>
    </row>
    <row r="126" s="11" customFormat="1" ht="25.92" customHeight="1">
      <c r="A126" s="11"/>
      <c r="B126" s="206"/>
      <c r="C126" s="207"/>
      <c r="D126" s="208" t="s">
        <v>76</v>
      </c>
      <c r="E126" s="209" t="s">
        <v>133</v>
      </c>
      <c r="F126" s="209" t="s">
        <v>134</v>
      </c>
      <c r="G126" s="207"/>
      <c r="H126" s="207"/>
      <c r="I126" s="210"/>
      <c r="J126" s="211">
        <f>BK126</f>
        <v>0</v>
      </c>
      <c r="K126" s="207"/>
      <c r="L126" s="212"/>
      <c r="M126" s="213"/>
      <c r="N126" s="214"/>
      <c r="O126" s="214"/>
      <c r="P126" s="215">
        <f>SUM(P127:P149)</f>
        <v>0</v>
      </c>
      <c r="Q126" s="214"/>
      <c r="R126" s="215">
        <f>SUM(R127:R149)</f>
        <v>0</v>
      </c>
      <c r="S126" s="214"/>
      <c r="T126" s="216">
        <f>SUM(T127:T149)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17" t="s">
        <v>135</v>
      </c>
      <c r="AT126" s="218" t="s">
        <v>76</v>
      </c>
      <c r="AU126" s="218" t="s">
        <v>77</v>
      </c>
      <c r="AY126" s="217" t="s">
        <v>136</v>
      </c>
      <c r="BK126" s="219">
        <f>SUM(BK127:BK149)</f>
        <v>0</v>
      </c>
    </row>
    <row r="127" s="2" customFormat="1" ht="16.5" customHeight="1">
      <c r="A127" s="38"/>
      <c r="B127" s="39"/>
      <c r="C127" s="220" t="s">
        <v>84</v>
      </c>
      <c r="D127" s="220" t="s">
        <v>137</v>
      </c>
      <c r="E127" s="221" t="s">
        <v>138</v>
      </c>
      <c r="F127" s="222" t="s">
        <v>139</v>
      </c>
      <c r="G127" s="223" t="s">
        <v>140</v>
      </c>
      <c r="H127" s="224">
        <v>1</v>
      </c>
      <c r="I127" s="225"/>
      <c r="J127" s="226">
        <f>ROUND(I127*H127,2)</f>
        <v>0</v>
      </c>
      <c r="K127" s="222" t="s">
        <v>1</v>
      </c>
      <c r="L127" s="44"/>
      <c r="M127" s="227" t="s">
        <v>1</v>
      </c>
      <c r="N127" s="228" t="s">
        <v>42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141</v>
      </c>
      <c r="AT127" s="231" t="s">
        <v>137</v>
      </c>
      <c r="AU127" s="231" t="s">
        <v>84</v>
      </c>
      <c r="AY127" s="17" t="s">
        <v>136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84</v>
      </c>
      <c r="BK127" s="232">
        <f>ROUND(I127*H127,2)</f>
        <v>0</v>
      </c>
      <c r="BL127" s="17" t="s">
        <v>141</v>
      </c>
      <c r="BM127" s="231" t="s">
        <v>1161</v>
      </c>
    </row>
    <row r="128" s="13" customFormat="1">
      <c r="A128" s="13"/>
      <c r="B128" s="245"/>
      <c r="C128" s="246"/>
      <c r="D128" s="235" t="s">
        <v>143</v>
      </c>
      <c r="E128" s="247" t="s">
        <v>1</v>
      </c>
      <c r="F128" s="248" t="s">
        <v>1162</v>
      </c>
      <c r="G128" s="246"/>
      <c r="H128" s="247" t="s">
        <v>1</v>
      </c>
      <c r="I128" s="249"/>
      <c r="J128" s="246"/>
      <c r="K128" s="246"/>
      <c r="L128" s="250"/>
      <c r="M128" s="251"/>
      <c r="N128" s="252"/>
      <c r="O128" s="252"/>
      <c r="P128" s="252"/>
      <c r="Q128" s="252"/>
      <c r="R128" s="252"/>
      <c r="S128" s="252"/>
      <c r="T128" s="25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4" t="s">
        <v>143</v>
      </c>
      <c r="AU128" s="254" t="s">
        <v>84</v>
      </c>
      <c r="AV128" s="13" t="s">
        <v>84</v>
      </c>
      <c r="AW128" s="13" t="s">
        <v>33</v>
      </c>
      <c r="AX128" s="13" t="s">
        <v>77</v>
      </c>
      <c r="AY128" s="254" t="s">
        <v>136</v>
      </c>
    </row>
    <row r="129" s="12" customFormat="1">
      <c r="A129" s="12"/>
      <c r="B129" s="233"/>
      <c r="C129" s="234"/>
      <c r="D129" s="235" t="s">
        <v>143</v>
      </c>
      <c r="E129" s="236" t="s">
        <v>1</v>
      </c>
      <c r="F129" s="237" t="s">
        <v>84</v>
      </c>
      <c r="G129" s="234"/>
      <c r="H129" s="238">
        <v>1</v>
      </c>
      <c r="I129" s="239"/>
      <c r="J129" s="234"/>
      <c r="K129" s="234"/>
      <c r="L129" s="240"/>
      <c r="M129" s="241"/>
      <c r="N129" s="242"/>
      <c r="O129" s="242"/>
      <c r="P129" s="242"/>
      <c r="Q129" s="242"/>
      <c r="R129" s="242"/>
      <c r="S129" s="242"/>
      <c r="T129" s="243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44" t="s">
        <v>143</v>
      </c>
      <c r="AU129" s="244" t="s">
        <v>84</v>
      </c>
      <c r="AV129" s="12" t="s">
        <v>86</v>
      </c>
      <c r="AW129" s="12" t="s">
        <v>33</v>
      </c>
      <c r="AX129" s="12" t="s">
        <v>84</v>
      </c>
      <c r="AY129" s="244" t="s">
        <v>136</v>
      </c>
    </row>
    <row r="130" s="2" customFormat="1" ht="16.5" customHeight="1">
      <c r="A130" s="38"/>
      <c r="B130" s="39"/>
      <c r="C130" s="220" t="s">
        <v>86</v>
      </c>
      <c r="D130" s="220" t="s">
        <v>137</v>
      </c>
      <c r="E130" s="221" t="s">
        <v>145</v>
      </c>
      <c r="F130" s="222" t="s">
        <v>146</v>
      </c>
      <c r="G130" s="223" t="s">
        <v>140</v>
      </c>
      <c r="H130" s="224">
        <v>1</v>
      </c>
      <c r="I130" s="225"/>
      <c r="J130" s="226">
        <f>ROUND(I130*H130,2)</f>
        <v>0</v>
      </c>
      <c r="K130" s="222" t="s">
        <v>1</v>
      </c>
      <c r="L130" s="44"/>
      <c r="M130" s="227" t="s">
        <v>1</v>
      </c>
      <c r="N130" s="228" t="s">
        <v>42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141</v>
      </c>
      <c r="AT130" s="231" t="s">
        <v>137</v>
      </c>
      <c r="AU130" s="231" t="s">
        <v>84</v>
      </c>
      <c r="AY130" s="17" t="s">
        <v>136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84</v>
      </c>
      <c r="BK130" s="232">
        <f>ROUND(I130*H130,2)</f>
        <v>0</v>
      </c>
      <c r="BL130" s="17" t="s">
        <v>141</v>
      </c>
      <c r="BM130" s="231" t="s">
        <v>1163</v>
      </c>
    </row>
    <row r="131" s="12" customFormat="1">
      <c r="A131" s="12"/>
      <c r="B131" s="233"/>
      <c r="C131" s="234"/>
      <c r="D131" s="235" t="s">
        <v>143</v>
      </c>
      <c r="E131" s="236" t="s">
        <v>1</v>
      </c>
      <c r="F131" s="237" t="s">
        <v>1164</v>
      </c>
      <c r="G131" s="234"/>
      <c r="H131" s="238">
        <v>1</v>
      </c>
      <c r="I131" s="239"/>
      <c r="J131" s="234"/>
      <c r="K131" s="234"/>
      <c r="L131" s="240"/>
      <c r="M131" s="241"/>
      <c r="N131" s="242"/>
      <c r="O131" s="242"/>
      <c r="P131" s="242"/>
      <c r="Q131" s="242"/>
      <c r="R131" s="242"/>
      <c r="S131" s="242"/>
      <c r="T131" s="243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44" t="s">
        <v>143</v>
      </c>
      <c r="AU131" s="244" t="s">
        <v>84</v>
      </c>
      <c r="AV131" s="12" t="s">
        <v>86</v>
      </c>
      <c r="AW131" s="12" t="s">
        <v>33</v>
      </c>
      <c r="AX131" s="12" t="s">
        <v>84</v>
      </c>
      <c r="AY131" s="244" t="s">
        <v>136</v>
      </c>
    </row>
    <row r="132" s="2" customFormat="1" ht="16.5" customHeight="1">
      <c r="A132" s="38"/>
      <c r="B132" s="39"/>
      <c r="C132" s="220" t="s">
        <v>101</v>
      </c>
      <c r="D132" s="220" t="s">
        <v>137</v>
      </c>
      <c r="E132" s="221" t="s">
        <v>149</v>
      </c>
      <c r="F132" s="222" t="s">
        <v>150</v>
      </c>
      <c r="G132" s="223" t="s">
        <v>151</v>
      </c>
      <c r="H132" s="224">
        <v>1</v>
      </c>
      <c r="I132" s="225"/>
      <c r="J132" s="226">
        <f>ROUND(I132*H132,2)</f>
        <v>0</v>
      </c>
      <c r="K132" s="222" t="s">
        <v>1</v>
      </c>
      <c r="L132" s="44"/>
      <c r="M132" s="227" t="s">
        <v>1</v>
      </c>
      <c r="N132" s="228" t="s">
        <v>42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141</v>
      </c>
      <c r="AT132" s="231" t="s">
        <v>137</v>
      </c>
      <c r="AU132" s="231" t="s">
        <v>84</v>
      </c>
      <c r="AY132" s="17" t="s">
        <v>136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84</v>
      </c>
      <c r="BK132" s="232">
        <f>ROUND(I132*H132,2)</f>
        <v>0</v>
      </c>
      <c r="BL132" s="17" t="s">
        <v>141</v>
      </c>
      <c r="BM132" s="231" t="s">
        <v>1165</v>
      </c>
    </row>
    <row r="133" s="13" customFormat="1">
      <c r="A133" s="13"/>
      <c r="B133" s="245"/>
      <c r="C133" s="246"/>
      <c r="D133" s="235" t="s">
        <v>143</v>
      </c>
      <c r="E133" s="247" t="s">
        <v>1</v>
      </c>
      <c r="F133" s="248" t="s">
        <v>1166</v>
      </c>
      <c r="G133" s="246"/>
      <c r="H133" s="247" t="s">
        <v>1</v>
      </c>
      <c r="I133" s="249"/>
      <c r="J133" s="246"/>
      <c r="K133" s="246"/>
      <c r="L133" s="250"/>
      <c r="M133" s="251"/>
      <c r="N133" s="252"/>
      <c r="O133" s="252"/>
      <c r="P133" s="252"/>
      <c r="Q133" s="252"/>
      <c r="R133" s="252"/>
      <c r="S133" s="252"/>
      <c r="T133" s="25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4" t="s">
        <v>143</v>
      </c>
      <c r="AU133" s="254" t="s">
        <v>84</v>
      </c>
      <c r="AV133" s="13" t="s">
        <v>84</v>
      </c>
      <c r="AW133" s="13" t="s">
        <v>33</v>
      </c>
      <c r="AX133" s="13" t="s">
        <v>77</v>
      </c>
      <c r="AY133" s="254" t="s">
        <v>136</v>
      </c>
    </row>
    <row r="134" s="12" customFormat="1">
      <c r="A134" s="12"/>
      <c r="B134" s="233"/>
      <c r="C134" s="234"/>
      <c r="D134" s="235" t="s">
        <v>143</v>
      </c>
      <c r="E134" s="236" t="s">
        <v>1</v>
      </c>
      <c r="F134" s="237" t="s">
        <v>84</v>
      </c>
      <c r="G134" s="234"/>
      <c r="H134" s="238">
        <v>1</v>
      </c>
      <c r="I134" s="239"/>
      <c r="J134" s="234"/>
      <c r="K134" s="234"/>
      <c r="L134" s="240"/>
      <c r="M134" s="241"/>
      <c r="N134" s="242"/>
      <c r="O134" s="242"/>
      <c r="P134" s="242"/>
      <c r="Q134" s="242"/>
      <c r="R134" s="242"/>
      <c r="S134" s="242"/>
      <c r="T134" s="243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44" t="s">
        <v>143</v>
      </c>
      <c r="AU134" s="244" t="s">
        <v>84</v>
      </c>
      <c r="AV134" s="12" t="s">
        <v>86</v>
      </c>
      <c r="AW134" s="12" t="s">
        <v>33</v>
      </c>
      <c r="AX134" s="12" t="s">
        <v>84</v>
      </c>
      <c r="AY134" s="244" t="s">
        <v>136</v>
      </c>
    </row>
    <row r="135" s="2" customFormat="1" ht="24.15" customHeight="1">
      <c r="A135" s="38"/>
      <c r="B135" s="39"/>
      <c r="C135" s="220" t="s">
        <v>154</v>
      </c>
      <c r="D135" s="220" t="s">
        <v>137</v>
      </c>
      <c r="E135" s="221" t="s">
        <v>1167</v>
      </c>
      <c r="F135" s="222" t="s">
        <v>1168</v>
      </c>
      <c r="G135" s="223" t="s">
        <v>184</v>
      </c>
      <c r="H135" s="224">
        <v>5</v>
      </c>
      <c r="I135" s="225"/>
      <c r="J135" s="226">
        <f>ROUND(I135*H135,2)</f>
        <v>0</v>
      </c>
      <c r="K135" s="222" t="s">
        <v>1</v>
      </c>
      <c r="L135" s="44"/>
      <c r="M135" s="227" t="s">
        <v>1</v>
      </c>
      <c r="N135" s="228" t="s">
        <v>42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141</v>
      </c>
      <c r="AT135" s="231" t="s">
        <v>137</v>
      </c>
      <c r="AU135" s="231" t="s">
        <v>84</v>
      </c>
      <c r="AY135" s="17" t="s">
        <v>136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84</v>
      </c>
      <c r="BK135" s="232">
        <f>ROUND(I135*H135,2)</f>
        <v>0</v>
      </c>
      <c r="BL135" s="17" t="s">
        <v>141</v>
      </c>
      <c r="BM135" s="231" t="s">
        <v>1169</v>
      </c>
    </row>
    <row r="136" s="12" customFormat="1">
      <c r="A136" s="12"/>
      <c r="B136" s="233"/>
      <c r="C136" s="234"/>
      <c r="D136" s="235" t="s">
        <v>143</v>
      </c>
      <c r="E136" s="236" t="s">
        <v>1</v>
      </c>
      <c r="F136" s="237" t="s">
        <v>1170</v>
      </c>
      <c r="G136" s="234"/>
      <c r="H136" s="238">
        <v>5</v>
      </c>
      <c r="I136" s="239"/>
      <c r="J136" s="234"/>
      <c r="K136" s="234"/>
      <c r="L136" s="240"/>
      <c r="M136" s="241"/>
      <c r="N136" s="242"/>
      <c r="O136" s="242"/>
      <c r="P136" s="242"/>
      <c r="Q136" s="242"/>
      <c r="R136" s="242"/>
      <c r="S136" s="242"/>
      <c r="T136" s="243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44" t="s">
        <v>143</v>
      </c>
      <c r="AU136" s="244" t="s">
        <v>84</v>
      </c>
      <c r="AV136" s="12" t="s">
        <v>86</v>
      </c>
      <c r="AW136" s="12" t="s">
        <v>33</v>
      </c>
      <c r="AX136" s="12" t="s">
        <v>84</v>
      </c>
      <c r="AY136" s="244" t="s">
        <v>136</v>
      </c>
    </row>
    <row r="137" s="2" customFormat="1" ht="16.5" customHeight="1">
      <c r="A137" s="38"/>
      <c r="B137" s="39"/>
      <c r="C137" s="220" t="s">
        <v>135</v>
      </c>
      <c r="D137" s="220" t="s">
        <v>137</v>
      </c>
      <c r="E137" s="221" t="s">
        <v>165</v>
      </c>
      <c r="F137" s="222" t="s">
        <v>166</v>
      </c>
      <c r="G137" s="223" t="s">
        <v>140</v>
      </c>
      <c r="H137" s="224">
        <v>1</v>
      </c>
      <c r="I137" s="225"/>
      <c r="J137" s="226">
        <f>ROUND(I137*H137,2)</f>
        <v>0</v>
      </c>
      <c r="K137" s="222" t="s">
        <v>1</v>
      </c>
      <c r="L137" s="44"/>
      <c r="M137" s="227" t="s">
        <v>1</v>
      </c>
      <c r="N137" s="228" t="s">
        <v>42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141</v>
      </c>
      <c r="AT137" s="231" t="s">
        <v>137</v>
      </c>
      <c r="AU137" s="231" t="s">
        <v>84</v>
      </c>
      <c r="AY137" s="17" t="s">
        <v>136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84</v>
      </c>
      <c r="BK137" s="232">
        <f>ROUND(I137*H137,2)</f>
        <v>0</v>
      </c>
      <c r="BL137" s="17" t="s">
        <v>141</v>
      </c>
      <c r="BM137" s="231" t="s">
        <v>1171</v>
      </c>
    </row>
    <row r="138" s="13" customFormat="1">
      <c r="A138" s="13"/>
      <c r="B138" s="245"/>
      <c r="C138" s="246"/>
      <c r="D138" s="235" t="s">
        <v>143</v>
      </c>
      <c r="E138" s="247" t="s">
        <v>1</v>
      </c>
      <c r="F138" s="248" t="s">
        <v>1172</v>
      </c>
      <c r="G138" s="246"/>
      <c r="H138" s="247" t="s">
        <v>1</v>
      </c>
      <c r="I138" s="249"/>
      <c r="J138" s="246"/>
      <c r="K138" s="246"/>
      <c r="L138" s="250"/>
      <c r="M138" s="251"/>
      <c r="N138" s="252"/>
      <c r="O138" s="252"/>
      <c r="P138" s="252"/>
      <c r="Q138" s="252"/>
      <c r="R138" s="252"/>
      <c r="S138" s="252"/>
      <c r="T138" s="25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4" t="s">
        <v>143</v>
      </c>
      <c r="AU138" s="254" t="s">
        <v>84</v>
      </c>
      <c r="AV138" s="13" t="s">
        <v>84</v>
      </c>
      <c r="AW138" s="13" t="s">
        <v>33</v>
      </c>
      <c r="AX138" s="13" t="s">
        <v>77</v>
      </c>
      <c r="AY138" s="254" t="s">
        <v>136</v>
      </c>
    </row>
    <row r="139" s="12" customFormat="1">
      <c r="A139" s="12"/>
      <c r="B139" s="233"/>
      <c r="C139" s="234"/>
      <c r="D139" s="235" t="s">
        <v>143</v>
      </c>
      <c r="E139" s="236" t="s">
        <v>1</v>
      </c>
      <c r="F139" s="237" t="s">
        <v>84</v>
      </c>
      <c r="G139" s="234"/>
      <c r="H139" s="238">
        <v>1</v>
      </c>
      <c r="I139" s="239"/>
      <c r="J139" s="234"/>
      <c r="K139" s="234"/>
      <c r="L139" s="240"/>
      <c r="M139" s="241"/>
      <c r="N139" s="242"/>
      <c r="O139" s="242"/>
      <c r="P139" s="242"/>
      <c r="Q139" s="242"/>
      <c r="R139" s="242"/>
      <c r="S139" s="242"/>
      <c r="T139" s="243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44" t="s">
        <v>143</v>
      </c>
      <c r="AU139" s="244" t="s">
        <v>84</v>
      </c>
      <c r="AV139" s="12" t="s">
        <v>86</v>
      </c>
      <c r="AW139" s="12" t="s">
        <v>33</v>
      </c>
      <c r="AX139" s="12" t="s">
        <v>84</v>
      </c>
      <c r="AY139" s="244" t="s">
        <v>136</v>
      </c>
    </row>
    <row r="140" s="2" customFormat="1" ht="24.15" customHeight="1">
      <c r="A140" s="38"/>
      <c r="B140" s="39"/>
      <c r="C140" s="220" t="s">
        <v>164</v>
      </c>
      <c r="D140" s="220" t="s">
        <v>137</v>
      </c>
      <c r="E140" s="221" t="s">
        <v>1173</v>
      </c>
      <c r="F140" s="222" t="s">
        <v>1174</v>
      </c>
      <c r="G140" s="223" t="s">
        <v>140</v>
      </c>
      <c r="H140" s="224">
        <v>30</v>
      </c>
      <c r="I140" s="225"/>
      <c r="J140" s="226">
        <f>ROUND(I140*H140,2)</f>
        <v>0</v>
      </c>
      <c r="K140" s="222" t="s">
        <v>1</v>
      </c>
      <c r="L140" s="44"/>
      <c r="M140" s="227" t="s">
        <v>1</v>
      </c>
      <c r="N140" s="228" t="s">
        <v>42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141</v>
      </c>
      <c r="AT140" s="231" t="s">
        <v>137</v>
      </c>
      <c r="AU140" s="231" t="s">
        <v>84</v>
      </c>
      <c r="AY140" s="17" t="s">
        <v>136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84</v>
      </c>
      <c r="BK140" s="232">
        <f>ROUND(I140*H140,2)</f>
        <v>0</v>
      </c>
      <c r="BL140" s="17" t="s">
        <v>141</v>
      </c>
      <c r="BM140" s="231" t="s">
        <v>1175</v>
      </c>
    </row>
    <row r="141" s="12" customFormat="1">
      <c r="A141" s="12"/>
      <c r="B141" s="233"/>
      <c r="C141" s="234"/>
      <c r="D141" s="235" t="s">
        <v>143</v>
      </c>
      <c r="E141" s="236" t="s">
        <v>1</v>
      </c>
      <c r="F141" s="237" t="s">
        <v>1176</v>
      </c>
      <c r="G141" s="234"/>
      <c r="H141" s="238">
        <v>30</v>
      </c>
      <c r="I141" s="239"/>
      <c r="J141" s="234"/>
      <c r="K141" s="234"/>
      <c r="L141" s="240"/>
      <c r="M141" s="241"/>
      <c r="N141" s="242"/>
      <c r="O141" s="242"/>
      <c r="P141" s="242"/>
      <c r="Q141" s="242"/>
      <c r="R141" s="242"/>
      <c r="S141" s="242"/>
      <c r="T141" s="243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44" t="s">
        <v>143</v>
      </c>
      <c r="AU141" s="244" t="s">
        <v>84</v>
      </c>
      <c r="AV141" s="12" t="s">
        <v>86</v>
      </c>
      <c r="AW141" s="12" t="s">
        <v>33</v>
      </c>
      <c r="AX141" s="12" t="s">
        <v>84</v>
      </c>
      <c r="AY141" s="244" t="s">
        <v>136</v>
      </c>
    </row>
    <row r="142" s="2" customFormat="1" ht="16.5" customHeight="1">
      <c r="A142" s="38"/>
      <c r="B142" s="39"/>
      <c r="C142" s="220" t="s">
        <v>175</v>
      </c>
      <c r="D142" s="220" t="s">
        <v>137</v>
      </c>
      <c r="E142" s="221" t="s">
        <v>1177</v>
      </c>
      <c r="F142" s="222" t="s">
        <v>1178</v>
      </c>
      <c r="G142" s="223" t="s">
        <v>184</v>
      </c>
      <c r="H142" s="224">
        <v>1</v>
      </c>
      <c r="I142" s="225"/>
      <c r="J142" s="226">
        <f>ROUND(I142*H142,2)</f>
        <v>0</v>
      </c>
      <c r="K142" s="222" t="s">
        <v>1</v>
      </c>
      <c r="L142" s="44"/>
      <c r="M142" s="227" t="s">
        <v>1</v>
      </c>
      <c r="N142" s="228" t="s">
        <v>42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141</v>
      </c>
      <c r="AT142" s="231" t="s">
        <v>137</v>
      </c>
      <c r="AU142" s="231" t="s">
        <v>84</v>
      </c>
      <c r="AY142" s="17" t="s">
        <v>136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84</v>
      </c>
      <c r="BK142" s="232">
        <f>ROUND(I142*H142,2)</f>
        <v>0</v>
      </c>
      <c r="BL142" s="17" t="s">
        <v>141</v>
      </c>
      <c r="BM142" s="231" t="s">
        <v>1179</v>
      </c>
    </row>
    <row r="143" s="13" customFormat="1">
      <c r="A143" s="13"/>
      <c r="B143" s="245"/>
      <c r="C143" s="246"/>
      <c r="D143" s="235" t="s">
        <v>143</v>
      </c>
      <c r="E143" s="247" t="s">
        <v>1</v>
      </c>
      <c r="F143" s="248" t="s">
        <v>1180</v>
      </c>
      <c r="G143" s="246"/>
      <c r="H143" s="247" t="s">
        <v>1</v>
      </c>
      <c r="I143" s="249"/>
      <c r="J143" s="246"/>
      <c r="K143" s="246"/>
      <c r="L143" s="250"/>
      <c r="M143" s="251"/>
      <c r="N143" s="252"/>
      <c r="O143" s="252"/>
      <c r="P143" s="252"/>
      <c r="Q143" s="252"/>
      <c r="R143" s="252"/>
      <c r="S143" s="252"/>
      <c r="T143" s="25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4" t="s">
        <v>143</v>
      </c>
      <c r="AU143" s="254" t="s">
        <v>84</v>
      </c>
      <c r="AV143" s="13" t="s">
        <v>84</v>
      </c>
      <c r="AW143" s="13" t="s">
        <v>33</v>
      </c>
      <c r="AX143" s="13" t="s">
        <v>77</v>
      </c>
      <c r="AY143" s="254" t="s">
        <v>136</v>
      </c>
    </row>
    <row r="144" s="12" customFormat="1">
      <c r="A144" s="12"/>
      <c r="B144" s="233"/>
      <c r="C144" s="234"/>
      <c r="D144" s="235" t="s">
        <v>143</v>
      </c>
      <c r="E144" s="236" t="s">
        <v>1</v>
      </c>
      <c r="F144" s="237" t="s">
        <v>84</v>
      </c>
      <c r="G144" s="234"/>
      <c r="H144" s="238">
        <v>1</v>
      </c>
      <c r="I144" s="239"/>
      <c r="J144" s="234"/>
      <c r="K144" s="234"/>
      <c r="L144" s="240"/>
      <c r="M144" s="241"/>
      <c r="N144" s="242"/>
      <c r="O144" s="242"/>
      <c r="P144" s="242"/>
      <c r="Q144" s="242"/>
      <c r="R144" s="242"/>
      <c r="S144" s="242"/>
      <c r="T144" s="243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44" t="s">
        <v>143</v>
      </c>
      <c r="AU144" s="244" t="s">
        <v>84</v>
      </c>
      <c r="AV144" s="12" t="s">
        <v>86</v>
      </c>
      <c r="AW144" s="12" t="s">
        <v>33</v>
      </c>
      <c r="AX144" s="12" t="s">
        <v>84</v>
      </c>
      <c r="AY144" s="244" t="s">
        <v>136</v>
      </c>
    </row>
    <row r="145" s="2" customFormat="1" ht="21.75" customHeight="1">
      <c r="A145" s="38"/>
      <c r="B145" s="39"/>
      <c r="C145" s="220" t="s">
        <v>181</v>
      </c>
      <c r="D145" s="220" t="s">
        <v>137</v>
      </c>
      <c r="E145" s="221" t="s">
        <v>1181</v>
      </c>
      <c r="F145" s="222" t="s">
        <v>1182</v>
      </c>
      <c r="G145" s="223" t="s">
        <v>184</v>
      </c>
      <c r="H145" s="224">
        <v>2</v>
      </c>
      <c r="I145" s="225"/>
      <c r="J145" s="226">
        <f>ROUND(I145*H145,2)</f>
        <v>0</v>
      </c>
      <c r="K145" s="222" t="s">
        <v>1</v>
      </c>
      <c r="L145" s="44"/>
      <c r="M145" s="227" t="s">
        <v>1</v>
      </c>
      <c r="N145" s="228" t="s">
        <v>42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141</v>
      </c>
      <c r="AT145" s="231" t="s">
        <v>137</v>
      </c>
      <c r="AU145" s="231" t="s">
        <v>84</v>
      </c>
      <c r="AY145" s="17" t="s">
        <v>136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84</v>
      </c>
      <c r="BK145" s="232">
        <f>ROUND(I145*H145,2)</f>
        <v>0</v>
      </c>
      <c r="BL145" s="17" t="s">
        <v>141</v>
      </c>
      <c r="BM145" s="231" t="s">
        <v>1183</v>
      </c>
    </row>
    <row r="146" s="13" customFormat="1">
      <c r="A146" s="13"/>
      <c r="B146" s="245"/>
      <c r="C146" s="246"/>
      <c r="D146" s="235" t="s">
        <v>143</v>
      </c>
      <c r="E146" s="247" t="s">
        <v>1</v>
      </c>
      <c r="F146" s="248" t="s">
        <v>1184</v>
      </c>
      <c r="G146" s="246"/>
      <c r="H146" s="247" t="s">
        <v>1</v>
      </c>
      <c r="I146" s="249"/>
      <c r="J146" s="246"/>
      <c r="K146" s="246"/>
      <c r="L146" s="250"/>
      <c r="M146" s="251"/>
      <c r="N146" s="252"/>
      <c r="O146" s="252"/>
      <c r="P146" s="252"/>
      <c r="Q146" s="252"/>
      <c r="R146" s="252"/>
      <c r="S146" s="252"/>
      <c r="T146" s="25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4" t="s">
        <v>143</v>
      </c>
      <c r="AU146" s="254" t="s">
        <v>84</v>
      </c>
      <c r="AV146" s="13" t="s">
        <v>84</v>
      </c>
      <c r="AW146" s="13" t="s">
        <v>33</v>
      </c>
      <c r="AX146" s="13" t="s">
        <v>77</v>
      </c>
      <c r="AY146" s="254" t="s">
        <v>136</v>
      </c>
    </row>
    <row r="147" s="12" customFormat="1">
      <c r="A147" s="12"/>
      <c r="B147" s="233"/>
      <c r="C147" s="234"/>
      <c r="D147" s="235" t="s">
        <v>143</v>
      </c>
      <c r="E147" s="236" t="s">
        <v>1</v>
      </c>
      <c r="F147" s="237" t="s">
        <v>86</v>
      </c>
      <c r="G147" s="234"/>
      <c r="H147" s="238">
        <v>2</v>
      </c>
      <c r="I147" s="239"/>
      <c r="J147" s="234"/>
      <c r="K147" s="234"/>
      <c r="L147" s="240"/>
      <c r="M147" s="241"/>
      <c r="N147" s="242"/>
      <c r="O147" s="242"/>
      <c r="P147" s="242"/>
      <c r="Q147" s="242"/>
      <c r="R147" s="242"/>
      <c r="S147" s="242"/>
      <c r="T147" s="243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44" t="s">
        <v>143</v>
      </c>
      <c r="AU147" s="244" t="s">
        <v>84</v>
      </c>
      <c r="AV147" s="12" t="s">
        <v>86</v>
      </c>
      <c r="AW147" s="12" t="s">
        <v>33</v>
      </c>
      <c r="AX147" s="12" t="s">
        <v>84</v>
      </c>
      <c r="AY147" s="244" t="s">
        <v>136</v>
      </c>
    </row>
    <row r="148" s="2" customFormat="1" ht="24.15" customHeight="1">
      <c r="A148" s="38"/>
      <c r="B148" s="39"/>
      <c r="C148" s="220" t="s">
        <v>170</v>
      </c>
      <c r="D148" s="220" t="s">
        <v>137</v>
      </c>
      <c r="E148" s="221" t="s">
        <v>1185</v>
      </c>
      <c r="F148" s="222" t="s">
        <v>1174</v>
      </c>
      <c r="G148" s="223" t="s">
        <v>140</v>
      </c>
      <c r="H148" s="224">
        <v>15</v>
      </c>
      <c r="I148" s="225"/>
      <c r="J148" s="226">
        <f>ROUND(I148*H148,2)</f>
        <v>0</v>
      </c>
      <c r="K148" s="222" t="s">
        <v>1</v>
      </c>
      <c r="L148" s="44"/>
      <c r="M148" s="227" t="s">
        <v>1</v>
      </c>
      <c r="N148" s="228" t="s">
        <v>42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141</v>
      </c>
      <c r="AT148" s="231" t="s">
        <v>137</v>
      </c>
      <c r="AU148" s="231" t="s">
        <v>84</v>
      </c>
      <c r="AY148" s="17" t="s">
        <v>136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84</v>
      </c>
      <c r="BK148" s="232">
        <f>ROUND(I148*H148,2)</f>
        <v>0</v>
      </c>
      <c r="BL148" s="17" t="s">
        <v>141</v>
      </c>
      <c r="BM148" s="231" t="s">
        <v>1186</v>
      </c>
    </row>
    <row r="149" s="12" customFormat="1">
      <c r="A149" s="12"/>
      <c r="B149" s="233"/>
      <c r="C149" s="234"/>
      <c r="D149" s="235" t="s">
        <v>143</v>
      </c>
      <c r="E149" s="236" t="s">
        <v>1</v>
      </c>
      <c r="F149" s="237" t="s">
        <v>1187</v>
      </c>
      <c r="G149" s="234"/>
      <c r="H149" s="238">
        <v>15</v>
      </c>
      <c r="I149" s="239"/>
      <c r="J149" s="234"/>
      <c r="K149" s="234"/>
      <c r="L149" s="240"/>
      <c r="M149" s="255"/>
      <c r="N149" s="256"/>
      <c r="O149" s="256"/>
      <c r="P149" s="256"/>
      <c r="Q149" s="256"/>
      <c r="R149" s="256"/>
      <c r="S149" s="256"/>
      <c r="T149" s="257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44" t="s">
        <v>143</v>
      </c>
      <c r="AU149" s="244" t="s">
        <v>84</v>
      </c>
      <c r="AV149" s="12" t="s">
        <v>86</v>
      </c>
      <c r="AW149" s="12" t="s">
        <v>33</v>
      </c>
      <c r="AX149" s="12" t="s">
        <v>84</v>
      </c>
      <c r="AY149" s="244" t="s">
        <v>136</v>
      </c>
    </row>
    <row r="150" s="2" customFormat="1" ht="6.96" customHeight="1">
      <c r="A150" s="38"/>
      <c r="B150" s="66"/>
      <c r="C150" s="67"/>
      <c r="D150" s="67"/>
      <c r="E150" s="67"/>
      <c r="F150" s="67"/>
      <c r="G150" s="67"/>
      <c r="H150" s="67"/>
      <c r="I150" s="67"/>
      <c r="J150" s="67"/>
      <c r="K150" s="67"/>
      <c r="L150" s="44"/>
      <c r="M150" s="38"/>
      <c r="O150" s="38"/>
      <c r="P150" s="38"/>
      <c r="Q150" s="38"/>
      <c r="R150" s="38"/>
      <c r="S150" s="38"/>
      <c r="T150" s="3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</row>
  </sheetData>
  <sheetProtection sheet="1" autoFilter="0" formatColumns="0" formatRows="0" objects="1" scenarios="1" spinCount="100000" saltValue="cqnSKjhl+9b2FnKiKmclYT1BsXurncleWG5NP3rPR9H8QmiMR2P5wjYVET0eFp2m/g0hoxver9qlISD+ILAuJQ==" hashValue="Hs65vuhC0zH4TdwOhgO2KyL5gQi2srn80LrkuuJpjwuAPXKzN1DGmYh++Vf9ZDR77LXW+QSsRBTq+3hO2YOUww==" algorithmName="SHA-512" password="CC35"/>
  <autoFilter ref="C124:K149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1:H111"/>
    <mergeCell ref="E115:H115"/>
    <mergeCell ref="E113:H113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103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86</v>
      </c>
    </row>
    <row r="4" s="1" customFormat="1" ht="24.96" customHeight="1">
      <c r="B4" s="20"/>
      <c r="D4" s="149" t="s">
        <v>109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Pomezí u Poličky - Rekonstrukce silnice II/363, výstavba chodníku</v>
      </c>
      <c r="F7" s="151"/>
      <c r="G7" s="151"/>
      <c r="H7" s="151"/>
      <c r="L7" s="20"/>
    </row>
    <row r="8">
      <c r="B8" s="20"/>
      <c r="D8" s="151" t="s">
        <v>110</v>
      </c>
      <c r="L8" s="20"/>
    </row>
    <row r="9" s="1" customFormat="1" ht="16.5" customHeight="1">
      <c r="B9" s="20"/>
      <c r="E9" s="152" t="s">
        <v>1158</v>
      </c>
      <c r="F9" s="1"/>
      <c r="G9" s="1"/>
      <c r="H9" s="1"/>
      <c r="L9" s="20"/>
    </row>
    <row r="10" s="1" customFormat="1" ht="12" customHeight="1">
      <c r="B10" s="20"/>
      <c r="D10" s="151" t="s">
        <v>112</v>
      </c>
      <c r="L10" s="20"/>
    </row>
    <row r="11" s="2" customFormat="1" ht="16.5" customHeight="1">
      <c r="A11" s="38"/>
      <c r="B11" s="44"/>
      <c r="C11" s="38"/>
      <c r="D11" s="38"/>
      <c r="E11" s="163" t="s">
        <v>1159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1" t="s">
        <v>1160</v>
      </c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44"/>
      <c r="C13" s="38"/>
      <c r="D13" s="38"/>
      <c r="E13" s="153" t="s">
        <v>1158</v>
      </c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51" t="s">
        <v>18</v>
      </c>
      <c r="E15" s="38"/>
      <c r="F15" s="141" t="s">
        <v>1</v>
      </c>
      <c r="G15" s="38"/>
      <c r="H15" s="38"/>
      <c r="I15" s="151" t="s">
        <v>19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20</v>
      </c>
      <c r="E16" s="38"/>
      <c r="F16" s="141" t="s">
        <v>21</v>
      </c>
      <c r="G16" s="38"/>
      <c r="H16" s="38"/>
      <c r="I16" s="151" t="s">
        <v>22</v>
      </c>
      <c r="J16" s="154" t="str">
        <f>'Rekapitulace stavby'!AN8</f>
        <v>4. 10. 2022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51" t="s">
        <v>24</v>
      </c>
      <c r="E18" s="38"/>
      <c r="F18" s="38"/>
      <c r="G18" s="38"/>
      <c r="H18" s="38"/>
      <c r="I18" s="151" t="s">
        <v>25</v>
      </c>
      <c r="J18" s="141" t="s">
        <v>1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41" t="s">
        <v>26</v>
      </c>
      <c r="F19" s="38"/>
      <c r="G19" s="38"/>
      <c r="H19" s="38"/>
      <c r="I19" s="151" t="s">
        <v>27</v>
      </c>
      <c r="J19" s="141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51" t="s">
        <v>28</v>
      </c>
      <c r="E21" s="38"/>
      <c r="F21" s="38"/>
      <c r="G21" s="38"/>
      <c r="H21" s="38"/>
      <c r="I21" s="151" t="s">
        <v>25</v>
      </c>
      <c r="J21" s="33" t="str">
        <f>'Rekapitulace stavby'!AN13</f>
        <v>Vyplň údaj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stavby'!E14</f>
        <v>Vyplň údaj</v>
      </c>
      <c r="F22" s="141"/>
      <c r="G22" s="141"/>
      <c r="H22" s="141"/>
      <c r="I22" s="151" t="s">
        <v>27</v>
      </c>
      <c r="J22" s="33" t="str">
        <f>'Rekapitulace stavby'!AN14</f>
        <v>Vyplň údaj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51" t="s">
        <v>30</v>
      </c>
      <c r="E24" s="38"/>
      <c r="F24" s="38"/>
      <c r="G24" s="38"/>
      <c r="H24" s="38"/>
      <c r="I24" s="151" t="s">
        <v>25</v>
      </c>
      <c r="J24" s="141" t="s">
        <v>31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41" t="s">
        <v>32</v>
      </c>
      <c r="F25" s="38"/>
      <c r="G25" s="38"/>
      <c r="H25" s="38"/>
      <c r="I25" s="151" t="s">
        <v>27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51" t="s">
        <v>34</v>
      </c>
      <c r="E27" s="38"/>
      <c r="F27" s="38"/>
      <c r="G27" s="38"/>
      <c r="H27" s="38"/>
      <c r="I27" s="151" t="s">
        <v>25</v>
      </c>
      <c r="J27" s="141" t="s">
        <v>1</v>
      </c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41" t="s">
        <v>35</v>
      </c>
      <c r="F28" s="38"/>
      <c r="G28" s="38"/>
      <c r="H28" s="38"/>
      <c r="I28" s="151" t="s">
        <v>27</v>
      </c>
      <c r="J28" s="141" t="s">
        <v>1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51" t="s">
        <v>36</v>
      </c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55"/>
      <c r="B31" s="156"/>
      <c r="C31" s="155"/>
      <c r="D31" s="155"/>
      <c r="E31" s="157" t="s">
        <v>1</v>
      </c>
      <c r="F31" s="157"/>
      <c r="G31" s="157"/>
      <c r="H31" s="157"/>
      <c r="I31" s="155"/>
      <c r="J31" s="155"/>
      <c r="K31" s="155"/>
      <c r="L31" s="158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0" t="s">
        <v>37</v>
      </c>
      <c r="E34" s="38"/>
      <c r="F34" s="38"/>
      <c r="G34" s="38"/>
      <c r="H34" s="38"/>
      <c r="I34" s="38"/>
      <c r="J34" s="161">
        <f>ROUND(J131,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59"/>
      <c r="E35" s="159"/>
      <c r="F35" s="159"/>
      <c r="G35" s="159"/>
      <c r="H35" s="159"/>
      <c r="I35" s="159"/>
      <c r="J35" s="159"/>
      <c r="K35" s="159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2" t="s">
        <v>39</v>
      </c>
      <c r="G36" s="38"/>
      <c r="H36" s="38"/>
      <c r="I36" s="162" t="s">
        <v>38</v>
      </c>
      <c r="J36" s="162" t="s">
        <v>40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63" t="s">
        <v>41</v>
      </c>
      <c r="E37" s="151" t="s">
        <v>42</v>
      </c>
      <c r="F37" s="164">
        <f>ROUND((SUM(BE131:BE231)),  2)</f>
        <v>0</v>
      </c>
      <c r="G37" s="38"/>
      <c r="H37" s="38"/>
      <c r="I37" s="165">
        <v>0.20999999999999999</v>
      </c>
      <c r="J37" s="164">
        <f>ROUND(((SUM(BE131:BE231))*I37),  2)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1" t="s">
        <v>43</v>
      </c>
      <c r="F38" s="164">
        <f>ROUND((SUM(BF131:BF231)),  2)</f>
        <v>0</v>
      </c>
      <c r="G38" s="38"/>
      <c r="H38" s="38"/>
      <c r="I38" s="165">
        <v>0.12</v>
      </c>
      <c r="J38" s="164">
        <f>ROUND(((SUM(BF131:BF231))*I38),  2)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44</v>
      </c>
      <c r="F39" s="164">
        <f>ROUND((SUM(BG131:BG231)),  2)</f>
        <v>0</v>
      </c>
      <c r="G39" s="38"/>
      <c r="H39" s="38"/>
      <c r="I39" s="165">
        <v>0.20999999999999999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51" t="s">
        <v>45</v>
      </c>
      <c r="F40" s="164">
        <f>ROUND((SUM(BH131:BH231)),  2)</f>
        <v>0</v>
      </c>
      <c r="G40" s="38"/>
      <c r="H40" s="38"/>
      <c r="I40" s="165">
        <v>0.12</v>
      </c>
      <c r="J40" s="164">
        <f>0</f>
        <v>0</v>
      </c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51" t="s">
        <v>46</v>
      </c>
      <c r="F41" s="164">
        <f>ROUND((SUM(BI131:BI231)),  2)</f>
        <v>0</v>
      </c>
      <c r="G41" s="38"/>
      <c r="H41" s="38"/>
      <c r="I41" s="165">
        <v>0</v>
      </c>
      <c r="J41" s="164">
        <f>0</f>
        <v>0</v>
      </c>
      <c r="K41" s="38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6"/>
      <c r="D43" s="167" t="s">
        <v>47</v>
      </c>
      <c r="E43" s="168"/>
      <c r="F43" s="168"/>
      <c r="G43" s="169" t="s">
        <v>48</v>
      </c>
      <c r="H43" s="170" t="s">
        <v>49</v>
      </c>
      <c r="I43" s="168"/>
      <c r="J43" s="171">
        <f>SUM(J34:J41)</f>
        <v>0</v>
      </c>
      <c r="K43" s="172"/>
      <c r="L43" s="63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6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Pomezí u Poličky - Rekonstrukce silnice II/363, výstavba chodníku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110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1" customFormat="1" ht="16.5" customHeight="1">
      <c r="B87" s="21"/>
      <c r="C87" s="22"/>
      <c r="D87" s="22"/>
      <c r="E87" s="184" t="s">
        <v>1158</v>
      </c>
      <c r="F87" s="22"/>
      <c r="G87" s="22"/>
      <c r="H87" s="22"/>
      <c r="I87" s="22"/>
      <c r="J87" s="22"/>
      <c r="K87" s="22"/>
      <c r="L87" s="20"/>
    </row>
    <row r="88" s="1" customFormat="1" ht="12" customHeight="1">
      <c r="B88" s="21"/>
      <c r="C88" s="32" t="s">
        <v>112</v>
      </c>
      <c r="D88" s="22"/>
      <c r="E88" s="22"/>
      <c r="F88" s="22"/>
      <c r="G88" s="22"/>
      <c r="H88" s="22"/>
      <c r="I88" s="22"/>
      <c r="J88" s="22"/>
      <c r="K88" s="22"/>
      <c r="L88" s="20"/>
    </row>
    <row r="89" s="2" customFormat="1" ht="16.5" customHeight="1">
      <c r="A89" s="38"/>
      <c r="B89" s="39"/>
      <c r="C89" s="40"/>
      <c r="D89" s="40"/>
      <c r="E89" s="295" t="s">
        <v>1159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1160</v>
      </c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6.5" customHeight="1">
      <c r="A91" s="38"/>
      <c r="B91" s="39"/>
      <c r="C91" s="40"/>
      <c r="D91" s="40"/>
      <c r="E91" s="76" t="str">
        <f>E13</f>
        <v>SO 102 - Výstavba chodníků</v>
      </c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20</v>
      </c>
      <c r="D93" s="40"/>
      <c r="E93" s="40"/>
      <c r="F93" s="27" t="str">
        <f>F16</f>
        <v xml:space="preserve">Pomezí u Poličky </v>
      </c>
      <c r="G93" s="40"/>
      <c r="H93" s="40"/>
      <c r="I93" s="32" t="s">
        <v>22</v>
      </c>
      <c r="J93" s="79" t="str">
        <f>IF(J16="","",J16)</f>
        <v>4. 10. 2022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40.05" customHeight="1">
      <c r="A95" s="38"/>
      <c r="B95" s="39"/>
      <c r="C95" s="32" t="s">
        <v>24</v>
      </c>
      <c r="D95" s="40"/>
      <c r="E95" s="40"/>
      <c r="F95" s="27" t="str">
        <f>E19</f>
        <v>SÚS Pk + obec Pomezí</v>
      </c>
      <c r="G95" s="40"/>
      <c r="H95" s="40"/>
      <c r="I95" s="32" t="s">
        <v>30</v>
      </c>
      <c r="J95" s="36" t="str">
        <f>E25</f>
        <v xml:space="preserve">JIŘÍ STRÁNSKÝ, projekce dopravních staveb </v>
      </c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28</v>
      </c>
      <c r="D96" s="40"/>
      <c r="E96" s="40"/>
      <c r="F96" s="27" t="str">
        <f>IF(E22="","",E22)</f>
        <v>Vyplň údaj</v>
      </c>
      <c r="G96" s="40"/>
      <c r="H96" s="40"/>
      <c r="I96" s="32" t="s">
        <v>34</v>
      </c>
      <c r="J96" s="36" t="str">
        <f>E28</f>
        <v>Jiří Stránský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85" t="s">
        <v>115</v>
      </c>
      <c r="D98" s="186"/>
      <c r="E98" s="186"/>
      <c r="F98" s="186"/>
      <c r="G98" s="186"/>
      <c r="H98" s="186"/>
      <c r="I98" s="186"/>
      <c r="J98" s="187" t="s">
        <v>116</v>
      </c>
      <c r="K98" s="186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188" t="s">
        <v>117</v>
      </c>
      <c r="D100" s="40"/>
      <c r="E100" s="40"/>
      <c r="F100" s="40"/>
      <c r="G100" s="40"/>
      <c r="H100" s="40"/>
      <c r="I100" s="40"/>
      <c r="J100" s="110">
        <f>J131</f>
        <v>0</v>
      </c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7" t="s">
        <v>118</v>
      </c>
    </row>
    <row r="101" s="9" customFormat="1" ht="24.96" customHeight="1">
      <c r="A101" s="9"/>
      <c r="B101" s="189"/>
      <c r="C101" s="190"/>
      <c r="D101" s="191" t="s">
        <v>213</v>
      </c>
      <c r="E101" s="192"/>
      <c r="F101" s="192"/>
      <c r="G101" s="192"/>
      <c r="H101" s="192"/>
      <c r="I101" s="192"/>
      <c r="J101" s="193">
        <f>J132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4" customFormat="1" ht="19.92" customHeight="1">
      <c r="A102" s="14"/>
      <c r="B102" s="258"/>
      <c r="C102" s="133"/>
      <c r="D102" s="259" t="s">
        <v>214</v>
      </c>
      <c r="E102" s="260"/>
      <c r="F102" s="260"/>
      <c r="G102" s="260"/>
      <c r="H102" s="260"/>
      <c r="I102" s="260"/>
      <c r="J102" s="261">
        <f>J133</f>
        <v>0</v>
      </c>
      <c r="K102" s="133"/>
      <c r="L102" s="262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</row>
    <row r="103" s="14" customFormat="1" ht="19.92" customHeight="1">
      <c r="A103" s="14"/>
      <c r="B103" s="258"/>
      <c r="C103" s="133"/>
      <c r="D103" s="259" t="s">
        <v>216</v>
      </c>
      <c r="E103" s="260"/>
      <c r="F103" s="260"/>
      <c r="G103" s="260"/>
      <c r="H103" s="260"/>
      <c r="I103" s="260"/>
      <c r="J103" s="261">
        <f>J174</f>
        <v>0</v>
      </c>
      <c r="K103" s="133"/>
      <c r="L103" s="262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</row>
    <row r="104" s="14" customFormat="1" ht="19.92" customHeight="1">
      <c r="A104" s="14"/>
      <c r="B104" s="258"/>
      <c r="C104" s="133"/>
      <c r="D104" s="259" t="s">
        <v>217</v>
      </c>
      <c r="E104" s="260"/>
      <c r="F104" s="260"/>
      <c r="G104" s="260"/>
      <c r="H104" s="260"/>
      <c r="I104" s="260"/>
      <c r="J104" s="261">
        <f>J189</f>
        <v>0</v>
      </c>
      <c r="K104" s="133"/>
      <c r="L104" s="262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</row>
    <row r="105" s="14" customFormat="1" ht="19.92" customHeight="1">
      <c r="A105" s="14"/>
      <c r="B105" s="258"/>
      <c r="C105" s="133"/>
      <c r="D105" s="259" t="s">
        <v>218</v>
      </c>
      <c r="E105" s="260"/>
      <c r="F105" s="260"/>
      <c r="G105" s="260"/>
      <c r="H105" s="260"/>
      <c r="I105" s="260"/>
      <c r="J105" s="261">
        <f>J215</f>
        <v>0</v>
      </c>
      <c r="K105" s="133"/>
      <c r="L105" s="262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</row>
    <row r="106" s="14" customFormat="1" ht="19.92" customHeight="1">
      <c r="A106" s="14"/>
      <c r="B106" s="258"/>
      <c r="C106" s="133"/>
      <c r="D106" s="259" t="s">
        <v>219</v>
      </c>
      <c r="E106" s="260"/>
      <c r="F106" s="260"/>
      <c r="G106" s="260"/>
      <c r="H106" s="260"/>
      <c r="I106" s="260"/>
      <c r="J106" s="261">
        <f>J218</f>
        <v>0</v>
      </c>
      <c r="K106" s="133"/>
      <c r="L106" s="262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</row>
    <row r="107" s="14" customFormat="1" ht="19.92" customHeight="1">
      <c r="A107" s="14"/>
      <c r="B107" s="258"/>
      <c r="C107" s="133"/>
      <c r="D107" s="259" t="s">
        <v>221</v>
      </c>
      <c r="E107" s="260"/>
      <c r="F107" s="260"/>
      <c r="G107" s="260"/>
      <c r="H107" s="260"/>
      <c r="I107" s="260"/>
      <c r="J107" s="261">
        <f>J230</f>
        <v>0</v>
      </c>
      <c r="K107" s="133"/>
      <c r="L107" s="262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</row>
    <row r="108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3" s="2" customFormat="1" ht="6.96" customHeight="1">
      <c r="A113" s="38"/>
      <c r="B113" s="68"/>
      <c r="C113" s="69"/>
      <c r="D113" s="69"/>
      <c r="E113" s="69"/>
      <c r="F113" s="69"/>
      <c r="G113" s="69"/>
      <c r="H113" s="69"/>
      <c r="I113" s="69"/>
      <c r="J113" s="69"/>
      <c r="K113" s="69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120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16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184" t="str">
        <f>E7</f>
        <v>Pomezí u Poličky - Rekonstrukce silnice II/363, výstavba chodníku</v>
      </c>
      <c r="F117" s="32"/>
      <c r="G117" s="32"/>
      <c r="H117" s="32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" customFormat="1" ht="12" customHeight="1">
      <c r="B118" s="21"/>
      <c r="C118" s="32" t="s">
        <v>110</v>
      </c>
      <c r="D118" s="22"/>
      <c r="E118" s="22"/>
      <c r="F118" s="22"/>
      <c r="G118" s="22"/>
      <c r="H118" s="22"/>
      <c r="I118" s="22"/>
      <c r="J118" s="22"/>
      <c r="K118" s="22"/>
      <c r="L118" s="20"/>
    </row>
    <row r="119" s="1" customFormat="1" ht="16.5" customHeight="1">
      <c r="B119" s="21"/>
      <c r="C119" s="22"/>
      <c r="D119" s="22"/>
      <c r="E119" s="184" t="s">
        <v>1158</v>
      </c>
      <c r="F119" s="22"/>
      <c r="G119" s="22"/>
      <c r="H119" s="22"/>
      <c r="I119" s="22"/>
      <c r="J119" s="22"/>
      <c r="K119" s="22"/>
      <c r="L119" s="20"/>
    </row>
    <row r="120" s="1" customFormat="1" ht="12" customHeight="1">
      <c r="B120" s="21"/>
      <c r="C120" s="32" t="s">
        <v>112</v>
      </c>
      <c r="D120" s="22"/>
      <c r="E120" s="22"/>
      <c r="F120" s="22"/>
      <c r="G120" s="22"/>
      <c r="H120" s="22"/>
      <c r="I120" s="22"/>
      <c r="J120" s="22"/>
      <c r="K120" s="22"/>
      <c r="L120" s="20"/>
    </row>
    <row r="121" s="2" customFormat="1" ht="16.5" customHeight="1">
      <c r="A121" s="38"/>
      <c r="B121" s="39"/>
      <c r="C121" s="40"/>
      <c r="D121" s="40"/>
      <c r="E121" s="295" t="s">
        <v>1159</v>
      </c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1160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76" t="str">
        <f>E13</f>
        <v>SO 102 - Výstavba chodníků</v>
      </c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20</v>
      </c>
      <c r="D125" s="40"/>
      <c r="E125" s="40"/>
      <c r="F125" s="27" t="str">
        <f>F16</f>
        <v xml:space="preserve">Pomezí u Poličky </v>
      </c>
      <c r="G125" s="40"/>
      <c r="H125" s="40"/>
      <c r="I125" s="32" t="s">
        <v>22</v>
      </c>
      <c r="J125" s="79" t="str">
        <f>IF(J16="","",J16)</f>
        <v>4. 10. 2022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40.05" customHeight="1">
      <c r="A127" s="38"/>
      <c r="B127" s="39"/>
      <c r="C127" s="32" t="s">
        <v>24</v>
      </c>
      <c r="D127" s="40"/>
      <c r="E127" s="40"/>
      <c r="F127" s="27" t="str">
        <f>E19</f>
        <v>SÚS Pk + obec Pomezí</v>
      </c>
      <c r="G127" s="40"/>
      <c r="H127" s="40"/>
      <c r="I127" s="32" t="s">
        <v>30</v>
      </c>
      <c r="J127" s="36" t="str">
        <f>E25</f>
        <v xml:space="preserve">JIŘÍ STRÁNSKÝ, projekce dopravních staveb 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5.15" customHeight="1">
      <c r="A128" s="38"/>
      <c r="B128" s="39"/>
      <c r="C128" s="32" t="s">
        <v>28</v>
      </c>
      <c r="D128" s="40"/>
      <c r="E128" s="40"/>
      <c r="F128" s="27" t="str">
        <f>IF(E22="","",E22)</f>
        <v>Vyplň údaj</v>
      </c>
      <c r="G128" s="40"/>
      <c r="H128" s="40"/>
      <c r="I128" s="32" t="s">
        <v>34</v>
      </c>
      <c r="J128" s="36" t="str">
        <f>E28</f>
        <v>Jiří Stránský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0.32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10" customFormat="1" ht="29.28" customHeight="1">
      <c r="A130" s="195"/>
      <c r="B130" s="196"/>
      <c r="C130" s="197" t="s">
        <v>121</v>
      </c>
      <c r="D130" s="198" t="s">
        <v>62</v>
      </c>
      <c r="E130" s="198" t="s">
        <v>58</v>
      </c>
      <c r="F130" s="198" t="s">
        <v>59</v>
      </c>
      <c r="G130" s="198" t="s">
        <v>122</v>
      </c>
      <c r="H130" s="198" t="s">
        <v>123</v>
      </c>
      <c r="I130" s="198" t="s">
        <v>124</v>
      </c>
      <c r="J130" s="198" t="s">
        <v>116</v>
      </c>
      <c r="K130" s="199" t="s">
        <v>125</v>
      </c>
      <c r="L130" s="200"/>
      <c r="M130" s="100" t="s">
        <v>1</v>
      </c>
      <c r="N130" s="101" t="s">
        <v>41</v>
      </c>
      <c r="O130" s="101" t="s">
        <v>126</v>
      </c>
      <c r="P130" s="101" t="s">
        <v>127</v>
      </c>
      <c r="Q130" s="101" t="s">
        <v>128</v>
      </c>
      <c r="R130" s="101" t="s">
        <v>129</v>
      </c>
      <c r="S130" s="101" t="s">
        <v>130</v>
      </c>
      <c r="T130" s="102" t="s">
        <v>131</v>
      </c>
      <c r="U130" s="195"/>
      <c r="V130" s="195"/>
      <c r="W130" s="195"/>
      <c r="X130" s="195"/>
      <c r="Y130" s="195"/>
      <c r="Z130" s="195"/>
      <c r="AA130" s="195"/>
      <c r="AB130" s="195"/>
      <c r="AC130" s="195"/>
      <c r="AD130" s="195"/>
      <c r="AE130" s="195"/>
    </row>
    <row r="131" s="2" customFormat="1" ht="22.8" customHeight="1">
      <c r="A131" s="38"/>
      <c r="B131" s="39"/>
      <c r="C131" s="107" t="s">
        <v>132</v>
      </c>
      <c r="D131" s="40"/>
      <c r="E131" s="40"/>
      <c r="F131" s="40"/>
      <c r="G131" s="40"/>
      <c r="H131" s="40"/>
      <c r="I131" s="40"/>
      <c r="J131" s="201">
        <f>BK131</f>
        <v>0</v>
      </c>
      <c r="K131" s="40"/>
      <c r="L131" s="44"/>
      <c r="M131" s="103"/>
      <c r="N131" s="202"/>
      <c r="O131" s="104"/>
      <c r="P131" s="203">
        <f>P132</f>
        <v>0</v>
      </c>
      <c r="Q131" s="104"/>
      <c r="R131" s="203">
        <f>R132</f>
        <v>166.83904911999997</v>
      </c>
      <c r="S131" s="104"/>
      <c r="T131" s="204">
        <f>T132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76</v>
      </c>
      <c r="AU131" s="17" t="s">
        <v>118</v>
      </c>
      <c r="BK131" s="205">
        <f>BK132</f>
        <v>0</v>
      </c>
    </row>
    <row r="132" s="11" customFormat="1" ht="25.92" customHeight="1">
      <c r="A132" s="11"/>
      <c r="B132" s="206"/>
      <c r="C132" s="207"/>
      <c r="D132" s="208" t="s">
        <v>76</v>
      </c>
      <c r="E132" s="209" t="s">
        <v>224</v>
      </c>
      <c r="F132" s="209" t="s">
        <v>225</v>
      </c>
      <c r="G132" s="207"/>
      <c r="H132" s="207"/>
      <c r="I132" s="210"/>
      <c r="J132" s="211">
        <f>BK132</f>
        <v>0</v>
      </c>
      <c r="K132" s="207"/>
      <c r="L132" s="212"/>
      <c r="M132" s="213"/>
      <c r="N132" s="214"/>
      <c r="O132" s="214"/>
      <c r="P132" s="215">
        <f>P133+P174+P189+P215+P218+P230</f>
        <v>0</v>
      </c>
      <c r="Q132" s="214"/>
      <c r="R132" s="215">
        <f>R133+R174+R189+R215+R218+R230</f>
        <v>166.83904911999997</v>
      </c>
      <c r="S132" s="214"/>
      <c r="T132" s="216">
        <f>T133+T174+T189+T215+T218+T230</f>
        <v>0</v>
      </c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R132" s="217" t="s">
        <v>84</v>
      </c>
      <c r="AT132" s="218" t="s">
        <v>76</v>
      </c>
      <c r="AU132" s="218" t="s">
        <v>77</v>
      </c>
      <c r="AY132" s="217" t="s">
        <v>136</v>
      </c>
      <c r="BK132" s="219">
        <f>BK133+BK174+BK189+BK215+BK218+BK230</f>
        <v>0</v>
      </c>
    </row>
    <row r="133" s="11" customFormat="1" ht="22.8" customHeight="1">
      <c r="A133" s="11"/>
      <c r="B133" s="206"/>
      <c r="C133" s="207"/>
      <c r="D133" s="208" t="s">
        <v>76</v>
      </c>
      <c r="E133" s="263" t="s">
        <v>84</v>
      </c>
      <c r="F133" s="263" t="s">
        <v>226</v>
      </c>
      <c r="G133" s="207"/>
      <c r="H133" s="207"/>
      <c r="I133" s="210"/>
      <c r="J133" s="264">
        <f>BK133</f>
        <v>0</v>
      </c>
      <c r="K133" s="207"/>
      <c r="L133" s="212"/>
      <c r="M133" s="213"/>
      <c r="N133" s="214"/>
      <c r="O133" s="214"/>
      <c r="P133" s="215">
        <f>SUM(P134:P173)</f>
        <v>0</v>
      </c>
      <c r="Q133" s="214"/>
      <c r="R133" s="215">
        <f>SUM(R134:R173)</f>
        <v>133.92959999999999</v>
      </c>
      <c r="S133" s="214"/>
      <c r="T133" s="216">
        <f>SUM(T134:T173)</f>
        <v>0</v>
      </c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R133" s="217" t="s">
        <v>84</v>
      </c>
      <c r="AT133" s="218" t="s">
        <v>76</v>
      </c>
      <c r="AU133" s="218" t="s">
        <v>84</v>
      </c>
      <c r="AY133" s="217" t="s">
        <v>136</v>
      </c>
      <c r="BK133" s="219">
        <f>SUM(BK134:BK173)</f>
        <v>0</v>
      </c>
    </row>
    <row r="134" s="2" customFormat="1" ht="33" customHeight="1">
      <c r="A134" s="38"/>
      <c r="B134" s="39"/>
      <c r="C134" s="220" t="s">
        <v>84</v>
      </c>
      <c r="D134" s="220" t="s">
        <v>137</v>
      </c>
      <c r="E134" s="221" t="s">
        <v>1188</v>
      </c>
      <c r="F134" s="222" t="s">
        <v>1189</v>
      </c>
      <c r="G134" s="223" t="s">
        <v>278</v>
      </c>
      <c r="H134" s="224">
        <v>1.6000000000000001</v>
      </c>
      <c r="I134" s="225"/>
      <c r="J134" s="226">
        <f>ROUND(I134*H134,2)</f>
        <v>0</v>
      </c>
      <c r="K134" s="222" t="s">
        <v>1</v>
      </c>
      <c r="L134" s="44"/>
      <c r="M134" s="227" t="s">
        <v>1</v>
      </c>
      <c r="N134" s="228" t="s">
        <v>42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154</v>
      </c>
      <c r="AT134" s="231" t="s">
        <v>137</v>
      </c>
      <c r="AU134" s="231" t="s">
        <v>86</v>
      </c>
      <c r="AY134" s="17" t="s">
        <v>136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84</v>
      </c>
      <c r="BK134" s="232">
        <f>ROUND(I134*H134,2)</f>
        <v>0</v>
      </c>
      <c r="BL134" s="17" t="s">
        <v>154</v>
      </c>
      <c r="BM134" s="231" t="s">
        <v>1190</v>
      </c>
    </row>
    <row r="135" s="2" customFormat="1">
      <c r="A135" s="38"/>
      <c r="B135" s="39"/>
      <c r="C135" s="40"/>
      <c r="D135" s="235" t="s">
        <v>231</v>
      </c>
      <c r="E135" s="40"/>
      <c r="F135" s="265" t="s">
        <v>1191</v>
      </c>
      <c r="G135" s="40"/>
      <c r="H135" s="40"/>
      <c r="I135" s="266"/>
      <c r="J135" s="40"/>
      <c r="K135" s="40"/>
      <c r="L135" s="44"/>
      <c r="M135" s="267"/>
      <c r="N135" s="268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231</v>
      </c>
      <c r="AU135" s="17" t="s">
        <v>86</v>
      </c>
    </row>
    <row r="136" s="12" customFormat="1">
      <c r="A136" s="12"/>
      <c r="B136" s="233"/>
      <c r="C136" s="234"/>
      <c r="D136" s="235" t="s">
        <v>143</v>
      </c>
      <c r="E136" s="236" t="s">
        <v>1</v>
      </c>
      <c r="F136" s="237" t="s">
        <v>1192</v>
      </c>
      <c r="G136" s="234"/>
      <c r="H136" s="238">
        <v>0.80000000000000004</v>
      </c>
      <c r="I136" s="239"/>
      <c r="J136" s="234"/>
      <c r="K136" s="234"/>
      <c r="L136" s="240"/>
      <c r="M136" s="241"/>
      <c r="N136" s="242"/>
      <c r="O136" s="242"/>
      <c r="P136" s="242"/>
      <c r="Q136" s="242"/>
      <c r="R136" s="242"/>
      <c r="S136" s="242"/>
      <c r="T136" s="243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44" t="s">
        <v>143</v>
      </c>
      <c r="AU136" s="244" t="s">
        <v>86</v>
      </c>
      <c r="AV136" s="12" t="s">
        <v>86</v>
      </c>
      <c r="AW136" s="12" t="s">
        <v>33</v>
      </c>
      <c r="AX136" s="12" t="s">
        <v>77</v>
      </c>
      <c r="AY136" s="244" t="s">
        <v>136</v>
      </c>
    </row>
    <row r="137" s="12" customFormat="1">
      <c r="A137" s="12"/>
      <c r="B137" s="233"/>
      <c r="C137" s="234"/>
      <c r="D137" s="235" t="s">
        <v>143</v>
      </c>
      <c r="E137" s="236" t="s">
        <v>1</v>
      </c>
      <c r="F137" s="237" t="s">
        <v>1193</v>
      </c>
      <c r="G137" s="234"/>
      <c r="H137" s="238">
        <v>0.80000000000000004</v>
      </c>
      <c r="I137" s="239"/>
      <c r="J137" s="234"/>
      <c r="K137" s="234"/>
      <c r="L137" s="240"/>
      <c r="M137" s="241"/>
      <c r="N137" s="242"/>
      <c r="O137" s="242"/>
      <c r="P137" s="242"/>
      <c r="Q137" s="242"/>
      <c r="R137" s="242"/>
      <c r="S137" s="242"/>
      <c r="T137" s="243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44" t="s">
        <v>143</v>
      </c>
      <c r="AU137" s="244" t="s">
        <v>86</v>
      </c>
      <c r="AV137" s="12" t="s">
        <v>86</v>
      </c>
      <c r="AW137" s="12" t="s">
        <v>33</v>
      </c>
      <c r="AX137" s="12" t="s">
        <v>77</v>
      </c>
      <c r="AY137" s="244" t="s">
        <v>136</v>
      </c>
    </row>
    <row r="138" s="15" customFormat="1">
      <c r="A138" s="15"/>
      <c r="B138" s="269"/>
      <c r="C138" s="270"/>
      <c r="D138" s="235" t="s">
        <v>143</v>
      </c>
      <c r="E138" s="271" t="s">
        <v>1</v>
      </c>
      <c r="F138" s="272" t="s">
        <v>240</v>
      </c>
      <c r="G138" s="270"/>
      <c r="H138" s="273">
        <v>1.6000000000000001</v>
      </c>
      <c r="I138" s="274"/>
      <c r="J138" s="270"/>
      <c r="K138" s="270"/>
      <c r="L138" s="275"/>
      <c r="M138" s="276"/>
      <c r="N138" s="277"/>
      <c r="O138" s="277"/>
      <c r="P138" s="277"/>
      <c r="Q138" s="277"/>
      <c r="R138" s="277"/>
      <c r="S138" s="277"/>
      <c r="T138" s="278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79" t="s">
        <v>143</v>
      </c>
      <c r="AU138" s="279" t="s">
        <v>86</v>
      </c>
      <c r="AV138" s="15" t="s">
        <v>154</v>
      </c>
      <c r="AW138" s="15" t="s">
        <v>33</v>
      </c>
      <c r="AX138" s="15" t="s">
        <v>84</v>
      </c>
      <c r="AY138" s="279" t="s">
        <v>136</v>
      </c>
    </row>
    <row r="139" s="2" customFormat="1" ht="24.15" customHeight="1">
      <c r="A139" s="38"/>
      <c r="B139" s="39"/>
      <c r="C139" s="220" t="s">
        <v>86</v>
      </c>
      <c r="D139" s="220" t="s">
        <v>137</v>
      </c>
      <c r="E139" s="221" t="s">
        <v>1194</v>
      </c>
      <c r="F139" s="222" t="s">
        <v>1195</v>
      </c>
      <c r="G139" s="223" t="s">
        <v>278</v>
      </c>
      <c r="H139" s="224">
        <v>6</v>
      </c>
      <c r="I139" s="225"/>
      <c r="J139" s="226">
        <f>ROUND(I139*H139,2)</f>
        <v>0</v>
      </c>
      <c r="K139" s="222" t="s">
        <v>1</v>
      </c>
      <c r="L139" s="44"/>
      <c r="M139" s="227" t="s">
        <v>1</v>
      </c>
      <c r="N139" s="228" t="s">
        <v>42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154</v>
      </c>
      <c r="AT139" s="231" t="s">
        <v>137</v>
      </c>
      <c r="AU139" s="231" t="s">
        <v>86</v>
      </c>
      <c r="AY139" s="17" t="s">
        <v>136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84</v>
      </c>
      <c r="BK139" s="232">
        <f>ROUND(I139*H139,2)</f>
        <v>0</v>
      </c>
      <c r="BL139" s="17" t="s">
        <v>154</v>
      </c>
      <c r="BM139" s="231" t="s">
        <v>1196</v>
      </c>
    </row>
    <row r="140" s="12" customFormat="1">
      <c r="A140" s="12"/>
      <c r="B140" s="233"/>
      <c r="C140" s="234"/>
      <c r="D140" s="235" t="s">
        <v>143</v>
      </c>
      <c r="E140" s="236" t="s">
        <v>1</v>
      </c>
      <c r="F140" s="237" t="s">
        <v>1197</v>
      </c>
      <c r="G140" s="234"/>
      <c r="H140" s="238">
        <v>6</v>
      </c>
      <c r="I140" s="239"/>
      <c r="J140" s="234"/>
      <c r="K140" s="234"/>
      <c r="L140" s="240"/>
      <c r="M140" s="241"/>
      <c r="N140" s="242"/>
      <c r="O140" s="242"/>
      <c r="P140" s="242"/>
      <c r="Q140" s="242"/>
      <c r="R140" s="242"/>
      <c r="S140" s="242"/>
      <c r="T140" s="243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44" t="s">
        <v>143</v>
      </c>
      <c r="AU140" s="244" t="s">
        <v>86</v>
      </c>
      <c r="AV140" s="12" t="s">
        <v>86</v>
      </c>
      <c r="AW140" s="12" t="s">
        <v>33</v>
      </c>
      <c r="AX140" s="12" t="s">
        <v>84</v>
      </c>
      <c r="AY140" s="244" t="s">
        <v>136</v>
      </c>
    </row>
    <row r="141" s="2" customFormat="1" ht="33" customHeight="1">
      <c r="A141" s="38"/>
      <c r="B141" s="39"/>
      <c r="C141" s="220" t="s">
        <v>101</v>
      </c>
      <c r="D141" s="220" t="s">
        <v>137</v>
      </c>
      <c r="E141" s="221" t="s">
        <v>1198</v>
      </c>
      <c r="F141" s="222" t="s">
        <v>1199</v>
      </c>
      <c r="G141" s="223" t="s">
        <v>278</v>
      </c>
      <c r="H141" s="224">
        <v>111.59999999999999</v>
      </c>
      <c r="I141" s="225"/>
      <c r="J141" s="226">
        <f>ROUND(I141*H141,2)</f>
        <v>0</v>
      </c>
      <c r="K141" s="222" t="s">
        <v>1</v>
      </c>
      <c r="L141" s="44"/>
      <c r="M141" s="227" t="s">
        <v>1</v>
      </c>
      <c r="N141" s="228" t="s">
        <v>42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154</v>
      </c>
      <c r="AT141" s="231" t="s">
        <v>137</v>
      </c>
      <c r="AU141" s="231" t="s">
        <v>86</v>
      </c>
      <c r="AY141" s="17" t="s">
        <v>136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84</v>
      </c>
      <c r="BK141" s="232">
        <f>ROUND(I141*H141,2)</f>
        <v>0</v>
      </c>
      <c r="BL141" s="17" t="s">
        <v>154</v>
      </c>
      <c r="BM141" s="231" t="s">
        <v>1200</v>
      </c>
    </row>
    <row r="142" s="2" customFormat="1">
      <c r="A142" s="38"/>
      <c r="B142" s="39"/>
      <c r="C142" s="40"/>
      <c r="D142" s="235" t="s">
        <v>231</v>
      </c>
      <c r="E142" s="40"/>
      <c r="F142" s="265" t="s">
        <v>1191</v>
      </c>
      <c r="G142" s="40"/>
      <c r="H142" s="40"/>
      <c r="I142" s="266"/>
      <c r="J142" s="40"/>
      <c r="K142" s="40"/>
      <c r="L142" s="44"/>
      <c r="M142" s="267"/>
      <c r="N142" s="268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231</v>
      </c>
      <c r="AU142" s="17" t="s">
        <v>86</v>
      </c>
    </row>
    <row r="143" s="12" customFormat="1">
      <c r="A143" s="12"/>
      <c r="B143" s="233"/>
      <c r="C143" s="234"/>
      <c r="D143" s="235" t="s">
        <v>143</v>
      </c>
      <c r="E143" s="236" t="s">
        <v>1</v>
      </c>
      <c r="F143" s="237" t="s">
        <v>1201</v>
      </c>
      <c r="G143" s="234"/>
      <c r="H143" s="238">
        <v>111.59999999999999</v>
      </c>
      <c r="I143" s="239"/>
      <c r="J143" s="234"/>
      <c r="K143" s="234"/>
      <c r="L143" s="240"/>
      <c r="M143" s="241"/>
      <c r="N143" s="242"/>
      <c r="O143" s="242"/>
      <c r="P143" s="242"/>
      <c r="Q143" s="242"/>
      <c r="R143" s="242"/>
      <c r="S143" s="242"/>
      <c r="T143" s="243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44" t="s">
        <v>143</v>
      </c>
      <c r="AU143" s="244" t="s">
        <v>86</v>
      </c>
      <c r="AV143" s="12" t="s">
        <v>86</v>
      </c>
      <c r="AW143" s="12" t="s">
        <v>33</v>
      </c>
      <c r="AX143" s="12" t="s">
        <v>84</v>
      </c>
      <c r="AY143" s="244" t="s">
        <v>136</v>
      </c>
    </row>
    <row r="144" s="2" customFormat="1" ht="33" customHeight="1">
      <c r="A144" s="38"/>
      <c r="B144" s="39"/>
      <c r="C144" s="220" t="s">
        <v>154</v>
      </c>
      <c r="D144" s="220" t="s">
        <v>137</v>
      </c>
      <c r="E144" s="221" t="s">
        <v>1202</v>
      </c>
      <c r="F144" s="222" t="s">
        <v>1203</v>
      </c>
      <c r="G144" s="223" t="s">
        <v>278</v>
      </c>
      <c r="H144" s="224">
        <v>111.59999999999999</v>
      </c>
      <c r="I144" s="225"/>
      <c r="J144" s="226">
        <f>ROUND(I144*H144,2)</f>
        <v>0</v>
      </c>
      <c r="K144" s="222" t="s">
        <v>1</v>
      </c>
      <c r="L144" s="44"/>
      <c r="M144" s="227" t="s">
        <v>1</v>
      </c>
      <c r="N144" s="228" t="s">
        <v>42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154</v>
      </c>
      <c r="AT144" s="231" t="s">
        <v>137</v>
      </c>
      <c r="AU144" s="231" t="s">
        <v>86</v>
      </c>
      <c r="AY144" s="17" t="s">
        <v>136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84</v>
      </c>
      <c r="BK144" s="232">
        <f>ROUND(I144*H144,2)</f>
        <v>0</v>
      </c>
      <c r="BL144" s="17" t="s">
        <v>154</v>
      </c>
      <c r="BM144" s="231" t="s">
        <v>1204</v>
      </c>
    </row>
    <row r="145" s="2" customFormat="1">
      <c r="A145" s="38"/>
      <c r="B145" s="39"/>
      <c r="C145" s="40"/>
      <c r="D145" s="235" t="s">
        <v>231</v>
      </c>
      <c r="E145" s="40"/>
      <c r="F145" s="265" t="s">
        <v>1191</v>
      </c>
      <c r="G145" s="40"/>
      <c r="H145" s="40"/>
      <c r="I145" s="266"/>
      <c r="J145" s="40"/>
      <c r="K145" s="40"/>
      <c r="L145" s="44"/>
      <c r="M145" s="267"/>
      <c r="N145" s="268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231</v>
      </c>
      <c r="AU145" s="17" t="s">
        <v>86</v>
      </c>
    </row>
    <row r="146" s="12" customFormat="1">
      <c r="A146" s="12"/>
      <c r="B146" s="233"/>
      <c r="C146" s="234"/>
      <c r="D146" s="235" t="s">
        <v>143</v>
      </c>
      <c r="E146" s="236" t="s">
        <v>1</v>
      </c>
      <c r="F146" s="237" t="s">
        <v>1201</v>
      </c>
      <c r="G146" s="234"/>
      <c r="H146" s="238">
        <v>111.59999999999999</v>
      </c>
      <c r="I146" s="239"/>
      <c r="J146" s="234"/>
      <c r="K146" s="234"/>
      <c r="L146" s="240"/>
      <c r="M146" s="241"/>
      <c r="N146" s="242"/>
      <c r="O146" s="242"/>
      <c r="P146" s="242"/>
      <c r="Q146" s="242"/>
      <c r="R146" s="242"/>
      <c r="S146" s="242"/>
      <c r="T146" s="243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44" t="s">
        <v>143</v>
      </c>
      <c r="AU146" s="244" t="s">
        <v>86</v>
      </c>
      <c r="AV146" s="12" t="s">
        <v>86</v>
      </c>
      <c r="AW146" s="12" t="s">
        <v>33</v>
      </c>
      <c r="AX146" s="12" t="s">
        <v>84</v>
      </c>
      <c r="AY146" s="244" t="s">
        <v>136</v>
      </c>
    </row>
    <row r="147" s="2" customFormat="1" ht="33" customHeight="1">
      <c r="A147" s="38"/>
      <c r="B147" s="39"/>
      <c r="C147" s="220" t="s">
        <v>135</v>
      </c>
      <c r="D147" s="220" t="s">
        <v>137</v>
      </c>
      <c r="E147" s="221" t="s">
        <v>302</v>
      </c>
      <c r="F147" s="222" t="s">
        <v>303</v>
      </c>
      <c r="G147" s="223" t="s">
        <v>278</v>
      </c>
      <c r="H147" s="224">
        <v>210.75999999999999</v>
      </c>
      <c r="I147" s="225"/>
      <c r="J147" s="226">
        <f>ROUND(I147*H147,2)</f>
        <v>0</v>
      </c>
      <c r="K147" s="222" t="s">
        <v>1</v>
      </c>
      <c r="L147" s="44"/>
      <c r="M147" s="227" t="s">
        <v>1</v>
      </c>
      <c r="N147" s="228" t="s">
        <v>42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154</v>
      </c>
      <c r="AT147" s="231" t="s">
        <v>137</v>
      </c>
      <c r="AU147" s="231" t="s">
        <v>86</v>
      </c>
      <c r="AY147" s="17" t="s">
        <v>136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84</v>
      </c>
      <c r="BK147" s="232">
        <f>ROUND(I147*H147,2)</f>
        <v>0</v>
      </c>
      <c r="BL147" s="17" t="s">
        <v>154</v>
      </c>
      <c r="BM147" s="231" t="s">
        <v>1205</v>
      </c>
    </row>
    <row r="148" s="12" customFormat="1">
      <c r="A148" s="12"/>
      <c r="B148" s="233"/>
      <c r="C148" s="234"/>
      <c r="D148" s="235" t="s">
        <v>143</v>
      </c>
      <c r="E148" s="236" t="s">
        <v>1</v>
      </c>
      <c r="F148" s="237" t="s">
        <v>1206</v>
      </c>
      <c r="G148" s="234"/>
      <c r="H148" s="238">
        <v>1.6000000000000001</v>
      </c>
      <c r="I148" s="239"/>
      <c r="J148" s="234"/>
      <c r="K148" s="234"/>
      <c r="L148" s="240"/>
      <c r="M148" s="241"/>
      <c r="N148" s="242"/>
      <c r="O148" s="242"/>
      <c r="P148" s="242"/>
      <c r="Q148" s="242"/>
      <c r="R148" s="242"/>
      <c r="S148" s="242"/>
      <c r="T148" s="243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44" t="s">
        <v>143</v>
      </c>
      <c r="AU148" s="244" t="s">
        <v>86</v>
      </c>
      <c r="AV148" s="12" t="s">
        <v>86</v>
      </c>
      <c r="AW148" s="12" t="s">
        <v>33</v>
      </c>
      <c r="AX148" s="12" t="s">
        <v>77</v>
      </c>
      <c r="AY148" s="244" t="s">
        <v>136</v>
      </c>
    </row>
    <row r="149" s="12" customFormat="1">
      <c r="A149" s="12"/>
      <c r="B149" s="233"/>
      <c r="C149" s="234"/>
      <c r="D149" s="235" t="s">
        <v>143</v>
      </c>
      <c r="E149" s="236" t="s">
        <v>1</v>
      </c>
      <c r="F149" s="237" t="s">
        <v>1207</v>
      </c>
      <c r="G149" s="234"/>
      <c r="H149" s="238">
        <v>223.19999999999999</v>
      </c>
      <c r="I149" s="239"/>
      <c r="J149" s="234"/>
      <c r="K149" s="234"/>
      <c r="L149" s="240"/>
      <c r="M149" s="241"/>
      <c r="N149" s="242"/>
      <c r="O149" s="242"/>
      <c r="P149" s="242"/>
      <c r="Q149" s="242"/>
      <c r="R149" s="242"/>
      <c r="S149" s="242"/>
      <c r="T149" s="243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44" t="s">
        <v>143</v>
      </c>
      <c r="AU149" s="244" t="s">
        <v>86</v>
      </c>
      <c r="AV149" s="12" t="s">
        <v>86</v>
      </c>
      <c r="AW149" s="12" t="s">
        <v>33</v>
      </c>
      <c r="AX149" s="12" t="s">
        <v>77</v>
      </c>
      <c r="AY149" s="244" t="s">
        <v>136</v>
      </c>
    </row>
    <row r="150" s="12" customFormat="1">
      <c r="A150" s="12"/>
      <c r="B150" s="233"/>
      <c r="C150" s="234"/>
      <c r="D150" s="235" t="s">
        <v>143</v>
      </c>
      <c r="E150" s="236" t="s">
        <v>1</v>
      </c>
      <c r="F150" s="237" t="s">
        <v>1208</v>
      </c>
      <c r="G150" s="234"/>
      <c r="H150" s="238">
        <v>-14.039999999999999</v>
      </c>
      <c r="I150" s="239"/>
      <c r="J150" s="234"/>
      <c r="K150" s="234"/>
      <c r="L150" s="240"/>
      <c r="M150" s="241"/>
      <c r="N150" s="242"/>
      <c r="O150" s="242"/>
      <c r="P150" s="242"/>
      <c r="Q150" s="242"/>
      <c r="R150" s="242"/>
      <c r="S150" s="242"/>
      <c r="T150" s="243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44" t="s">
        <v>143</v>
      </c>
      <c r="AU150" s="244" t="s">
        <v>86</v>
      </c>
      <c r="AV150" s="12" t="s">
        <v>86</v>
      </c>
      <c r="AW150" s="12" t="s">
        <v>33</v>
      </c>
      <c r="AX150" s="12" t="s">
        <v>77</v>
      </c>
      <c r="AY150" s="244" t="s">
        <v>136</v>
      </c>
    </row>
    <row r="151" s="15" customFormat="1">
      <c r="A151" s="15"/>
      <c r="B151" s="269"/>
      <c r="C151" s="270"/>
      <c r="D151" s="235" t="s">
        <v>143</v>
      </c>
      <c r="E151" s="271" t="s">
        <v>1</v>
      </c>
      <c r="F151" s="272" t="s">
        <v>240</v>
      </c>
      <c r="G151" s="270"/>
      <c r="H151" s="273">
        <v>210.75999999999999</v>
      </c>
      <c r="I151" s="274"/>
      <c r="J151" s="270"/>
      <c r="K151" s="270"/>
      <c r="L151" s="275"/>
      <c r="M151" s="276"/>
      <c r="N151" s="277"/>
      <c r="O151" s="277"/>
      <c r="P151" s="277"/>
      <c r="Q151" s="277"/>
      <c r="R151" s="277"/>
      <c r="S151" s="277"/>
      <c r="T151" s="278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79" t="s">
        <v>143</v>
      </c>
      <c r="AU151" s="279" t="s">
        <v>86</v>
      </c>
      <c r="AV151" s="15" t="s">
        <v>154</v>
      </c>
      <c r="AW151" s="15" t="s">
        <v>33</v>
      </c>
      <c r="AX151" s="15" t="s">
        <v>84</v>
      </c>
      <c r="AY151" s="279" t="s">
        <v>136</v>
      </c>
    </row>
    <row r="152" s="2" customFormat="1" ht="37.8" customHeight="1">
      <c r="A152" s="38"/>
      <c r="B152" s="39"/>
      <c r="C152" s="220" t="s">
        <v>164</v>
      </c>
      <c r="D152" s="220" t="s">
        <v>137</v>
      </c>
      <c r="E152" s="221" t="s">
        <v>314</v>
      </c>
      <c r="F152" s="222" t="s">
        <v>315</v>
      </c>
      <c r="G152" s="223" t="s">
        <v>278</v>
      </c>
      <c r="H152" s="224">
        <v>2107.5999999999999</v>
      </c>
      <c r="I152" s="225"/>
      <c r="J152" s="226">
        <f>ROUND(I152*H152,2)</f>
        <v>0</v>
      </c>
      <c r="K152" s="222" t="s">
        <v>1</v>
      </c>
      <c r="L152" s="44"/>
      <c r="M152" s="227" t="s">
        <v>1</v>
      </c>
      <c r="N152" s="228" t="s">
        <v>42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154</v>
      </c>
      <c r="AT152" s="231" t="s">
        <v>137</v>
      </c>
      <c r="AU152" s="231" t="s">
        <v>86</v>
      </c>
      <c r="AY152" s="17" t="s">
        <v>136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84</v>
      </c>
      <c r="BK152" s="232">
        <f>ROUND(I152*H152,2)</f>
        <v>0</v>
      </c>
      <c r="BL152" s="17" t="s">
        <v>154</v>
      </c>
      <c r="BM152" s="231" t="s">
        <v>1209</v>
      </c>
    </row>
    <row r="153" s="12" customFormat="1">
      <c r="A153" s="12"/>
      <c r="B153" s="233"/>
      <c r="C153" s="234"/>
      <c r="D153" s="235" t="s">
        <v>143</v>
      </c>
      <c r="E153" s="236" t="s">
        <v>1</v>
      </c>
      <c r="F153" s="237" t="s">
        <v>1210</v>
      </c>
      <c r="G153" s="234"/>
      <c r="H153" s="238">
        <v>2107.5999999999999</v>
      </c>
      <c r="I153" s="239"/>
      <c r="J153" s="234"/>
      <c r="K153" s="234"/>
      <c r="L153" s="240"/>
      <c r="M153" s="241"/>
      <c r="N153" s="242"/>
      <c r="O153" s="242"/>
      <c r="P153" s="242"/>
      <c r="Q153" s="242"/>
      <c r="R153" s="242"/>
      <c r="S153" s="242"/>
      <c r="T153" s="243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44" t="s">
        <v>143</v>
      </c>
      <c r="AU153" s="244" t="s">
        <v>86</v>
      </c>
      <c r="AV153" s="12" t="s">
        <v>86</v>
      </c>
      <c r="AW153" s="12" t="s">
        <v>33</v>
      </c>
      <c r="AX153" s="12" t="s">
        <v>84</v>
      </c>
      <c r="AY153" s="244" t="s">
        <v>136</v>
      </c>
    </row>
    <row r="154" s="2" customFormat="1" ht="24.15" customHeight="1">
      <c r="A154" s="38"/>
      <c r="B154" s="39"/>
      <c r="C154" s="220" t="s">
        <v>170</v>
      </c>
      <c r="D154" s="220" t="s">
        <v>137</v>
      </c>
      <c r="E154" s="221" t="s">
        <v>325</v>
      </c>
      <c r="F154" s="222" t="s">
        <v>326</v>
      </c>
      <c r="G154" s="223" t="s">
        <v>327</v>
      </c>
      <c r="H154" s="224">
        <v>379.368</v>
      </c>
      <c r="I154" s="225"/>
      <c r="J154" s="226">
        <f>ROUND(I154*H154,2)</f>
        <v>0</v>
      </c>
      <c r="K154" s="222" t="s">
        <v>1</v>
      </c>
      <c r="L154" s="44"/>
      <c r="M154" s="227" t="s">
        <v>1</v>
      </c>
      <c r="N154" s="228" t="s">
        <v>42</v>
      </c>
      <c r="O154" s="91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154</v>
      </c>
      <c r="AT154" s="231" t="s">
        <v>137</v>
      </c>
      <c r="AU154" s="231" t="s">
        <v>86</v>
      </c>
      <c r="AY154" s="17" t="s">
        <v>136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84</v>
      </c>
      <c r="BK154" s="232">
        <f>ROUND(I154*H154,2)</f>
        <v>0</v>
      </c>
      <c r="BL154" s="17" t="s">
        <v>154</v>
      </c>
      <c r="BM154" s="231" t="s">
        <v>1211</v>
      </c>
    </row>
    <row r="155" s="12" customFormat="1">
      <c r="A155" s="12"/>
      <c r="B155" s="233"/>
      <c r="C155" s="234"/>
      <c r="D155" s="235" t="s">
        <v>143</v>
      </c>
      <c r="E155" s="236" t="s">
        <v>1</v>
      </c>
      <c r="F155" s="237" t="s">
        <v>1212</v>
      </c>
      <c r="G155" s="234"/>
      <c r="H155" s="238">
        <v>379.368</v>
      </c>
      <c r="I155" s="239"/>
      <c r="J155" s="234"/>
      <c r="K155" s="234"/>
      <c r="L155" s="240"/>
      <c r="M155" s="241"/>
      <c r="N155" s="242"/>
      <c r="O155" s="242"/>
      <c r="P155" s="242"/>
      <c r="Q155" s="242"/>
      <c r="R155" s="242"/>
      <c r="S155" s="242"/>
      <c r="T155" s="243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44" t="s">
        <v>143</v>
      </c>
      <c r="AU155" s="244" t="s">
        <v>86</v>
      </c>
      <c r="AV155" s="12" t="s">
        <v>86</v>
      </c>
      <c r="AW155" s="12" t="s">
        <v>33</v>
      </c>
      <c r="AX155" s="12" t="s">
        <v>84</v>
      </c>
      <c r="AY155" s="244" t="s">
        <v>136</v>
      </c>
    </row>
    <row r="156" s="2" customFormat="1" ht="16.5" customHeight="1">
      <c r="A156" s="38"/>
      <c r="B156" s="39"/>
      <c r="C156" s="220" t="s">
        <v>175</v>
      </c>
      <c r="D156" s="220" t="s">
        <v>137</v>
      </c>
      <c r="E156" s="221" t="s">
        <v>335</v>
      </c>
      <c r="F156" s="222" t="s">
        <v>336</v>
      </c>
      <c r="G156" s="223" t="s">
        <v>278</v>
      </c>
      <c r="H156" s="224">
        <v>210.75999999999999</v>
      </c>
      <c r="I156" s="225"/>
      <c r="J156" s="226">
        <f>ROUND(I156*H156,2)</f>
        <v>0</v>
      </c>
      <c r="K156" s="222" t="s">
        <v>1</v>
      </c>
      <c r="L156" s="44"/>
      <c r="M156" s="227" t="s">
        <v>1</v>
      </c>
      <c r="N156" s="228" t="s">
        <v>42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154</v>
      </c>
      <c r="AT156" s="231" t="s">
        <v>137</v>
      </c>
      <c r="AU156" s="231" t="s">
        <v>86</v>
      </c>
      <c r="AY156" s="17" t="s">
        <v>136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84</v>
      </c>
      <c r="BK156" s="232">
        <f>ROUND(I156*H156,2)</f>
        <v>0</v>
      </c>
      <c r="BL156" s="17" t="s">
        <v>154</v>
      </c>
      <c r="BM156" s="231" t="s">
        <v>1213</v>
      </c>
    </row>
    <row r="157" s="2" customFormat="1" ht="24.15" customHeight="1">
      <c r="A157" s="38"/>
      <c r="B157" s="39"/>
      <c r="C157" s="220" t="s">
        <v>181</v>
      </c>
      <c r="D157" s="220" t="s">
        <v>137</v>
      </c>
      <c r="E157" s="221" t="s">
        <v>339</v>
      </c>
      <c r="F157" s="222" t="s">
        <v>340</v>
      </c>
      <c r="G157" s="223" t="s">
        <v>278</v>
      </c>
      <c r="H157" s="224">
        <v>14.039999999999999</v>
      </c>
      <c r="I157" s="225"/>
      <c r="J157" s="226">
        <f>ROUND(I157*H157,2)</f>
        <v>0</v>
      </c>
      <c r="K157" s="222" t="s">
        <v>1</v>
      </c>
      <c r="L157" s="44"/>
      <c r="M157" s="227" t="s">
        <v>1</v>
      </c>
      <c r="N157" s="228" t="s">
        <v>42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154</v>
      </c>
      <c r="AT157" s="231" t="s">
        <v>137</v>
      </c>
      <c r="AU157" s="231" t="s">
        <v>86</v>
      </c>
      <c r="AY157" s="17" t="s">
        <v>136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84</v>
      </c>
      <c r="BK157" s="232">
        <f>ROUND(I157*H157,2)</f>
        <v>0</v>
      </c>
      <c r="BL157" s="17" t="s">
        <v>154</v>
      </c>
      <c r="BM157" s="231" t="s">
        <v>1214</v>
      </c>
    </row>
    <row r="158" s="2" customFormat="1">
      <c r="A158" s="38"/>
      <c r="B158" s="39"/>
      <c r="C158" s="40"/>
      <c r="D158" s="235" t="s">
        <v>231</v>
      </c>
      <c r="E158" s="40"/>
      <c r="F158" s="265" t="s">
        <v>1215</v>
      </c>
      <c r="G158" s="40"/>
      <c r="H158" s="40"/>
      <c r="I158" s="266"/>
      <c r="J158" s="40"/>
      <c r="K158" s="40"/>
      <c r="L158" s="44"/>
      <c r="M158" s="267"/>
      <c r="N158" s="268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231</v>
      </c>
      <c r="AU158" s="17" t="s">
        <v>86</v>
      </c>
    </row>
    <row r="159" s="12" customFormat="1">
      <c r="A159" s="12"/>
      <c r="B159" s="233"/>
      <c r="C159" s="234"/>
      <c r="D159" s="235" t="s">
        <v>143</v>
      </c>
      <c r="E159" s="236" t="s">
        <v>1</v>
      </c>
      <c r="F159" s="237" t="s">
        <v>1216</v>
      </c>
      <c r="G159" s="234"/>
      <c r="H159" s="238">
        <v>14.039999999999999</v>
      </c>
      <c r="I159" s="239"/>
      <c r="J159" s="234"/>
      <c r="K159" s="234"/>
      <c r="L159" s="240"/>
      <c r="M159" s="241"/>
      <c r="N159" s="242"/>
      <c r="O159" s="242"/>
      <c r="P159" s="242"/>
      <c r="Q159" s="242"/>
      <c r="R159" s="242"/>
      <c r="S159" s="242"/>
      <c r="T159" s="243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44" t="s">
        <v>143</v>
      </c>
      <c r="AU159" s="244" t="s">
        <v>86</v>
      </c>
      <c r="AV159" s="12" t="s">
        <v>86</v>
      </c>
      <c r="AW159" s="12" t="s">
        <v>33</v>
      </c>
      <c r="AX159" s="12" t="s">
        <v>84</v>
      </c>
      <c r="AY159" s="244" t="s">
        <v>136</v>
      </c>
    </row>
    <row r="160" s="2" customFormat="1" ht="24.15" customHeight="1">
      <c r="A160" s="38"/>
      <c r="B160" s="39"/>
      <c r="C160" s="220" t="s">
        <v>189</v>
      </c>
      <c r="D160" s="220" t="s">
        <v>137</v>
      </c>
      <c r="E160" s="221" t="s">
        <v>1217</v>
      </c>
      <c r="F160" s="222" t="s">
        <v>1218</v>
      </c>
      <c r="G160" s="223" t="s">
        <v>278</v>
      </c>
      <c r="H160" s="224">
        <v>66.959999999999994</v>
      </c>
      <c r="I160" s="225"/>
      <c r="J160" s="226">
        <f>ROUND(I160*H160,2)</f>
        <v>0</v>
      </c>
      <c r="K160" s="222" t="s">
        <v>1</v>
      </c>
      <c r="L160" s="44"/>
      <c r="M160" s="227" t="s">
        <v>1</v>
      </c>
      <c r="N160" s="228" t="s">
        <v>42</v>
      </c>
      <c r="O160" s="91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154</v>
      </c>
      <c r="AT160" s="231" t="s">
        <v>137</v>
      </c>
      <c r="AU160" s="231" t="s">
        <v>86</v>
      </c>
      <c r="AY160" s="17" t="s">
        <v>136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84</v>
      </c>
      <c r="BK160" s="232">
        <f>ROUND(I160*H160,2)</f>
        <v>0</v>
      </c>
      <c r="BL160" s="17" t="s">
        <v>154</v>
      </c>
      <c r="BM160" s="231" t="s">
        <v>1219</v>
      </c>
    </row>
    <row r="161" s="12" customFormat="1">
      <c r="A161" s="12"/>
      <c r="B161" s="233"/>
      <c r="C161" s="234"/>
      <c r="D161" s="235" t="s">
        <v>143</v>
      </c>
      <c r="E161" s="236" t="s">
        <v>1</v>
      </c>
      <c r="F161" s="237" t="s">
        <v>1220</v>
      </c>
      <c r="G161" s="234"/>
      <c r="H161" s="238">
        <v>66.959999999999994</v>
      </c>
      <c r="I161" s="239"/>
      <c r="J161" s="234"/>
      <c r="K161" s="234"/>
      <c r="L161" s="240"/>
      <c r="M161" s="241"/>
      <c r="N161" s="242"/>
      <c r="O161" s="242"/>
      <c r="P161" s="242"/>
      <c r="Q161" s="242"/>
      <c r="R161" s="242"/>
      <c r="S161" s="242"/>
      <c r="T161" s="243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44" t="s">
        <v>143</v>
      </c>
      <c r="AU161" s="244" t="s">
        <v>86</v>
      </c>
      <c r="AV161" s="12" t="s">
        <v>86</v>
      </c>
      <c r="AW161" s="12" t="s">
        <v>33</v>
      </c>
      <c r="AX161" s="12" t="s">
        <v>84</v>
      </c>
      <c r="AY161" s="244" t="s">
        <v>136</v>
      </c>
    </row>
    <row r="162" s="2" customFormat="1" ht="16.5" customHeight="1">
      <c r="A162" s="38"/>
      <c r="B162" s="39"/>
      <c r="C162" s="280" t="s">
        <v>196</v>
      </c>
      <c r="D162" s="280" t="s">
        <v>354</v>
      </c>
      <c r="E162" s="281" t="s">
        <v>1221</v>
      </c>
      <c r="F162" s="282" t="s">
        <v>1222</v>
      </c>
      <c r="G162" s="283" t="s">
        <v>327</v>
      </c>
      <c r="H162" s="284">
        <v>133.91999999999999</v>
      </c>
      <c r="I162" s="285"/>
      <c r="J162" s="286">
        <f>ROUND(I162*H162,2)</f>
        <v>0</v>
      </c>
      <c r="K162" s="282" t="s">
        <v>1</v>
      </c>
      <c r="L162" s="287"/>
      <c r="M162" s="288" t="s">
        <v>1</v>
      </c>
      <c r="N162" s="289" t="s">
        <v>42</v>
      </c>
      <c r="O162" s="91"/>
      <c r="P162" s="229">
        <f>O162*H162</f>
        <v>0</v>
      </c>
      <c r="Q162" s="229">
        <v>1</v>
      </c>
      <c r="R162" s="229">
        <f>Q162*H162</f>
        <v>133.91999999999999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175</v>
      </c>
      <c r="AT162" s="231" t="s">
        <v>354</v>
      </c>
      <c r="AU162" s="231" t="s">
        <v>86</v>
      </c>
      <c r="AY162" s="17" t="s">
        <v>136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84</v>
      </c>
      <c r="BK162" s="232">
        <f>ROUND(I162*H162,2)</f>
        <v>0</v>
      </c>
      <c r="BL162" s="17" t="s">
        <v>154</v>
      </c>
      <c r="BM162" s="231" t="s">
        <v>1223</v>
      </c>
    </row>
    <row r="163" s="12" customFormat="1">
      <c r="A163" s="12"/>
      <c r="B163" s="233"/>
      <c r="C163" s="234"/>
      <c r="D163" s="235" t="s">
        <v>143</v>
      </c>
      <c r="E163" s="236" t="s">
        <v>1</v>
      </c>
      <c r="F163" s="237" t="s">
        <v>1224</v>
      </c>
      <c r="G163" s="234"/>
      <c r="H163" s="238">
        <v>133.91999999999999</v>
      </c>
      <c r="I163" s="239"/>
      <c r="J163" s="234"/>
      <c r="K163" s="234"/>
      <c r="L163" s="240"/>
      <c r="M163" s="241"/>
      <c r="N163" s="242"/>
      <c r="O163" s="242"/>
      <c r="P163" s="242"/>
      <c r="Q163" s="242"/>
      <c r="R163" s="242"/>
      <c r="S163" s="242"/>
      <c r="T163" s="243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244" t="s">
        <v>143</v>
      </c>
      <c r="AU163" s="244" t="s">
        <v>86</v>
      </c>
      <c r="AV163" s="12" t="s">
        <v>86</v>
      </c>
      <c r="AW163" s="12" t="s">
        <v>33</v>
      </c>
      <c r="AX163" s="12" t="s">
        <v>84</v>
      </c>
      <c r="AY163" s="244" t="s">
        <v>136</v>
      </c>
    </row>
    <row r="164" s="2" customFormat="1" ht="24.15" customHeight="1">
      <c r="A164" s="38"/>
      <c r="B164" s="39"/>
      <c r="C164" s="220" t="s">
        <v>8</v>
      </c>
      <c r="D164" s="220" t="s">
        <v>137</v>
      </c>
      <c r="E164" s="221" t="s">
        <v>370</v>
      </c>
      <c r="F164" s="222" t="s">
        <v>371</v>
      </c>
      <c r="G164" s="223" t="s">
        <v>229</v>
      </c>
      <c r="H164" s="224">
        <v>480</v>
      </c>
      <c r="I164" s="225"/>
      <c r="J164" s="226">
        <f>ROUND(I164*H164,2)</f>
        <v>0</v>
      </c>
      <c r="K164" s="222" t="s">
        <v>1</v>
      </c>
      <c r="L164" s="44"/>
      <c r="M164" s="227" t="s">
        <v>1</v>
      </c>
      <c r="N164" s="228" t="s">
        <v>42</v>
      </c>
      <c r="O164" s="91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154</v>
      </c>
      <c r="AT164" s="231" t="s">
        <v>137</v>
      </c>
      <c r="AU164" s="231" t="s">
        <v>86</v>
      </c>
      <c r="AY164" s="17" t="s">
        <v>136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84</v>
      </c>
      <c r="BK164" s="232">
        <f>ROUND(I164*H164,2)</f>
        <v>0</v>
      </c>
      <c r="BL164" s="17" t="s">
        <v>154</v>
      </c>
      <c r="BM164" s="231" t="s">
        <v>1225</v>
      </c>
    </row>
    <row r="165" s="2" customFormat="1" ht="16.5" customHeight="1">
      <c r="A165" s="38"/>
      <c r="B165" s="39"/>
      <c r="C165" s="280" t="s">
        <v>205</v>
      </c>
      <c r="D165" s="280" t="s">
        <v>354</v>
      </c>
      <c r="E165" s="281" t="s">
        <v>355</v>
      </c>
      <c r="F165" s="282" t="s">
        <v>356</v>
      </c>
      <c r="G165" s="283" t="s">
        <v>357</v>
      </c>
      <c r="H165" s="284">
        <v>9.5999999999999996</v>
      </c>
      <c r="I165" s="285"/>
      <c r="J165" s="286">
        <f>ROUND(I165*H165,2)</f>
        <v>0</v>
      </c>
      <c r="K165" s="282" t="s">
        <v>1</v>
      </c>
      <c r="L165" s="287"/>
      <c r="M165" s="288" t="s">
        <v>1</v>
      </c>
      <c r="N165" s="289" t="s">
        <v>42</v>
      </c>
      <c r="O165" s="91"/>
      <c r="P165" s="229">
        <f>O165*H165</f>
        <v>0</v>
      </c>
      <c r="Q165" s="229">
        <v>0.001</v>
      </c>
      <c r="R165" s="229">
        <f>Q165*H165</f>
        <v>0.0095999999999999992</v>
      </c>
      <c r="S165" s="229">
        <v>0</v>
      </c>
      <c r="T165" s="23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1" t="s">
        <v>175</v>
      </c>
      <c r="AT165" s="231" t="s">
        <v>354</v>
      </c>
      <c r="AU165" s="231" t="s">
        <v>86</v>
      </c>
      <c r="AY165" s="17" t="s">
        <v>136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7" t="s">
        <v>84</v>
      </c>
      <c r="BK165" s="232">
        <f>ROUND(I165*H165,2)</f>
        <v>0</v>
      </c>
      <c r="BL165" s="17" t="s">
        <v>154</v>
      </c>
      <c r="BM165" s="231" t="s">
        <v>1226</v>
      </c>
    </row>
    <row r="166" s="12" customFormat="1">
      <c r="A166" s="12"/>
      <c r="B166" s="233"/>
      <c r="C166" s="234"/>
      <c r="D166" s="235" t="s">
        <v>143</v>
      </c>
      <c r="E166" s="236" t="s">
        <v>1</v>
      </c>
      <c r="F166" s="237" t="s">
        <v>1227</v>
      </c>
      <c r="G166" s="234"/>
      <c r="H166" s="238">
        <v>9.5999999999999996</v>
      </c>
      <c r="I166" s="239"/>
      <c r="J166" s="234"/>
      <c r="K166" s="234"/>
      <c r="L166" s="240"/>
      <c r="M166" s="241"/>
      <c r="N166" s="242"/>
      <c r="O166" s="242"/>
      <c r="P166" s="242"/>
      <c r="Q166" s="242"/>
      <c r="R166" s="242"/>
      <c r="S166" s="242"/>
      <c r="T166" s="243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44" t="s">
        <v>143</v>
      </c>
      <c r="AU166" s="244" t="s">
        <v>86</v>
      </c>
      <c r="AV166" s="12" t="s">
        <v>86</v>
      </c>
      <c r="AW166" s="12" t="s">
        <v>33</v>
      </c>
      <c r="AX166" s="12" t="s">
        <v>84</v>
      </c>
      <c r="AY166" s="244" t="s">
        <v>136</v>
      </c>
    </row>
    <row r="167" s="2" customFormat="1" ht="24.15" customHeight="1">
      <c r="A167" s="38"/>
      <c r="B167" s="39"/>
      <c r="C167" s="220" t="s">
        <v>209</v>
      </c>
      <c r="D167" s="220" t="s">
        <v>137</v>
      </c>
      <c r="E167" s="221" t="s">
        <v>377</v>
      </c>
      <c r="F167" s="222" t="s">
        <v>378</v>
      </c>
      <c r="G167" s="223" t="s">
        <v>229</v>
      </c>
      <c r="H167" s="224">
        <v>480</v>
      </c>
      <c r="I167" s="225"/>
      <c r="J167" s="226">
        <f>ROUND(I167*H167,2)</f>
        <v>0</v>
      </c>
      <c r="K167" s="222" t="s">
        <v>1</v>
      </c>
      <c r="L167" s="44"/>
      <c r="M167" s="227" t="s">
        <v>1</v>
      </c>
      <c r="N167" s="228" t="s">
        <v>42</v>
      </c>
      <c r="O167" s="91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154</v>
      </c>
      <c r="AT167" s="231" t="s">
        <v>137</v>
      </c>
      <c r="AU167" s="231" t="s">
        <v>86</v>
      </c>
      <c r="AY167" s="17" t="s">
        <v>136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84</v>
      </c>
      <c r="BK167" s="232">
        <f>ROUND(I167*H167,2)</f>
        <v>0</v>
      </c>
      <c r="BL167" s="17" t="s">
        <v>154</v>
      </c>
      <c r="BM167" s="231" t="s">
        <v>1228</v>
      </c>
    </row>
    <row r="168" s="2" customFormat="1">
      <c r="A168" s="38"/>
      <c r="B168" s="39"/>
      <c r="C168" s="40"/>
      <c r="D168" s="235" t="s">
        <v>231</v>
      </c>
      <c r="E168" s="40"/>
      <c r="F168" s="265" t="s">
        <v>1229</v>
      </c>
      <c r="G168" s="40"/>
      <c r="H168" s="40"/>
      <c r="I168" s="266"/>
      <c r="J168" s="40"/>
      <c r="K168" s="40"/>
      <c r="L168" s="44"/>
      <c r="M168" s="267"/>
      <c r="N168" s="268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231</v>
      </c>
      <c r="AU168" s="17" t="s">
        <v>86</v>
      </c>
    </row>
    <row r="169" s="2" customFormat="1" ht="24.15" customHeight="1">
      <c r="A169" s="38"/>
      <c r="B169" s="39"/>
      <c r="C169" s="220" t="s">
        <v>293</v>
      </c>
      <c r="D169" s="220" t="s">
        <v>137</v>
      </c>
      <c r="E169" s="221" t="s">
        <v>381</v>
      </c>
      <c r="F169" s="222" t="s">
        <v>382</v>
      </c>
      <c r="G169" s="223" t="s">
        <v>229</v>
      </c>
      <c r="H169" s="224">
        <v>105.2</v>
      </c>
      <c r="I169" s="225"/>
      <c r="J169" s="226">
        <f>ROUND(I169*H169,2)</f>
        <v>0</v>
      </c>
      <c r="K169" s="222" t="s">
        <v>1</v>
      </c>
      <c r="L169" s="44"/>
      <c r="M169" s="227" t="s">
        <v>1</v>
      </c>
      <c r="N169" s="228" t="s">
        <v>42</v>
      </c>
      <c r="O169" s="91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154</v>
      </c>
      <c r="AT169" s="231" t="s">
        <v>137</v>
      </c>
      <c r="AU169" s="231" t="s">
        <v>86</v>
      </c>
      <c r="AY169" s="17" t="s">
        <v>136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84</v>
      </c>
      <c r="BK169" s="232">
        <f>ROUND(I169*H169,2)</f>
        <v>0</v>
      </c>
      <c r="BL169" s="17" t="s">
        <v>154</v>
      </c>
      <c r="BM169" s="231" t="s">
        <v>1230</v>
      </c>
    </row>
    <row r="170" s="2" customFormat="1">
      <c r="A170" s="38"/>
      <c r="B170" s="39"/>
      <c r="C170" s="40"/>
      <c r="D170" s="235" t="s">
        <v>231</v>
      </c>
      <c r="E170" s="40"/>
      <c r="F170" s="265" t="s">
        <v>1191</v>
      </c>
      <c r="G170" s="40"/>
      <c r="H170" s="40"/>
      <c r="I170" s="266"/>
      <c r="J170" s="40"/>
      <c r="K170" s="40"/>
      <c r="L170" s="44"/>
      <c r="M170" s="267"/>
      <c r="N170" s="268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231</v>
      </c>
      <c r="AU170" s="17" t="s">
        <v>86</v>
      </c>
    </row>
    <row r="171" s="12" customFormat="1">
      <c r="A171" s="12"/>
      <c r="B171" s="233"/>
      <c r="C171" s="234"/>
      <c r="D171" s="235" t="s">
        <v>143</v>
      </c>
      <c r="E171" s="236" t="s">
        <v>1</v>
      </c>
      <c r="F171" s="237" t="s">
        <v>1231</v>
      </c>
      <c r="G171" s="234"/>
      <c r="H171" s="238">
        <v>105.2</v>
      </c>
      <c r="I171" s="239"/>
      <c r="J171" s="234"/>
      <c r="K171" s="234"/>
      <c r="L171" s="240"/>
      <c r="M171" s="241"/>
      <c r="N171" s="242"/>
      <c r="O171" s="242"/>
      <c r="P171" s="242"/>
      <c r="Q171" s="242"/>
      <c r="R171" s="242"/>
      <c r="S171" s="242"/>
      <c r="T171" s="243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244" t="s">
        <v>143</v>
      </c>
      <c r="AU171" s="244" t="s">
        <v>86</v>
      </c>
      <c r="AV171" s="12" t="s">
        <v>86</v>
      </c>
      <c r="AW171" s="12" t="s">
        <v>33</v>
      </c>
      <c r="AX171" s="12" t="s">
        <v>84</v>
      </c>
      <c r="AY171" s="244" t="s">
        <v>136</v>
      </c>
    </row>
    <row r="172" s="2" customFormat="1" ht="24.15" customHeight="1">
      <c r="A172" s="38"/>
      <c r="B172" s="39"/>
      <c r="C172" s="220" t="s">
        <v>301</v>
      </c>
      <c r="D172" s="220" t="s">
        <v>137</v>
      </c>
      <c r="E172" s="221" t="s">
        <v>387</v>
      </c>
      <c r="F172" s="222" t="s">
        <v>388</v>
      </c>
      <c r="G172" s="223" t="s">
        <v>229</v>
      </c>
      <c r="H172" s="224">
        <v>480</v>
      </c>
      <c r="I172" s="225"/>
      <c r="J172" s="226">
        <f>ROUND(I172*H172,2)</f>
        <v>0</v>
      </c>
      <c r="K172" s="222" t="s">
        <v>1</v>
      </c>
      <c r="L172" s="44"/>
      <c r="M172" s="227" t="s">
        <v>1</v>
      </c>
      <c r="N172" s="228" t="s">
        <v>42</v>
      </c>
      <c r="O172" s="91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1" t="s">
        <v>154</v>
      </c>
      <c r="AT172" s="231" t="s">
        <v>137</v>
      </c>
      <c r="AU172" s="231" t="s">
        <v>86</v>
      </c>
      <c r="AY172" s="17" t="s">
        <v>136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7" t="s">
        <v>84</v>
      </c>
      <c r="BK172" s="232">
        <f>ROUND(I172*H172,2)</f>
        <v>0</v>
      </c>
      <c r="BL172" s="17" t="s">
        <v>154</v>
      </c>
      <c r="BM172" s="231" t="s">
        <v>1232</v>
      </c>
    </row>
    <row r="173" s="2" customFormat="1">
      <c r="A173" s="38"/>
      <c r="B173" s="39"/>
      <c r="C173" s="40"/>
      <c r="D173" s="235" t="s">
        <v>231</v>
      </c>
      <c r="E173" s="40"/>
      <c r="F173" s="265" t="s">
        <v>1233</v>
      </c>
      <c r="G173" s="40"/>
      <c r="H173" s="40"/>
      <c r="I173" s="266"/>
      <c r="J173" s="40"/>
      <c r="K173" s="40"/>
      <c r="L173" s="44"/>
      <c r="M173" s="267"/>
      <c r="N173" s="268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231</v>
      </c>
      <c r="AU173" s="17" t="s">
        <v>86</v>
      </c>
    </row>
    <row r="174" s="11" customFormat="1" ht="22.8" customHeight="1">
      <c r="A174" s="11"/>
      <c r="B174" s="206"/>
      <c r="C174" s="207"/>
      <c r="D174" s="208" t="s">
        <v>76</v>
      </c>
      <c r="E174" s="263" t="s">
        <v>154</v>
      </c>
      <c r="F174" s="263" t="s">
        <v>407</v>
      </c>
      <c r="G174" s="207"/>
      <c r="H174" s="207"/>
      <c r="I174" s="210"/>
      <c r="J174" s="264">
        <f>BK174</f>
        <v>0</v>
      </c>
      <c r="K174" s="207"/>
      <c r="L174" s="212"/>
      <c r="M174" s="213"/>
      <c r="N174" s="214"/>
      <c r="O174" s="214"/>
      <c r="P174" s="215">
        <f>SUM(P175:P188)</f>
        <v>0</v>
      </c>
      <c r="Q174" s="214"/>
      <c r="R174" s="215">
        <f>SUM(R175:R188)</f>
        <v>3.7894000000000001</v>
      </c>
      <c r="S174" s="214"/>
      <c r="T174" s="216">
        <f>SUM(T175:T188)</f>
        <v>0</v>
      </c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R174" s="217" t="s">
        <v>84</v>
      </c>
      <c r="AT174" s="218" t="s">
        <v>76</v>
      </c>
      <c r="AU174" s="218" t="s">
        <v>84</v>
      </c>
      <c r="AY174" s="217" t="s">
        <v>136</v>
      </c>
      <c r="BK174" s="219">
        <f>SUM(BK175:BK188)</f>
        <v>0</v>
      </c>
    </row>
    <row r="175" s="2" customFormat="1" ht="24.15" customHeight="1">
      <c r="A175" s="38"/>
      <c r="B175" s="39"/>
      <c r="C175" s="220" t="s">
        <v>313</v>
      </c>
      <c r="D175" s="220" t="s">
        <v>137</v>
      </c>
      <c r="E175" s="221" t="s">
        <v>409</v>
      </c>
      <c r="F175" s="222" t="s">
        <v>410</v>
      </c>
      <c r="G175" s="223" t="s">
        <v>229</v>
      </c>
      <c r="H175" s="224">
        <v>16</v>
      </c>
      <c r="I175" s="225"/>
      <c r="J175" s="226">
        <f>ROUND(I175*H175,2)</f>
        <v>0</v>
      </c>
      <c r="K175" s="222" t="s">
        <v>1</v>
      </c>
      <c r="L175" s="44"/>
      <c r="M175" s="227" t="s">
        <v>1</v>
      </c>
      <c r="N175" s="228" t="s">
        <v>42</v>
      </c>
      <c r="O175" s="91"/>
      <c r="P175" s="229">
        <f>O175*H175</f>
        <v>0</v>
      </c>
      <c r="Q175" s="229">
        <v>0.20266000000000001</v>
      </c>
      <c r="R175" s="229">
        <f>Q175*H175</f>
        <v>3.2425600000000001</v>
      </c>
      <c r="S175" s="229">
        <v>0</v>
      </c>
      <c r="T175" s="23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1" t="s">
        <v>154</v>
      </c>
      <c r="AT175" s="231" t="s">
        <v>137</v>
      </c>
      <c r="AU175" s="231" t="s">
        <v>86</v>
      </c>
      <c r="AY175" s="17" t="s">
        <v>136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7" t="s">
        <v>84</v>
      </c>
      <c r="BK175" s="232">
        <f>ROUND(I175*H175,2)</f>
        <v>0</v>
      </c>
      <c r="BL175" s="17" t="s">
        <v>154</v>
      </c>
      <c r="BM175" s="231" t="s">
        <v>1234</v>
      </c>
    </row>
    <row r="176" s="2" customFormat="1">
      <c r="A176" s="38"/>
      <c r="B176" s="39"/>
      <c r="C176" s="40"/>
      <c r="D176" s="235" t="s">
        <v>231</v>
      </c>
      <c r="E176" s="40"/>
      <c r="F176" s="265" t="s">
        <v>1235</v>
      </c>
      <c r="G176" s="40"/>
      <c r="H176" s="40"/>
      <c r="I176" s="266"/>
      <c r="J176" s="40"/>
      <c r="K176" s="40"/>
      <c r="L176" s="44"/>
      <c r="M176" s="267"/>
      <c r="N176" s="268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231</v>
      </c>
      <c r="AU176" s="17" t="s">
        <v>86</v>
      </c>
    </row>
    <row r="177" s="13" customFormat="1">
      <c r="A177" s="13"/>
      <c r="B177" s="245"/>
      <c r="C177" s="246"/>
      <c r="D177" s="235" t="s">
        <v>143</v>
      </c>
      <c r="E177" s="247" t="s">
        <v>1</v>
      </c>
      <c r="F177" s="248" t="s">
        <v>1236</v>
      </c>
      <c r="G177" s="246"/>
      <c r="H177" s="247" t="s">
        <v>1</v>
      </c>
      <c r="I177" s="249"/>
      <c r="J177" s="246"/>
      <c r="K177" s="246"/>
      <c r="L177" s="250"/>
      <c r="M177" s="251"/>
      <c r="N177" s="252"/>
      <c r="O177" s="252"/>
      <c r="P177" s="252"/>
      <c r="Q177" s="252"/>
      <c r="R177" s="252"/>
      <c r="S177" s="252"/>
      <c r="T177" s="25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4" t="s">
        <v>143</v>
      </c>
      <c r="AU177" s="254" t="s">
        <v>86</v>
      </c>
      <c r="AV177" s="13" t="s">
        <v>84</v>
      </c>
      <c r="AW177" s="13" t="s">
        <v>33</v>
      </c>
      <c r="AX177" s="13" t="s">
        <v>77</v>
      </c>
      <c r="AY177" s="254" t="s">
        <v>136</v>
      </c>
    </row>
    <row r="178" s="12" customFormat="1">
      <c r="A178" s="12"/>
      <c r="B178" s="233"/>
      <c r="C178" s="234"/>
      <c r="D178" s="235" t="s">
        <v>143</v>
      </c>
      <c r="E178" s="236" t="s">
        <v>1</v>
      </c>
      <c r="F178" s="237" t="s">
        <v>1237</v>
      </c>
      <c r="G178" s="234"/>
      <c r="H178" s="238">
        <v>8</v>
      </c>
      <c r="I178" s="239"/>
      <c r="J178" s="234"/>
      <c r="K178" s="234"/>
      <c r="L178" s="240"/>
      <c r="M178" s="241"/>
      <c r="N178" s="242"/>
      <c r="O178" s="242"/>
      <c r="P178" s="242"/>
      <c r="Q178" s="242"/>
      <c r="R178" s="242"/>
      <c r="S178" s="242"/>
      <c r="T178" s="243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244" t="s">
        <v>143</v>
      </c>
      <c r="AU178" s="244" t="s">
        <v>86</v>
      </c>
      <c r="AV178" s="12" t="s">
        <v>86</v>
      </c>
      <c r="AW178" s="12" t="s">
        <v>33</v>
      </c>
      <c r="AX178" s="12" t="s">
        <v>77</v>
      </c>
      <c r="AY178" s="244" t="s">
        <v>136</v>
      </c>
    </row>
    <row r="179" s="12" customFormat="1">
      <c r="A179" s="12"/>
      <c r="B179" s="233"/>
      <c r="C179" s="234"/>
      <c r="D179" s="235" t="s">
        <v>143</v>
      </c>
      <c r="E179" s="236" t="s">
        <v>1</v>
      </c>
      <c r="F179" s="237" t="s">
        <v>1238</v>
      </c>
      <c r="G179" s="234"/>
      <c r="H179" s="238">
        <v>8</v>
      </c>
      <c r="I179" s="239"/>
      <c r="J179" s="234"/>
      <c r="K179" s="234"/>
      <c r="L179" s="240"/>
      <c r="M179" s="241"/>
      <c r="N179" s="242"/>
      <c r="O179" s="242"/>
      <c r="P179" s="242"/>
      <c r="Q179" s="242"/>
      <c r="R179" s="242"/>
      <c r="S179" s="242"/>
      <c r="T179" s="243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244" t="s">
        <v>143</v>
      </c>
      <c r="AU179" s="244" t="s">
        <v>86</v>
      </c>
      <c r="AV179" s="12" t="s">
        <v>86</v>
      </c>
      <c r="AW179" s="12" t="s">
        <v>33</v>
      </c>
      <c r="AX179" s="12" t="s">
        <v>77</v>
      </c>
      <c r="AY179" s="244" t="s">
        <v>136</v>
      </c>
    </row>
    <row r="180" s="15" customFormat="1">
      <c r="A180" s="15"/>
      <c r="B180" s="269"/>
      <c r="C180" s="270"/>
      <c r="D180" s="235" t="s">
        <v>143</v>
      </c>
      <c r="E180" s="271" t="s">
        <v>1</v>
      </c>
      <c r="F180" s="272" t="s">
        <v>240</v>
      </c>
      <c r="G180" s="270"/>
      <c r="H180" s="273">
        <v>16</v>
      </c>
      <c r="I180" s="274"/>
      <c r="J180" s="270"/>
      <c r="K180" s="270"/>
      <c r="L180" s="275"/>
      <c r="M180" s="276"/>
      <c r="N180" s="277"/>
      <c r="O180" s="277"/>
      <c r="P180" s="277"/>
      <c r="Q180" s="277"/>
      <c r="R180" s="277"/>
      <c r="S180" s="277"/>
      <c r="T180" s="278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79" t="s">
        <v>143</v>
      </c>
      <c r="AU180" s="279" t="s">
        <v>86</v>
      </c>
      <c r="AV180" s="15" t="s">
        <v>154</v>
      </c>
      <c r="AW180" s="15" t="s">
        <v>33</v>
      </c>
      <c r="AX180" s="15" t="s">
        <v>84</v>
      </c>
      <c r="AY180" s="279" t="s">
        <v>136</v>
      </c>
    </row>
    <row r="181" s="2" customFormat="1" ht="16.5" customHeight="1">
      <c r="A181" s="38"/>
      <c r="B181" s="39"/>
      <c r="C181" s="220" t="s">
        <v>318</v>
      </c>
      <c r="D181" s="220" t="s">
        <v>137</v>
      </c>
      <c r="E181" s="221" t="s">
        <v>417</v>
      </c>
      <c r="F181" s="222" t="s">
        <v>418</v>
      </c>
      <c r="G181" s="223" t="s">
        <v>278</v>
      </c>
      <c r="H181" s="224">
        <v>22.32</v>
      </c>
      <c r="I181" s="225"/>
      <c r="J181" s="226">
        <f>ROUND(I181*H181,2)</f>
        <v>0</v>
      </c>
      <c r="K181" s="222" t="s">
        <v>1</v>
      </c>
      <c r="L181" s="44"/>
      <c r="M181" s="227" t="s">
        <v>1</v>
      </c>
      <c r="N181" s="228" t="s">
        <v>42</v>
      </c>
      <c r="O181" s="91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1" t="s">
        <v>154</v>
      </c>
      <c r="AT181" s="231" t="s">
        <v>137</v>
      </c>
      <c r="AU181" s="231" t="s">
        <v>86</v>
      </c>
      <c r="AY181" s="17" t="s">
        <v>136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7" t="s">
        <v>84</v>
      </c>
      <c r="BK181" s="232">
        <f>ROUND(I181*H181,2)</f>
        <v>0</v>
      </c>
      <c r="BL181" s="17" t="s">
        <v>154</v>
      </c>
      <c r="BM181" s="231" t="s">
        <v>1239</v>
      </c>
    </row>
    <row r="182" s="2" customFormat="1">
      <c r="A182" s="38"/>
      <c r="B182" s="39"/>
      <c r="C182" s="40"/>
      <c r="D182" s="235" t="s">
        <v>231</v>
      </c>
      <c r="E182" s="40"/>
      <c r="F182" s="265" t="s">
        <v>1240</v>
      </c>
      <c r="G182" s="40"/>
      <c r="H182" s="40"/>
      <c r="I182" s="266"/>
      <c r="J182" s="40"/>
      <c r="K182" s="40"/>
      <c r="L182" s="44"/>
      <c r="M182" s="267"/>
      <c r="N182" s="268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231</v>
      </c>
      <c r="AU182" s="17" t="s">
        <v>86</v>
      </c>
    </row>
    <row r="183" s="12" customFormat="1">
      <c r="A183" s="12"/>
      <c r="B183" s="233"/>
      <c r="C183" s="234"/>
      <c r="D183" s="235" t="s">
        <v>143</v>
      </c>
      <c r="E183" s="236" t="s">
        <v>1</v>
      </c>
      <c r="F183" s="237" t="s">
        <v>1241</v>
      </c>
      <c r="G183" s="234"/>
      <c r="H183" s="238">
        <v>22.32</v>
      </c>
      <c r="I183" s="239"/>
      <c r="J183" s="234"/>
      <c r="K183" s="234"/>
      <c r="L183" s="240"/>
      <c r="M183" s="241"/>
      <c r="N183" s="242"/>
      <c r="O183" s="242"/>
      <c r="P183" s="242"/>
      <c r="Q183" s="242"/>
      <c r="R183" s="242"/>
      <c r="S183" s="242"/>
      <c r="T183" s="243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244" t="s">
        <v>143</v>
      </c>
      <c r="AU183" s="244" t="s">
        <v>86</v>
      </c>
      <c r="AV183" s="12" t="s">
        <v>86</v>
      </c>
      <c r="AW183" s="12" t="s">
        <v>33</v>
      </c>
      <c r="AX183" s="12" t="s">
        <v>84</v>
      </c>
      <c r="AY183" s="244" t="s">
        <v>136</v>
      </c>
    </row>
    <row r="184" s="2" customFormat="1" ht="21.75" customHeight="1">
      <c r="A184" s="38"/>
      <c r="B184" s="39"/>
      <c r="C184" s="220" t="s">
        <v>324</v>
      </c>
      <c r="D184" s="220" t="s">
        <v>137</v>
      </c>
      <c r="E184" s="221" t="s">
        <v>1242</v>
      </c>
      <c r="F184" s="222" t="s">
        <v>1243</v>
      </c>
      <c r="G184" s="223" t="s">
        <v>236</v>
      </c>
      <c r="H184" s="224">
        <v>2</v>
      </c>
      <c r="I184" s="225"/>
      <c r="J184" s="226">
        <f>ROUND(I184*H184,2)</f>
        <v>0</v>
      </c>
      <c r="K184" s="222" t="s">
        <v>1</v>
      </c>
      <c r="L184" s="44"/>
      <c r="M184" s="227" t="s">
        <v>1</v>
      </c>
      <c r="N184" s="228" t="s">
        <v>42</v>
      </c>
      <c r="O184" s="91"/>
      <c r="P184" s="229">
        <f>O184*H184</f>
        <v>0</v>
      </c>
      <c r="Q184" s="229">
        <v>0.00147</v>
      </c>
      <c r="R184" s="229">
        <f>Q184*H184</f>
        <v>0.0029399999999999999</v>
      </c>
      <c r="S184" s="229">
        <v>0</v>
      </c>
      <c r="T184" s="23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1" t="s">
        <v>154</v>
      </c>
      <c r="AT184" s="231" t="s">
        <v>137</v>
      </c>
      <c r="AU184" s="231" t="s">
        <v>86</v>
      </c>
      <c r="AY184" s="17" t="s">
        <v>136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7" t="s">
        <v>84</v>
      </c>
      <c r="BK184" s="232">
        <f>ROUND(I184*H184,2)</f>
        <v>0</v>
      </c>
      <c r="BL184" s="17" t="s">
        <v>154</v>
      </c>
      <c r="BM184" s="231" t="s">
        <v>1244</v>
      </c>
    </row>
    <row r="185" s="2" customFormat="1">
      <c r="A185" s="38"/>
      <c r="B185" s="39"/>
      <c r="C185" s="40"/>
      <c r="D185" s="235" t="s">
        <v>231</v>
      </c>
      <c r="E185" s="40"/>
      <c r="F185" s="265" t="s">
        <v>1191</v>
      </c>
      <c r="G185" s="40"/>
      <c r="H185" s="40"/>
      <c r="I185" s="266"/>
      <c r="J185" s="40"/>
      <c r="K185" s="40"/>
      <c r="L185" s="44"/>
      <c r="M185" s="267"/>
      <c r="N185" s="268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231</v>
      </c>
      <c r="AU185" s="17" t="s">
        <v>86</v>
      </c>
    </row>
    <row r="186" s="2" customFormat="1" ht="16.5" customHeight="1">
      <c r="A186" s="38"/>
      <c r="B186" s="39"/>
      <c r="C186" s="220" t="s">
        <v>330</v>
      </c>
      <c r="D186" s="220" t="s">
        <v>137</v>
      </c>
      <c r="E186" s="221" t="s">
        <v>1245</v>
      </c>
      <c r="F186" s="222" t="s">
        <v>1246</v>
      </c>
      <c r="G186" s="223" t="s">
        <v>236</v>
      </c>
      <c r="H186" s="224">
        <v>370</v>
      </c>
      <c r="I186" s="225"/>
      <c r="J186" s="226">
        <f>ROUND(I186*H186,2)</f>
        <v>0</v>
      </c>
      <c r="K186" s="222" t="s">
        <v>1</v>
      </c>
      <c r="L186" s="44"/>
      <c r="M186" s="227" t="s">
        <v>1</v>
      </c>
      <c r="N186" s="228" t="s">
        <v>42</v>
      </c>
      <c r="O186" s="91"/>
      <c r="P186" s="229">
        <f>O186*H186</f>
        <v>0</v>
      </c>
      <c r="Q186" s="229">
        <v>0.00147</v>
      </c>
      <c r="R186" s="229">
        <f>Q186*H186</f>
        <v>0.54389999999999994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154</v>
      </c>
      <c r="AT186" s="231" t="s">
        <v>137</v>
      </c>
      <c r="AU186" s="231" t="s">
        <v>86</v>
      </c>
      <c r="AY186" s="17" t="s">
        <v>136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84</v>
      </c>
      <c r="BK186" s="232">
        <f>ROUND(I186*H186,2)</f>
        <v>0</v>
      </c>
      <c r="BL186" s="17" t="s">
        <v>154</v>
      </c>
      <c r="BM186" s="231" t="s">
        <v>1247</v>
      </c>
    </row>
    <row r="187" s="2" customFormat="1">
      <c r="A187" s="38"/>
      <c r="B187" s="39"/>
      <c r="C187" s="40"/>
      <c r="D187" s="235" t="s">
        <v>231</v>
      </c>
      <c r="E187" s="40"/>
      <c r="F187" s="265" t="s">
        <v>1191</v>
      </c>
      <c r="G187" s="40"/>
      <c r="H187" s="40"/>
      <c r="I187" s="266"/>
      <c r="J187" s="40"/>
      <c r="K187" s="40"/>
      <c r="L187" s="44"/>
      <c r="M187" s="267"/>
      <c r="N187" s="268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231</v>
      </c>
      <c r="AU187" s="17" t="s">
        <v>86</v>
      </c>
    </row>
    <row r="188" s="12" customFormat="1">
      <c r="A188" s="12"/>
      <c r="B188" s="233"/>
      <c r="C188" s="234"/>
      <c r="D188" s="235" t="s">
        <v>143</v>
      </c>
      <c r="E188" s="236" t="s">
        <v>1</v>
      </c>
      <c r="F188" s="237" t="s">
        <v>1248</v>
      </c>
      <c r="G188" s="234"/>
      <c r="H188" s="238">
        <v>370</v>
      </c>
      <c r="I188" s="239"/>
      <c r="J188" s="234"/>
      <c r="K188" s="234"/>
      <c r="L188" s="240"/>
      <c r="M188" s="241"/>
      <c r="N188" s="242"/>
      <c r="O188" s="242"/>
      <c r="P188" s="242"/>
      <c r="Q188" s="242"/>
      <c r="R188" s="242"/>
      <c r="S188" s="242"/>
      <c r="T188" s="243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T188" s="244" t="s">
        <v>143</v>
      </c>
      <c r="AU188" s="244" t="s">
        <v>86</v>
      </c>
      <c r="AV188" s="12" t="s">
        <v>86</v>
      </c>
      <c r="AW188" s="12" t="s">
        <v>33</v>
      </c>
      <c r="AX188" s="12" t="s">
        <v>84</v>
      </c>
      <c r="AY188" s="244" t="s">
        <v>136</v>
      </c>
    </row>
    <row r="189" s="11" customFormat="1" ht="22.8" customHeight="1">
      <c r="A189" s="11"/>
      <c r="B189" s="206"/>
      <c r="C189" s="207"/>
      <c r="D189" s="208" t="s">
        <v>76</v>
      </c>
      <c r="E189" s="263" t="s">
        <v>135</v>
      </c>
      <c r="F189" s="263" t="s">
        <v>424</v>
      </c>
      <c r="G189" s="207"/>
      <c r="H189" s="207"/>
      <c r="I189" s="210"/>
      <c r="J189" s="264">
        <f>BK189</f>
        <v>0</v>
      </c>
      <c r="K189" s="207"/>
      <c r="L189" s="212"/>
      <c r="M189" s="213"/>
      <c r="N189" s="214"/>
      <c r="O189" s="214"/>
      <c r="P189" s="215">
        <f>SUM(P190:P214)</f>
        <v>0</v>
      </c>
      <c r="Q189" s="214"/>
      <c r="R189" s="215">
        <f>SUM(R190:R214)</f>
        <v>4.1855199999999995</v>
      </c>
      <c r="S189" s="214"/>
      <c r="T189" s="216">
        <f>SUM(T190:T214)</f>
        <v>0</v>
      </c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R189" s="217" t="s">
        <v>84</v>
      </c>
      <c r="AT189" s="218" t="s">
        <v>76</v>
      </c>
      <c r="AU189" s="218" t="s">
        <v>84</v>
      </c>
      <c r="AY189" s="217" t="s">
        <v>136</v>
      </c>
      <c r="BK189" s="219">
        <f>SUM(BK190:BK214)</f>
        <v>0</v>
      </c>
    </row>
    <row r="190" s="2" customFormat="1" ht="24.15" customHeight="1">
      <c r="A190" s="38"/>
      <c r="B190" s="39"/>
      <c r="C190" s="220" t="s">
        <v>7</v>
      </c>
      <c r="D190" s="220" t="s">
        <v>137</v>
      </c>
      <c r="E190" s="221" t="s">
        <v>1249</v>
      </c>
      <c r="F190" s="222" t="s">
        <v>1250</v>
      </c>
      <c r="G190" s="223" t="s">
        <v>229</v>
      </c>
      <c r="H190" s="224">
        <v>8</v>
      </c>
      <c r="I190" s="225"/>
      <c r="J190" s="226">
        <f>ROUND(I190*H190,2)</f>
        <v>0</v>
      </c>
      <c r="K190" s="222" t="s">
        <v>1</v>
      </c>
      <c r="L190" s="44"/>
      <c r="M190" s="227" t="s">
        <v>1</v>
      </c>
      <c r="N190" s="228" t="s">
        <v>42</v>
      </c>
      <c r="O190" s="91"/>
      <c r="P190" s="229">
        <f>O190*H190</f>
        <v>0</v>
      </c>
      <c r="Q190" s="229">
        <v>0</v>
      </c>
      <c r="R190" s="229">
        <f>Q190*H190</f>
        <v>0</v>
      </c>
      <c r="S190" s="229">
        <v>0</v>
      </c>
      <c r="T190" s="23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1" t="s">
        <v>154</v>
      </c>
      <c r="AT190" s="231" t="s">
        <v>137</v>
      </c>
      <c r="AU190" s="231" t="s">
        <v>86</v>
      </c>
      <c r="AY190" s="17" t="s">
        <v>136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7" t="s">
        <v>84</v>
      </c>
      <c r="BK190" s="232">
        <f>ROUND(I190*H190,2)</f>
        <v>0</v>
      </c>
      <c r="BL190" s="17" t="s">
        <v>154</v>
      </c>
      <c r="BM190" s="231" t="s">
        <v>1251</v>
      </c>
    </row>
    <row r="191" s="2" customFormat="1">
      <c r="A191" s="38"/>
      <c r="B191" s="39"/>
      <c r="C191" s="40"/>
      <c r="D191" s="235" t="s">
        <v>231</v>
      </c>
      <c r="E191" s="40"/>
      <c r="F191" s="265" t="s">
        <v>1235</v>
      </c>
      <c r="G191" s="40"/>
      <c r="H191" s="40"/>
      <c r="I191" s="266"/>
      <c r="J191" s="40"/>
      <c r="K191" s="40"/>
      <c r="L191" s="44"/>
      <c r="M191" s="267"/>
      <c r="N191" s="268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231</v>
      </c>
      <c r="AU191" s="17" t="s">
        <v>86</v>
      </c>
    </row>
    <row r="192" s="12" customFormat="1">
      <c r="A192" s="12"/>
      <c r="B192" s="233"/>
      <c r="C192" s="234"/>
      <c r="D192" s="235" t="s">
        <v>143</v>
      </c>
      <c r="E192" s="236" t="s">
        <v>1</v>
      </c>
      <c r="F192" s="237" t="s">
        <v>1252</v>
      </c>
      <c r="G192" s="234"/>
      <c r="H192" s="238">
        <v>8</v>
      </c>
      <c r="I192" s="239"/>
      <c r="J192" s="234"/>
      <c r="K192" s="234"/>
      <c r="L192" s="240"/>
      <c r="M192" s="241"/>
      <c r="N192" s="242"/>
      <c r="O192" s="242"/>
      <c r="P192" s="242"/>
      <c r="Q192" s="242"/>
      <c r="R192" s="242"/>
      <c r="S192" s="242"/>
      <c r="T192" s="243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T192" s="244" t="s">
        <v>143</v>
      </c>
      <c r="AU192" s="244" t="s">
        <v>86</v>
      </c>
      <c r="AV192" s="12" t="s">
        <v>86</v>
      </c>
      <c r="AW192" s="12" t="s">
        <v>33</v>
      </c>
      <c r="AX192" s="12" t="s">
        <v>84</v>
      </c>
      <c r="AY192" s="244" t="s">
        <v>136</v>
      </c>
    </row>
    <row r="193" s="2" customFormat="1" ht="24.15" customHeight="1">
      <c r="A193" s="38"/>
      <c r="B193" s="39"/>
      <c r="C193" s="220" t="s">
        <v>338</v>
      </c>
      <c r="D193" s="220" t="s">
        <v>137</v>
      </c>
      <c r="E193" s="221" t="s">
        <v>1253</v>
      </c>
      <c r="F193" s="222" t="s">
        <v>1254</v>
      </c>
      <c r="G193" s="223" t="s">
        <v>229</v>
      </c>
      <c r="H193" s="224">
        <v>8</v>
      </c>
      <c r="I193" s="225"/>
      <c r="J193" s="226">
        <f>ROUND(I193*H193,2)</f>
        <v>0</v>
      </c>
      <c r="K193" s="222" t="s">
        <v>1</v>
      </c>
      <c r="L193" s="44"/>
      <c r="M193" s="227" t="s">
        <v>1</v>
      </c>
      <c r="N193" s="228" t="s">
        <v>42</v>
      </c>
      <c r="O193" s="91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1" t="s">
        <v>154</v>
      </c>
      <c r="AT193" s="231" t="s">
        <v>137</v>
      </c>
      <c r="AU193" s="231" t="s">
        <v>86</v>
      </c>
      <c r="AY193" s="17" t="s">
        <v>136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7" t="s">
        <v>84</v>
      </c>
      <c r="BK193" s="232">
        <f>ROUND(I193*H193,2)</f>
        <v>0</v>
      </c>
      <c r="BL193" s="17" t="s">
        <v>154</v>
      </c>
      <c r="BM193" s="231" t="s">
        <v>1255</v>
      </c>
    </row>
    <row r="194" s="12" customFormat="1">
      <c r="A194" s="12"/>
      <c r="B194" s="233"/>
      <c r="C194" s="234"/>
      <c r="D194" s="235" t="s">
        <v>143</v>
      </c>
      <c r="E194" s="236" t="s">
        <v>1</v>
      </c>
      <c r="F194" s="237" t="s">
        <v>1256</v>
      </c>
      <c r="G194" s="234"/>
      <c r="H194" s="238">
        <v>8</v>
      </c>
      <c r="I194" s="239"/>
      <c r="J194" s="234"/>
      <c r="K194" s="234"/>
      <c r="L194" s="240"/>
      <c r="M194" s="241"/>
      <c r="N194" s="242"/>
      <c r="O194" s="242"/>
      <c r="P194" s="242"/>
      <c r="Q194" s="242"/>
      <c r="R194" s="242"/>
      <c r="S194" s="242"/>
      <c r="T194" s="243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244" t="s">
        <v>143</v>
      </c>
      <c r="AU194" s="244" t="s">
        <v>86</v>
      </c>
      <c r="AV194" s="12" t="s">
        <v>86</v>
      </c>
      <c r="AW194" s="12" t="s">
        <v>33</v>
      </c>
      <c r="AX194" s="12" t="s">
        <v>84</v>
      </c>
      <c r="AY194" s="244" t="s">
        <v>136</v>
      </c>
    </row>
    <row r="195" s="2" customFormat="1" ht="21.75" customHeight="1">
      <c r="A195" s="38"/>
      <c r="B195" s="39"/>
      <c r="C195" s="220" t="s">
        <v>347</v>
      </c>
      <c r="D195" s="220" t="s">
        <v>137</v>
      </c>
      <c r="E195" s="221" t="s">
        <v>459</v>
      </c>
      <c r="F195" s="222" t="s">
        <v>460</v>
      </c>
      <c r="G195" s="223" t="s">
        <v>229</v>
      </c>
      <c r="H195" s="224">
        <v>16</v>
      </c>
      <c r="I195" s="225"/>
      <c r="J195" s="226">
        <f>ROUND(I195*H195,2)</f>
        <v>0</v>
      </c>
      <c r="K195" s="222" t="s">
        <v>1</v>
      </c>
      <c r="L195" s="44"/>
      <c r="M195" s="227" t="s">
        <v>1</v>
      </c>
      <c r="N195" s="228" t="s">
        <v>42</v>
      </c>
      <c r="O195" s="91"/>
      <c r="P195" s="229">
        <f>O195*H195</f>
        <v>0</v>
      </c>
      <c r="Q195" s="229">
        <v>0</v>
      </c>
      <c r="R195" s="229">
        <f>Q195*H195</f>
        <v>0</v>
      </c>
      <c r="S195" s="229">
        <v>0</v>
      </c>
      <c r="T195" s="23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1" t="s">
        <v>154</v>
      </c>
      <c r="AT195" s="231" t="s">
        <v>137</v>
      </c>
      <c r="AU195" s="231" t="s">
        <v>86</v>
      </c>
      <c r="AY195" s="17" t="s">
        <v>136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7" t="s">
        <v>84</v>
      </c>
      <c r="BK195" s="232">
        <f>ROUND(I195*H195,2)</f>
        <v>0</v>
      </c>
      <c r="BL195" s="17" t="s">
        <v>154</v>
      </c>
      <c r="BM195" s="231" t="s">
        <v>1257</v>
      </c>
    </row>
    <row r="196" s="2" customFormat="1">
      <c r="A196" s="38"/>
      <c r="B196" s="39"/>
      <c r="C196" s="40"/>
      <c r="D196" s="235" t="s">
        <v>231</v>
      </c>
      <c r="E196" s="40"/>
      <c r="F196" s="265" t="s">
        <v>462</v>
      </c>
      <c r="G196" s="40"/>
      <c r="H196" s="40"/>
      <c r="I196" s="266"/>
      <c r="J196" s="40"/>
      <c r="K196" s="40"/>
      <c r="L196" s="44"/>
      <c r="M196" s="267"/>
      <c r="N196" s="268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231</v>
      </c>
      <c r="AU196" s="17" t="s">
        <v>86</v>
      </c>
    </row>
    <row r="197" s="13" customFormat="1">
      <c r="A197" s="13"/>
      <c r="B197" s="245"/>
      <c r="C197" s="246"/>
      <c r="D197" s="235" t="s">
        <v>143</v>
      </c>
      <c r="E197" s="247" t="s">
        <v>1</v>
      </c>
      <c r="F197" s="248" t="s">
        <v>1258</v>
      </c>
      <c r="G197" s="246"/>
      <c r="H197" s="247" t="s">
        <v>1</v>
      </c>
      <c r="I197" s="249"/>
      <c r="J197" s="246"/>
      <c r="K197" s="246"/>
      <c r="L197" s="250"/>
      <c r="M197" s="251"/>
      <c r="N197" s="252"/>
      <c r="O197" s="252"/>
      <c r="P197" s="252"/>
      <c r="Q197" s="252"/>
      <c r="R197" s="252"/>
      <c r="S197" s="252"/>
      <c r="T197" s="25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4" t="s">
        <v>143</v>
      </c>
      <c r="AU197" s="254" t="s">
        <v>86</v>
      </c>
      <c r="AV197" s="13" t="s">
        <v>84</v>
      </c>
      <c r="AW197" s="13" t="s">
        <v>33</v>
      </c>
      <c r="AX197" s="13" t="s">
        <v>77</v>
      </c>
      <c r="AY197" s="254" t="s">
        <v>136</v>
      </c>
    </row>
    <row r="198" s="12" customFormat="1">
      <c r="A198" s="12"/>
      <c r="B198" s="233"/>
      <c r="C198" s="234"/>
      <c r="D198" s="235" t="s">
        <v>143</v>
      </c>
      <c r="E198" s="236" t="s">
        <v>1</v>
      </c>
      <c r="F198" s="237" t="s">
        <v>1259</v>
      </c>
      <c r="G198" s="234"/>
      <c r="H198" s="238">
        <v>8</v>
      </c>
      <c r="I198" s="239"/>
      <c r="J198" s="234"/>
      <c r="K198" s="234"/>
      <c r="L198" s="240"/>
      <c r="M198" s="241"/>
      <c r="N198" s="242"/>
      <c r="O198" s="242"/>
      <c r="P198" s="242"/>
      <c r="Q198" s="242"/>
      <c r="R198" s="242"/>
      <c r="S198" s="242"/>
      <c r="T198" s="243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T198" s="244" t="s">
        <v>143</v>
      </c>
      <c r="AU198" s="244" t="s">
        <v>86</v>
      </c>
      <c r="AV198" s="12" t="s">
        <v>86</v>
      </c>
      <c r="AW198" s="12" t="s">
        <v>33</v>
      </c>
      <c r="AX198" s="12" t="s">
        <v>77</v>
      </c>
      <c r="AY198" s="244" t="s">
        <v>136</v>
      </c>
    </row>
    <row r="199" s="12" customFormat="1">
      <c r="A199" s="12"/>
      <c r="B199" s="233"/>
      <c r="C199" s="234"/>
      <c r="D199" s="235" t="s">
        <v>143</v>
      </c>
      <c r="E199" s="236" t="s">
        <v>1</v>
      </c>
      <c r="F199" s="237" t="s">
        <v>1256</v>
      </c>
      <c r="G199" s="234"/>
      <c r="H199" s="238">
        <v>8</v>
      </c>
      <c r="I199" s="239"/>
      <c r="J199" s="234"/>
      <c r="K199" s="234"/>
      <c r="L199" s="240"/>
      <c r="M199" s="241"/>
      <c r="N199" s="242"/>
      <c r="O199" s="242"/>
      <c r="P199" s="242"/>
      <c r="Q199" s="242"/>
      <c r="R199" s="242"/>
      <c r="S199" s="242"/>
      <c r="T199" s="243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T199" s="244" t="s">
        <v>143</v>
      </c>
      <c r="AU199" s="244" t="s">
        <v>86</v>
      </c>
      <c r="AV199" s="12" t="s">
        <v>86</v>
      </c>
      <c r="AW199" s="12" t="s">
        <v>33</v>
      </c>
      <c r="AX199" s="12" t="s">
        <v>77</v>
      </c>
      <c r="AY199" s="244" t="s">
        <v>136</v>
      </c>
    </row>
    <row r="200" s="15" customFormat="1">
      <c r="A200" s="15"/>
      <c r="B200" s="269"/>
      <c r="C200" s="270"/>
      <c r="D200" s="235" t="s">
        <v>143</v>
      </c>
      <c r="E200" s="271" t="s">
        <v>1</v>
      </c>
      <c r="F200" s="272" t="s">
        <v>240</v>
      </c>
      <c r="G200" s="270"/>
      <c r="H200" s="273">
        <v>16</v>
      </c>
      <c r="I200" s="274"/>
      <c r="J200" s="270"/>
      <c r="K200" s="270"/>
      <c r="L200" s="275"/>
      <c r="M200" s="276"/>
      <c r="N200" s="277"/>
      <c r="O200" s="277"/>
      <c r="P200" s="277"/>
      <c r="Q200" s="277"/>
      <c r="R200" s="277"/>
      <c r="S200" s="277"/>
      <c r="T200" s="278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79" t="s">
        <v>143</v>
      </c>
      <c r="AU200" s="279" t="s">
        <v>86</v>
      </c>
      <c r="AV200" s="15" t="s">
        <v>154</v>
      </c>
      <c r="AW200" s="15" t="s">
        <v>33</v>
      </c>
      <c r="AX200" s="15" t="s">
        <v>84</v>
      </c>
      <c r="AY200" s="279" t="s">
        <v>136</v>
      </c>
    </row>
    <row r="201" s="2" customFormat="1" ht="24.15" customHeight="1">
      <c r="A201" s="38"/>
      <c r="B201" s="39"/>
      <c r="C201" s="220" t="s">
        <v>353</v>
      </c>
      <c r="D201" s="220" t="s">
        <v>137</v>
      </c>
      <c r="E201" s="221" t="s">
        <v>1260</v>
      </c>
      <c r="F201" s="222" t="s">
        <v>1261</v>
      </c>
      <c r="G201" s="223" t="s">
        <v>229</v>
      </c>
      <c r="H201" s="224">
        <v>8</v>
      </c>
      <c r="I201" s="225"/>
      <c r="J201" s="226">
        <f>ROUND(I201*H201,2)</f>
        <v>0</v>
      </c>
      <c r="K201" s="222" t="s">
        <v>1</v>
      </c>
      <c r="L201" s="44"/>
      <c r="M201" s="227" t="s">
        <v>1</v>
      </c>
      <c r="N201" s="228" t="s">
        <v>42</v>
      </c>
      <c r="O201" s="91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1" t="s">
        <v>154</v>
      </c>
      <c r="AT201" s="231" t="s">
        <v>137</v>
      </c>
      <c r="AU201" s="231" t="s">
        <v>86</v>
      </c>
      <c r="AY201" s="17" t="s">
        <v>136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7" t="s">
        <v>84</v>
      </c>
      <c r="BK201" s="232">
        <f>ROUND(I201*H201,2)</f>
        <v>0</v>
      </c>
      <c r="BL201" s="17" t="s">
        <v>154</v>
      </c>
      <c r="BM201" s="231" t="s">
        <v>1262</v>
      </c>
    </row>
    <row r="202" s="2" customFormat="1">
      <c r="A202" s="38"/>
      <c r="B202" s="39"/>
      <c r="C202" s="40"/>
      <c r="D202" s="235" t="s">
        <v>231</v>
      </c>
      <c r="E202" s="40"/>
      <c r="F202" s="265" t="s">
        <v>1191</v>
      </c>
      <c r="G202" s="40"/>
      <c r="H202" s="40"/>
      <c r="I202" s="266"/>
      <c r="J202" s="40"/>
      <c r="K202" s="40"/>
      <c r="L202" s="44"/>
      <c r="M202" s="267"/>
      <c r="N202" s="268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231</v>
      </c>
      <c r="AU202" s="17" t="s">
        <v>86</v>
      </c>
    </row>
    <row r="203" s="12" customFormat="1">
      <c r="A203" s="12"/>
      <c r="B203" s="233"/>
      <c r="C203" s="234"/>
      <c r="D203" s="235" t="s">
        <v>143</v>
      </c>
      <c r="E203" s="236" t="s">
        <v>1</v>
      </c>
      <c r="F203" s="237" t="s">
        <v>1259</v>
      </c>
      <c r="G203" s="234"/>
      <c r="H203" s="238">
        <v>8</v>
      </c>
      <c r="I203" s="239"/>
      <c r="J203" s="234"/>
      <c r="K203" s="234"/>
      <c r="L203" s="240"/>
      <c r="M203" s="241"/>
      <c r="N203" s="242"/>
      <c r="O203" s="242"/>
      <c r="P203" s="242"/>
      <c r="Q203" s="242"/>
      <c r="R203" s="242"/>
      <c r="S203" s="242"/>
      <c r="T203" s="243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T203" s="244" t="s">
        <v>143</v>
      </c>
      <c r="AU203" s="244" t="s">
        <v>86</v>
      </c>
      <c r="AV203" s="12" t="s">
        <v>86</v>
      </c>
      <c r="AW203" s="12" t="s">
        <v>33</v>
      </c>
      <c r="AX203" s="12" t="s">
        <v>84</v>
      </c>
      <c r="AY203" s="244" t="s">
        <v>136</v>
      </c>
    </row>
    <row r="204" s="2" customFormat="1" ht="24.15" customHeight="1">
      <c r="A204" s="38"/>
      <c r="B204" s="39"/>
      <c r="C204" s="220" t="s">
        <v>360</v>
      </c>
      <c r="D204" s="220" t="s">
        <v>137</v>
      </c>
      <c r="E204" s="221" t="s">
        <v>547</v>
      </c>
      <c r="F204" s="222" t="s">
        <v>548</v>
      </c>
      <c r="G204" s="223" t="s">
        <v>229</v>
      </c>
      <c r="H204" s="224">
        <v>8</v>
      </c>
      <c r="I204" s="225"/>
      <c r="J204" s="226">
        <f>ROUND(I204*H204,2)</f>
        <v>0</v>
      </c>
      <c r="K204" s="222" t="s">
        <v>1</v>
      </c>
      <c r="L204" s="44"/>
      <c r="M204" s="227" t="s">
        <v>1</v>
      </c>
      <c r="N204" s="228" t="s">
        <v>42</v>
      </c>
      <c r="O204" s="91"/>
      <c r="P204" s="229">
        <f>O204*H204</f>
        <v>0</v>
      </c>
      <c r="Q204" s="229">
        <v>0.089219999999999994</v>
      </c>
      <c r="R204" s="229">
        <f>Q204*H204</f>
        <v>0.71375999999999995</v>
      </c>
      <c r="S204" s="229">
        <v>0</v>
      </c>
      <c r="T204" s="230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1" t="s">
        <v>154</v>
      </c>
      <c r="AT204" s="231" t="s">
        <v>137</v>
      </c>
      <c r="AU204" s="231" t="s">
        <v>86</v>
      </c>
      <c r="AY204" s="17" t="s">
        <v>136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7" t="s">
        <v>84</v>
      </c>
      <c r="BK204" s="232">
        <f>ROUND(I204*H204,2)</f>
        <v>0</v>
      </c>
      <c r="BL204" s="17" t="s">
        <v>154</v>
      </c>
      <c r="BM204" s="231" t="s">
        <v>1263</v>
      </c>
    </row>
    <row r="205" s="2" customFormat="1">
      <c r="A205" s="38"/>
      <c r="B205" s="39"/>
      <c r="C205" s="40"/>
      <c r="D205" s="235" t="s">
        <v>231</v>
      </c>
      <c r="E205" s="40"/>
      <c r="F205" s="265" t="s">
        <v>1191</v>
      </c>
      <c r="G205" s="40"/>
      <c r="H205" s="40"/>
      <c r="I205" s="266"/>
      <c r="J205" s="40"/>
      <c r="K205" s="40"/>
      <c r="L205" s="44"/>
      <c r="M205" s="267"/>
      <c r="N205" s="268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231</v>
      </c>
      <c r="AU205" s="17" t="s">
        <v>86</v>
      </c>
    </row>
    <row r="206" s="12" customFormat="1">
      <c r="A206" s="12"/>
      <c r="B206" s="233"/>
      <c r="C206" s="234"/>
      <c r="D206" s="235" t="s">
        <v>143</v>
      </c>
      <c r="E206" s="236" t="s">
        <v>1</v>
      </c>
      <c r="F206" s="237" t="s">
        <v>1256</v>
      </c>
      <c r="G206" s="234"/>
      <c r="H206" s="238">
        <v>8</v>
      </c>
      <c r="I206" s="239"/>
      <c r="J206" s="234"/>
      <c r="K206" s="234"/>
      <c r="L206" s="240"/>
      <c r="M206" s="241"/>
      <c r="N206" s="242"/>
      <c r="O206" s="242"/>
      <c r="P206" s="242"/>
      <c r="Q206" s="242"/>
      <c r="R206" s="242"/>
      <c r="S206" s="242"/>
      <c r="T206" s="243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T206" s="244" t="s">
        <v>143</v>
      </c>
      <c r="AU206" s="244" t="s">
        <v>86</v>
      </c>
      <c r="AV206" s="12" t="s">
        <v>86</v>
      </c>
      <c r="AW206" s="12" t="s">
        <v>33</v>
      </c>
      <c r="AX206" s="12" t="s">
        <v>84</v>
      </c>
      <c r="AY206" s="244" t="s">
        <v>136</v>
      </c>
    </row>
    <row r="207" s="2" customFormat="1" ht="21.75" customHeight="1">
      <c r="A207" s="38"/>
      <c r="B207" s="39"/>
      <c r="C207" s="280" t="s">
        <v>364</v>
      </c>
      <c r="D207" s="280" t="s">
        <v>354</v>
      </c>
      <c r="E207" s="281" t="s">
        <v>1264</v>
      </c>
      <c r="F207" s="282" t="s">
        <v>1265</v>
      </c>
      <c r="G207" s="283" t="s">
        <v>229</v>
      </c>
      <c r="H207" s="284">
        <v>8.4000000000000004</v>
      </c>
      <c r="I207" s="285"/>
      <c r="J207" s="286">
        <f>ROUND(I207*H207,2)</f>
        <v>0</v>
      </c>
      <c r="K207" s="282" t="s">
        <v>1</v>
      </c>
      <c r="L207" s="287"/>
      <c r="M207" s="288" t="s">
        <v>1</v>
      </c>
      <c r="N207" s="289" t="s">
        <v>42</v>
      </c>
      <c r="O207" s="91"/>
      <c r="P207" s="229">
        <f>O207*H207</f>
        <v>0</v>
      </c>
      <c r="Q207" s="229">
        <v>0.13100000000000001</v>
      </c>
      <c r="R207" s="229">
        <f>Q207*H207</f>
        <v>1.1004</v>
      </c>
      <c r="S207" s="229">
        <v>0</v>
      </c>
      <c r="T207" s="230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1" t="s">
        <v>175</v>
      </c>
      <c r="AT207" s="231" t="s">
        <v>354</v>
      </c>
      <c r="AU207" s="231" t="s">
        <v>86</v>
      </c>
      <c r="AY207" s="17" t="s">
        <v>136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7" t="s">
        <v>84</v>
      </c>
      <c r="BK207" s="232">
        <f>ROUND(I207*H207,2)</f>
        <v>0</v>
      </c>
      <c r="BL207" s="17" t="s">
        <v>154</v>
      </c>
      <c r="BM207" s="231" t="s">
        <v>1266</v>
      </c>
    </row>
    <row r="208" s="12" customFormat="1">
      <c r="A208" s="12"/>
      <c r="B208" s="233"/>
      <c r="C208" s="234"/>
      <c r="D208" s="235" t="s">
        <v>143</v>
      </c>
      <c r="E208" s="236" t="s">
        <v>1</v>
      </c>
      <c r="F208" s="237" t="s">
        <v>1267</v>
      </c>
      <c r="G208" s="234"/>
      <c r="H208" s="238">
        <v>8.4000000000000004</v>
      </c>
      <c r="I208" s="239"/>
      <c r="J208" s="234"/>
      <c r="K208" s="234"/>
      <c r="L208" s="240"/>
      <c r="M208" s="241"/>
      <c r="N208" s="242"/>
      <c r="O208" s="242"/>
      <c r="P208" s="242"/>
      <c r="Q208" s="242"/>
      <c r="R208" s="242"/>
      <c r="S208" s="242"/>
      <c r="T208" s="243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T208" s="244" t="s">
        <v>143</v>
      </c>
      <c r="AU208" s="244" t="s">
        <v>86</v>
      </c>
      <c r="AV208" s="12" t="s">
        <v>86</v>
      </c>
      <c r="AW208" s="12" t="s">
        <v>33</v>
      </c>
      <c r="AX208" s="12" t="s">
        <v>84</v>
      </c>
      <c r="AY208" s="244" t="s">
        <v>136</v>
      </c>
    </row>
    <row r="209" s="2" customFormat="1" ht="24.15" customHeight="1">
      <c r="A209" s="38"/>
      <c r="B209" s="39"/>
      <c r="C209" s="220" t="s">
        <v>369</v>
      </c>
      <c r="D209" s="220" t="s">
        <v>137</v>
      </c>
      <c r="E209" s="221" t="s">
        <v>1268</v>
      </c>
      <c r="F209" s="222" t="s">
        <v>1269</v>
      </c>
      <c r="G209" s="223" t="s">
        <v>229</v>
      </c>
      <c r="H209" s="224">
        <v>8</v>
      </c>
      <c r="I209" s="225"/>
      <c r="J209" s="226">
        <f>ROUND(I209*H209,2)</f>
        <v>0</v>
      </c>
      <c r="K209" s="222" t="s">
        <v>1</v>
      </c>
      <c r="L209" s="44"/>
      <c r="M209" s="227" t="s">
        <v>1</v>
      </c>
      <c r="N209" s="228" t="s">
        <v>42</v>
      </c>
      <c r="O209" s="91"/>
      <c r="P209" s="229">
        <f>O209*H209</f>
        <v>0</v>
      </c>
      <c r="Q209" s="229">
        <v>0.11162</v>
      </c>
      <c r="R209" s="229">
        <f>Q209*H209</f>
        <v>0.89295999999999998</v>
      </c>
      <c r="S209" s="229">
        <v>0</v>
      </c>
      <c r="T209" s="23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1" t="s">
        <v>154</v>
      </c>
      <c r="AT209" s="231" t="s">
        <v>137</v>
      </c>
      <c r="AU209" s="231" t="s">
        <v>86</v>
      </c>
      <c r="AY209" s="17" t="s">
        <v>136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7" t="s">
        <v>84</v>
      </c>
      <c r="BK209" s="232">
        <f>ROUND(I209*H209,2)</f>
        <v>0</v>
      </c>
      <c r="BL209" s="17" t="s">
        <v>154</v>
      </c>
      <c r="BM209" s="231" t="s">
        <v>1270</v>
      </c>
    </row>
    <row r="210" s="2" customFormat="1">
      <c r="A210" s="38"/>
      <c r="B210" s="39"/>
      <c r="C210" s="40"/>
      <c r="D210" s="235" t="s">
        <v>231</v>
      </c>
      <c r="E210" s="40"/>
      <c r="F210" s="265" t="s">
        <v>1191</v>
      </c>
      <c r="G210" s="40"/>
      <c r="H210" s="40"/>
      <c r="I210" s="266"/>
      <c r="J210" s="40"/>
      <c r="K210" s="40"/>
      <c r="L210" s="44"/>
      <c r="M210" s="267"/>
      <c r="N210" s="268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231</v>
      </c>
      <c r="AU210" s="17" t="s">
        <v>86</v>
      </c>
    </row>
    <row r="211" s="12" customFormat="1">
      <c r="A211" s="12"/>
      <c r="B211" s="233"/>
      <c r="C211" s="234"/>
      <c r="D211" s="235" t="s">
        <v>143</v>
      </c>
      <c r="E211" s="236" t="s">
        <v>1</v>
      </c>
      <c r="F211" s="237" t="s">
        <v>1259</v>
      </c>
      <c r="G211" s="234"/>
      <c r="H211" s="238">
        <v>8</v>
      </c>
      <c r="I211" s="239"/>
      <c r="J211" s="234"/>
      <c r="K211" s="234"/>
      <c r="L211" s="240"/>
      <c r="M211" s="241"/>
      <c r="N211" s="242"/>
      <c r="O211" s="242"/>
      <c r="P211" s="242"/>
      <c r="Q211" s="242"/>
      <c r="R211" s="242"/>
      <c r="S211" s="242"/>
      <c r="T211" s="243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T211" s="244" t="s">
        <v>143</v>
      </c>
      <c r="AU211" s="244" t="s">
        <v>86</v>
      </c>
      <c r="AV211" s="12" t="s">
        <v>86</v>
      </c>
      <c r="AW211" s="12" t="s">
        <v>33</v>
      </c>
      <c r="AX211" s="12" t="s">
        <v>84</v>
      </c>
      <c r="AY211" s="244" t="s">
        <v>136</v>
      </c>
    </row>
    <row r="212" s="2" customFormat="1" ht="24.15" customHeight="1">
      <c r="A212" s="38"/>
      <c r="B212" s="39"/>
      <c r="C212" s="280" t="s">
        <v>373</v>
      </c>
      <c r="D212" s="280" t="s">
        <v>354</v>
      </c>
      <c r="E212" s="281" t="s">
        <v>1271</v>
      </c>
      <c r="F212" s="282" t="s">
        <v>1272</v>
      </c>
      <c r="G212" s="283" t="s">
        <v>229</v>
      </c>
      <c r="H212" s="284">
        <v>8.4000000000000004</v>
      </c>
      <c r="I212" s="285"/>
      <c r="J212" s="286">
        <f>ROUND(I212*H212,2)</f>
        <v>0</v>
      </c>
      <c r="K212" s="282" t="s">
        <v>1</v>
      </c>
      <c r="L212" s="287"/>
      <c r="M212" s="288" t="s">
        <v>1</v>
      </c>
      <c r="N212" s="289" t="s">
        <v>42</v>
      </c>
      <c r="O212" s="91"/>
      <c r="P212" s="229">
        <f>O212*H212</f>
        <v>0</v>
      </c>
      <c r="Q212" s="229">
        <v>0.17599999999999999</v>
      </c>
      <c r="R212" s="229">
        <f>Q212*H212</f>
        <v>1.4783999999999999</v>
      </c>
      <c r="S212" s="229">
        <v>0</v>
      </c>
      <c r="T212" s="230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1" t="s">
        <v>175</v>
      </c>
      <c r="AT212" s="231" t="s">
        <v>354</v>
      </c>
      <c r="AU212" s="231" t="s">
        <v>86</v>
      </c>
      <c r="AY212" s="17" t="s">
        <v>136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7" t="s">
        <v>84</v>
      </c>
      <c r="BK212" s="232">
        <f>ROUND(I212*H212,2)</f>
        <v>0</v>
      </c>
      <c r="BL212" s="17" t="s">
        <v>154</v>
      </c>
      <c r="BM212" s="231" t="s">
        <v>1273</v>
      </c>
    </row>
    <row r="213" s="12" customFormat="1">
      <c r="A213" s="12"/>
      <c r="B213" s="233"/>
      <c r="C213" s="234"/>
      <c r="D213" s="235" t="s">
        <v>143</v>
      </c>
      <c r="E213" s="236" t="s">
        <v>1</v>
      </c>
      <c r="F213" s="237" t="s">
        <v>1259</v>
      </c>
      <c r="G213" s="234"/>
      <c r="H213" s="238">
        <v>8</v>
      </c>
      <c r="I213" s="239"/>
      <c r="J213" s="234"/>
      <c r="K213" s="234"/>
      <c r="L213" s="240"/>
      <c r="M213" s="241"/>
      <c r="N213" s="242"/>
      <c r="O213" s="242"/>
      <c r="P213" s="242"/>
      <c r="Q213" s="242"/>
      <c r="R213" s="242"/>
      <c r="S213" s="242"/>
      <c r="T213" s="243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T213" s="244" t="s">
        <v>143</v>
      </c>
      <c r="AU213" s="244" t="s">
        <v>86</v>
      </c>
      <c r="AV213" s="12" t="s">
        <v>86</v>
      </c>
      <c r="AW213" s="12" t="s">
        <v>33</v>
      </c>
      <c r="AX213" s="12" t="s">
        <v>77</v>
      </c>
      <c r="AY213" s="244" t="s">
        <v>136</v>
      </c>
    </row>
    <row r="214" s="12" customFormat="1">
      <c r="A214" s="12"/>
      <c r="B214" s="233"/>
      <c r="C214" s="234"/>
      <c r="D214" s="235" t="s">
        <v>143</v>
      </c>
      <c r="E214" s="236" t="s">
        <v>1</v>
      </c>
      <c r="F214" s="237" t="s">
        <v>1267</v>
      </c>
      <c r="G214" s="234"/>
      <c r="H214" s="238">
        <v>8.4000000000000004</v>
      </c>
      <c r="I214" s="239"/>
      <c r="J214" s="234"/>
      <c r="K214" s="234"/>
      <c r="L214" s="240"/>
      <c r="M214" s="241"/>
      <c r="N214" s="242"/>
      <c r="O214" s="242"/>
      <c r="P214" s="242"/>
      <c r="Q214" s="242"/>
      <c r="R214" s="242"/>
      <c r="S214" s="242"/>
      <c r="T214" s="243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T214" s="244" t="s">
        <v>143</v>
      </c>
      <c r="AU214" s="244" t="s">
        <v>86</v>
      </c>
      <c r="AV214" s="12" t="s">
        <v>86</v>
      </c>
      <c r="AW214" s="12" t="s">
        <v>33</v>
      </c>
      <c r="AX214" s="12" t="s">
        <v>84</v>
      </c>
      <c r="AY214" s="244" t="s">
        <v>136</v>
      </c>
    </row>
    <row r="215" s="11" customFormat="1" ht="22.8" customHeight="1">
      <c r="A215" s="11"/>
      <c r="B215" s="206"/>
      <c r="C215" s="207"/>
      <c r="D215" s="208" t="s">
        <v>76</v>
      </c>
      <c r="E215" s="263" t="s">
        <v>175</v>
      </c>
      <c r="F215" s="263" t="s">
        <v>578</v>
      </c>
      <c r="G215" s="207"/>
      <c r="H215" s="207"/>
      <c r="I215" s="210"/>
      <c r="J215" s="264">
        <f>BK215</f>
        <v>0</v>
      </c>
      <c r="K215" s="207"/>
      <c r="L215" s="212"/>
      <c r="M215" s="213"/>
      <c r="N215" s="214"/>
      <c r="O215" s="214"/>
      <c r="P215" s="215">
        <f>SUM(P216:P217)</f>
        <v>0</v>
      </c>
      <c r="Q215" s="214"/>
      <c r="R215" s="215">
        <f>SUM(R216:R217)</f>
        <v>0.022200000000000001</v>
      </c>
      <c r="S215" s="214"/>
      <c r="T215" s="216">
        <f>SUM(T216:T217)</f>
        <v>0</v>
      </c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R215" s="217" t="s">
        <v>84</v>
      </c>
      <c r="AT215" s="218" t="s">
        <v>76</v>
      </c>
      <c r="AU215" s="218" t="s">
        <v>84</v>
      </c>
      <c r="AY215" s="217" t="s">
        <v>136</v>
      </c>
      <c r="BK215" s="219">
        <f>SUM(BK216:BK217)</f>
        <v>0</v>
      </c>
    </row>
    <row r="216" s="2" customFormat="1" ht="21.75" customHeight="1">
      <c r="A216" s="38"/>
      <c r="B216" s="39"/>
      <c r="C216" s="220" t="s">
        <v>376</v>
      </c>
      <c r="D216" s="220" t="s">
        <v>137</v>
      </c>
      <c r="E216" s="221" t="s">
        <v>1274</v>
      </c>
      <c r="F216" s="222" t="s">
        <v>1275</v>
      </c>
      <c r="G216" s="223" t="s">
        <v>236</v>
      </c>
      <c r="H216" s="224">
        <v>370</v>
      </c>
      <c r="I216" s="225"/>
      <c r="J216" s="226">
        <f>ROUND(I216*H216,2)</f>
        <v>0</v>
      </c>
      <c r="K216" s="222" t="s">
        <v>1</v>
      </c>
      <c r="L216" s="44"/>
      <c r="M216" s="227" t="s">
        <v>1</v>
      </c>
      <c r="N216" s="228" t="s">
        <v>42</v>
      </c>
      <c r="O216" s="91"/>
      <c r="P216" s="229">
        <f>O216*H216</f>
        <v>0</v>
      </c>
      <c r="Q216" s="229">
        <v>6.0000000000000002E-05</v>
      </c>
      <c r="R216" s="229">
        <f>Q216*H216</f>
        <v>0.022200000000000001</v>
      </c>
      <c r="S216" s="229">
        <v>0</v>
      </c>
      <c r="T216" s="23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1" t="s">
        <v>154</v>
      </c>
      <c r="AT216" s="231" t="s">
        <v>137</v>
      </c>
      <c r="AU216" s="231" t="s">
        <v>86</v>
      </c>
      <c r="AY216" s="17" t="s">
        <v>136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7" t="s">
        <v>84</v>
      </c>
      <c r="BK216" s="232">
        <f>ROUND(I216*H216,2)</f>
        <v>0</v>
      </c>
      <c r="BL216" s="17" t="s">
        <v>154</v>
      </c>
      <c r="BM216" s="231" t="s">
        <v>1276</v>
      </c>
    </row>
    <row r="217" s="2" customFormat="1">
      <c r="A217" s="38"/>
      <c r="B217" s="39"/>
      <c r="C217" s="40"/>
      <c r="D217" s="235" t="s">
        <v>231</v>
      </c>
      <c r="E217" s="40"/>
      <c r="F217" s="265" t="s">
        <v>1191</v>
      </c>
      <c r="G217" s="40"/>
      <c r="H217" s="40"/>
      <c r="I217" s="266"/>
      <c r="J217" s="40"/>
      <c r="K217" s="40"/>
      <c r="L217" s="44"/>
      <c r="M217" s="267"/>
      <c r="N217" s="268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231</v>
      </c>
      <c r="AU217" s="17" t="s">
        <v>86</v>
      </c>
    </row>
    <row r="218" s="11" customFormat="1" ht="22.8" customHeight="1">
      <c r="A218" s="11"/>
      <c r="B218" s="206"/>
      <c r="C218" s="207"/>
      <c r="D218" s="208" t="s">
        <v>76</v>
      </c>
      <c r="E218" s="263" t="s">
        <v>181</v>
      </c>
      <c r="F218" s="263" t="s">
        <v>746</v>
      </c>
      <c r="G218" s="207"/>
      <c r="H218" s="207"/>
      <c r="I218" s="210"/>
      <c r="J218" s="264">
        <f>BK218</f>
        <v>0</v>
      </c>
      <c r="K218" s="207"/>
      <c r="L218" s="212"/>
      <c r="M218" s="213"/>
      <c r="N218" s="214"/>
      <c r="O218" s="214"/>
      <c r="P218" s="215">
        <f>SUM(P219:P229)</f>
        <v>0</v>
      </c>
      <c r="Q218" s="214"/>
      <c r="R218" s="215">
        <f>SUM(R219:R229)</f>
        <v>24.912329119999995</v>
      </c>
      <c r="S218" s="214"/>
      <c r="T218" s="216">
        <f>SUM(T219:T229)</f>
        <v>0</v>
      </c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R218" s="217" t="s">
        <v>84</v>
      </c>
      <c r="AT218" s="218" t="s">
        <v>76</v>
      </c>
      <c r="AU218" s="218" t="s">
        <v>84</v>
      </c>
      <c r="AY218" s="217" t="s">
        <v>136</v>
      </c>
      <c r="BK218" s="219">
        <f>SUM(BK219:BK229)</f>
        <v>0</v>
      </c>
    </row>
    <row r="219" s="2" customFormat="1" ht="24.15" customHeight="1">
      <c r="A219" s="38"/>
      <c r="B219" s="39"/>
      <c r="C219" s="220" t="s">
        <v>380</v>
      </c>
      <c r="D219" s="220" t="s">
        <v>137</v>
      </c>
      <c r="E219" s="221" t="s">
        <v>1277</v>
      </c>
      <c r="F219" s="222" t="s">
        <v>1278</v>
      </c>
      <c r="G219" s="223" t="s">
        <v>236</v>
      </c>
      <c r="H219" s="224">
        <v>20</v>
      </c>
      <c r="I219" s="225"/>
      <c r="J219" s="226">
        <f>ROUND(I219*H219,2)</f>
        <v>0</v>
      </c>
      <c r="K219" s="222" t="s">
        <v>1</v>
      </c>
      <c r="L219" s="44"/>
      <c r="M219" s="227" t="s">
        <v>1</v>
      </c>
      <c r="N219" s="228" t="s">
        <v>42</v>
      </c>
      <c r="O219" s="91"/>
      <c r="P219" s="229">
        <f>O219*H219</f>
        <v>0</v>
      </c>
      <c r="Q219" s="229">
        <v>0.0021900000000000001</v>
      </c>
      <c r="R219" s="229">
        <f>Q219*H219</f>
        <v>0.043800000000000006</v>
      </c>
      <c r="S219" s="229">
        <v>0</v>
      </c>
      <c r="T219" s="230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1" t="s">
        <v>154</v>
      </c>
      <c r="AT219" s="231" t="s">
        <v>137</v>
      </c>
      <c r="AU219" s="231" t="s">
        <v>86</v>
      </c>
      <c r="AY219" s="17" t="s">
        <v>136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7" t="s">
        <v>84</v>
      </c>
      <c r="BK219" s="232">
        <f>ROUND(I219*H219,2)</f>
        <v>0</v>
      </c>
      <c r="BL219" s="17" t="s">
        <v>154</v>
      </c>
      <c r="BM219" s="231" t="s">
        <v>1279</v>
      </c>
    </row>
    <row r="220" s="12" customFormat="1">
      <c r="A220" s="12"/>
      <c r="B220" s="233"/>
      <c r="C220" s="234"/>
      <c r="D220" s="235" t="s">
        <v>143</v>
      </c>
      <c r="E220" s="236" t="s">
        <v>1</v>
      </c>
      <c r="F220" s="237" t="s">
        <v>1280</v>
      </c>
      <c r="G220" s="234"/>
      <c r="H220" s="238">
        <v>20</v>
      </c>
      <c r="I220" s="239"/>
      <c r="J220" s="234"/>
      <c r="K220" s="234"/>
      <c r="L220" s="240"/>
      <c r="M220" s="241"/>
      <c r="N220" s="242"/>
      <c r="O220" s="242"/>
      <c r="P220" s="242"/>
      <c r="Q220" s="242"/>
      <c r="R220" s="242"/>
      <c r="S220" s="242"/>
      <c r="T220" s="243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T220" s="244" t="s">
        <v>143</v>
      </c>
      <c r="AU220" s="244" t="s">
        <v>86</v>
      </c>
      <c r="AV220" s="12" t="s">
        <v>86</v>
      </c>
      <c r="AW220" s="12" t="s">
        <v>33</v>
      </c>
      <c r="AX220" s="12" t="s">
        <v>84</v>
      </c>
      <c r="AY220" s="244" t="s">
        <v>136</v>
      </c>
    </row>
    <row r="221" s="2" customFormat="1" ht="33" customHeight="1">
      <c r="A221" s="38"/>
      <c r="B221" s="39"/>
      <c r="C221" s="220" t="s">
        <v>386</v>
      </c>
      <c r="D221" s="220" t="s">
        <v>137</v>
      </c>
      <c r="E221" s="221" t="s">
        <v>934</v>
      </c>
      <c r="F221" s="222" t="s">
        <v>935</v>
      </c>
      <c r="G221" s="223" t="s">
        <v>236</v>
      </c>
      <c r="H221" s="224">
        <v>79</v>
      </c>
      <c r="I221" s="225"/>
      <c r="J221" s="226">
        <f>ROUND(I221*H221,2)</f>
        <v>0</v>
      </c>
      <c r="K221" s="222" t="s">
        <v>1</v>
      </c>
      <c r="L221" s="44"/>
      <c r="M221" s="227" t="s">
        <v>1</v>
      </c>
      <c r="N221" s="228" t="s">
        <v>42</v>
      </c>
      <c r="O221" s="91"/>
      <c r="P221" s="229">
        <f>O221*H221</f>
        <v>0</v>
      </c>
      <c r="Q221" s="229">
        <v>0.1295</v>
      </c>
      <c r="R221" s="229">
        <f>Q221*H221</f>
        <v>10.230500000000001</v>
      </c>
      <c r="S221" s="229">
        <v>0</v>
      </c>
      <c r="T221" s="230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1" t="s">
        <v>154</v>
      </c>
      <c r="AT221" s="231" t="s">
        <v>137</v>
      </c>
      <c r="AU221" s="231" t="s">
        <v>86</v>
      </c>
      <c r="AY221" s="17" t="s">
        <v>136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7" t="s">
        <v>84</v>
      </c>
      <c r="BK221" s="232">
        <f>ROUND(I221*H221,2)</f>
        <v>0</v>
      </c>
      <c r="BL221" s="17" t="s">
        <v>154</v>
      </c>
      <c r="BM221" s="231" t="s">
        <v>1281</v>
      </c>
    </row>
    <row r="222" s="2" customFormat="1">
      <c r="A222" s="38"/>
      <c r="B222" s="39"/>
      <c r="C222" s="40"/>
      <c r="D222" s="235" t="s">
        <v>231</v>
      </c>
      <c r="E222" s="40"/>
      <c r="F222" s="265" t="s">
        <v>1282</v>
      </c>
      <c r="G222" s="40"/>
      <c r="H222" s="40"/>
      <c r="I222" s="266"/>
      <c r="J222" s="40"/>
      <c r="K222" s="40"/>
      <c r="L222" s="44"/>
      <c r="M222" s="267"/>
      <c r="N222" s="268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231</v>
      </c>
      <c r="AU222" s="17" t="s">
        <v>86</v>
      </c>
    </row>
    <row r="223" s="2" customFormat="1" ht="16.5" customHeight="1">
      <c r="A223" s="38"/>
      <c r="B223" s="39"/>
      <c r="C223" s="280" t="s">
        <v>391</v>
      </c>
      <c r="D223" s="280" t="s">
        <v>354</v>
      </c>
      <c r="E223" s="281" t="s">
        <v>939</v>
      </c>
      <c r="F223" s="282" t="s">
        <v>940</v>
      </c>
      <c r="G223" s="283" t="s">
        <v>236</v>
      </c>
      <c r="H223" s="284">
        <v>80</v>
      </c>
      <c r="I223" s="285"/>
      <c r="J223" s="286">
        <f>ROUND(I223*H223,2)</f>
        <v>0</v>
      </c>
      <c r="K223" s="282" t="s">
        <v>1</v>
      </c>
      <c r="L223" s="287"/>
      <c r="M223" s="288" t="s">
        <v>1</v>
      </c>
      <c r="N223" s="289" t="s">
        <v>42</v>
      </c>
      <c r="O223" s="91"/>
      <c r="P223" s="229">
        <f>O223*H223</f>
        <v>0</v>
      </c>
      <c r="Q223" s="229">
        <v>0.044999999999999998</v>
      </c>
      <c r="R223" s="229">
        <f>Q223*H223</f>
        <v>3.5999999999999996</v>
      </c>
      <c r="S223" s="229">
        <v>0</v>
      </c>
      <c r="T223" s="230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1" t="s">
        <v>175</v>
      </c>
      <c r="AT223" s="231" t="s">
        <v>354</v>
      </c>
      <c r="AU223" s="231" t="s">
        <v>86</v>
      </c>
      <c r="AY223" s="17" t="s">
        <v>136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7" t="s">
        <v>84</v>
      </c>
      <c r="BK223" s="232">
        <f>ROUND(I223*H223,2)</f>
        <v>0</v>
      </c>
      <c r="BL223" s="17" t="s">
        <v>154</v>
      </c>
      <c r="BM223" s="231" t="s">
        <v>1283</v>
      </c>
    </row>
    <row r="224" s="2" customFormat="1" ht="24.15" customHeight="1">
      <c r="A224" s="38"/>
      <c r="B224" s="39"/>
      <c r="C224" s="220" t="s">
        <v>397</v>
      </c>
      <c r="D224" s="220" t="s">
        <v>137</v>
      </c>
      <c r="E224" s="221" t="s">
        <v>943</v>
      </c>
      <c r="F224" s="222" t="s">
        <v>944</v>
      </c>
      <c r="G224" s="223" t="s">
        <v>236</v>
      </c>
      <c r="H224" s="224">
        <v>47</v>
      </c>
      <c r="I224" s="225"/>
      <c r="J224" s="226">
        <f>ROUND(I224*H224,2)</f>
        <v>0</v>
      </c>
      <c r="K224" s="222" t="s">
        <v>1</v>
      </c>
      <c r="L224" s="44"/>
      <c r="M224" s="227" t="s">
        <v>1</v>
      </c>
      <c r="N224" s="228" t="s">
        <v>42</v>
      </c>
      <c r="O224" s="91"/>
      <c r="P224" s="229">
        <f>O224*H224</f>
        <v>0</v>
      </c>
      <c r="Q224" s="229">
        <v>0.10095</v>
      </c>
      <c r="R224" s="229">
        <f>Q224*H224</f>
        <v>4.74465</v>
      </c>
      <c r="S224" s="229">
        <v>0</v>
      </c>
      <c r="T224" s="230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1" t="s">
        <v>154</v>
      </c>
      <c r="AT224" s="231" t="s">
        <v>137</v>
      </c>
      <c r="AU224" s="231" t="s">
        <v>86</v>
      </c>
      <c r="AY224" s="17" t="s">
        <v>136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7" t="s">
        <v>84</v>
      </c>
      <c r="BK224" s="232">
        <f>ROUND(I224*H224,2)</f>
        <v>0</v>
      </c>
      <c r="BL224" s="17" t="s">
        <v>154</v>
      </c>
      <c r="BM224" s="231" t="s">
        <v>1284</v>
      </c>
    </row>
    <row r="225" s="2" customFormat="1">
      <c r="A225" s="38"/>
      <c r="B225" s="39"/>
      <c r="C225" s="40"/>
      <c r="D225" s="235" t="s">
        <v>231</v>
      </c>
      <c r="E225" s="40"/>
      <c r="F225" s="265" t="s">
        <v>1285</v>
      </c>
      <c r="G225" s="40"/>
      <c r="H225" s="40"/>
      <c r="I225" s="266"/>
      <c r="J225" s="40"/>
      <c r="K225" s="40"/>
      <c r="L225" s="44"/>
      <c r="M225" s="267"/>
      <c r="N225" s="268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231</v>
      </c>
      <c r="AU225" s="17" t="s">
        <v>86</v>
      </c>
    </row>
    <row r="226" s="2" customFormat="1" ht="16.5" customHeight="1">
      <c r="A226" s="38"/>
      <c r="B226" s="39"/>
      <c r="C226" s="280" t="s">
        <v>402</v>
      </c>
      <c r="D226" s="280" t="s">
        <v>354</v>
      </c>
      <c r="E226" s="281" t="s">
        <v>947</v>
      </c>
      <c r="F226" s="282" t="s">
        <v>948</v>
      </c>
      <c r="G226" s="283" t="s">
        <v>236</v>
      </c>
      <c r="H226" s="284">
        <v>49</v>
      </c>
      <c r="I226" s="285"/>
      <c r="J226" s="286">
        <f>ROUND(I226*H226,2)</f>
        <v>0</v>
      </c>
      <c r="K226" s="282" t="s">
        <v>1</v>
      </c>
      <c r="L226" s="287"/>
      <c r="M226" s="288" t="s">
        <v>1</v>
      </c>
      <c r="N226" s="289" t="s">
        <v>42</v>
      </c>
      <c r="O226" s="91"/>
      <c r="P226" s="229">
        <f>O226*H226</f>
        <v>0</v>
      </c>
      <c r="Q226" s="229">
        <v>0.024</v>
      </c>
      <c r="R226" s="229">
        <f>Q226*H226</f>
        <v>1.1759999999999999</v>
      </c>
      <c r="S226" s="229">
        <v>0</v>
      </c>
      <c r="T226" s="230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1" t="s">
        <v>175</v>
      </c>
      <c r="AT226" s="231" t="s">
        <v>354</v>
      </c>
      <c r="AU226" s="231" t="s">
        <v>86</v>
      </c>
      <c r="AY226" s="17" t="s">
        <v>136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17" t="s">
        <v>84</v>
      </c>
      <c r="BK226" s="232">
        <f>ROUND(I226*H226,2)</f>
        <v>0</v>
      </c>
      <c r="BL226" s="17" t="s">
        <v>154</v>
      </c>
      <c r="BM226" s="231" t="s">
        <v>1286</v>
      </c>
    </row>
    <row r="227" s="2" customFormat="1" ht="24.15" customHeight="1">
      <c r="A227" s="38"/>
      <c r="B227" s="39"/>
      <c r="C227" s="220" t="s">
        <v>408</v>
      </c>
      <c r="D227" s="220" t="s">
        <v>137</v>
      </c>
      <c r="E227" s="221" t="s">
        <v>951</v>
      </c>
      <c r="F227" s="222" t="s">
        <v>952</v>
      </c>
      <c r="G227" s="223" t="s">
        <v>278</v>
      </c>
      <c r="H227" s="224">
        <v>2.2679999999999998</v>
      </c>
      <c r="I227" s="225"/>
      <c r="J227" s="226">
        <f>ROUND(I227*H227,2)</f>
        <v>0</v>
      </c>
      <c r="K227" s="222" t="s">
        <v>1</v>
      </c>
      <c r="L227" s="44"/>
      <c r="M227" s="227" t="s">
        <v>1</v>
      </c>
      <c r="N227" s="228" t="s">
        <v>42</v>
      </c>
      <c r="O227" s="91"/>
      <c r="P227" s="229">
        <f>O227*H227</f>
        <v>0</v>
      </c>
      <c r="Q227" s="229">
        <v>2.2563399999999998</v>
      </c>
      <c r="R227" s="229">
        <f>Q227*H227</f>
        <v>5.1173791199999989</v>
      </c>
      <c r="S227" s="229">
        <v>0</v>
      </c>
      <c r="T227" s="230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1" t="s">
        <v>154</v>
      </c>
      <c r="AT227" s="231" t="s">
        <v>137</v>
      </c>
      <c r="AU227" s="231" t="s">
        <v>86</v>
      </c>
      <c r="AY227" s="17" t="s">
        <v>136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7" t="s">
        <v>84</v>
      </c>
      <c r="BK227" s="232">
        <f>ROUND(I227*H227,2)</f>
        <v>0</v>
      </c>
      <c r="BL227" s="17" t="s">
        <v>154</v>
      </c>
      <c r="BM227" s="231" t="s">
        <v>1287</v>
      </c>
    </row>
    <row r="228" s="2" customFormat="1">
      <c r="A228" s="38"/>
      <c r="B228" s="39"/>
      <c r="C228" s="40"/>
      <c r="D228" s="235" t="s">
        <v>231</v>
      </c>
      <c r="E228" s="40"/>
      <c r="F228" s="265" t="s">
        <v>1282</v>
      </c>
      <c r="G228" s="40"/>
      <c r="H228" s="40"/>
      <c r="I228" s="266"/>
      <c r="J228" s="40"/>
      <c r="K228" s="40"/>
      <c r="L228" s="44"/>
      <c r="M228" s="267"/>
      <c r="N228" s="268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231</v>
      </c>
      <c r="AU228" s="17" t="s">
        <v>86</v>
      </c>
    </row>
    <row r="229" s="12" customFormat="1">
      <c r="A229" s="12"/>
      <c r="B229" s="233"/>
      <c r="C229" s="234"/>
      <c r="D229" s="235" t="s">
        <v>143</v>
      </c>
      <c r="E229" s="236" t="s">
        <v>1</v>
      </c>
      <c r="F229" s="237" t="s">
        <v>1288</v>
      </c>
      <c r="G229" s="234"/>
      <c r="H229" s="238">
        <v>2.2679999999999998</v>
      </c>
      <c r="I229" s="239"/>
      <c r="J229" s="234"/>
      <c r="K229" s="234"/>
      <c r="L229" s="240"/>
      <c r="M229" s="241"/>
      <c r="N229" s="242"/>
      <c r="O229" s="242"/>
      <c r="P229" s="242"/>
      <c r="Q229" s="242"/>
      <c r="R229" s="242"/>
      <c r="S229" s="242"/>
      <c r="T229" s="243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T229" s="244" t="s">
        <v>143</v>
      </c>
      <c r="AU229" s="244" t="s">
        <v>86</v>
      </c>
      <c r="AV229" s="12" t="s">
        <v>86</v>
      </c>
      <c r="AW229" s="12" t="s">
        <v>33</v>
      </c>
      <c r="AX229" s="12" t="s">
        <v>84</v>
      </c>
      <c r="AY229" s="244" t="s">
        <v>136</v>
      </c>
    </row>
    <row r="230" s="11" customFormat="1" ht="22.8" customHeight="1">
      <c r="A230" s="11"/>
      <c r="B230" s="206"/>
      <c r="C230" s="207"/>
      <c r="D230" s="208" t="s">
        <v>76</v>
      </c>
      <c r="E230" s="263" t="s">
        <v>1131</v>
      </c>
      <c r="F230" s="263" t="s">
        <v>1132</v>
      </c>
      <c r="G230" s="207"/>
      <c r="H230" s="207"/>
      <c r="I230" s="210"/>
      <c r="J230" s="264">
        <f>BK230</f>
        <v>0</v>
      </c>
      <c r="K230" s="207"/>
      <c r="L230" s="212"/>
      <c r="M230" s="213"/>
      <c r="N230" s="214"/>
      <c r="O230" s="214"/>
      <c r="P230" s="215">
        <f>P231</f>
        <v>0</v>
      </c>
      <c r="Q230" s="214"/>
      <c r="R230" s="215">
        <f>R231</f>
        <v>0</v>
      </c>
      <c r="S230" s="214"/>
      <c r="T230" s="216">
        <f>T231</f>
        <v>0</v>
      </c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R230" s="217" t="s">
        <v>84</v>
      </c>
      <c r="AT230" s="218" t="s">
        <v>76</v>
      </c>
      <c r="AU230" s="218" t="s">
        <v>84</v>
      </c>
      <c r="AY230" s="217" t="s">
        <v>136</v>
      </c>
      <c r="BK230" s="219">
        <f>BK231</f>
        <v>0</v>
      </c>
    </row>
    <row r="231" s="2" customFormat="1" ht="24.15" customHeight="1">
      <c r="A231" s="38"/>
      <c r="B231" s="39"/>
      <c r="C231" s="220" t="s">
        <v>416</v>
      </c>
      <c r="D231" s="220" t="s">
        <v>137</v>
      </c>
      <c r="E231" s="221" t="s">
        <v>1289</v>
      </c>
      <c r="F231" s="222" t="s">
        <v>1290</v>
      </c>
      <c r="G231" s="223" t="s">
        <v>327</v>
      </c>
      <c r="H231" s="224">
        <v>166.839</v>
      </c>
      <c r="I231" s="225"/>
      <c r="J231" s="226">
        <f>ROUND(I231*H231,2)</f>
        <v>0</v>
      </c>
      <c r="K231" s="222" t="s">
        <v>1</v>
      </c>
      <c r="L231" s="44"/>
      <c r="M231" s="290" t="s">
        <v>1</v>
      </c>
      <c r="N231" s="291" t="s">
        <v>42</v>
      </c>
      <c r="O231" s="292"/>
      <c r="P231" s="293">
        <f>O231*H231</f>
        <v>0</v>
      </c>
      <c r="Q231" s="293">
        <v>0</v>
      </c>
      <c r="R231" s="293">
        <f>Q231*H231</f>
        <v>0</v>
      </c>
      <c r="S231" s="293">
        <v>0</v>
      </c>
      <c r="T231" s="294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1" t="s">
        <v>154</v>
      </c>
      <c r="AT231" s="231" t="s">
        <v>137</v>
      </c>
      <c r="AU231" s="231" t="s">
        <v>86</v>
      </c>
      <c r="AY231" s="17" t="s">
        <v>136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17" t="s">
        <v>84</v>
      </c>
      <c r="BK231" s="232">
        <f>ROUND(I231*H231,2)</f>
        <v>0</v>
      </c>
      <c r="BL231" s="17" t="s">
        <v>154</v>
      </c>
      <c r="BM231" s="231" t="s">
        <v>1291</v>
      </c>
    </row>
    <row r="232" s="2" customFormat="1" ht="6.96" customHeight="1">
      <c r="A232" s="38"/>
      <c r="B232" s="66"/>
      <c r="C232" s="67"/>
      <c r="D232" s="67"/>
      <c r="E232" s="67"/>
      <c r="F232" s="67"/>
      <c r="G232" s="67"/>
      <c r="H232" s="67"/>
      <c r="I232" s="67"/>
      <c r="J232" s="67"/>
      <c r="K232" s="67"/>
      <c r="L232" s="44"/>
      <c r="M232" s="38"/>
      <c r="O232" s="38"/>
      <c r="P232" s="38"/>
      <c r="Q232" s="38"/>
      <c r="R232" s="38"/>
      <c r="S232" s="38"/>
      <c r="T232" s="38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</row>
  </sheetData>
  <sheetProtection sheet="1" autoFilter="0" formatColumns="0" formatRows="0" objects="1" scenarios="1" spinCount="100000" saltValue="+PrlBjvPUYUEBrNDzUhdkvFgl5glMIUoorq35GdBS0s+vFCd5t/bVh6HmCnmMn1LmDU+Sd1RtmdO4zT7/f1LKg==" hashValue="0vSb8nfN6bpikwNR86B+gSUSBZtz2Yw7ABpI4I+oLCz97JM34bBW0duOS4gyzAo/rv9+gAQlDntS7kb39pK7VQ==" algorithmName="SHA-512" password="CC35"/>
  <autoFilter ref="C130:K231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7:H117"/>
    <mergeCell ref="E121:H121"/>
    <mergeCell ref="E119:H119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107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86</v>
      </c>
    </row>
    <row r="4" s="1" customFormat="1" ht="24.96" customHeight="1">
      <c r="B4" s="20"/>
      <c r="D4" s="149" t="s">
        <v>109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Pomezí u Poličky - Rekonstrukce silnice II/363, výstavba chodníku</v>
      </c>
      <c r="F7" s="151"/>
      <c r="G7" s="151"/>
      <c r="H7" s="151"/>
      <c r="L7" s="20"/>
    </row>
    <row r="8">
      <c r="B8" s="20"/>
      <c r="D8" s="151" t="s">
        <v>110</v>
      </c>
      <c r="L8" s="20"/>
    </row>
    <row r="9" s="1" customFormat="1" ht="16.5" customHeight="1">
      <c r="B9" s="20"/>
      <c r="E9" s="152" t="s">
        <v>1158</v>
      </c>
      <c r="F9" s="1"/>
      <c r="G9" s="1"/>
      <c r="H9" s="1"/>
      <c r="L9" s="20"/>
    </row>
    <row r="10" s="1" customFormat="1" ht="12" customHeight="1">
      <c r="B10" s="20"/>
      <c r="D10" s="151" t="s">
        <v>112</v>
      </c>
      <c r="L10" s="20"/>
    </row>
    <row r="11" s="2" customFormat="1" ht="16.5" customHeight="1">
      <c r="A11" s="38"/>
      <c r="B11" s="44"/>
      <c r="C11" s="38"/>
      <c r="D11" s="38"/>
      <c r="E11" s="163" t="s">
        <v>1292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1" t="s">
        <v>1160</v>
      </c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44"/>
      <c r="C13" s="38"/>
      <c r="D13" s="38"/>
      <c r="E13" s="153" t="s">
        <v>113</v>
      </c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51" t="s">
        <v>18</v>
      </c>
      <c r="E15" s="38"/>
      <c r="F15" s="141" t="s">
        <v>1</v>
      </c>
      <c r="G15" s="38"/>
      <c r="H15" s="38"/>
      <c r="I15" s="151" t="s">
        <v>19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20</v>
      </c>
      <c r="E16" s="38"/>
      <c r="F16" s="141" t="s">
        <v>21</v>
      </c>
      <c r="G16" s="38"/>
      <c r="H16" s="38"/>
      <c r="I16" s="151" t="s">
        <v>22</v>
      </c>
      <c r="J16" s="154" t="str">
        <f>'Rekapitulace stavby'!AN8</f>
        <v>4. 10. 2022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51" t="s">
        <v>24</v>
      </c>
      <c r="E18" s="38"/>
      <c r="F18" s="38"/>
      <c r="G18" s="38"/>
      <c r="H18" s="38"/>
      <c r="I18" s="151" t="s">
        <v>25</v>
      </c>
      <c r="J18" s="141" t="s">
        <v>1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41" t="s">
        <v>26</v>
      </c>
      <c r="F19" s="38"/>
      <c r="G19" s="38"/>
      <c r="H19" s="38"/>
      <c r="I19" s="151" t="s">
        <v>27</v>
      </c>
      <c r="J19" s="141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51" t="s">
        <v>28</v>
      </c>
      <c r="E21" s="38"/>
      <c r="F21" s="38"/>
      <c r="G21" s="38"/>
      <c r="H21" s="38"/>
      <c r="I21" s="151" t="s">
        <v>25</v>
      </c>
      <c r="J21" s="33" t="str">
        <f>'Rekapitulace stavby'!AN13</f>
        <v>Vyplň údaj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stavby'!E14</f>
        <v>Vyplň údaj</v>
      </c>
      <c r="F22" s="141"/>
      <c r="G22" s="141"/>
      <c r="H22" s="141"/>
      <c r="I22" s="151" t="s">
        <v>27</v>
      </c>
      <c r="J22" s="33" t="str">
        <f>'Rekapitulace stavby'!AN14</f>
        <v>Vyplň údaj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51" t="s">
        <v>30</v>
      </c>
      <c r="E24" s="38"/>
      <c r="F24" s="38"/>
      <c r="G24" s="38"/>
      <c r="H24" s="38"/>
      <c r="I24" s="151" t="s">
        <v>25</v>
      </c>
      <c r="J24" s="141" t="s">
        <v>31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41" t="s">
        <v>32</v>
      </c>
      <c r="F25" s="38"/>
      <c r="G25" s="38"/>
      <c r="H25" s="38"/>
      <c r="I25" s="151" t="s">
        <v>27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51" t="s">
        <v>34</v>
      </c>
      <c r="E27" s="38"/>
      <c r="F27" s="38"/>
      <c r="G27" s="38"/>
      <c r="H27" s="38"/>
      <c r="I27" s="151" t="s">
        <v>25</v>
      </c>
      <c r="J27" s="141" t="s">
        <v>1</v>
      </c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41" t="s">
        <v>35</v>
      </c>
      <c r="F28" s="38"/>
      <c r="G28" s="38"/>
      <c r="H28" s="38"/>
      <c r="I28" s="151" t="s">
        <v>27</v>
      </c>
      <c r="J28" s="141" t="s">
        <v>1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51" t="s">
        <v>36</v>
      </c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55"/>
      <c r="B31" s="156"/>
      <c r="C31" s="155"/>
      <c r="D31" s="155"/>
      <c r="E31" s="157" t="s">
        <v>1</v>
      </c>
      <c r="F31" s="157"/>
      <c r="G31" s="157"/>
      <c r="H31" s="157"/>
      <c r="I31" s="155"/>
      <c r="J31" s="155"/>
      <c r="K31" s="155"/>
      <c r="L31" s="158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0" t="s">
        <v>37</v>
      </c>
      <c r="E34" s="38"/>
      <c r="F34" s="38"/>
      <c r="G34" s="38"/>
      <c r="H34" s="38"/>
      <c r="I34" s="38"/>
      <c r="J34" s="161">
        <f>ROUND(J125,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59"/>
      <c r="E35" s="159"/>
      <c r="F35" s="159"/>
      <c r="G35" s="159"/>
      <c r="H35" s="159"/>
      <c r="I35" s="159"/>
      <c r="J35" s="159"/>
      <c r="K35" s="159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2" t="s">
        <v>39</v>
      </c>
      <c r="G36" s="38"/>
      <c r="H36" s="38"/>
      <c r="I36" s="162" t="s">
        <v>38</v>
      </c>
      <c r="J36" s="162" t="s">
        <v>40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63" t="s">
        <v>41</v>
      </c>
      <c r="E37" s="151" t="s">
        <v>42</v>
      </c>
      <c r="F37" s="164">
        <f>ROUND((SUM(BE125:BE133)),  2)</f>
        <v>0</v>
      </c>
      <c r="G37" s="38"/>
      <c r="H37" s="38"/>
      <c r="I37" s="165">
        <v>0.20999999999999999</v>
      </c>
      <c r="J37" s="164">
        <f>ROUND(((SUM(BE125:BE133))*I37),  2)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1" t="s">
        <v>43</v>
      </c>
      <c r="F38" s="164">
        <f>ROUND((SUM(BF125:BF133)),  2)</f>
        <v>0</v>
      </c>
      <c r="G38" s="38"/>
      <c r="H38" s="38"/>
      <c r="I38" s="165">
        <v>0.12</v>
      </c>
      <c r="J38" s="164">
        <f>ROUND(((SUM(BF125:BF133))*I38),  2)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44</v>
      </c>
      <c r="F39" s="164">
        <f>ROUND((SUM(BG125:BG133)),  2)</f>
        <v>0</v>
      </c>
      <c r="G39" s="38"/>
      <c r="H39" s="38"/>
      <c r="I39" s="165">
        <v>0.20999999999999999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51" t="s">
        <v>45</v>
      </c>
      <c r="F40" s="164">
        <f>ROUND((SUM(BH125:BH133)),  2)</f>
        <v>0</v>
      </c>
      <c r="G40" s="38"/>
      <c r="H40" s="38"/>
      <c r="I40" s="165">
        <v>0.12</v>
      </c>
      <c r="J40" s="164">
        <f>0</f>
        <v>0</v>
      </c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51" t="s">
        <v>46</v>
      </c>
      <c r="F41" s="164">
        <f>ROUND((SUM(BI125:BI133)),  2)</f>
        <v>0</v>
      </c>
      <c r="G41" s="38"/>
      <c r="H41" s="38"/>
      <c r="I41" s="165">
        <v>0</v>
      </c>
      <c r="J41" s="164">
        <f>0</f>
        <v>0</v>
      </c>
      <c r="K41" s="38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6"/>
      <c r="D43" s="167" t="s">
        <v>47</v>
      </c>
      <c r="E43" s="168"/>
      <c r="F43" s="168"/>
      <c r="G43" s="169" t="s">
        <v>48</v>
      </c>
      <c r="H43" s="170" t="s">
        <v>49</v>
      </c>
      <c r="I43" s="168"/>
      <c r="J43" s="171">
        <f>SUM(J34:J41)</f>
        <v>0</v>
      </c>
      <c r="K43" s="172"/>
      <c r="L43" s="63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6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Pomezí u Poličky - Rekonstrukce silnice II/363, výstavba chodníku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110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1" customFormat="1" ht="16.5" customHeight="1">
      <c r="B87" s="21"/>
      <c r="C87" s="22"/>
      <c r="D87" s="22"/>
      <c r="E87" s="184" t="s">
        <v>1158</v>
      </c>
      <c r="F87" s="22"/>
      <c r="G87" s="22"/>
      <c r="H87" s="22"/>
      <c r="I87" s="22"/>
      <c r="J87" s="22"/>
      <c r="K87" s="22"/>
      <c r="L87" s="20"/>
    </row>
    <row r="88" s="1" customFormat="1" ht="12" customHeight="1">
      <c r="B88" s="21"/>
      <c r="C88" s="32" t="s">
        <v>112</v>
      </c>
      <c r="D88" s="22"/>
      <c r="E88" s="22"/>
      <c r="F88" s="22"/>
      <c r="G88" s="22"/>
      <c r="H88" s="22"/>
      <c r="I88" s="22"/>
      <c r="J88" s="22"/>
      <c r="K88" s="22"/>
      <c r="L88" s="20"/>
    </row>
    <row r="89" s="2" customFormat="1" ht="16.5" customHeight="1">
      <c r="A89" s="38"/>
      <c r="B89" s="39"/>
      <c r="C89" s="40"/>
      <c r="D89" s="40"/>
      <c r="E89" s="295" t="s">
        <v>1292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1160</v>
      </c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6.5" customHeight="1">
      <c r="A91" s="38"/>
      <c r="B91" s="39"/>
      <c r="C91" s="40"/>
      <c r="D91" s="40"/>
      <c r="E91" s="76" t="str">
        <f>E13</f>
        <v xml:space="preserve">SO 001 - Všeobecné položky </v>
      </c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20</v>
      </c>
      <c r="D93" s="40"/>
      <c r="E93" s="40"/>
      <c r="F93" s="27" t="str">
        <f>F16</f>
        <v xml:space="preserve">Pomezí u Poličky </v>
      </c>
      <c r="G93" s="40"/>
      <c r="H93" s="40"/>
      <c r="I93" s="32" t="s">
        <v>22</v>
      </c>
      <c r="J93" s="79" t="str">
        <f>IF(J16="","",J16)</f>
        <v>4. 10. 2022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40.05" customHeight="1">
      <c r="A95" s="38"/>
      <c r="B95" s="39"/>
      <c r="C95" s="32" t="s">
        <v>24</v>
      </c>
      <c r="D95" s="40"/>
      <c r="E95" s="40"/>
      <c r="F95" s="27" t="str">
        <f>E19</f>
        <v>SÚS Pk + obec Pomezí</v>
      </c>
      <c r="G95" s="40"/>
      <c r="H95" s="40"/>
      <c r="I95" s="32" t="s">
        <v>30</v>
      </c>
      <c r="J95" s="36" t="str">
        <f>E25</f>
        <v xml:space="preserve">JIŘÍ STRÁNSKÝ, projekce dopravních staveb </v>
      </c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28</v>
      </c>
      <c r="D96" s="40"/>
      <c r="E96" s="40"/>
      <c r="F96" s="27" t="str">
        <f>IF(E22="","",E22)</f>
        <v>Vyplň údaj</v>
      </c>
      <c r="G96" s="40"/>
      <c r="H96" s="40"/>
      <c r="I96" s="32" t="s">
        <v>34</v>
      </c>
      <c r="J96" s="36" t="str">
        <f>E28</f>
        <v>Jiří Stránský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85" t="s">
        <v>115</v>
      </c>
      <c r="D98" s="186"/>
      <c r="E98" s="186"/>
      <c r="F98" s="186"/>
      <c r="G98" s="186"/>
      <c r="H98" s="186"/>
      <c r="I98" s="186"/>
      <c r="J98" s="187" t="s">
        <v>116</v>
      </c>
      <c r="K98" s="186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188" t="s">
        <v>117</v>
      </c>
      <c r="D100" s="40"/>
      <c r="E100" s="40"/>
      <c r="F100" s="40"/>
      <c r="G100" s="40"/>
      <c r="H100" s="40"/>
      <c r="I100" s="40"/>
      <c r="J100" s="110">
        <f>J125</f>
        <v>0</v>
      </c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7" t="s">
        <v>118</v>
      </c>
    </row>
    <row r="101" s="9" customFormat="1" ht="24.96" customHeight="1">
      <c r="A101" s="9"/>
      <c r="B101" s="189"/>
      <c r="C101" s="190"/>
      <c r="D101" s="191" t="s">
        <v>119</v>
      </c>
      <c r="E101" s="192"/>
      <c r="F101" s="192"/>
      <c r="G101" s="192"/>
      <c r="H101" s="192"/>
      <c r="I101" s="192"/>
      <c r="J101" s="193">
        <f>J126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120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4" t="str">
        <f>E7</f>
        <v>Pomezí u Poličky - Rekonstrukce silnice II/363, výstavba chodníku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1"/>
      <c r="C112" s="32" t="s">
        <v>110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="1" customFormat="1" ht="16.5" customHeight="1">
      <c r="B113" s="21"/>
      <c r="C113" s="22"/>
      <c r="D113" s="22"/>
      <c r="E113" s="184" t="s">
        <v>1158</v>
      </c>
      <c r="F113" s="22"/>
      <c r="G113" s="22"/>
      <c r="H113" s="22"/>
      <c r="I113" s="22"/>
      <c r="J113" s="22"/>
      <c r="K113" s="22"/>
      <c r="L113" s="20"/>
    </row>
    <row r="114" s="1" customFormat="1" ht="12" customHeight="1">
      <c r="B114" s="21"/>
      <c r="C114" s="32" t="s">
        <v>112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="2" customFormat="1" ht="16.5" customHeight="1">
      <c r="A115" s="38"/>
      <c r="B115" s="39"/>
      <c r="C115" s="40"/>
      <c r="D115" s="40"/>
      <c r="E115" s="295" t="s">
        <v>1292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1160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E13</f>
        <v xml:space="preserve">SO 001 - Všeobecné položky 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F16</f>
        <v xml:space="preserve">Pomezí u Poličky </v>
      </c>
      <c r="G119" s="40"/>
      <c r="H119" s="40"/>
      <c r="I119" s="32" t="s">
        <v>22</v>
      </c>
      <c r="J119" s="79" t="str">
        <f>IF(J16="","",J16)</f>
        <v>4. 10. 2022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40.05" customHeight="1">
      <c r="A121" s="38"/>
      <c r="B121" s="39"/>
      <c r="C121" s="32" t="s">
        <v>24</v>
      </c>
      <c r="D121" s="40"/>
      <c r="E121" s="40"/>
      <c r="F121" s="27" t="str">
        <f>E19</f>
        <v>SÚS Pk + obec Pomezí</v>
      </c>
      <c r="G121" s="40"/>
      <c r="H121" s="40"/>
      <c r="I121" s="32" t="s">
        <v>30</v>
      </c>
      <c r="J121" s="36" t="str">
        <f>E25</f>
        <v xml:space="preserve">JIŘÍ STRÁNSKÝ, projekce dopravních staveb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28</v>
      </c>
      <c r="D122" s="40"/>
      <c r="E122" s="40"/>
      <c r="F122" s="27" t="str">
        <f>IF(E22="","",E22)</f>
        <v>Vyplň údaj</v>
      </c>
      <c r="G122" s="40"/>
      <c r="H122" s="40"/>
      <c r="I122" s="32" t="s">
        <v>34</v>
      </c>
      <c r="J122" s="36" t="str">
        <f>E28</f>
        <v>Jiří Stránský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0" customFormat="1" ht="29.28" customHeight="1">
      <c r="A124" s="195"/>
      <c r="B124" s="196"/>
      <c r="C124" s="197" t="s">
        <v>121</v>
      </c>
      <c r="D124" s="198" t="s">
        <v>62</v>
      </c>
      <c r="E124" s="198" t="s">
        <v>58</v>
      </c>
      <c r="F124" s="198" t="s">
        <v>59</v>
      </c>
      <c r="G124" s="198" t="s">
        <v>122</v>
      </c>
      <c r="H124" s="198" t="s">
        <v>123</v>
      </c>
      <c r="I124" s="198" t="s">
        <v>124</v>
      </c>
      <c r="J124" s="198" t="s">
        <v>116</v>
      </c>
      <c r="K124" s="199" t="s">
        <v>125</v>
      </c>
      <c r="L124" s="200"/>
      <c r="M124" s="100" t="s">
        <v>1</v>
      </c>
      <c r="N124" s="101" t="s">
        <v>41</v>
      </c>
      <c r="O124" s="101" t="s">
        <v>126</v>
      </c>
      <c r="P124" s="101" t="s">
        <v>127</v>
      </c>
      <c r="Q124" s="101" t="s">
        <v>128</v>
      </c>
      <c r="R124" s="101" t="s">
        <v>129</v>
      </c>
      <c r="S124" s="101" t="s">
        <v>130</v>
      </c>
      <c r="T124" s="102" t="s">
        <v>131</v>
      </c>
      <c r="U124" s="195"/>
      <c r="V124" s="195"/>
      <c r="W124" s="195"/>
      <c r="X124" s="195"/>
      <c r="Y124" s="195"/>
      <c r="Z124" s="195"/>
      <c r="AA124" s="195"/>
      <c r="AB124" s="195"/>
      <c r="AC124" s="195"/>
      <c r="AD124" s="195"/>
      <c r="AE124" s="195"/>
    </row>
    <row r="125" s="2" customFormat="1" ht="22.8" customHeight="1">
      <c r="A125" s="38"/>
      <c r="B125" s="39"/>
      <c r="C125" s="107" t="s">
        <v>132</v>
      </c>
      <c r="D125" s="40"/>
      <c r="E125" s="40"/>
      <c r="F125" s="40"/>
      <c r="G125" s="40"/>
      <c r="H125" s="40"/>
      <c r="I125" s="40"/>
      <c r="J125" s="201">
        <f>BK125</f>
        <v>0</v>
      </c>
      <c r="K125" s="40"/>
      <c r="L125" s="44"/>
      <c r="M125" s="103"/>
      <c r="N125" s="202"/>
      <c r="O125" s="104"/>
      <c r="P125" s="203">
        <f>P126</f>
        <v>0</v>
      </c>
      <c r="Q125" s="104"/>
      <c r="R125" s="203">
        <f>R126</f>
        <v>0</v>
      </c>
      <c r="S125" s="104"/>
      <c r="T125" s="204">
        <f>T126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76</v>
      </c>
      <c r="AU125" s="17" t="s">
        <v>118</v>
      </c>
      <c r="BK125" s="205">
        <f>BK126</f>
        <v>0</v>
      </c>
    </row>
    <row r="126" s="11" customFormat="1" ht="25.92" customHeight="1">
      <c r="A126" s="11"/>
      <c r="B126" s="206"/>
      <c r="C126" s="207"/>
      <c r="D126" s="208" t="s">
        <v>76</v>
      </c>
      <c r="E126" s="209" t="s">
        <v>133</v>
      </c>
      <c r="F126" s="209" t="s">
        <v>134</v>
      </c>
      <c r="G126" s="207"/>
      <c r="H126" s="207"/>
      <c r="I126" s="210"/>
      <c r="J126" s="211">
        <f>BK126</f>
        <v>0</v>
      </c>
      <c r="K126" s="207"/>
      <c r="L126" s="212"/>
      <c r="M126" s="213"/>
      <c r="N126" s="214"/>
      <c r="O126" s="214"/>
      <c r="P126" s="215">
        <f>SUM(P127:P133)</f>
        <v>0</v>
      </c>
      <c r="Q126" s="214"/>
      <c r="R126" s="215">
        <f>SUM(R127:R133)</f>
        <v>0</v>
      </c>
      <c r="S126" s="214"/>
      <c r="T126" s="216">
        <f>SUM(T127:T133)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17" t="s">
        <v>135</v>
      </c>
      <c r="AT126" s="218" t="s">
        <v>76</v>
      </c>
      <c r="AU126" s="218" t="s">
        <v>77</v>
      </c>
      <c r="AY126" s="217" t="s">
        <v>136</v>
      </c>
      <c r="BK126" s="219">
        <f>SUM(BK127:BK133)</f>
        <v>0</v>
      </c>
    </row>
    <row r="127" s="2" customFormat="1" ht="24.15" customHeight="1">
      <c r="A127" s="38"/>
      <c r="B127" s="39"/>
      <c r="C127" s="220" t="s">
        <v>84</v>
      </c>
      <c r="D127" s="220" t="s">
        <v>137</v>
      </c>
      <c r="E127" s="221" t="s">
        <v>155</v>
      </c>
      <c r="F127" s="222" t="s">
        <v>156</v>
      </c>
      <c r="G127" s="223" t="s">
        <v>140</v>
      </c>
      <c r="H127" s="224">
        <v>1</v>
      </c>
      <c r="I127" s="225"/>
      <c r="J127" s="226">
        <f>ROUND(I127*H127,2)</f>
        <v>0</v>
      </c>
      <c r="K127" s="222" t="s">
        <v>1</v>
      </c>
      <c r="L127" s="44"/>
      <c r="M127" s="227" t="s">
        <v>1</v>
      </c>
      <c r="N127" s="228" t="s">
        <v>42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141</v>
      </c>
      <c r="AT127" s="231" t="s">
        <v>137</v>
      </c>
      <c r="AU127" s="231" t="s">
        <v>84</v>
      </c>
      <c r="AY127" s="17" t="s">
        <v>136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84</v>
      </c>
      <c r="BK127" s="232">
        <f>ROUND(I127*H127,2)</f>
        <v>0</v>
      </c>
      <c r="BL127" s="17" t="s">
        <v>141</v>
      </c>
      <c r="BM127" s="231" t="s">
        <v>1293</v>
      </c>
    </row>
    <row r="128" s="13" customFormat="1">
      <c r="A128" s="13"/>
      <c r="B128" s="245"/>
      <c r="C128" s="246"/>
      <c r="D128" s="235" t="s">
        <v>143</v>
      </c>
      <c r="E128" s="247" t="s">
        <v>1</v>
      </c>
      <c r="F128" s="248" t="s">
        <v>1294</v>
      </c>
      <c r="G128" s="246"/>
      <c r="H128" s="247" t="s">
        <v>1</v>
      </c>
      <c r="I128" s="249"/>
      <c r="J128" s="246"/>
      <c r="K128" s="246"/>
      <c r="L128" s="250"/>
      <c r="M128" s="251"/>
      <c r="N128" s="252"/>
      <c r="O128" s="252"/>
      <c r="P128" s="252"/>
      <c r="Q128" s="252"/>
      <c r="R128" s="252"/>
      <c r="S128" s="252"/>
      <c r="T128" s="25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4" t="s">
        <v>143</v>
      </c>
      <c r="AU128" s="254" t="s">
        <v>84</v>
      </c>
      <c r="AV128" s="13" t="s">
        <v>84</v>
      </c>
      <c r="AW128" s="13" t="s">
        <v>33</v>
      </c>
      <c r="AX128" s="13" t="s">
        <v>77</v>
      </c>
      <c r="AY128" s="254" t="s">
        <v>136</v>
      </c>
    </row>
    <row r="129" s="13" customFormat="1">
      <c r="A129" s="13"/>
      <c r="B129" s="245"/>
      <c r="C129" s="246"/>
      <c r="D129" s="235" t="s">
        <v>143</v>
      </c>
      <c r="E129" s="247" t="s">
        <v>1</v>
      </c>
      <c r="F129" s="248" t="s">
        <v>1172</v>
      </c>
      <c r="G129" s="246"/>
      <c r="H129" s="247" t="s">
        <v>1</v>
      </c>
      <c r="I129" s="249"/>
      <c r="J129" s="246"/>
      <c r="K129" s="246"/>
      <c r="L129" s="250"/>
      <c r="M129" s="251"/>
      <c r="N129" s="252"/>
      <c r="O129" s="252"/>
      <c r="P129" s="252"/>
      <c r="Q129" s="252"/>
      <c r="R129" s="252"/>
      <c r="S129" s="252"/>
      <c r="T129" s="25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4" t="s">
        <v>143</v>
      </c>
      <c r="AU129" s="254" t="s">
        <v>84</v>
      </c>
      <c r="AV129" s="13" t="s">
        <v>84</v>
      </c>
      <c r="AW129" s="13" t="s">
        <v>33</v>
      </c>
      <c r="AX129" s="13" t="s">
        <v>77</v>
      </c>
      <c r="AY129" s="254" t="s">
        <v>136</v>
      </c>
    </row>
    <row r="130" s="12" customFormat="1">
      <c r="A130" s="12"/>
      <c r="B130" s="233"/>
      <c r="C130" s="234"/>
      <c r="D130" s="235" t="s">
        <v>143</v>
      </c>
      <c r="E130" s="236" t="s">
        <v>1</v>
      </c>
      <c r="F130" s="237" t="s">
        <v>84</v>
      </c>
      <c r="G130" s="234"/>
      <c r="H130" s="238">
        <v>1</v>
      </c>
      <c r="I130" s="239"/>
      <c r="J130" s="234"/>
      <c r="K130" s="234"/>
      <c r="L130" s="240"/>
      <c r="M130" s="241"/>
      <c r="N130" s="242"/>
      <c r="O130" s="242"/>
      <c r="P130" s="242"/>
      <c r="Q130" s="242"/>
      <c r="R130" s="242"/>
      <c r="S130" s="242"/>
      <c r="T130" s="243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44" t="s">
        <v>143</v>
      </c>
      <c r="AU130" s="244" t="s">
        <v>84</v>
      </c>
      <c r="AV130" s="12" t="s">
        <v>86</v>
      </c>
      <c r="AW130" s="12" t="s">
        <v>33</v>
      </c>
      <c r="AX130" s="12" t="s">
        <v>84</v>
      </c>
      <c r="AY130" s="244" t="s">
        <v>136</v>
      </c>
    </row>
    <row r="131" s="2" customFormat="1" ht="16.5" customHeight="1">
      <c r="A131" s="38"/>
      <c r="B131" s="39"/>
      <c r="C131" s="220" t="s">
        <v>86</v>
      </c>
      <c r="D131" s="220" t="s">
        <v>137</v>
      </c>
      <c r="E131" s="221" t="s">
        <v>171</v>
      </c>
      <c r="F131" s="222" t="s">
        <v>1295</v>
      </c>
      <c r="G131" s="223" t="s">
        <v>140</v>
      </c>
      <c r="H131" s="224">
        <v>1</v>
      </c>
      <c r="I131" s="225"/>
      <c r="J131" s="226">
        <f>ROUND(I131*H131,2)</f>
        <v>0</v>
      </c>
      <c r="K131" s="222" t="s">
        <v>1</v>
      </c>
      <c r="L131" s="44"/>
      <c r="M131" s="227" t="s">
        <v>1</v>
      </c>
      <c r="N131" s="228" t="s">
        <v>42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141</v>
      </c>
      <c r="AT131" s="231" t="s">
        <v>137</v>
      </c>
      <c r="AU131" s="231" t="s">
        <v>84</v>
      </c>
      <c r="AY131" s="17" t="s">
        <v>136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84</v>
      </c>
      <c r="BK131" s="232">
        <f>ROUND(I131*H131,2)</f>
        <v>0</v>
      </c>
      <c r="BL131" s="17" t="s">
        <v>141</v>
      </c>
      <c r="BM131" s="231" t="s">
        <v>1296</v>
      </c>
    </row>
    <row r="132" s="13" customFormat="1">
      <c r="A132" s="13"/>
      <c r="B132" s="245"/>
      <c r="C132" s="246"/>
      <c r="D132" s="235" t="s">
        <v>143</v>
      </c>
      <c r="E132" s="247" t="s">
        <v>1</v>
      </c>
      <c r="F132" s="248" t="s">
        <v>1297</v>
      </c>
      <c r="G132" s="246"/>
      <c r="H132" s="247" t="s">
        <v>1</v>
      </c>
      <c r="I132" s="249"/>
      <c r="J132" s="246"/>
      <c r="K132" s="246"/>
      <c r="L132" s="250"/>
      <c r="M132" s="251"/>
      <c r="N132" s="252"/>
      <c r="O132" s="252"/>
      <c r="P132" s="252"/>
      <c r="Q132" s="252"/>
      <c r="R132" s="252"/>
      <c r="S132" s="252"/>
      <c r="T132" s="25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4" t="s">
        <v>143</v>
      </c>
      <c r="AU132" s="254" t="s">
        <v>84</v>
      </c>
      <c r="AV132" s="13" t="s">
        <v>84</v>
      </c>
      <c r="AW132" s="13" t="s">
        <v>33</v>
      </c>
      <c r="AX132" s="13" t="s">
        <v>77</v>
      </c>
      <c r="AY132" s="254" t="s">
        <v>136</v>
      </c>
    </row>
    <row r="133" s="12" customFormat="1">
      <c r="A133" s="12"/>
      <c r="B133" s="233"/>
      <c r="C133" s="234"/>
      <c r="D133" s="235" t="s">
        <v>143</v>
      </c>
      <c r="E133" s="236" t="s">
        <v>1</v>
      </c>
      <c r="F133" s="237" t="s">
        <v>84</v>
      </c>
      <c r="G133" s="234"/>
      <c r="H133" s="238">
        <v>1</v>
      </c>
      <c r="I133" s="239"/>
      <c r="J133" s="234"/>
      <c r="K133" s="234"/>
      <c r="L133" s="240"/>
      <c r="M133" s="255"/>
      <c r="N133" s="256"/>
      <c r="O133" s="256"/>
      <c r="P133" s="256"/>
      <c r="Q133" s="256"/>
      <c r="R133" s="256"/>
      <c r="S133" s="256"/>
      <c r="T133" s="257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44" t="s">
        <v>143</v>
      </c>
      <c r="AU133" s="244" t="s">
        <v>84</v>
      </c>
      <c r="AV133" s="12" t="s">
        <v>86</v>
      </c>
      <c r="AW133" s="12" t="s">
        <v>33</v>
      </c>
      <c r="AX133" s="12" t="s">
        <v>84</v>
      </c>
      <c r="AY133" s="244" t="s">
        <v>136</v>
      </c>
    </row>
    <row r="134" s="2" customFormat="1" ht="6.96" customHeight="1">
      <c r="A134" s="38"/>
      <c r="B134" s="66"/>
      <c r="C134" s="67"/>
      <c r="D134" s="67"/>
      <c r="E134" s="67"/>
      <c r="F134" s="67"/>
      <c r="G134" s="67"/>
      <c r="H134" s="67"/>
      <c r="I134" s="67"/>
      <c r="J134" s="67"/>
      <c r="K134" s="67"/>
      <c r="L134" s="44"/>
      <c r="M134" s="38"/>
      <c r="O134" s="38"/>
      <c r="P134" s="38"/>
      <c r="Q134" s="38"/>
      <c r="R134" s="38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</sheetData>
  <sheetProtection sheet="1" autoFilter="0" formatColumns="0" formatRows="0" objects="1" scenarios="1" spinCount="100000" saltValue="jAHgFfJocXwOqQpnnMWHamYsQlT7p5Q8uDlp+ukf41MYoQ2WsjkOBik+ypwwnxYobJNxxsOaJn9iddmaZQpl7A==" hashValue="vdlhhB67pqQtYnArMEdNsIdPXoqLdOsMNzHyBeKOm6bea8etBiV159Mkhba8H/m19gFwEqwtc047puWwj8sHHg==" algorithmName="SHA-512" password="CC35"/>
  <autoFilter ref="C124:K133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1:H111"/>
    <mergeCell ref="E115:H115"/>
    <mergeCell ref="E113:H113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108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86</v>
      </c>
    </row>
    <row r="4" s="1" customFormat="1" ht="24.96" customHeight="1">
      <c r="B4" s="20"/>
      <c r="D4" s="149" t="s">
        <v>109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Pomezí u Poličky - Rekonstrukce silnice II/363, výstavba chodníku</v>
      </c>
      <c r="F7" s="151"/>
      <c r="G7" s="151"/>
      <c r="H7" s="151"/>
      <c r="L7" s="20"/>
    </row>
    <row r="8">
      <c r="B8" s="20"/>
      <c r="D8" s="151" t="s">
        <v>110</v>
      </c>
      <c r="L8" s="20"/>
    </row>
    <row r="9" s="1" customFormat="1" ht="16.5" customHeight="1">
      <c r="B9" s="20"/>
      <c r="E9" s="152" t="s">
        <v>1158</v>
      </c>
      <c r="F9" s="1"/>
      <c r="G9" s="1"/>
      <c r="H9" s="1"/>
      <c r="L9" s="20"/>
    </row>
    <row r="10" s="1" customFormat="1" ht="12" customHeight="1">
      <c r="B10" s="20"/>
      <c r="D10" s="151" t="s">
        <v>112</v>
      </c>
      <c r="L10" s="20"/>
    </row>
    <row r="11" s="2" customFormat="1" ht="16.5" customHeight="1">
      <c r="A11" s="38"/>
      <c r="B11" s="44"/>
      <c r="C11" s="38"/>
      <c r="D11" s="38"/>
      <c r="E11" s="163" t="s">
        <v>1292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1" t="s">
        <v>1160</v>
      </c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44"/>
      <c r="C13" s="38"/>
      <c r="D13" s="38"/>
      <c r="E13" s="153" t="s">
        <v>1158</v>
      </c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51" t="s">
        <v>18</v>
      </c>
      <c r="E15" s="38"/>
      <c r="F15" s="141" t="s">
        <v>1</v>
      </c>
      <c r="G15" s="38"/>
      <c r="H15" s="38"/>
      <c r="I15" s="151" t="s">
        <v>19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20</v>
      </c>
      <c r="E16" s="38"/>
      <c r="F16" s="141" t="s">
        <v>21</v>
      </c>
      <c r="G16" s="38"/>
      <c r="H16" s="38"/>
      <c r="I16" s="151" t="s">
        <v>22</v>
      </c>
      <c r="J16" s="154" t="str">
        <f>'Rekapitulace stavby'!AN8</f>
        <v>4. 10. 2022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51" t="s">
        <v>24</v>
      </c>
      <c r="E18" s="38"/>
      <c r="F18" s="38"/>
      <c r="G18" s="38"/>
      <c r="H18" s="38"/>
      <c r="I18" s="151" t="s">
        <v>25</v>
      </c>
      <c r="J18" s="141" t="s">
        <v>1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41" t="s">
        <v>26</v>
      </c>
      <c r="F19" s="38"/>
      <c r="G19" s="38"/>
      <c r="H19" s="38"/>
      <c r="I19" s="151" t="s">
        <v>27</v>
      </c>
      <c r="J19" s="141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51" t="s">
        <v>28</v>
      </c>
      <c r="E21" s="38"/>
      <c r="F21" s="38"/>
      <c r="G21" s="38"/>
      <c r="H21" s="38"/>
      <c r="I21" s="151" t="s">
        <v>25</v>
      </c>
      <c r="J21" s="33" t="str">
        <f>'Rekapitulace stavby'!AN13</f>
        <v>Vyplň údaj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stavby'!E14</f>
        <v>Vyplň údaj</v>
      </c>
      <c r="F22" s="141"/>
      <c r="G22" s="141"/>
      <c r="H22" s="141"/>
      <c r="I22" s="151" t="s">
        <v>27</v>
      </c>
      <c r="J22" s="33" t="str">
        <f>'Rekapitulace stavby'!AN14</f>
        <v>Vyplň údaj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51" t="s">
        <v>30</v>
      </c>
      <c r="E24" s="38"/>
      <c r="F24" s="38"/>
      <c r="G24" s="38"/>
      <c r="H24" s="38"/>
      <c r="I24" s="151" t="s">
        <v>25</v>
      </c>
      <c r="J24" s="141" t="s">
        <v>31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41" t="s">
        <v>32</v>
      </c>
      <c r="F25" s="38"/>
      <c r="G25" s="38"/>
      <c r="H25" s="38"/>
      <c r="I25" s="151" t="s">
        <v>27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51" t="s">
        <v>34</v>
      </c>
      <c r="E27" s="38"/>
      <c r="F27" s="38"/>
      <c r="G27" s="38"/>
      <c r="H27" s="38"/>
      <c r="I27" s="151" t="s">
        <v>25</v>
      </c>
      <c r="J27" s="141" t="s">
        <v>1</v>
      </c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41" t="s">
        <v>35</v>
      </c>
      <c r="F28" s="38"/>
      <c r="G28" s="38"/>
      <c r="H28" s="38"/>
      <c r="I28" s="151" t="s">
        <v>27</v>
      </c>
      <c r="J28" s="141" t="s">
        <v>1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51" t="s">
        <v>36</v>
      </c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55"/>
      <c r="B31" s="156"/>
      <c r="C31" s="155"/>
      <c r="D31" s="155"/>
      <c r="E31" s="157" t="s">
        <v>1</v>
      </c>
      <c r="F31" s="157"/>
      <c r="G31" s="157"/>
      <c r="H31" s="157"/>
      <c r="I31" s="155"/>
      <c r="J31" s="155"/>
      <c r="K31" s="155"/>
      <c r="L31" s="158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0" t="s">
        <v>37</v>
      </c>
      <c r="E34" s="38"/>
      <c r="F34" s="38"/>
      <c r="G34" s="38"/>
      <c r="H34" s="38"/>
      <c r="I34" s="38"/>
      <c r="J34" s="161">
        <f>ROUND(J136,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59"/>
      <c r="E35" s="159"/>
      <c r="F35" s="159"/>
      <c r="G35" s="159"/>
      <c r="H35" s="159"/>
      <c r="I35" s="159"/>
      <c r="J35" s="159"/>
      <c r="K35" s="159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2" t="s">
        <v>39</v>
      </c>
      <c r="G36" s="38"/>
      <c r="H36" s="38"/>
      <c r="I36" s="162" t="s">
        <v>38</v>
      </c>
      <c r="J36" s="162" t="s">
        <v>40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63" t="s">
        <v>41</v>
      </c>
      <c r="E37" s="151" t="s">
        <v>42</v>
      </c>
      <c r="F37" s="164">
        <f>ROUND((SUM(BE136:BE414)),  2)</f>
        <v>0</v>
      </c>
      <c r="G37" s="38"/>
      <c r="H37" s="38"/>
      <c r="I37" s="165">
        <v>0.20999999999999999</v>
      </c>
      <c r="J37" s="164">
        <f>ROUND(((SUM(BE136:BE414))*I37),  2)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1" t="s">
        <v>43</v>
      </c>
      <c r="F38" s="164">
        <f>ROUND((SUM(BF136:BF414)),  2)</f>
        <v>0</v>
      </c>
      <c r="G38" s="38"/>
      <c r="H38" s="38"/>
      <c r="I38" s="165">
        <v>0.12</v>
      </c>
      <c r="J38" s="164">
        <f>ROUND(((SUM(BF136:BF414))*I38),  2)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44</v>
      </c>
      <c r="F39" s="164">
        <f>ROUND((SUM(BG136:BG414)),  2)</f>
        <v>0</v>
      </c>
      <c r="G39" s="38"/>
      <c r="H39" s="38"/>
      <c r="I39" s="165">
        <v>0.20999999999999999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51" t="s">
        <v>45</v>
      </c>
      <c r="F40" s="164">
        <f>ROUND((SUM(BH136:BH414)),  2)</f>
        <v>0</v>
      </c>
      <c r="G40" s="38"/>
      <c r="H40" s="38"/>
      <c r="I40" s="165">
        <v>0.12</v>
      </c>
      <c r="J40" s="164">
        <f>0</f>
        <v>0</v>
      </c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51" t="s">
        <v>46</v>
      </c>
      <c r="F41" s="164">
        <f>ROUND((SUM(BI136:BI414)),  2)</f>
        <v>0</v>
      </c>
      <c r="G41" s="38"/>
      <c r="H41" s="38"/>
      <c r="I41" s="165">
        <v>0</v>
      </c>
      <c r="J41" s="164">
        <f>0</f>
        <v>0</v>
      </c>
      <c r="K41" s="38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6"/>
      <c r="D43" s="167" t="s">
        <v>47</v>
      </c>
      <c r="E43" s="168"/>
      <c r="F43" s="168"/>
      <c r="G43" s="169" t="s">
        <v>48</v>
      </c>
      <c r="H43" s="170" t="s">
        <v>49</v>
      </c>
      <c r="I43" s="168"/>
      <c r="J43" s="171">
        <f>SUM(J34:J41)</f>
        <v>0</v>
      </c>
      <c r="K43" s="172"/>
      <c r="L43" s="63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6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Pomezí u Poličky - Rekonstrukce silnice II/363, výstavba chodníku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110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1" customFormat="1" ht="16.5" customHeight="1">
      <c r="B87" s="21"/>
      <c r="C87" s="22"/>
      <c r="D87" s="22"/>
      <c r="E87" s="184" t="s">
        <v>1158</v>
      </c>
      <c r="F87" s="22"/>
      <c r="G87" s="22"/>
      <c r="H87" s="22"/>
      <c r="I87" s="22"/>
      <c r="J87" s="22"/>
      <c r="K87" s="22"/>
      <c r="L87" s="20"/>
    </row>
    <row r="88" s="1" customFormat="1" ht="12" customHeight="1">
      <c r="B88" s="21"/>
      <c r="C88" s="32" t="s">
        <v>112</v>
      </c>
      <c r="D88" s="22"/>
      <c r="E88" s="22"/>
      <c r="F88" s="22"/>
      <c r="G88" s="22"/>
      <c r="H88" s="22"/>
      <c r="I88" s="22"/>
      <c r="J88" s="22"/>
      <c r="K88" s="22"/>
      <c r="L88" s="20"/>
    </row>
    <row r="89" s="2" customFormat="1" ht="16.5" customHeight="1">
      <c r="A89" s="38"/>
      <c r="B89" s="39"/>
      <c r="C89" s="40"/>
      <c r="D89" s="40"/>
      <c r="E89" s="295" t="s">
        <v>1292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1160</v>
      </c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6.5" customHeight="1">
      <c r="A91" s="38"/>
      <c r="B91" s="39"/>
      <c r="C91" s="40"/>
      <c r="D91" s="40"/>
      <c r="E91" s="76" t="str">
        <f>E13</f>
        <v>SO 102 - Výstavba chodníků</v>
      </c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20</v>
      </c>
      <c r="D93" s="40"/>
      <c r="E93" s="40"/>
      <c r="F93" s="27" t="str">
        <f>F16</f>
        <v xml:space="preserve">Pomezí u Poličky </v>
      </c>
      <c r="G93" s="40"/>
      <c r="H93" s="40"/>
      <c r="I93" s="32" t="s">
        <v>22</v>
      </c>
      <c r="J93" s="79" t="str">
        <f>IF(J16="","",J16)</f>
        <v>4. 10. 2022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40.05" customHeight="1">
      <c r="A95" s="38"/>
      <c r="B95" s="39"/>
      <c r="C95" s="32" t="s">
        <v>24</v>
      </c>
      <c r="D95" s="40"/>
      <c r="E95" s="40"/>
      <c r="F95" s="27" t="str">
        <f>E19</f>
        <v>SÚS Pk + obec Pomezí</v>
      </c>
      <c r="G95" s="40"/>
      <c r="H95" s="40"/>
      <c r="I95" s="32" t="s">
        <v>30</v>
      </c>
      <c r="J95" s="36" t="str">
        <f>E25</f>
        <v xml:space="preserve">JIŘÍ STRÁNSKÝ, projekce dopravních staveb </v>
      </c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28</v>
      </c>
      <c r="D96" s="40"/>
      <c r="E96" s="40"/>
      <c r="F96" s="27" t="str">
        <f>IF(E22="","",E22)</f>
        <v>Vyplň údaj</v>
      </c>
      <c r="G96" s="40"/>
      <c r="H96" s="40"/>
      <c r="I96" s="32" t="s">
        <v>34</v>
      </c>
      <c r="J96" s="36" t="str">
        <f>E28</f>
        <v>Jiří Stránský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85" t="s">
        <v>115</v>
      </c>
      <c r="D98" s="186"/>
      <c r="E98" s="186"/>
      <c r="F98" s="186"/>
      <c r="G98" s="186"/>
      <c r="H98" s="186"/>
      <c r="I98" s="186"/>
      <c r="J98" s="187" t="s">
        <v>116</v>
      </c>
      <c r="K98" s="186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188" t="s">
        <v>117</v>
      </c>
      <c r="D100" s="40"/>
      <c r="E100" s="40"/>
      <c r="F100" s="40"/>
      <c r="G100" s="40"/>
      <c r="H100" s="40"/>
      <c r="I100" s="40"/>
      <c r="J100" s="110">
        <f>J136</f>
        <v>0</v>
      </c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7" t="s">
        <v>118</v>
      </c>
    </row>
    <row r="101" s="9" customFormat="1" ht="24.96" customHeight="1">
      <c r="A101" s="9"/>
      <c r="B101" s="189"/>
      <c r="C101" s="190"/>
      <c r="D101" s="191" t="s">
        <v>213</v>
      </c>
      <c r="E101" s="192"/>
      <c r="F101" s="192"/>
      <c r="G101" s="192"/>
      <c r="H101" s="192"/>
      <c r="I101" s="192"/>
      <c r="J101" s="193">
        <f>J137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4" customFormat="1" ht="19.92" customHeight="1">
      <c r="A102" s="14"/>
      <c r="B102" s="258"/>
      <c r="C102" s="133"/>
      <c r="D102" s="259" t="s">
        <v>214</v>
      </c>
      <c r="E102" s="260"/>
      <c r="F102" s="260"/>
      <c r="G102" s="260"/>
      <c r="H102" s="260"/>
      <c r="I102" s="260"/>
      <c r="J102" s="261">
        <f>J138</f>
        <v>0</v>
      </c>
      <c r="K102" s="133"/>
      <c r="L102" s="262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</row>
    <row r="103" s="14" customFormat="1" ht="19.92" customHeight="1">
      <c r="A103" s="14"/>
      <c r="B103" s="258"/>
      <c r="C103" s="133"/>
      <c r="D103" s="259" t="s">
        <v>215</v>
      </c>
      <c r="E103" s="260"/>
      <c r="F103" s="260"/>
      <c r="G103" s="260"/>
      <c r="H103" s="260"/>
      <c r="I103" s="260"/>
      <c r="J103" s="261">
        <f>J197</f>
        <v>0</v>
      </c>
      <c r="K103" s="133"/>
      <c r="L103" s="262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</row>
    <row r="104" s="14" customFormat="1" ht="19.92" customHeight="1">
      <c r="A104" s="14"/>
      <c r="B104" s="258"/>
      <c r="C104" s="133"/>
      <c r="D104" s="259" t="s">
        <v>1298</v>
      </c>
      <c r="E104" s="260"/>
      <c r="F104" s="260"/>
      <c r="G104" s="260"/>
      <c r="H104" s="260"/>
      <c r="I104" s="260"/>
      <c r="J104" s="261">
        <f>J219</f>
        <v>0</v>
      </c>
      <c r="K104" s="133"/>
      <c r="L104" s="262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</row>
    <row r="105" s="14" customFormat="1" ht="19.92" customHeight="1">
      <c r="A105" s="14"/>
      <c r="B105" s="258"/>
      <c r="C105" s="133"/>
      <c r="D105" s="259" t="s">
        <v>216</v>
      </c>
      <c r="E105" s="260"/>
      <c r="F105" s="260"/>
      <c r="G105" s="260"/>
      <c r="H105" s="260"/>
      <c r="I105" s="260"/>
      <c r="J105" s="261">
        <f>J229</f>
        <v>0</v>
      </c>
      <c r="K105" s="133"/>
      <c r="L105" s="262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</row>
    <row r="106" s="14" customFormat="1" ht="19.92" customHeight="1">
      <c r="A106" s="14"/>
      <c r="B106" s="258"/>
      <c r="C106" s="133"/>
      <c r="D106" s="259" t="s">
        <v>217</v>
      </c>
      <c r="E106" s="260"/>
      <c r="F106" s="260"/>
      <c r="G106" s="260"/>
      <c r="H106" s="260"/>
      <c r="I106" s="260"/>
      <c r="J106" s="261">
        <f>J251</f>
        <v>0</v>
      </c>
      <c r="K106" s="133"/>
      <c r="L106" s="262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</row>
    <row r="107" s="14" customFormat="1" ht="19.92" customHeight="1">
      <c r="A107" s="14"/>
      <c r="B107" s="258"/>
      <c r="C107" s="133"/>
      <c r="D107" s="259" t="s">
        <v>218</v>
      </c>
      <c r="E107" s="260"/>
      <c r="F107" s="260"/>
      <c r="G107" s="260"/>
      <c r="H107" s="260"/>
      <c r="I107" s="260"/>
      <c r="J107" s="261">
        <f>J285</f>
        <v>0</v>
      </c>
      <c r="K107" s="133"/>
      <c r="L107" s="262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</row>
    <row r="108" s="14" customFormat="1" ht="19.92" customHeight="1">
      <c r="A108" s="14"/>
      <c r="B108" s="258"/>
      <c r="C108" s="133"/>
      <c r="D108" s="259" t="s">
        <v>219</v>
      </c>
      <c r="E108" s="260"/>
      <c r="F108" s="260"/>
      <c r="G108" s="260"/>
      <c r="H108" s="260"/>
      <c r="I108" s="260"/>
      <c r="J108" s="261">
        <f>J362</f>
        <v>0</v>
      </c>
      <c r="K108" s="133"/>
      <c r="L108" s="262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</row>
    <row r="109" s="14" customFormat="1" ht="19.92" customHeight="1">
      <c r="A109" s="14"/>
      <c r="B109" s="258"/>
      <c r="C109" s="133"/>
      <c r="D109" s="259" t="s">
        <v>220</v>
      </c>
      <c r="E109" s="260"/>
      <c r="F109" s="260"/>
      <c r="G109" s="260"/>
      <c r="H109" s="260"/>
      <c r="I109" s="260"/>
      <c r="J109" s="261">
        <f>J384</f>
        <v>0</v>
      </c>
      <c r="K109" s="133"/>
      <c r="L109" s="262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</row>
    <row r="110" s="14" customFormat="1" ht="19.92" customHeight="1">
      <c r="A110" s="14"/>
      <c r="B110" s="258"/>
      <c r="C110" s="133"/>
      <c r="D110" s="259" t="s">
        <v>221</v>
      </c>
      <c r="E110" s="260"/>
      <c r="F110" s="260"/>
      <c r="G110" s="260"/>
      <c r="H110" s="260"/>
      <c r="I110" s="260"/>
      <c r="J110" s="261">
        <f>J408</f>
        <v>0</v>
      </c>
      <c r="K110" s="133"/>
      <c r="L110" s="262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</row>
    <row r="111" s="9" customFormat="1" ht="24.96" customHeight="1">
      <c r="A111" s="9"/>
      <c r="B111" s="189"/>
      <c r="C111" s="190"/>
      <c r="D111" s="191" t="s">
        <v>222</v>
      </c>
      <c r="E111" s="192"/>
      <c r="F111" s="192"/>
      <c r="G111" s="192"/>
      <c r="H111" s="192"/>
      <c r="I111" s="192"/>
      <c r="J111" s="193">
        <f>J410</f>
        <v>0</v>
      </c>
      <c r="K111" s="190"/>
      <c r="L111" s="194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4" customFormat="1" ht="19.92" customHeight="1">
      <c r="A112" s="14"/>
      <c r="B112" s="258"/>
      <c r="C112" s="133"/>
      <c r="D112" s="259" t="s">
        <v>1299</v>
      </c>
      <c r="E112" s="260"/>
      <c r="F112" s="260"/>
      <c r="G112" s="260"/>
      <c r="H112" s="260"/>
      <c r="I112" s="260"/>
      <c r="J112" s="261">
        <f>J411</f>
        <v>0</v>
      </c>
      <c r="K112" s="133"/>
      <c r="L112" s="262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</row>
    <row r="113" s="2" customFormat="1" ht="21.84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66"/>
      <c r="C114" s="67"/>
      <c r="D114" s="67"/>
      <c r="E114" s="67"/>
      <c r="F114" s="67"/>
      <c r="G114" s="67"/>
      <c r="H114" s="67"/>
      <c r="I114" s="67"/>
      <c r="J114" s="67"/>
      <c r="K114" s="67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8" s="2" customFormat="1" ht="6.96" customHeight="1">
      <c r="A118" s="38"/>
      <c r="B118" s="68"/>
      <c r="C118" s="69"/>
      <c r="D118" s="69"/>
      <c r="E118" s="69"/>
      <c r="F118" s="69"/>
      <c r="G118" s="69"/>
      <c r="H118" s="69"/>
      <c r="I118" s="69"/>
      <c r="J118" s="69"/>
      <c r="K118" s="69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4.96" customHeight="1">
      <c r="A119" s="38"/>
      <c r="B119" s="39"/>
      <c r="C119" s="23" t="s">
        <v>120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16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40"/>
      <c r="D122" s="40"/>
      <c r="E122" s="184" t="str">
        <f>E7</f>
        <v>Pomezí u Poličky - Rekonstrukce silnice II/363, výstavba chodníku</v>
      </c>
      <c r="F122" s="32"/>
      <c r="G122" s="32"/>
      <c r="H122" s="32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" customFormat="1" ht="12" customHeight="1">
      <c r="B123" s="21"/>
      <c r="C123" s="32" t="s">
        <v>110</v>
      </c>
      <c r="D123" s="22"/>
      <c r="E123" s="22"/>
      <c r="F123" s="22"/>
      <c r="G123" s="22"/>
      <c r="H123" s="22"/>
      <c r="I123" s="22"/>
      <c r="J123" s="22"/>
      <c r="K123" s="22"/>
      <c r="L123" s="20"/>
    </row>
    <row r="124" s="1" customFormat="1" ht="16.5" customHeight="1">
      <c r="B124" s="21"/>
      <c r="C124" s="22"/>
      <c r="D124" s="22"/>
      <c r="E124" s="184" t="s">
        <v>1158</v>
      </c>
      <c r="F124" s="22"/>
      <c r="G124" s="22"/>
      <c r="H124" s="22"/>
      <c r="I124" s="22"/>
      <c r="J124" s="22"/>
      <c r="K124" s="22"/>
      <c r="L124" s="20"/>
    </row>
    <row r="125" s="1" customFormat="1" ht="12" customHeight="1">
      <c r="B125" s="21"/>
      <c r="C125" s="32" t="s">
        <v>112</v>
      </c>
      <c r="D125" s="22"/>
      <c r="E125" s="22"/>
      <c r="F125" s="22"/>
      <c r="G125" s="22"/>
      <c r="H125" s="22"/>
      <c r="I125" s="22"/>
      <c r="J125" s="22"/>
      <c r="K125" s="22"/>
      <c r="L125" s="20"/>
    </row>
    <row r="126" s="2" customFormat="1" ht="16.5" customHeight="1">
      <c r="A126" s="38"/>
      <c r="B126" s="39"/>
      <c r="C126" s="40"/>
      <c r="D126" s="40"/>
      <c r="E126" s="295" t="s">
        <v>1292</v>
      </c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1160</v>
      </c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6.5" customHeight="1">
      <c r="A128" s="38"/>
      <c r="B128" s="39"/>
      <c r="C128" s="40"/>
      <c r="D128" s="40"/>
      <c r="E128" s="76" t="str">
        <f>E13</f>
        <v>SO 102 - Výstavba chodníků</v>
      </c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2" customHeight="1">
      <c r="A130" s="38"/>
      <c r="B130" s="39"/>
      <c r="C130" s="32" t="s">
        <v>20</v>
      </c>
      <c r="D130" s="40"/>
      <c r="E130" s="40"/>
      <c r="F130" s="27" t="str">
        <f>F16</f>
        <v xml:space="preserve">Pomezí u Poličky </v>
      </c>
      <c r="G130" s="40"/>
      <c r="H130" s="40"/>
      <c r="I130" s="32" t="s">
        <v>22</v>
      </c>
      <c r="J130" s="79" t="str">
        <f>IF(J16="","",J16)</f>
        <v>4. 10. 2022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6.96" customHeight="1">
      <c r="A131" s="38"/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40.05" customHeight="1">
      <c r="A132" s="38"/>
      <c r="B132" s="39"/>
      <c r="C132" s="32" t="s">
        <v>24</v>
      </c>
      <c r="D132" s="40"/>
      <c r="E132" s="40"/>
      <c r="F132" s="27" t="str">
        <f>E19</f>
        <v>SÚS Pk + obec Pomezí</v>
      </c>
      <c r="G132" s="40"/>
      <c r="H132" s="40"/>
      <c r="I132" s="32" t="s">
        <v>30</v>
      </c>
      <c r="J132" s="36" t="str">
        <f>E25</f>
        <v xml:space="preserve">JIŘÍ STRÁNSKÝ, projekce dopravních staveb 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5.15" customHeight="1">
      <c r="A133" s="38"/>
      <c r="B133" s="39"/>
      <c r="C133" s="32" t="s">
        <v>28</v>
      </c>
      <c r="D133" s="40"/>
      <c r="E133" s="40"/>
      <c r="F133" s="27" t="str">
        <f>IF(E22="","",E22)</f>
        <v>Vyplň údaj</v>
      </c>
      <c r="G133" s="40"/>
      <c r="H133" s="40"/>
      <c r="I133" s="32" t="s">
        <v>34</v>
      </c>
      <c r="J133" s="36" t="str">
        <f>E28</f>
        <v>Jiří Stránský</v>
      </c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0.32" customHeight="1">
      <c r="A134" s="38"/>
      <c r="B134" s="39"/>
      <c r="C134" s="40"/>
      <c r="D134" s="40"/>
      <c r="E134" s="40"/>
      <c r="F134" s="40"/>
      <c r="G134" s="40"/>
      <c r="H134" s="40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10" customFormat="1" ht="29.28" customHeight="1">
      <c r="A135" s="195"/>
      <c r="B135" s="196"/>
      <c r="C135" s="197" t="s">
        <v>121</v>
      </c>
      <c r="D135" s="198" t="s">
        <v>62</v>
      </c>
      <c r="E135" s="198" t="s">
        <v>58</v>
      </c>
      <c r="F135" s="198" t="s">
        <v>59</v>
      </c>
      <c r="G135" s="198" t="s">
        <v>122</v>
      </c>
      <c r="H135" s="198" t="s">
        <v>123</v>
      </c>
      <c r="I135" s="198" t="s">
        <v>124</v>
      </c>
      <c r="J135" s="198" t="s">
        <v>116</v>
      </c>
      <c r="K135" s="199" t="s">
        <v>125</v>
      </c>
      <c r="L135" s="200"/>
      <c r="M135" s="100" t="s">
        <v>1</v>
      </c>
      <c r="N135" s="101" t="s">
        <v>41</v>
      </c>
      <c r="O135" s="101" t="s">
        <v>126</v>
      </c>
      <c r="P135" s="101" t="s">
        <v>127</v>
      </c>
      <c r="Q135" s="101" t="s">
        <v>128</v>
      </c>
      <c r="R135" s="101" t="s">
        <v>129</v>
      </c>
      <c r="S135" s="101" t="s">
        <v>130</v>
      </c>
      <c r="T135" s="102" t="s">
        <v>131</v>
      </c>
      <c r="U135" s="195"/>
      <c r="V135" s="195"/>
      <c r="W135" s="195"/>
      <c r="X135" s="195"/>
      <c r="Y135" s="195"/>
      <c r="Z135" s="195"/>
      <c r="AA135" s="195"/>
      <c r="AB135" s="195"/>
      <c r="AC135" s="195"/>
      <c r="AD135" s="195"/>
      <c r="AE135" s="195"/>
    </row>
    <row r="136" s="2" customFormat="1" ht="22.8" customHeight="1">
      <c r="A136" s="38"/>
      <c r="B136" s="39"/>
      <c r="C136" s="107" t="s">
        <v>132</v>
      </c>
      <c r="D136" s="40"/>
      <c r="E136" s="40"/>
      <c r="F136" s="40"/>
      <c r="G136" s="40"/>
      <c r="H136" s="40"/>
      <c r="I136" s="40"/>
      <c r="J136" s="201">
        <f>BK136</f>
        <v>0</v>
      </c>
      <c r="K136" s="40"/>
      <c r="L136" s="44"/>
      <c r="M136" s="103"/>
      <c r="N136" s="202"/>
      <c r="O136" s="104"/>
      <c r="P136" s="203">
        <f>P137+P410</f>
        <v>0</v>
      </c>
      <c r="Q136" s="104"/>
      <c r="R136" s="203">
        <f>R137+R410</f>
        <v>690.77760779999994</v>
      </c>
      <c r="S136" s="104"/>
      <c r="T136" s="204">
        <f>T137+T410</f>
        <v>34.994999999999997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76</v>
      </c>
      <c r="AU136" s="17" t="s">
        <v>118</v>
      </c>
      <c r="BK136" s="205">
        <f>BK137+BK410</f>
        <v>0</v>
      </c>
    </row>
    <row r="137" s="11" customFormat="1" ht="25.92" customHeight="1">
      <c r="A137" s="11"/>
      <c r="B137" s="206"/>
      <c r="C137" s="207"/>
      <c r="D137" s="208" t="s">
        <v>76</v>
      </c>
      <c r="E137" s="209" t="s">
        <v>224</v>
      </c>
      <c r="F137" s="209" t="s">
        <v>225</v>
      </c>
      <c r="G137" s="207"/>
      <c r="H137" s="207"/>
      <c r="I137" s="210"/>
      <c r="J137" s="211">
        <f>BK137</f>
        <v>0</v>
      </c>
      <c r="K137" s="207"/>
      <c r="L137" s="212"/>
      <c r="M137" s="213"/>
      <c r="N137" s="214"/>
      <c r="O137" s="214"/>
      <c r="P137" s="215">
        <f>P138+P197+P219+P229+P251+P285+P362+P384+P408</f>
        <v>0</v>
      </c>
      <c r="Q137" s="214"/>
      <c r="R137" s="215">
        <f>R138+R197+R219+R229+R251+R285+R362+R384+R408</f>
        <v>690.22347779999996</v>
      </c>
      <c r="S137" s="214"/>
      <c r="T137" s="216">
        <f>T138+T197+T219+T229+T251+T285+T362+T384+T408</f>
        <v>34.994999999999997</v>
      </c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R137" s="217" t="s">
        <v>84</v>
      </c>
      <c r="AT137" s="218" t="s">
        <v>76</v>
      </c>
      <c r="AU137" s="218" t="s">
        <v>77</v>
      </c>
      <c r="AY137" s="217" t="s">
        <v>136</v>
      </c>
      <c r="BK137" s="219">
        <f>BK138+BK197+BK219+BK229+BK251+BK285+BK362+BK384+BK408</f>
        <v>0</v>
      </c>
    </row>
    <row r="138" s="11" customFormat="1" ht="22.8" customHeight="1">
      <c r="A138" s="11"/>
      <c r="B138" s="206"/>
      <c r="C138" s="207"/>
      <c r="D138" s="208" t="s">
        <v>76</v>
      </c>
      <c r="E138" s="263" t="s">
        <v>84</v>
      </c>
      <c r="F138" s="263" t="s">
        <v>226</v>
      </c>
      <c r="G138" s="207"/>
      <c r="H138" s="207"/>
      <c r="I138" s="210"/>
      <c r="J138" s="264">
        <f>BK138</f>
        <v>0</v>
      </c>
      <c r="K138" s="207"/>
      <c r="L138" s="212"/>
      <c r="M138" s="213"/>
      <c r="N138" s="214"/>
      <c r="O138" s="214"/>
      <c r="P138" s="215">
        <f>SUM(P139:P196)</f>
        <v>0</v>
      </c>
      <c r="Q138" s="214"/>
      <c r="R138" s="215">
        <f>SUM(R139:R196)</f>
        <v>21.024000000000001</v>
      </c>
      <c r="S138" s="214"/>
      <c r="T138" s="216">
        <f>SUM(T139:T196)</f>
        <v>33.101999999999997</v>
      </c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R138" s="217" t="s">
        <v>84</v>
      </c>
      <c r="AT138" s="218" t="s">
        <v>76</v>
      </c>
      <c r="AU138" s="218" t="s">
        <v>84</v>
      </c>
      <c r="AY138" s="217" t="s">
        <v>136</v>
      </c>
      <c r="BK138" s="219">
        <f>SUM(BK139:BK196)</f>
        <v>0</v>
      </c>
    </row>
    <row r="139" s="2" customFormat="1" ht="24.15" customHeight="1">
      <c r="A139" s="38"/>
      <c r="B139" s="39"/>
      <c r="C139" s="220" t="s">
        <v>84</v>
      </c>
      <c r="D139" s="220" t="s">
        <v>137</v>
      </c>
      <c r="E139" s="221" t="s">
        <v>1300</v>
      </c>
      <c r="F139" s="222" t="s">
        <v>1301</v>
      </c>
      <c r="G139" s="223" t="s">
        <v>229</v>
      </c>
      <c r="H139" s="224">
        <v>725</v>
      </c>
      <c r="I139" s="225"/>
      <c r="J139" s="226">
        <f>ROUND(I139*H139,2)</f>
        <v>0</v>
      </c>
      <c r="K139" s="222" t="s">
        <v>1</v>
      </c>
      <c r="L139" s="44"/>
      <c r="M139" s="227" t="s">
        <v>1</v>
      </c>
      <c r="N139" s="228" t="s">
        <v>42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154</v>
      </c>
      <c r="AT139" s="231" t="s">
        <v>137</v>
      </c>
      <c r="AU139" s="231" t="s">
        <v>86</v>
      </c>
      <c r="AY139" s="17" t="s">
        <v>136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84</v>
      </c>
      <c r="BK139" s="232">
        <f>ROUND(I139*H139,2)</f>
        <v>0</v>
      </c>
      <c r="BL139" s="17" t="s">
        <v>154</v>
      </c>
      <c r="BM139" s="231" t="s">
        <v>1302</v>
      </c>
    </row>
    <row r="140" s="2" customFormat="1">
      <c r="A140" s="38"/>
      <c r="B140" s="39"/>
      <c r="C140" s="40"/>
      <c r="D140" s="235" t="s">
        <v>231</v>
      </c>
      <c r="E140" s="40"/>
      <c r="F140" s="265" t="s">
        <v>1303</v>
      </c>
      <c r="G140" s="40"/>
      <c r="H140" s="40"/>
      <c r="I140" s="266"/>
      <c r="J140" s="40"/>
      <c r="K140" s="40"/>
      <c r="L140" s="44"/>
      <c r="M140" s="267"/>
      <c r="N140" s="268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231</v>
      </c>
      <c r="AU140" s="17" t="s">
        <v>86</v>
      </c>
    </row>
    <row r="141" s="12" customFormat="1">
      <c r="A141" s="12"/>
      <c r="B141" s="233"/>
      <c r="C141" s="234"/>
      <c r="D141" s="235" t="s">
        <v>143</v>
      </c>
      <c r="E141" s="236" t="s">
        <v>1</v>
      </c>
      <c r="F141" s="237" t="s">
        <v>1304</v>
      </c>
      <c r="G141" s="234"/>
      <c r="H141" s="238">
        <v>725</v>
      </c>
      <c r="I141" s="239"/>
      <c r="J141" s="234"/>
      <c r="K141" s="234"/>
      <c r="L141" s="240"/>
      <c r="M141" s="241"/>
      <c r="N141" s="242"/>
      <c r="O141" s="242"/>
      <c r="P141" s="242"/>
      <c r="Q141" s="242"/>
      <c r="R141" s="242"/>
      <c r="S141" s="242"/>
      <c r="T141" s="243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44" t="s">
        <v>143</v>
      </c>
      <c r="AU141" s="244" t="s">
        <v>86</v>
      </c>
      <c r="AV141" s="12" t="s">
        <v>86</v>
      </c>
      <c r="AW141" s="12" t="s">
        <v>33</v>
      </c>
      <c r="AX141" s="12" t="s">
        <v>84</v>
      </c>
      <c r="AY141" s="244" t="s">
        <v>136</v>
      </c>
    </row>
    <row r="142" s="2" customFormat="1" ht="16.5" customHeight="1">
      <c r="A142" s="38"/>
      <c r="B142" s="39"/>
      <c r="C142" s="220" t="s">
        <v>86</v>
      </c>
      <c r="D142" s="220" t="s">
        <v>137</v>
      </c>
      <c r="E142" s="221" t="s">
        <v>1305</v>
      </c>
      <c r="F142" s="222" t="s">
        <v>1306</v>
      </c>
      <c r="G142" s="223" t="s">
        <v>184</v>
      </c>
      <c r="H142" s="224">
        <v>4</v>
      </c>
      <c r="I142" s="225"/>
      <c r="J142" s="226">
        <f>ROUND(I142*H142,2)</f>
        <v>0</v>
      </c>
      <c r="K142" s="222" t="s">
        <v>1</v>
      </c>
      <c r="L142" s="44"/>
      <c r="M142" s="227" t="s">
        <v>1</v>
      </c>
      <c r="N142" s="228" t="s">
        <v>42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154</v>
      </c>
      <c r="AT142" s="231" t="s">
        <v>137</v>
      </c>
      <c r="AU142" s="231" t="s">
        <v>86</v>
      </c>
      <c r="AY142" s="17" t="s">
        <v>136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84</v>
      </c>
      <c r="BK142" s="232">
        <f>ROUND(I142*H142,2)</f>
        <v>0</v>
      </c>
      <c r="BL142" s="17" t="s">
        <v>154</v>
      </c>
      <c r="BM142" s="231" t="s">
        <v>1307</v>
      </c>
    </row>
    <row r="143" s="2" customFormat="1">
      <c r="A143" s="38"/>
      <c r="B143" s="39"/>
      <c r="C143" s="40"/>
      <c r="D143" s="235" t="s">
        <v>231</v>
      </c>
      <c r="E143" s="40"/>
      <c r="F143" s="265" t="s">
        <v>1303</v>
      </c>
      <c r="G143" s="40"/>
      <c r="H143" s="40"/>
      <c r="I143" s="266"/>
      <c r="J143" s="40"/>
      <c r="K143" s="40"/>
      <c r="L143" s="44"/>
      <c r="M143" s="267"/>
      <c r="N143" s="268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231</v>
      </c>
      <c r="AU143" s="17" t="s">
        <v>86</v>
      </c>
    </row>
    <row r="144" s="12" customFormat="1">
      <c r="A144" s="12"/>
      <c r="B144" s="233"/>
      <c r="C144" s="234"/>
      <c r="D144" s="235" t="s">
        <v>143</v>
      </c>
      <c r="E144" s="236" t="s">
        <v>1</v>
      </c>
      <c r="F144" s="237" t="s">
        <v>1308</v>
      </c>
      <c r="G144" s="234"/>
      <c r="H144" s="238">
        <v>4</v>
      </c>
      <c r="I144" s="239"/>
      <c r="J144" s="234"/>
      <c r="K144" s="234"/>
      <c r="L144" s="240"/>
      <c r="M144" s="241"/>
      <c r="N144" s="242"/>
      <c r="O144" s="242"/>
      <c r="P144" s="242"/>
      <c r="Q144" s="242"/>
      <c r="R144" s="242"/>
      <c r="S144" s="242"/>
      <c r="T144" s="243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44" t="s">
        <v>143</v>
      </c>
      <c r="AU144" s="244" t="s">
        <v>86</v>
      </c>
      <c r="AV144" s="12" t="s">
        <v>86</v>
      </c>
      <c r="AW144" s="12" t="s">
        <v>33</v>
      </c>
      <c r="AX144" s="12" t="s">
        <v>84</v>
      </c>
      <c r="AY144" s="244" t="s">
        <v>136</v>
      </c>
    </row>
    <row r="145" s="2" customFormat="1" ht="24.15" customHeight="1">
      <c r="A145" s="38"/>
      <c r="B145" s="39"/>
      <c r="C145" s="220" t="s">
        <v>101</v>
      </c>
      <c r="D145" s="220" t="s">
        <v>137</v>
      </c>
      <c r="E145" s="221" t="s">
        <v>254</v>
      </c>
      <c r="F145" s="222" t="s">
        <v>255</v>
      </c>
      <c r="G145" s="223" t="s">
        <v>229</v>
      </c>
      <c r="H145" s="224">
        <v>57</v>
      </c>
      <c r="I145" s="225"/>
      <c r="J145" s="226">
        <f>ROUND(I145*H145,2)</f>
        <v>0</v>
      </c>
      <c r="K145" s="222" t="s">
        <v>1</v>
      </c>
      <c r="L145" s="44"/>
      <c r="M145" s="227" t="s">
        <v>1</v>
      </c>
      <c r="N145" s="228" t="s">
        <v>42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0.22</v>
      </c>
      <c r="T145" s="230">
        <f>S145*H145</f>
        <v>12.540000000000001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154</v>
      </c>
      <c r="AT145" s="231" t="s">
        <v>137</v>
      </c>
      <c r="AU145" s="231" t="s">
        <v>86</v>
      </c>
      <c r="AY145" s="17" t="s">
        <v>136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84</v>
      </c>
      <c r="BK145" s="232">
        <f>ROUND(I145*H145,2)</f>
        <v>0</v>
      </c>
      <c r="BL145" s="17" t="s">
        <v>154</v>
      </c>
      <c r="BM145" s="231" t="s">
        <v>1309</v>
      </c>
    </row>
    <row r="146" s="2" customFormat="1">
      <c r="A146" s="38"/>
      <c r="B146" s="39"/>
      <c r="C146" s="40"/>
      <c r="D146" s="235" t="s">
        <v>231</v>
      </c>
      <c r="E146" s="40"/>
      <c r="F146" s="265" t="s">
        <v>1303</v>
      </c>
      <c r="G146" s="40"/>
      <c r="H146" s="40"/>
      <c r="I146" s="266"/>
      <c r="J146" s="40"/>
      <c r="K146" s="40"/>
      <c r="L146" s="44"/>
      <c r="M146" s="267"/>
      <c r="N146" s="268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231</v>
      </c>
      <c r="AU146" s="17" t="s">
        <v>86</v>
      </c>
    </row>
    <row r="147" s="12" customFormat="1">
      <c r="A147" s="12"/>
      <c r="B147" s="233"/>
      <c r="C147" s="234"/>
      <c r="D147" s="235" t="s">
        <v>143</v>
      </c>
      <c r="E147" s="236" t="s">
        <v>1</v>
      </c>
      <c r="F147" s="237" t="s">
        <v>1310</v>
      </c>
      <c r="G147" s="234"/>
      <c r="H147" s="238">
        <v>57</v>
      </c>
      <c r="I147" s="239"/>
      <c r="J147" s="234"/>
      <c r="K147" s="234"/>
      <c r="L147" s="240"/>
      <c r="M147" s="241"/>
      <c r="N147" s="242"/>
      <c r="O147" s="242"/>
      <c r="P147" s="242"/>
      <c r="Q147" s="242"/>
      <c r="R147" s="242"/>
      <c r="S147" s="242"/>
      <c r="T147" s="243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44" t="s">
        <v>143</v>
      </c>
      <c r="AU147" s="244" t="s">
        <v>86</v>
      </c>
      <c r="AV147" s="12" t="s">
        <v>86</v>
      </c>
      <c r="AW147" s="12" t="s">
        <v>33</v>
      </c>
      <c r="AX147" s="12" t="s">
        <v>84</v>
      </c>
      <c r="AY147" s="244" t="s">
        <v>136</v>
      </c>
    </row>
    <row r="148" s="2" customFormat="1" ht="24.15" customHeight="1">
      <c r="A148" s="38"/>
      <c r="B148" s="39"/>
      <c r="C148" s="220" t="s">
        <v>154</v>
      </c>
      <c r="D148" s="220" t="s">
        <v>137</v>
      </c>
      <c r="E148" s="221" t="s">
        <v>1311</v>
      </c>
      <c r="F148" s="222" t="s">
        <v>1312</v>
      </c>
      <c r="G148" s="223" t="s">
        <v>229</v>
      </c>
      <c r="H148" s="224">
        <v>57</v>
      </c>
      <c r="I148" s="225"/>
      <c r="J148" s="226">
        <f>ROUND(I148*H148,2)</f>
        <v>0</v>
      </c>
      <c r="K148" s="222" t="s">
        <v>1</v>
      </c>
      <c r="L148" s="44"/>
      <c r="M148" s="227" t="s">
        <v>1</v>
      </c>
      <c r="N148" s="228" t="s">
        <v>42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0.316</v>
      </c>
      <c r="T148" s="230">
        <f>S148*H148</f>
        <v>18.012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154</v>
      </c>
      <c r="AT148" s="231" t="s">
        <v>137</v>
      </c>
      <c r="AU148" s="231" t="s">
        <v>86</v>
      </c>
      <c r="AY148" s="17" t="s">
        <v>136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84</v>
      </c>
      <c r="BK148" s="232">
        <f>ROUND(I148*H148,2)</f>
        <v>0</v>
      </c>
      <c r="BL148" s="17" t="s">
        <v>154</v>
      </c>
      <c r="BM148" s="231" t="s">
        <v>1313</v>
      </c>
    </row>
    <row r="149" s="2" customFormat="1">
      <c r="A149" s="38"/>
      <c r="B149" s="39"/>
      <c r="C149" s="40"/>
      <c r="D149" s="235" t="s">
        <v>231</v>
      </c>
      <c r="E149" s="40"/>
      <c r="F149" s="265" t="s">
        <v>1303</v>
      </c>
      <c r="G149" s="40"/>
      <c r="H149" s="40"/>
      <c r="I149" s="266"/>
      <c r="J149" s="40"/>
      <c r="K149" s="40"/>
      <c r="L149" s="44"/>
      <c r="M149" s="267"/>
      <c r="N149" s="268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231</v>
      </c>
      <c r="AU149" s="17" t="s">
        <v>86</v>
      </c>
    </row>
    <row r="150" s="12" customFormat="1">
      <c r="A150" s="12"/>
      <c r="B150" s="233"/>
      <c r="C150" s="234"/>
      <c r="D150" s="235" t="s">
        <v>143</v>
      </c>
      <c r="E150" s="236" t="s">
        <v>1</v>
      </c>
      <c r="F150" s="237" t="s">
        <v>1314</v>
      </c>
      <c r="G150" s="234"/>
      <c r="H150" s="238">
        <v>57</v>
      </c>
      <c r="I150" s="239"/>
      <c r="J150" s="234"/>
      <c r="K150" s="234"/>
      <c r="L150" s="240"/>
      <c r="M150" s="241"/>
      <c r="N150" s="242"/>
      <c r="O150" s="242"/>
      <c r="P150" s="242"/>
      <c r="Q150" s="242"/>
      <c r="R150" s="242"/>
      <c r="S150" s="242"/>
      <c r="T150" s="243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44" t="s">
        <v>143</v>
      </c>
      <c r="AU150" s="244" t="s">
        <v>86</v>
      </c>
      <c r="AV150" s="12" t="s">
        <v>86</v>
      </c>
      <c r="AW150" s="12" t="s">
        <v>33</v>
      </c>
      <c r="AX150" s="12" t="s">
        <v>84</v>
      </c>
      <c r="AY150" s="244" t="s">
        <v>136</v>
      </c>
    </row>
    <row r="151" s="2" customFormat="1" ht="24.15" customHeight="1">
      <c r="A151" s="38"/>
      <c r="B151" s="39"/>
      <c r="C151" s="220" t="s">
        <v>135</v>
      </c>
      <c r="D151" s="220" t="s">
        <v>137</v>
      </c>
      <c r="E151" s="221" t="s">
        <v>258</v>
      </c>
      <c r="F151" s="222" t="s">
        <v>259</v>
      </c>
      <c r="G151" s="223" t="s">
        <v>229</v>
      </c>
      <c r="H151" s="224">
        <v>15</v>
      </c>
      <c r="I151" s="225"/>
      <c r="J151" s="226">
        <f>ROUND(I151*H151,2)</f>
        <v>0</v>
      </c>
      <c r="K151" s="222" t="s">
        <v>1</v>
      </c>
      <c r="L151" s="44"/>
      <c r="M151" s="227" t="s">
        <v>1</v>
      </c>
      <c r="N151" s="228" t="s">
        <v>42</v>
      </c>
      <c r="O151" s="91"/>
      <c r="P151" s="229">
        <f>O151*H151</f>
        <v>0</v>
      </c>
      <c r="Q151" s="229">
        <v>0</v>
      </c>
      <c r="R151" s="229">
        <f>Q151*H151</f>
        <v>0</v>
      </c>
      <c r="S151" s="229">
        <v>0.17000000000000001</v>
      </c>
      <c r="T151" s="230">
        <f>S151*H151</f>
        <v>2.5500000000000003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154</v>
      </c>
      <c r="AT151" s="231" t="s">
        <v>137</v>
      </c>
      <c r="AU151" s="231" t="s">
        <v>86</v>
      </c>
      <c r="AY151" s="17" t="s">
        <v>136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84</v>
      </c>
      <c r="BK151" s="232">
        <f>ROUND(I151*H151,2)</f>
        <v>0</v>
      </c>
      <c r="BL151" s="17" t="s">
        <v>154</v>
      </c>
      <c r="BM151" s="231" t="s">
        <v>1315</v>
      </c>
    </row>
    <row r="152" s="2" customFormat="1">
      <c r="A152" s="38"/>
      <c r="B152" s="39"/>
      <c r="C152" s="40"/>
      <c r="D152" s="235" t="s">
        <v>231</v>
      </c>
      <c r="E152" s="40"/>
      <c r="F152" s="265" t="s">
        <v>1303</v>
      </c>
      <c r="G152" s="40"/>
      <c r="H152" s="40"/>
      <c r="I152" s="266"/>
      <c r="J152" s="40"/>
      <c r="K152" s="40"/>
      <c r="L152" s="44"/>
      <c r="M152" s="267"/>
      <c r="N152" s="268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231</v>
      </c>
      <c r="AU152" s="17" t="s">
        <v>86</v>
      </c>
    </row>
    <row r="153" s="12" customFormat="1">
      <c r="A153" s="12"/>
      <c r="B153" s="233"/>
      <c r="C153" s="234"/>
      <c r="D153" s="235" t="s">
        <v>143</v>
      </c>
      <c r="E153" s="236" t="s">
        <v>1</v>
      </c>
      <c r="F153" s="237" t="s">
        <v>1316</v>
      </c>
      <c r="G153" s="234"/>
      <c r="H153" s="238">
        <v>15</v>
      </c>
      <c r="I153" s="239"/>
      <c r="J153" s="234"/>
      <c r="K153" s="234"/>
      <c r="L153" s="240"/>
      <c r="M153" s="241"/>
      <c r="N153" s="242"/>
      <c r="O153" s="242"/>
      <c r="P153" s="242"/>
      <c r="Q153" s="242"/>
      <c r="R153" s="242"/>
      <c r="S153" s="242"/>
      <c r="T153" s="243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44" t="s">
        <v>143</v>
      </c>
      <c r="AU153" s="244" t="s">
        <v>86</v>
      </c>
      <c r="AV153" s="12" t="s">
        <v>86</v>
      </c>
      <c r="AW153" s="12" t="s">
        <v>33</v>
      </c>
      <c r="AX153" s="12" t="s">
        <v>84</v>
      </c>
      <c r="AY153" s="244" t="s">
        <v>136</v>
      </c>
    </row>
    <row r="154" s="2" customFormat="1" ht="33" customHeight="1">
      <c r="A154" s="38"/>
      <c r="B154" s="39"/>
      <c r="C154" s="220" t="s">
        <v>164</v>
      </c>
      <c r="D154" s="220" t="s">
        <v>137</v>
      </c>
      <c r="E154" s="221" t="s">
        <v>1188</v>
      </c>
      <c r="F154" s="222" t="s">
        <v>1189</v>
      </c>
      <c r="G154" s="223" t="s">
        <v>278</v>
      </c>
      <c r="H154" s="224">
        <v>269.60000000000002</v>
      </c>
      <c r="I154" s="225"/>
      <c r="J154" s="226">
        <f>ROUND(I154*H154,2)</f>
        <v>0</v>
      </c>
      <c r="K154" s="222" t="s">
        <v>1</v>
      </c>
      <c r="L154" s="44"/>
      <c r="M154" s="227" t="s">
        <v>1</v>
      </c>
      <c r="N154" s="228" t="s">
        <v>42</v>
      </c>
      <c r="O154" s="91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154</v>
      </c>
      <c r="AT154" s="231" t="s">
        <v>137</v>
      </c>
      <c r="AU154" s="231" t="s">
        <v>86</v>
      </c>
      <c r="AY154" s="17" t="s">
        <v>136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84</v>
      </c>
      <c r="BK154" s="232">
        <f>ROUND(I154*H154,2)</f>
        <v>0</v>
      </c>
      <c r="BL154" s="17" t="s">
        <v>154</v>
      </c>
      <c r="BM154" s="231" t="s">
        <v>1317</v>
      </c>
    </row>
    <row r="155" s="2" customFormat="1">
      <c r="A155" s="38"/>
      <c r="B155" s="39"/>
      <c r="C155" s="40"/>
      <c r="D155" s="235" t="s">
        <v>231</v>
      </c>
      <c r="E155" s="40"/>
      <c r="F155" s="265" t="s">
        <v>1235</v>
      </c>
      <c r="G155" s="40"/>
      <c r="H155" s="40"/>
      <c r="I155" s="266"/>
      <c r="J155" s="40"/>
      <c r="K155" s="40"/>
      <c r="L155" s="44"/>
      <c r="M155" s="267"/>
      <c r="N155" s="268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231</v>
      </c>
      <c r="AU155" s="17" t="s">
        <v>86</v>
      </c>
    </row>
    <row r="156" s="12" customFormat="1">
      <c r="A156" s="12"/>
      <c r="B156" s="233"/>
      <c r="C156" s="234"/>
      <c r="D156" s="235" t="s">
        <v>143</v>
      </c>
      <c r="E156" s="236" t="s">
        <v>1</v>
      </c>
      <c r="F156" s="237" t="s">
        <v>1318</v>
      </c>
      <c r="G156" s="234"/>
      <c r="H156" s="238">
        <v>269.60000000000002</v>
      </c>
      <c r="I156" s="239"/>
      <c r="J156" s="234"/>
      <c r="K156" s="234"/>
      <c r="L156" s="240"/>
      <c r="M156" s="241"/>
      <c r="N156" s="242"/>
      <c r="O156" s="242"/>
      <c r="P156" s="242"/>
      <c r="Q156" s="242"/>
      <c r="R156" s="242"/>
      <c r="S156" s="242"/>
      <c r="T156" s="243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44" t="s">
        <v>143</v>
      </c>
      <c r="AU156" s="244" t="s">
        <v>86</v>
      </c>
      <c r="AV156" s="12" t="s">
        <v>86</v>
      </c>
      <c r="AW156" s="12" t="s">
        <v>33</v>
      </c>
      <c r="AX156" s="12" t="s">
        <v>84</v>
      </c>
      <c r="AY156" s="244" t="s">
        <v>136</v>
      </c>
    </row>
    <row r="157" s="2" customFormat="1" ht="33" customHeight="1">
      <c r="A157" s="38"/>
      <c r="B157" s="39"/>
      <c r="C157" s="220" t="s">
        <v>170</v>
      </c>
      <c r="D157" s="220" t="s">
        <v>137</v>
      </c>
      <c r="E157" s="221" t="s">
        <v>1319</v>
      </c>
      <c r="F157" s="222" t="s">
        <v>1320</v>
      </c>
      <c r="G157" s="223" t="s">
        <v>278</v>
      </c>
      <c r="H157" s="224">
        <v>98.875</v>
      </c>
      <c r="I157" s="225"/>
      <c r="J157" s="226">
        <f>ROUND(I157*H157,2)</f>
        <v>0</v>
      </c>
      <c r="K157" s="222" t="s">
        <v>1</v>
      </c>
      <c r="L157" s="44"/>
      <c r="M157" s="227" t="s">
        <v>1</v>
      </c>
      <c r="N157" s="228" t="s">
        <v>42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154</v>
      </c>
      <c r="AT157" s="231" t="s">
        <v>137</v>
      </c>
      <c r="AU157" s="231" t="s">
        <v>86</v>
      </c>
      <c r="AY157" s="17" t="s">
        <v>136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84</v>
      </c>
      <c r="BK157" s="232">
        <f>ROUND(I157*H157,2)</f>
        <v>0</v>
      </c>
      <c r="BL157" s="17" t="s">
        <v>154</v>
      </c>
      <c r="BM157" s="231" t="s">
        <v>1321</v>
      </c>
    </row>
    <row r="158" s="2" customFormat="1">
      <c r="A158" s="38"/>
      <c r="B158" s="39"/>
      <c r="C158" s="40"/>
      <c r="D158" s="235" t="s">
        <v>231</v>
      </c>
      <c r="E158" s="40"/>
      <c r="F158" s="265" t="s">
        <v>1322</v>
      </c>
      <c r="G158" s="40"/>
      <c r="H158" s="40"/>
      <c r="I158" s="266"/>
      <c r="J158" s="40"/>
      <c r="K158" s="40"/>
      <c r="L158" s="44"/>
      <c r="M158" s="267"/>
      <c r="N158" s="268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231</v>
      </c>
      <c r="AU158" s="17" t="s">
        <v>86</v>
      </c>
    </row>
    <row r="159" s="12" customFormat="1">
      <c r="A159" s="12"/>
      <c r="B159" s="233"/>
      <c r="C159" s="234"/>
      <c r="D159" s="235" t="s">
        <v>143</v>
      </c>
      <c r="E159" s="236" t="s">
        <v>1</v>
      </c>
      <c r="F159" s="237" t="s">
        <v>1323</v>
      </c>
      <c r="G159" s="234"/>
      <c r="H159" s="238">
        <v>26.5</v>
      </c>
      <c r="I159" s="239"/>
      <c r="J159" s="234"/>
      <c r="K159" s="234"/>
      <c r="L159" s="240"/>
      <c r="M159" s="241"/>
      <c r="N159" s="242"/>
      <c r="O159" s="242"/>
      <c r="P159" s="242"/>
      <c r="Q159" s="242"/>
      <c r="R159" s="242"/>
      <c r="S159" s="242"/>
      <c r="T159" s="243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44" t="s">
        <v>143</v>
      </c>
      <c r="AU159" s="244" t="s">
        <v>86</v>
      </c>
      <c r="AV159" s="12" t="s">
        <v>86</v>
      </c>
      <c r="AW159" s="12" t="s">
        <v>33</v>
      </c>
      <c r="AX159" s="12" t="s">
        <v>77</v>
      </c>
      <c r="AY159" s="244" t="s">
        <v>136</v>
      </c>
    </row>
    <row r="160" s="12" customFormat="1">
      <c r="A160" s="12"/>
      <c r="B160" s="233"/>
      <c r="C160" s="234"/>
      <c r="D160" s="235" t="s">
        <v>143</v>
      </c>
      <c r="E160" s="236" t="s">
        <v>1</v>
      </c>
      <c r="F160" s="237" t="s">
        <v>1324</v>
      </c>
      <c r="G160" s="234"/>
      <c r="H160" s="238">
        <v>59.774999999999999</v>
      </c>
      <c r="I160" s="239"/>
      <c r="J160" s="234"/>
      <c r="K160" s="234"/>
      <c r="L160" s="240"/>
      <c r="M160" s="241"/>
      <c r="N160" s="242"/>
      <c r="O160" s="242"/>
      <c r="P160" s="242"/>
      <c r="Q160" s="242"/>
      <c r="R160" s="242"/>
      <c r="S160" s="242"/>
      <c r="T160" s="243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244" t="s">
        <v>143</v>
      </c>
      <c r="AU160" s="244" t="s">
        <v>86</v>
      </c>
      <c r="AV160" s="12" t="s">
        <v>86</v>
      </c>
      <c r="AW160" s="12" t="s">
        <v>33</v>
      </c>
      <c r="AX160" s="12" t="s">
        <v>77</v>
      </c>
      <c r="AY160" s="244" t="s">
        <v>136</v>
      </c>
    </row>
    <row r="161" s="12" customFormat="1">
      <c r="A161" s="12"/>
      <c r="B161" s="233"/>
      <c r="C161" s="234"/>
      <c r="D161" s="235" t="s">
        <v>143</v>
      </c>
      <c r="E161" s="236" t="s">
        <v>1</v>
      </c>
      <c r="F161" s="237" t="s">
        <v>1325</v>
      </c>
      <c r="G161" s="234"/>
      <c r="H161" s="238">
        <v>12.6</v>
      </c>
      <c r="I161" s="239"/>
      <c r="J161" s="234"/>
      <c r="K161" s="234"/>
      <c r="L161" s="240"/>
      <c r="M161" s="241"/>
      <c r="N161" s="242"/>
      <c r="O161" s="242"/>
      <c r="P161" s="242"/>
      <c r="Q161" s="242"/>
      <c r="R161" s="242"/>
      <c r="S161" s="242"/>
      <c r="T161" s="243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44" t="s">
        <v>143</v>
      </c>
      <c r="AU161" s="244" t="s">
        <v>86</v>
      </c>
      <c r="AV161" s="12" t="s">
        <v>86</v>
      </c>
      <c r="AW161" s="12" t="s">
        <v>33</v>
      </c>
      <c r="AX161" s="12" t="s">
        <v>77</v>
      </c>
      <c r="AY161" s="244" t="s">
        <v>136</v>
      </c>
    </row>
    <row r="162" s="15" customFormat="1">
      <c r="A162" s="15"/>
      <c r="B162" s="269"/>
      <c r="C162" s="270"/>
      <c r="D162" s="235" t="s">
        <v>143</v>
      </c>
      <c r="E162" s="271" t="s">
        <v>1</v>
      </c>
      <c r="F162" s="272" t="s">
        <v>240</v>
      </c>
      <c r="G162" s="270"/>
      <c r="H162" s="273">
        <v>98.875</v>
      </c>
      <c r="I162" s="274"/>
      <c r="J162" s="270"/>
      <c r="K162" s="270"/>
      <c r="L162" s="275"/>
      <c r="M162" s="276"/>
      <c r="N162" s="277"/>
      <c r="O162" s="277"/>
      <c r="P162" s="277"/>
      <c r="Q162" s="277"/>
      <c r="R162" s="277"/>
      <c r="S162" s="277"/>
      <c r="T162" s="278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9" t="s">
        <v>143</v>
      </c>
      <c r="AU162" s="279" t="s">
        <v>86</v>
      </c>
      <c r="AV162" s="15" t="s">
        <v>154</v>
      </c>
      <c r="AW162" s="15" t="s">
        <v>33</v>
      </c>
      <c r="AX162" s="15" t="s">
        <v>84</v>
      </c>
      <c r="AY162" s="279" t="s">
        <v>136</v>
      </c>
    </row>
    <row r="163" s="2" customFormat="1" ht="33" customHeight="1">
      <c r="A163" s="38"/>
      <c r="B163" s="39"/>
      <c r="C163" s="220" t="s">
        <v>175</v>
      </c>
      <c r="D163" s="220" t="s">
        <v>137</v>
      </c>
      <c r="E163" s="221" t="s">
        <v>288</v>
      </c>
      <c r="F163" s="222" t="s">
        <v>289</v>
      </c>
      <c r="G163" s="223" t="s">
        <v>278</v>
      </c>
      <c r="H163" s="224">
        <v>6.2039999999999997</v>
      </c>
      <c r="I163" s="225"/>
      <c r="J163" s="226">
        <f>ROUND(I163*H163,2)</f>
        <v>0</v>
      </c>
      <c r="K163" s="222" t="s">
        <v>1</v>
      </c>
      <c r="L163" s="44"/>
      <c r="M163" s="227" t="s">
        <v>1</v>
      </c>
      <c r="N163" s="228" t="s">
        <v>42</v>
      </c>
      <c r="O163" s="91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154</v>
      </c>
      <c r="AT163" s="231" t="s">
        <v>137</v>
      </c>
      <c r="AU163" s="231" t="s">
        <v>86</v>
      </c>
      <c r="AY163" s="17" t="s">
        <v>136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84</v>
      </c>
      <c r="BK163" s="232">
        <f>ROUND(I163*H163,2)</f>
        <v>0</v>
      </c>
      <c r="BL163" s="17" t="s">
        <v>154</v>
      </c>
      <c r="BM163" s="231" t="s">
        <v>1326</v>
      </c>
    </row>
    <row r="164" s="2" customFormat="1">
      <c r="A164" s="38"/>
      <c r="B164" s="39"/>
      <c r="C164" s="40"/>
      <c r="D164" s="235" t="s">
        <v>231</v>
      </c>
      <c r="E164" s="40"/>
      <c r="F164" s="265" t="s">
        <v>1327</v>
      </c>
      <c r="G164" s="40"/>
      <c r="H164" s="40"/>
      <c r="I164" s="266"/>
      <c r="J164" s="40"/>
      <c r="K164" s="40"/>
      <c r="L164" s="44"/>
      <c r="M164" s="267"/>
      <c r="N164" s="268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231</v>
      </c>
      <c r="AU164" s="17" t="s">
        <v>86</v>
      </c>
    </row>
    <row r="165" s="12" customFormat="1">
      <c r="A165" s="12"/>
      <c r="B165" s="233"/>
      <c r="C165" s="234"/>
      <c r="D165" s="235" t="s">
        <v>143</v>
      </c>
      <c r="E165" s="236" t="s">
        <v>1</v>
      </c>
      <c r="F165" s="237" t="s">
        <v>1328</v>
      </c>
      <c r="G165" s="234"/>
      <c r="H165" s="238">
        <v>6.2039999999999997</v>
      </c>
      <c r="I165" s="239"/>
      <c r="J165" s="234"/>
      <c r="K165" s="234"/>
      <c r="L165" s="240"/>
      <c r="M165" s="241"/>
      <c r="N165" s="242"/>
      <c r="O165" s="242"/>
      <c r="P165" s="242"/>
      <c r="Q165" s="242"/>
      <c r="R165" s="242"/>
      <c r="S165" s="242"/>
      <c r="T165" s="243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44" t="s">
        <v>143</v>
      </c>
      <c r="AU165" s="244" t="s">
        <v>86</v>
      </c>
      <c r="AV165" s="12" t="s">
        <v>86</v>
      </c>
      <c r="AW165" s="12" t="s">
        <v>33</v>
      </c>
      <c r="AX165" s="12" t="s">
        <v>84</v>
      </c>
      <c r="AY165" s="244" t="s">
        <v>136</v>
      </c>
    </row>
    <row r="166" s="2" customFormat="1" ht="33" customHeight="1">
      <c r="A166" s="38"/>
      <c r="B166" s="39"/>
      <c r="C166" s="220" t="s">
        <v>181</v>
      </c>
      <c r="D166" s="220" t="s">
        <v>137</v>
      </c>
      <c r="E166" s="221" t="s">
        <v>288</v>
      </c>
      <c r="F166" s="222" t="s">
        <v>289</v>
      </c>
      <c r="G166" s="223" t="s">
        <v>278</v>
      </c>
      <c r="H166" s="224">
        <v>15</v>
      </c>
      <c r="I166" s="225"/>
      <c r="J166" s="226">
        <f>ROUND(I166*H166,2)</f>
        <v>0</v>
      </c>
      <c r="K166" s="222" t="s">
        <v>1</v>
      </c>
      <c r="L166" s="44"/>
      <c r="M166" s="227" t="s">
        <v>1</v>
      </c>
      <c r="N166" s="228" t="s">
        <v>42</v>
      </c>
      <c r="O166" s="91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154</v>
      </c>
      <c r="AT166" s="231" t="s">
        <v>137</v>
      </c>
      <c r="AU166" s="231" t="s">
        <v>86</v>
      </c>
      <c r="AY166" s="17" t="s">
        <v>136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84</v>
      </c>
      <c r="BK166" s="232">
        <f>ROUND(I166*H166,2)</f>
        <v>0</v>
      </c>
      <c r="BL166" s="17" t="s">
        <v>154</v>
      </c>
      <c r="BM166" s="231" t="s">
        <v>1329</v>
      </c>
    </row>
    <row r="167" s="2" customFormat="1">
      <c r="A167" s="38"/>
      <c r="B167" s="39"/>
      <c r="C167" s="40"/>
      <c r="D167" s="235" t="s">
        <v>231</v>
      </c>
      <c r="E167" s="40"/>
      <c r="F167" s="265" t="s">
        <v>1330</v>
      </c>
      <c r="G167" s="40"/>
      <c r="H167" s="40"/>
      <c r="I167" s="266"/>
      <c r="J167" s="40"/>
      <c r="K167" s="40"/>
      <c r="L167" s="44"/>
      <c r="M167" s="267"/>
      <c r="N167" s="268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231</v>
      </c>
      <c r="AU167" s="17" t="s">
        <v>86</v>
      </c>
    </row>
    <row r="168" s="12" customFormat="1">
      <c r="A168" s="12"/>
      <c r="B168" s="233"/>
      <c r="C168" s="234"/>
      <c r="D168" s="235" t="s">
        <v>143</v>
      </c>
      <c r="E168" s="236" t="s">
        <v>1</v>
      </c>
      <c r="F168" s="237" t="s">
        <v>1331</v>
      </c>
      <c r="G168" s="234"/>
      <c r="H168" s="238">
        <v>15</v>
      </c>
      <c r="I168" s="239"/>
      <c r="J168" s="234"/>
      <c r="K168" s="234"/>
      <c r="L168" s="240"/>
      <c r="M168" s="241"/>
      <c r="N168" s="242"/>
      <c r="O168" s="242"/>
      <c r="P168" s="242"/>
      <c r="Q168" s="242"/>
      <c r="R168" s="242"/>
      <c r="S168" s="242"/>
      <c r="T168" s="243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44" t="s">
        <v>143</v>
      </c>
      <c r="AU168" s="244" t="s">
        <v>86</v>
      </c>
      <c r="AV168" s="12" t="s">
        <v>86</v>
      </c>
      <c r="AW168" s="12" t="s">
        <v>33</v>
      </c>
      <c r="AX168" s="12" t="s">
        <v>84</v>
      </c>
      <c r="AY168" s="244" t="s">
        <v>136</v>
      </c>
    </row>
    <row r="169" s="2" customFormat="1" ht="24.15" customHeight="1">
      <c r="A169" s="38"/>
      <c r="B169" s="39"/>
      <c r="C169" s="220" t="s">
        <v>189</v>
      </c>
      <c r="D169" s="220" t="s">
        <v>137</v>
      </c>
      <c r="E169" s="221" t="s">
        <v>1332</v>
      </c>
      <c r="F169" s="222" t="s">
        <v>1333</v>
      </c>
      <c r="G169" s="223" t="s">
        <v>278</v>
      </c>
      <c r="H169" s="224">
        <v>13.5</v>
      </c>
      <c r="I169" s="225"/>
      <c r="J169" s="226">
        <f>ROUND(I169*H169,2)</f>
        <v>0</v>
      </c>
      <c r="K169" s="222" t="s">
        <v>1</v>
      </c>
      <c r="L169" s="44"/>
      <c r="M169" s="227" t="s">
        <v>1</v>
      </c>
      <c r="N169" s="228" t="s">
        <v>42</v>
      </c>
      <c r="O169" s="91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154</v>
      </c>
      <c r="AT169" s="231" t="s">
        <v>137</v>
      </c>
      <c r="AU169" s="231" t="s">
        <v>86</v>
      </c>
      <c r="AY169" s="17" t="s">
        <v>136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84</v>
      </c>
      <c r="BK169" s="232">
        <f>ROUND(I169*H169,2)</f>
        <v>0</v>
      </c>
      <c r="BL169" s="17" t="s">
        <v>154</v>
      </c>
      <c r="BM169" s="231" t="s">
        <v>1334</v>
      </c>
    </row>
    <row r="170" s="2" customFormat="1">
      <c r="A170" s="38"/>
      <c r="B170" s="39"/>
      <c r="C170" s="40"/>
      <c r="D170" s="235" t="s">
        <v>231</v>
      </c>
      <c r="E170" s="40"/>
      <c r="F170" s="265" t="s">
        <v>1335</v>
      </c>
      <c r="G170" s="40"/>
      <c r="H170" s="40"/>
      <c r="I170" s="266"/>
      <c r="J170" s="40"/>
      <c r="K170" s="40"/>
      <c r="L170" s="44"/>
      <c r="M170" s="267"/>
      <c r="N170" s="268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231</v>
      </c>
      <c r="AU170" s="17" t="s">
        <v>86</v>
      </c>
    </row>
    <row r="171" s="12" customFormat="1">
      <c r="A171" s="12"/>
      <c r="B171" s="233"/>
      <c r="C171" s="234"/>
      <c r="D171" s="235" t="s">
        <v>143</v>
      </c>
      <c r="E171" s="236" t="s">
        <v>1</v>
      </c>
      <c r="F171" s="237" t="s">
        <v>1336</v>
      </c>
      <c r="G171" s="234"/>
      <c r="H171" s="238">
        <v>13.5</v>
      </c>
      <c r="I171" s="239"/>
      <c r="J171" s="234"/>
      <c r="K171" s="234"/>
      <c r="L171" s="240"/>
      <c r="M171" s="241"/>
      <c r="N171" s="242"/>
      <c r="O171" s="242"/>
      <c r="P171" s="242"/>
      <c r="Q171" s="242"/>
      <c r="R171" s="242"/>
      <c r="S171" s="242"/>
      <c r="T171" s="243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244" t="s">
        <v>143</v>
      </c>
      <c r="AU171" s="244" t="s">
        <v>86</v>
      </c>
      <c r="AV171" s="12" t="s">
        <v>86</v>
      </c>
      <c r="AW171" s="12" t="s">
        <v>33</v>
      </c>
      <c r="AX171" s="12" t="s">
        <v>84</v>
      </c>
      <c r="AY171" s="244" t="s">
        <v>136</v>
      </c>
    </row>
    <row r="172" s="2" customFormat="1" ht="33" customHeight="1">
      <c r="A172" s="38"/>
      <c r="B172" s="39"/>
      <c r="C172" s="220" t="s">
        <v>196</v>
      </c>
      <c r="D172" s="220" t="s">
        <v>137</v>
      </c>
      <c r="E172" s="221" t="s">
        <v>302</v>
      </c>
      <c r="F172" s="222" t="s">
        <v>303</v>
      </c>
      <c r="G172" s="223" t="s">
        <v>278</v>
      </c>
      <c r="H172" s="224">
        <v>471.43900000000002</v>
      </c>
      <c r="I172" s="225"/>
      <c r="J172" s="226">
        <f>ROUND(I172*H172,2)</f>
        <v>0</v>
      </c>
      <c r="K172" s="222" t="s">
        <v>1</v>
      </c>
      <c r="L172" s="44"/>
      <c r="M172" s="227" t="s">
        <v>1</v>
      </c>
      <c r="N172" s="228" t="s">
        <v>42</v>
      </c>
      <c r="O172" s="91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1" t="s">
        <v>154</v>
      </c>
      <c r="AT172" s="231" t="s">
        <v>137</v>
      </c>
      <c r="AU172" s="231" t="s">
        <v>86</v>
      </c>
      <c r="AY172" s="17" t="s">
        <v>136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7" t="s">
        <v>84</v>
      </c>
      <c r="BK172" s="232">
        <f>ROUND(I172*H172,2)</f>
        <v>0</v>
      </c>
      <c r="BL172" s="17" t="s">
        <v>154</v>
      </c>
      <c r="BM172" s="231" t="s">
        <v>1337</v>
      </c>
    </row>
    <row r="173" s="12" customFormat="1">
      <c r="A173" s="12"/>
      <c r="B173" s="233"/>
      <c r="C173" s="234"/>
      <c r="D173" s="235" t="s">
        <v>143</v>
      </c>
      <c r="E173" s="236" t="s">
        <v>1</v>
      </c>
      <c r="F173" s="237" t="s">
        <v>1338</v>
      </c>
      <c r="G173" s="234"/>
      <c r="H173" s="238">
        <v>72.5</v>
      </c>
      <c r="I173" s="239"/>
      <c r="J173" s="234"/>
      <c r="K173" s="234"/>
      <c r="L173" s="240"/>
      <c r="M173" s="241"/>
      <c r="N173" s="242"/>
      <c r="O173" s="242"/>
      <c r="P173" s="242"/>
      <c r="Q173" s="242"/>
      <c r="R173" s="242"/>
      <c r="S173" s="242"/>
      <c r="T173" s="243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244" t="s">
        <v>143</v>
      </c>
      <c r="AU173" s="244" t="s">
        <v>86</v>
      </c>
      <c r="AV173" s="12" t="s">
        <v>86</v>
      </c>
      <c r="AW173" s="12" t="s">
        <v>33</v>
      </c>
      <c r="AX173" s="12" t="s">
        <v>77</v>
      </c>
      <c r="AY173" s="244" t="s">
        <v>136</v>
      </c>
    </row>
    <row r="174" s="12" customFormat="1">
      <c r="A174" s="12"/>
      <c r="B174" s="233"/>
      <c r="C174" s="234"/>
      <c r="D174" s="235" t="s">
        <v>143</v>
      </c>
      <c r="E174" s="236" t="s">
        <v>1</v>
      </c>
      <c r="F174" s="237" t="s">
        <v>1339</v>
      </c>
      <c r="G174" s="234"/>
      <c r="H174" s="238">
        <v>269.60000000000002</v>
      </c>
      <c r="I174" s="239"/>
      <c r="J174" s="234"/>
      <c r="K174" s="234"/>
      <c r="L174" s="240"/>
      <c r="M174" s="241"/>
      <c r="N174" s="242"/>
      <c r="O174" s="242"/>
      <c r="P174" s="242"/>
      <c r="Q174" s="242"/>
      <c r="R174" s="242"/>
      <c r="S174" s="242"/>
      <c r="T174" s="243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44" t="s">
        <v>143</v>
      </c>
      <c r="AU174" s="244" t="s">
        <v>86</v>
      </c>
      <c r="AV174" s="12" t="s">
        <v>86</v>
      </c>
      <c r="AW174" s="12" t="s">
        <v>33</v>
      </c>
      <c r="AX174" s="12" t="s">
        <v>77</v>
      </c>
      <c r="AY174" s="244" t="s">
        <v>136</v>
      </c>
    </row>
    <row r="175" s="12" customFormat="1">
      <c r="A175" s="12"/>
      <c r="B175" s="233"/>
      <c r="C175" s="234"/>
      <c r="D175" s="235" t="s">
        <v>143</v>
      </c>
      <c r="E175" s="236" t="s">
        <v>1</v>
      </c>
      <c r="F175" s="237" t="s">
        <v>1340</v>
      </c>
      <c r="G175" s="234"/>
      <c r="H175" s="238">
        <v>120.07899999999999</v>
      </c>
      <c r="I175" s="239"/>
      <c r="J175" s="234"/>
      <c r="K175" s="234"/>
      <c r="L175" s="240"/>
      <c r="M175" s="241"/>
      <c r="N175" s="242"/>
      <c r="O175" s="242"/>
      <c r="P175" s="242"/>
      <c r="Q175" s="242"/>
      <c r="R175" s="242"/>
      <c r="S175" s="242"/>
      <c r="T175" s="243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44" t="s">
        <v>143</v>
      </c>
      <c r="AU175" s="244" t="s">
        <v>86</v>
      </c>
      <c r="AV175" s="12" t="s">
        <v>86</v>
      </c>
      <c r="AW175" s="12" t="s">
        <v>33</v>
      </c>
      <c r="AX175" s="12" t="s">
        <v>77</v>
      </c>
      <c r="AY175" s="244" t="s">
        <v>136</v>
      </c>
    </row>
    <row r="176" s="12" customFormat="1">
      <c r="A176" s="12"/>
      <c r="B176" s="233"/>
      <c r="C176" s="234"/>
      <c r="D176" s="235" t="s">
        <v>143</v>
      </c>
      <c r="E176" s="236" t="s">
        <v>1</v>
      </c>
      <c r="F176" s="237" t="s">
        <v>1341</v>
      </c>
      <c r="G176" s="234"/>
      <c r="H176" s="238">
        <v>13.5</v>
      </c>
      <c r="I176" s="239"/>
      <c r="J176" s="234"/>
      <c r="K176" s="234"/>
      <c r="L176" s="240"/>
      <c r="M176" s="241"/>
      <c r="N176" s="242"/>
      <c r="O176" s="242"/>
      <c r="P176" s="242"/>
      <c r="Q176" s="242"/>
      <c r="R176" s="242"/>
      <c r="S176" s="242"/>
      <c r="T176" s="243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T176" s="244" t="s">
        <v>143</v>
      </c>
      <c r="AU176" s="244" t="s">
        <v>86</v>
      </c>
      <c r="AV176" s="12" t="s">
        <v>86</v>
      </c>
      <c r="AW176" s="12" t="s">
        <v>33</v>
      </c>
      <c r="AX176" s="12" t="s">
        <v>77</v>
      </c>
      <c r="AY176" s="244" t="s">
        <v>136</v>
      </c>
    </row>
    <row r="177" s="12" customFormat="1">
      <c r="A177" s="12"/>
      <c r="B177" s="233"/>
      <c r="C177" s="234"/>
      <c r="D177" s="235" t="s">
        <v>143</v>
      </c>
      <c r="E177" s="236" t="s">
        <v>1</v>
      </c>
      <c r="F177" s="237" t="s">
        <v>1342</v>
      </c>
      <c r="G177" s="234"/>
      <c r="H177" s="238">
        <v>-4.2400000000000002</v>
      </c>
      <c r="I177" s="239"/>
      <c r="J177" s="234"/>
      <c r="K177" s="234"/>
      <c r="L177" s="240"/>
      <c r="M177" s="241"/>
      <c r="N177" s="242"/>
      <c r="O177" s="242"/>
      <c r="P177" s="242"/>
      <c r="Q177" s="242"/>
      <c r="R177" s="242"/>
      <c r="S177" s="242"/>
      <c r="T177" s="243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244" t="s">
        <v>143</v>
      </c>
      <c r="AU177" s="244" t="s">
        <v>86</v>
      </c>
      <c r="AV177" s="12" t="s">
        <v>86</v>
      </c>
      <c r="AW177" s="12" t="s">
        <v>33</v>
      </c>
      <c r="AX177" s="12" t="s">
        <v>77</v>
      </c>
      <c r="AY177" s="244" t="s">
        <v>136</v>
      </c>
    </row>
    <row r="178" s="15" customFormat="1">
      <c r="A178" s="15"/>
      <c r="B178" s="269"/>
      <c r="C178" s="270"/>
      <c r="D178" s="235" t="s">
        <v>143</v>
      </c>
      <c r="E178" s="271" t="s">
        <v>1</v>
      </c>
      <c r="F178" s="272" t="s">
        <v>240</v>
      </c>
      <c r="G178" s="270"/>
      <c r="H178" s="273">
        <v>471.43900000000002</v>
      </c>
      <c r="I178" s="274"/>
      <c r="J178" s="270"/>
      <c r="K178" s="270"/>
      <c r="L178" s="275"/>
      <c r="M178" s="276"/>
      <c r="N178" s="277"/>
      <c r="O178" s="277"/>
      <c r="P178" s="277"/>
      <c r="Q178" s="277"/>
      <c r="R178" s="277"/>
      <c r="S178" s="277"/>
      <c r="T178" s="278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79" t="s">
        <v>143</v>
      </c>
      <c r="AU178" s="279" t="s">
        <v>86</v>
      </c>
      <c r="AV178" s="15" t="s">
        <v>154</v>
      </c>
      <c r="AW178" s="15" t="s">
        <v>33</v>
      </c>
      <c r="AX178" s="15" t="s">
        <v>84</v>
      </c>
      <c r="AY178" s="279" t="s">
        <v>136</v>
      </c>
    </row>
    <row r="179" s="2" customFormat="1" ht="37.8" customHeight="1">
      <c r="A179" s="38"/>
      <c r="B179" s="39"/>
      <c r="C179" s="220" t="s">
        <v>8</v>
      </c>
      <c r="D179" s="220" t="s">
        <v>137</v>
      </c>
      <c r="E179" s="221" t="s">
        <v>314</v>
      </c>
      <c r="F179" s="222" t="s">
        <v>315</v>
      </c>
      <c r="G179" s="223" t="s">
        <v>278</v>
      </c>
      <c r="H179" s="224">
        <v>4714.3900000000003</v>
      </c>
      <c r="I179" s="225"/>
      <c r="J179" s="226">
        <f>ROUND(I179*H179,2)</f>
        <v>0</v>
      </c>
      <c r="K179" s="222" t="s">
        <v>1</v>
      </c>
      <c r="L179" s="44"/>
      <c r="M179" s="227" t="s">
        <v>1</v>
      </c>
      <c r="N179" s="228" t="s">
        <v>42</v>
      </c>
      <c r="O179" s="91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1" t="s">
        <v>154</v>
      </c>
      <c r="AT179" s="231" t="s">
        <v>137</v>
      </c>
      <c r="AU179" s="231" t="s">
        <v>86</v>
      </c>
      <c r="AY179" s="17" t="s">
        <v>136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7" t="s">
        <v>84</v>
      </c>
      <c r="BK179" s="232">
        <f>ROUND(I179*H179,2)</f>
        <v>0</v>
      </c>
      <c r="BL179" s="17" t="s">
        <v>154</v>
      </c>
      <c r="BM179" s="231" t="s">
        <v>1343</v>
      </c>
    </row>
    <row r="180" s="12" customFormat="1">
      <c r="A180" s="12"/>
      <c r="B180" s="233"/>
      <c r="C180" s="234"/>
      <c r="D180" s="235" t="s">
        <v>143</v>
      </c>
      <c r="E180" s="236" t="s">
        <v>1</v>
      </c>
      <c r="F180" s="237" t="s">
        <v>1344</v>
      </c>
      <c r="G180" s="234"/>
      <c r="H180" s="238">
        <v>4714.3900000000003</v>
      </c>
      <c r="I180" s="239"/>
      <c r="J180" s="234"/>
      <c r="K180" s="234"/>
      <c r="L180" s="240"/>
      <c r="M180" s="241"/>
      <c r="N180" s="242"/>
      <c r="O180" s="242"/>
      <c r="P180" s="242"/>
      <c r="Q180" s="242"/>
      <c r="R180" s="242"/>
      <c r="S180" s="242"/>
      <c r="T180" s="243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244" t="s">
        <v>143</v>
      </c>
      <c r="AU180" s="244" t="s">
        <v>86</v>
      </c>
      <c r="AV180" s="12" t="s">
        <v>86</v>
      </c>
      <c r="AW180" s="12" t="s">
        <v>33</v>
      </c>
      <c r="AX180" s="12" t="s">
        <v>84</v>
      </c>
      <c r="AY180" s="244" t="s">
        <v>136</v>
      </c>
    </row>
    <row r="181" s="2" customFormat="1" ht="24.15" customHeight="1">
      <c r="A181" s="38"/>
      <c r="B181" s="39"/>
      <c r="C181" s="220" t="s">
        <v>205</v>
      </c>
      <c r="D181" s="220" t="s">
        <v>137</v>
      </c>
      <c r="E181" s="221" t="s">
        <v>325</v>
      </c>
      <c r="F181" s="222" t="s">
        <v>326</v>
      </c>
      <c r="G181" s="223" t="s">
        <v>327</v>
      </c>
      <c r="H181" s="224">
        <v>848.59000000000003</v>
      </c>
      <c r="I181" s="225"/>
      <c r="J181" s="226">
        <f>ROUND(I181*H181,2)</f>
        <v>0</v>
      </c>
      <c r="K181" s="222" t="s">
        <v>1</v>
      </c>
      <c r="L181" s="44"/>
      <c r="M181" s="227" t="s">
        <v>1</v>
      </c>
      <c r="N181" s="228" t="s">
        <v>42</v>
      </c>
      <c r="O181" s="91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1" t="s">
        <v>154</v>
      </c>
      <c r="AT181" s="231" t="s">
        <v>137</v>
      </c>
      <c r="AU181" s="231" t="s">
        <v>86</v>
      </c>
      <c r="AY181" s="17" t="s">
        <v>136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7" t="s">
        <v>84</v>
      </c>
      <c r="BK181" s="232">
        <f>ROUND(I181*H181,2)</f>
        <v>0</v>
      </c>
      <c r="BL181" s="17" t="s">
        <v>154</v>
      </c>
      <c r="BM181" s="231" t="s">
        <v>1345</v>
      </c>
    </row>
    <row r="182" s="12" customFormat="1">
      <c r="A182" s="12"/>
      <c r="B182" s="233"/>
      <c r="C182" s="234"/>
      <c r="D182" s="235" t="s">
        <v>143</v>
      </c>
      <c r="E182" s="236" t="s">
        <v>1</v>
      </c>
      <c r="F182" s="237" t="s">
        <v>1346</v>
      </c>
      <c r="G182" s="234"/>
      <c r="H182" s="238">
        <v>848.59000000000003</v>
      </c>
      <c r="I182" s="239"/>
      <c r="J182" s="234"/>
      <c r="K182" s="234"/>
      <c r="L182" s="240"/>
      <c r="M182" s="241"/>
      <c r="N182" s="242"/>
      <c r="O182" s="242"/>
      <c r="P182" s="242"/>
      <c r="Q182" s="242"/>
      <c r="R182" s="242"/>
      <c r="S182" s="242"/>
      <c r="T182" s="243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244" t="s">
        <v>143</v>
      </c>
      <c r="AU182" s="244" t="s">
        <v>86</v>
      </c>
      <c r="AV182" s="12" t="s">
        <v>86</v>
      </c>
      <c r="AW182" s="12" t="s">
        <v>33</v>
      </c>
      <c r="AX182" s="12" t="s">
        <v>84</v>
      </c>
      <c r="AY182" s="244" t="s">
        <v>136</v>
      </c>
    </row>
    <row r="183" s="2" customFormat="1" ht="16.5" customHeight="1">
      <c r="A183" s="38"/>
      <c r="B183" s="39"/>
      <c r="C183" s="220" t="s">
        <v>209</v>
      </c>
      <c r="D183" s="220" t="s">
        <v>137</v>
      </c>
      <c r="E183" s="221" t="s">
        <v>335</v>
      </c>
      <c r="F183" s="222" t="s">
        <v>336</v>
      </c>
      <c r="G183" s="223" t="s">
        <v>278</v>
      </c>
      <c r="H183" s="224">
        <v>471.43900000000002</v>
      </c>
      <c r="I183" s="225"/>
      <c r="J183" s="226">
        <f>ROUND(I183*H183,2)</f>
        <v>0</v>
      </c>
      <c r="K183" s="222" t="s">
        <v>1</v>
      </c>
      <c r="L183" s="44"/>
      <c r="M183" s="227" t="s">
        <v>1</v>
      </c>
      <c r="N183" s="228" t="s">
        <v>42</v>
      </c>
      <c r="O183" s="91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1" t="s">
        <v>154</v>
      </c>
      <c r="AT183" s="231" t="s">
        <v>137</v>
      </c>
      <c r="AU183" s="231" t="s">
        <v>86</v>
      </c>
      <c r="AY183" s="17" t="s">
        <v>136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7" t="s">
        <v>84</v>
      </c>
      <c r="BK183" s="232">
        <f>ROUND(I183*H183,2)</f>
        <v>0</v>
      </c>
      <c r="BL183" s="17" t="s">
        <v>154</v>
      </c>
      <c r="BM183" s="231" t="s">
        <v>1347</v>
      </c>
    </row>
    <row r="184" s="2" customFormat="1" ht="24.15" customHeight="1">
      <c r="A184" s="38"/>
      <c r="B184" s="39"/>
      <c r="C184" s="220" t="s">
        <v>293</v>
      </c>
      <c r="D184" s="220" t="s">
        <v>137</v>
      </c>
      <c r="E184" s="221" t="s">
        <v>339</v>
      </c>
      <c r="F184" s="222" t="s">
        <v>340</v>
      </c>
      <c r="G184" s="223" t="s">
        <v>278</v>
      </c>
      <c r="H184" s="224">
        <v>4.2400000000000002</v>
      </c>
      <c r="I184" s="225"/>
      <c r="J184" s="226">
        <f>ROUND(I184*H184,2)</f>
        <v>0</v>
      </c>
      <c r="K184" s="222" t="s">
        <v>1</v>
      </c>
      <c r="L184" s="44"/>
      <c r="M184" s="227" t="s">
        <v>1</v>
      </c>
      <c r="N184" s="228" t="s">
        <v>42</v>
      </c>
      <c r="O184" s="91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1" t="s">
        <v>154</v>
      </c>
      <c r="AT184" s="231" t="s">
        <v>137</v>
      </c>
      <c r="AU184" s="231" t="s">
        <v>86</v>
      </c>
      <c r="AY184" s="17" t="s">
        <v>136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7" t="s">
        <v>84</v>
      </c>
      <c r="BK184" s="232">
        <f>ROUND(I184*H184,2)</f>
        <v>0</v>
      </c>
      <c r="BL184" s="17" t="s">
        <v>154</v>
      </c>
      <c r="BM184" s="231" t="s">
        <v>1348</v>
      </c>
    </row>
    <row r="185" s="2" customFormat="1">
      <c r="A185" s="38"/>
      <c r="B185" s="39"/>
      <c r="C185" s="40"/>
      <c r="D185" s="235" t="s">
        <v>231</v>
      </c>
      <c r="E185" s="40"/>
      <c r="F185" s="265" t="s">
        <v>1215</v>
      </c>
      <c r="G185" s="40"/>
      <c r="H185" s="40"/>
      <c r="I185" s="266"/>
      <c r="J185" s="40"/>
      <c r="K185" s="40"/>
      <c r="L185" s="44"/>
      <c r="M185" s="267"/>
      <c r="N185" s="268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231</v>
      </c>
      <c r="AU185" s="17" t="s">
        <v>86</v>
      </c>
    </row>
    <row r="186" s="12" customFormat="1">
      <c r="A186" s="12"/>
      <c r="B186" s="233"/>
      <c r="C186" s="234"/>
      <c r="D186" s="235" t="s">
        <v>143</v>
      </c>
      <c r="E186" s="236" t="s">
        <v>1</v>
      </c>
      <c r="F186" s="237" t="s">
        <v>1349</v>
      </c>
      <c r="G186" s="234"/>
      <c r="H186" s="238">
        <v>4.2400000000000002</v>
      </c>
      <c r="I186" s="239"/>
      <c r="J186" s="234"/>
      <c r="K186" s="234"/>
      <c r="L186" s="240"/>
      <c r="M186" s="241"/>
      <c r="N186" s="242"/>
      <c r="O186" s="242"/>
      <c r="P186" s="242"/>
      <c r="Q186" s="242"/>
      <c r="R186" s="242"/>
      <c r="S186" s="242"/>
      <c r="T186" s="243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244" t="s">
        <v>143</v>
      </c>
      <c r="AU186" s="244" t="s">
        <v>86</v>
      </c>
      <c r="AV186" s="12" t="s">
        <v>86</v>
      </c>
      <c r="AW186" s="12" t="s">
        <v>33</v>
      </c>
      <c r="AX186" s="12" t="s">
        <v>84</v>
      </c>
      <c r="AY186" s="244" t="s">
        <v>136</v>
      </c>
    </row>
    <row r="187" s="2" customFormat="1" ht="24.15" customHeight="1">
      <c r="A187" s="38"/>
      <c r="B187" s="39"/>
      <c r="C187" s="220" t="s">
        <v>301</v>
      </c>
      <c r="D187" s="220" t="s">
        <v>137</v>
      </c>
      <c r="E187" s="221" t="s">
        <v>1350</v>
      </c>
      <c r="F187" s="222" t="s">
        <v>1351</v>
      </c>
      <c r="G187" s="223" t="s">
        <v>278</v>
      </c>
      <c r="H187" s="224">
        <v>10.512000000000001</v>
      </c>
      <c r="I187" s="225"/>
      <c r="J187" s="226">
        <f>ROUND(I187*H187,2)</f>
        <v>0</v>
      </c>
      <c r="K187" s="222" t="s">
        <v>1</v>
      </c>
      <c r="L187" s="44"/>
      <c r="M187" s="227" t="s">
        <v>1</v>
      </c>
      <c r="N187" s="228" t="s">
        <v>42</v>
      </c>
      <c r="O187" s="91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1" t="s">
        <v>154</v>
      </c>
      <c r="AT187" s="231" t="s">
        <v>137</v>
      </c>
      <c r="AU187" s="231" t="s">
        <v>86</v>
      </c>
      <c r="AY187" s="17" t="s">
        <v>136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7" t="s">
        <v>84</v>
      </c>
      <c r="BK187" s="232">
        <f>ROUND(I187*H187,2)</f>
        <v>0</v>
      </c>
      <c r="BL187" s="17" t="s">
        <v>154</v>
      </c>
      <c r="BM187" s="231" t="s">
        <v>1352</v>
      </c>
    </row>
    <row r="188" s="2" customFormat="1">
      <c r="A188" s="38"/>
      <c r="B188" s="39"/>
      <c r="C188" s="40"/>
      <c r="D188" s="235" t="s">
        <v>231</v>
      </c>
      <c r="E188" s="40"/>
      <c r="F188" s="265" t="s">
        <v>1353</v>
      </c>
      <c r="G188" s="40"/>
      <c r="H188" s="40"/>
      <c r="I188" s="266"/>
      <c r="J188" s="40"/>
      <c r="K188" s="40"/>
      <c r="L188" s="44"/>
      <c r="M188" s="267"/>
      <c r="N188" s="268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231</v>
      </c>
      <c r="AU188" s="17" t="s">
        <v>86</v>
      </c>
    </row>
    <row r="189" s="12" customFormat="1">
      <c r="A189" s="12"/>
      <c r="B189" s="233"/>
      <c r="C189" s="234"/>
      <c r="D189" s="235" t="s">
        <v>143</v>
      </c>
      <c r="E189" s="236" t="s">
        <v>1</v>
      </c>
      <c r="F189" s="237" t="s">
        <v>1354</v>
      </c>
      <c r="G189" s="234"/>
      <c r="H189" s="238">
        <v>10.512000000000001</v>
      </c>
      <c r="I189" s="239"/>
      <c r="J189" s="234"/>
      <c r="K189" s="234"/>
      <c r="L189" s="240"/>
      <c r="M189" s="241"/>
      <c r="N189" s="242"/>
      <c r="O189" s="242"/>
      <c r="P189" s="242"/>
      <c r="Q189" s="242"/>
      <c r="R189" s="242"/>
      <c r="S189" s="242"/>
      <c r="T189" s="243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44" t="s">
        <v>143</v>
      </c>
      <c r="AU189" s="244" t="s">
        <v>86</v>
      </c>
      <c r="AV189" s="12" t="s">
        <v>86</v>
      </c>
      <c r="AW189" s="12" t="s">
        <v>33</v>
      </c>
      <c r="AX189" s="12" t="s">
        <v>84</v>
      </c>
      <c r="AY189" s="244" t="s">
        <v>136</v>
      </c>
    </row>
    <row r="190" s="2" customFormat="1" ht="16.5" customHeight="1">
      <c r="A190" s="38"/>
      <c r="B190" s="39"/>
      <c r="C190" s="280" t="s">
        <v>313</v>
      </c>
      <c r="D190" s="280" t="s">
        <v>354</v>
      </c>
      <c r="E190" s="281" t="s">
        <v>1355</v>
      </c>
      <c r="F190" s="282" t="s">
        <v>1356</v>
      </c>
      <c r="G190" s="283" t="s">
        <v>327</v>
      </c>
      <c r="H190" s="284">
        <v>21.024000000000001</v>
      </c>
      <c r="I190" s="285"/>
      <c r="J190" s="286">
        <f>ROUND(I190*H190,2)</f>
        <v>0</v>
      </c>
      <c r="K190" s="282" t="s">
        <v>1</v>
      </c>
      <c r="L190" s="287"/>
      <c r="M190" s="288" t="s">
        <v>1</v>
      </c>
      <c r="N190" s="289" t="s">
        <v>42</v>
      </c>
      <c r="O190" s="91"/>
      <c r="P190" s="229">
        <f>O190*H190</f>
        <v>0</v>
      </c>
      <c r="Q190" s="229">
        <v>1</v>
      </c>
      <c r="R190" s="229">
        <f>Q190*H190</f>
        <v>21.024000000000001</v>
      </c>
      <c r="S190" s="229">
        <v>0</v>
      </c>
      <c r="T190" s="23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1" t="s">
        <v>175</v>
      </c>
      <c r="AT190" s="231" t="s">
        <v>354</v>
      </c>
      <c r="AU190" s="231" t="s">
        <v>86</v>
      </c>
      <c r="AY190" s="17" t="s">
        <v>136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7" t="s">
        <v>84</v>
      </c>
      <c r="BK190" s="232">
        <f>ROUND(I190*H190,2)</f>
        <v>0</v>
      </c>
      <c r="BL190" s="17" t="s">
        <v>154</v>
      </c>
      <c r="BM190" s="231" t="s">
        <v>1357</v>
      </c>
    </row>
    <row r="191" s="12" customFormat="1">
      <c r="A191" s="12"/>
      <c r="B191" s="233"/>
      <c r="C191" s="234"/>
      <c r="D191" s="235" t="s">
        <v>143</v>
      </c>
      <c r="E191" s="236" t="s">
        <v>1</v>
      </c>
      <c r="F191" s="237" t="s">
        <v>1358</v>
      </c>
      <c r="G191" s="234"/>
      <c r="H191" s="238">
        <v>21.024000000000001</v>
      </c>
      <c r="I191" s="239"/>
      <c r="J191" s="234"/>
      <c r="K191" s="234"/>
      <c r="L191" s="240"/>
      <c r="M191" s="241"/>
      <c r="N191" s="242"/>
      <c r="O191" s="242"/>
      <c r="P191" s="242"/>
      <c r="Q191" s="242"/>
      <c r="R191" s="242"/>
      <c r="S191" s="242"/>
      <c r="T191" s="243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T191" s="244" t="s">
        <v>143</v>
      </c>
      <c r="AU191" s="244" t="s">
        <v>86</v>
      </c>
      <c r="AV191" s="12" t="s">
        <v>86</v>
      </c>
      <c r="AW191" s="12" t="s">
        <v>33</v>
      </c>
      <c r="AX191" s="12" t="s">
        <v>84</v>
      </c>
      <c r="AY191" s="244" t="s">
        <v>136</v>
      </c>
    </row>
    <row r="192" s="2" customFormat="1" ht="24.15" customHeight="1">
      <c r="A192" s="38"/>
      <c r="B192" s="39"/>
      <c r="C192" s="220" t="s">
        <v>318</v>
      </c>
      <c r="D192" s="220" t="s">
        <v>137</v>
      </c>
      <c r="E192" s="221" t="s">
        <v>381</v>
      </c>
      <c r="F192" s="222" t="s">
        <v>382</v>
      </c>
      <c r="G192" s="223" t="s">
        <v>229</v>
      </c>
      <c r="H192" s="224">
        <v>722</v>
      </c>
      <c r="I192" s="225"/>
      <c r="J192" s="226">
        <f>ROUND(I192*H192,2)</f>
        <v>0</v>
      </c>
      <c r="K192" s="222" t="s">
        <v>1</v>
      </c>
      <c r="L192" s="44"/>
      <c r="M192" s="227" t="s">
        <v>1</v>
      </c>
      <c r="N192" s="228" t="s">
        <v>42</v>
      </c>
      <c r="O192" s="91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1" t="s">
        <v>154</v>
      </c>
      <c r="AT192" s="231" t="s">
        <v>137</v>
      </c>
      <c r="AU192" s="231" t="s">
        <v>86</v>
      </c>
      <c r="AY192" s="17" t="s">
        <v>136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7" t="s">
        <v>84</v>
      </c>
      <c r="BK192" s="232">
        <f>ROUND(I192*H192,2)</f>
        <v>0</v>
      </c>
      <c r="BL192" s="17" t="s">
        <v>154</v>
      </c>
      <c r="BM192" s="231" t="s">
        <v>1359</v>
      </c>
    </row>
    <row r="193" s="2" customFormat="1">
      <c r="A193" s="38"/>
      <c r="B193" s="39"/>
      <c r="C193" s="40"/>
      <c r="D193" s="235" t="s">
        <v>231</v>
      </c>
      <c r="E193" s="40"/>
      <c r="F193" s="265" t="s">
        <v>1191</v>
      </c>
      <c r="G193" s="40"/>
      <c r="H193" s="40"/>
      <c r="I193" s="266"/>
      <c r="J193" s="40"/>
      <c r="K193" s="40"/>
      <c r="L193" s="44"/>
      <c r="M193" s="267"/>
      <c r="N193" s="268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231</v>
      </c>
      <c r="AU193" s="17" t="s">
        <v>86</v>
      </c>
    </row>
    <row r="194" s="12" customFormat="1">
      <c r="A194" s="12"/>
      <c r="B194" s="233"/>
      <c r="C194" s="234"/>
      <c r="D194" s="235" t="s">
        <v>143</v>
      </c>
      <c r="E194" s="236" t="s">
        <v>1</v>
      </c>
      <c r="F194" s="237" t="s">
        <v>1360</v>
      </c>
      <c r="G194" s="234"/>
      <c r="H194" s="238">
        <v>53</v>
      </c>
      <c r="I194" s="239"/>
      <c r="J194" s="234"/>
      <c r="K194" s="234"/>
      <c r="L194" s="240"/>
      <c r="M194" s="241"/>
      <c r="N194" s="242"/>
      <c r="O194" s="242"/>
      <c r="P194" s="242"/>
      <c r="Q194" s="242"/>
      <c r="R194" s="242"/>
      <c r="S194" s="242"/>
      <c r="T194" s="243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244" t="s">
        <v>143</v>
      </c>
      <c r="AU194" s="244" t="s">
        <v>86</v>
      </c>
      <c r="AV194" s="12" t="s">
        <v>86</v>
      </c>
      <c r="AW194" s="12" t="s">
        <v>33</v>
      </c>
      <c r="AX194" s="12" t="s">
        <v>77</v>
      </c>
      <c r="AY194" s="244" t="s">
        <v>136</v>
      </c>
    </row>
    <row r="195" s="12" customFormat="1">
      <c r="A195" s="12"/>
      <c r="B195" s="233"/>
      <c r="C195" s="234"/>
      <c r="D195" s="235" t="s">
        <v>143</v>
      </c>
      <c r="E195" s="236" t="s">
        <v>1</v>
      </c>
      <c r="F195" s="237" t="s">
        <v>1361</v>
      </c>
      <c r="G195" s="234"/>
      <c r="H195" s="238">
        <v>669</v>
      </c>
      <c r="I195" s="239"/>
      <c r="J195" s="234"/>
      <c r="K195" s="234"/>
      <c r="L195" s="240"/>
      <c r="M195" s="241"/>
      <c r="N195" s="242"/>
      <c r="O195" s="242"/>
      <c r="P195" s="242"/>
      <c r="Q195" s="242"/>
      <c r="R195" s="242"/>
      <c r="S195" s="242"/>
      <c r="T195" s="243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T195" s="244" t="s">
        <v>143</v>
      </c>
      <c r="AU195" s="244" t="s">
        <v>86</v>
      </c>
      <c r="AV195" s="12" t="s">
        <v>86</v>
      </c>
      <c r="AW195" s="12" t="s">
        <v>33</v>
      </c>
      <c r="AX195" s="12" t="s">
        <v>77</v>
      </c>
      <c r="AY195" s="244" t="s">
        <v>136</v>
      </c>
    </row>
    <row r="196" s="15" customFormat="1">
      <c r="A196" s="15"/>
      <c r="B196" s="269"/>
      <c r="C196" s="270"/>
      <c r="D196" s="235" t="s">
        <v>143</v>
      </c>
      <c r="E196" s="271" t="s">
        <v>1</v>
      </c>
      <c r="F196" s="272" t="s">
        <v>240</v>
      </c>
      <c r="G196" s="270"/>
      <c r="H196" s="273">
        <v>722</v>
      </c>
      <c r="I196" s="274"/>
      <c r="J196" s="270"/>
      <c r="K196" s="270"/>
      <c r="L196" s="275"/>
      <c r="M196" s="276"/>
      <c r="N196" s="277"/>
      <c r="O196" s="277"/>
      <c r="P196" s="277"/>
      <c r="Q196" s="277"/>
      <c r="R196" s="277"/>
      <c r="S196" s="277"/>
      <c r="T196" s="278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79" t="s">
        <v>143</v>
      </c>
      <c r="AU196" s="279" t="s">
        <v>86</v>
      </c>
      <c r="AV196" s="15" t="s">
        <v>154</v>
      </c>
      <c r="AW196" s="15" t="s">
        <v>33</v>
      </c>
      <c r="AX196" s="15" t="s">
        <v>84</v>
      </c>
      <c r="AY196" s="279" t="s">
        <v>136</v>
      </c>
    </row>
    <row r="197" s="11" customFormat="1" ht="22.8" customHeight="1">
      <c r="A197" s="11"/>
      <c r="B197" s="206"/>
      <c r="C197" s="207"/>
      <c r="D197" s="208" t="s">
        <v>76</v>
      </c>
      <c r="E197" s="263" t="s">
        <v>86</v>
      </c>
      <c r="F197" s="263" t="s">
        <v>390</v>
      </c>
      <c r="G197" s="207"/>
      <c r="H197" s="207"/>
      <c r="I197" s="210"/>
      <c r="J197" s="264">
        <f>BK197</f>
        <v>0</v>
      </c>
      <c r="K197" s="207"/>
      <c r="L197" s="212"/>
      <c r="M197" s="213"/>
      <c r="N197" s="214"/>
      <c r="O197" s="214"/>
      <c r="P197" s="215">
        <f>SUM(P198:P218)</f>
        <v>0</v>
      </c>
      <c r="Q197" s="214"/>
      <c r="R197" s="215">
        <f>SUM(R198:R218)</f>
        <v>50.475288760000005</v>
      </c>
      <c r="S197" s="214"/>
      <c r="T197" s="216">
        <f>SUM(T198:T218)</f>
        <v>0</v>
      </c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R197" s="217" t="s">
        <v>84</v>
      </c>
      <c r="AT197" s="218" t="s">
        <v>76</v>
      </c>
      <c r="AU197" s="218" t="s">
        <v>84</v>
      </c>
      <c r="AY197" s="217" t="s">
        <v>136</v>
      </c>
      <c r="BK197" s="219">
        <f>SUM(BK198:BK218)</f>
        <v>0</v>
      </c>
    </row>
    <row r="198" s="2" customFormat="1" ht="33" customHeight="1">
      <c r="A198" s="38"/>
      <c r="B198" s="39"/>
      <c r="C198" s="220" t="s">
        <v>324</v>
      </c>
      <c r="D198" s="220" t="s">
        <v>137</v>
      </c>
      <c r="E198" s="221" t="s">
        <v>392</v>
      </c>
      <c r="F198" s="222" t="s">
        <v>393</v>
      </c>
      <c r="G198" s="223" t="s">
        <v>278</v>
      </c>
      <c r="H198" s="224">
        <v>66.5</v>
      </c>
      <c r="I198" s="225"/>
      <c r="J198" s="226">
        <f>ROUND(I198*H198,2)</f>
        <v>0</v>
      </c>
      <c r="K198" s="222" t="s">
        <v>1</v>
      </c>
      <c r="L198" s="44"/>
      <c r="M198" s="227" t="s">
        <v>1</v>
      </c>
      <c r="N198" s="228" t="s">
        <v>42</v>
      </c>
      <c r="O198" s="91"/>
      <c r="P198" s="229">
        <f>O198*H198</f>
        <v>0</v>
      </c>
      <c r="Q198" s="229">
        <v>0</v>
      </c>
      <c r="R198" s="229">
        <f>Q198*H198</f>
        <v>0</v>
      </c>
      <c r="S198" s="229">
        <v>0</v>
      </c>
      <c r="T198" s="23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1" t="s">
        <v>154</v>
      </c>
      <c r="AT198" s="231" t="s">
        <v>137</v>
      </c>
      <c r="AU198" s="231" t="s">
        <v>86</v>
      </c>
      <c r="AY198" s="17" t="s">
        <v>136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7" t="s">
        <v>84</v>
      </c>
      <c r="BK198" s="232">
        <f>ROUND(I198*H198,2)</f>
        <v>0</v>
      </c>
      <c r="BL198" s="17" t="s">
        <v>154</v>
      </c>
      <c r="BM198" s="231" t="s">
        <v>1362</v>
      </c>
    </row>
    <row r="199" s="2" customFormat="1">
      <c r="A199" s="38"/>
      <c r="B199" s="39"/>
      <c r="C199" s="40"/>
      <c r="D199" s="235" t="s">
        <v>231</v>
      </c>
      <c r="E199" s="40"/>
      <c r="F199" s="265" t="s">
        <v>1363</v>
      </c>
      <c r="G199" s="40"/>
      <c r="H199" s="40"/>
      <c r="I199" s="266"/>
      <c r="J199" s="40"/>
      <c r="K199" s="40"/>
      <c r="L199" s="44"/>
      <c r="M199" s="267"/>
      <c r="N199" s="268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231</v>
      </c>
      <c r="AU199" s="17" t="s">
        <v>86</v>
      </c>
    </row>
    <row r="200" s="13" customFormat="1">
      <c r="A200" s="13"/>
      <c r="B200" s="245"/>
      <c r="C200" s="246"/>
      <c r="D200" s="235" t="s">
        <v>143</v>
      </c>
      <c r="E200" s="247" t="s">
        <v>1</v>
      </c>
      <c r="F200" s="248" t="s">
        <v>1364</v>
      </c>
      <c r="G200" s="246"/>
      <c r="H200" s="247" t="s">
        <v>1</v>
      </c>
      <c r="I200" s="249"/>
      <c r="J200" s="246"/>
      <c r="K200" s="246"/>
      <c r="L200" s="250"/>
      <c r="M200" s="251"/>
      <c r="N200" s="252"/>
      <c r="O200" s="252"/>
      <c r="P200" s="252"/>
      <c r="Q200" s="252"/>
      <c r="R200" s="252"/>
      <c r="S200" s="252"/>
      <c r="T200" s="25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4" t="s">
        <v>143</v>
      </c>
      <c r="AU200" s="254" t="s">
        <v>86</v>
      </c>
      <c r="AV200" s="13" t="s">
        <v>84</v>
      </c>
      <c r="AW200" s="13" t="s">
        <v>33</v>
      </c>
      <c r="AX200" s="13" t="s">
        <v>77</v>
      </c>
      <c r="AY200" s="254" t="s">
        <v>136</v>
      </c>
    </row>
    <row r="201" s="12" customFormat="1">
      <c r="A201" s="12"/>
      <c r="B201" s="233"/>
      <c r="C201" s="234"/>
      <c r="D201" s="235" t="s">
        <v>143</v>
      </c>
      <c r="E201" s="236" t="s">
        <v>1</v>
      </c>
      <c r="F201" s="237" t="s">
        <v>1331</v>
      </c>
      <c r="G201" s="234"/>
      <c r="H201" s="238">
        <v>15</v>
      </c>
      <c r="I201" s="239"/>
      <c r="J201" s="234"/>
      <c r="K201" s="234"/>
      <c r="L201" s="240"/>
      <c r="M201" s="241"/>
      <c r="N201" s="242"/>
      <c r="O201" s="242"/>
      <c r="P201" s="242"/>
      <c r="Q201" s="242"/>
      <c r="R201" s="242"/>
      <c r="S201" s="242"/>
      <c r="T201" s="243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T201" s="244" t="s">
        <v>143</v>
      </c>
      <c r="AU201" s="244" t="s">
        <v>86</v>
      </c>
      <c r="AV201" s="12" t="s">
        <v>86</v>
      </c>
      <c r="AW201" s="12" t="s">
        <v>33</v>
      </c>
      <c r="AX201" s="12" t="s">
        <v>77</v>
      </c>
      <c r="AY201" s="244" t="s">
        <v>136</v>
      </c>
    </row>
    <row r="202" s="13" customFormat="1">
      <c r="A202" s="13"/>
      <c r="B202" s="245"/>
      <c r="C202" s="246"/>
      <c r="D202" s="235" t="s">
        <v>143</v>
      </c>
      <c r="E202" s="247" t="s">
        <v>1</v>
      </c>
      <c r="F202" s="248" t="s">
        <v>1365</v>
      </c>
      <c r="G202" s="246"/>
      <c r="H202" s="247" t="s">
        <v>1</v>
      </c>
      <c r="I202" s="249"/>
      <c r="J202" s="246"/>
      <c r="K202" s="246"/>
      <c r="L202" s="250"/>
      <c r="M202" s="251"/>
      <c r="N202" s="252"/>
      <c r="O202" s="252"/>
      <c r="P202" s="252"/>
      <c r="Q202" s="252"/>
      <c r="R202" s="252"/>
      <c r="S202" s="252"/>
      <c r="T202" s="25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4" t="s">
        <v>143</v>
      </c>
      <c r="AU202" s="254" t="s">
        <v>86</v>
      </c>
      <c r="AV202" s="13" t="s">
        <v>84</v>
      </c>
      <c r="AW202" s="13" t="s">
        <v>33</v>
      </c>
      <c r="AX202" s="13" t="s">
        <v>77</v>
      </c>
      <c r="AY202" s="254" t="s">
        <v>136</v>
      </c>
    </row>
    <row r="203" s="12" customFormat="1">
      <c r="A203" s="12"/>
      <c r="B203" s="233"/>
      <c r="C203" s="234"/>
      <c r="D203" s="235" t="s">
        <v>143</v>
      </c>
      <c r="E203" s="236" t="s">
        <v>1</v>
      </c>
      <c r="F203" s="237" t="s">
        <v>1366</v>
      </c>
      <c r="G203" s="234"/>
      <c r="H203" s="238">
        <v>51.5</v>
      </c>
      <c r="I203" s="239"/>
      <c r="J203" s="234"/>
      <c r="K203" s="234"/>
      <c r="L203" s="240"/>
      <c r="M203" s="241"/>
      <c r="N203" s="242"/>
      <c r="O203" s="242"/>
      <c r="P203" s="242"/>
      <c r="Q203" s="242"/>
      <c r="R203" s="242"/>
      <c r="S203" s="242"/>
      <c r="T203" s="243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T203" s="244" t="s">
        <v>143</v>
      </c>
      <c r="AU203" s="244" t="s">
        <v>86</v>
      </c>
      <c r="AV203" s="12" t="s">
        <v>86</v>
      </c>
      <c r="AW203" s="12" t="s">
        <v>33</v>
      </c>
      <c r="AX203" s="12" t="s">
        <v>77</v>
      </c>
      <c r="AY203" s="244" t="s">
        <v>136</v>
      </c>
    </row>
    <row r="204" s="15" customFormat="1">
      <c r="A204" s="15"/>
      <c r="B204" s="269"/>
      <c r="C204" s="270"/>
      <c r="D204" s="235" t="s">
        <v>143</v>
      </c>
      <c r="E204" s="271" t="s">
        <v>1</v>
      </c>
      <c r="F204" s="272" t="s">
        <v>240</v>
      </c>
      <c r="G204" s="270"/>
      <c r="H204" s="273">
        <v>66.5</v>
      </c>
      <c r="I204" s="274"/>
      <c r="J204" s="270"/>
      <c r="K204" s="270"/>
      <c r="L204" s="275"/>
      <c r="M204" s="276"/>
      <c r="N204" s="277"/>
      <c r="O204" s="277"/>
      <c r="P204" s="277"/>
      <c r="Q204" s="277"/>
      <c r="R204" s="277"/>
      <c r="S204" s="277"/>
      <c r="T204" s="278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79" t="s">
        <v>143</v>
      </c>
      <c r="AU204" s="279" t="s">
        <v>86</v>
      </c>
      <c r="AV204" s="15" t="s">
        <v>154</v>
      </c>
      <c r="AW204" s="15" t="s">
        <v>33</v>
      </c>
      <c r="AX204" s="15" t="s">
        <v>84</v>
      </c>
      <c r="AY204" s="279" t="s">
        <v>136</v>
      </c>
    </row>
    <row r="205" s="2" customFormat="1" ht="33" customHeight="1">
      <c r="A205" s="38"/>
      <c r="B205" s="39"/>
      <c r="C205" s="220" t="s">
        <v>330</v>
      </c>
      <c r="D205" s="220" t="s">
        <v>137</v>
      </c>
      <c r="E205" s="221" t="s">
        <v>398</v>
      </c>
      <c r="F205" s="222" t="s">
        <v>399</v>
      </c>
      <c r="G205" s="223" t="s">
        <v>229</v>
      </c>
      <c r="H205" s="224">
        <v>170.32599999999999</v>
      </c>
      <c r="I205" s="225"/>
      <c r="J205" s="226">
        <f>ROUND(I205*H205,2)</f>
        <v>0</v>
      </c>
      <c r="K205" s="222" t="s">
        <v>1</v>
      </c>
      <c r="L205" s="44"/>
      <c r="M205" s="227" t="s">
        <v>1</v>
      </c>
      <c r="N205" s="228" t="s">
        <v>42</v>
      </c>
      <c r="O205" s="91"/>
      <c r="P205" s="229">
        <f>O205*H205</f>
        <v>0</v>
      </c>
      <c r="Q205" s="229">
        <v>0.00031</v>
      </c>
      <c r="R205" s="229">
        <f>Q205*H205</f>
        <v>0.052801059999999997</v>
      </c>
      <c r="S205" s="229">
        <v>0</v>
      </c>
      <c r="T205" s="23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1" t="s">
        <v>154</v>
      </c>
      <c r="AT205" s="231" t="s">
        <v>137</v>
      </c>
      <c r="AU205" s="231" t="s">
        <v>86</v>
      </c>
      <c r="AY205" s="17" t="s">
        <v>136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7" t="s">
        <v>84</v>
      </c>
      <c r="BK205" s="232">
        <f>ROUND(I205*H205,2)</f>
        <v>0</v>
      </c>
      <c r="BL205" s="17" t="s">
        <v>154</v>
      </c>
      <c r="BM205" s="231" t="s">
        <v>1367</v>
      </c>
    </row>
    <row r="206" s="12" customFormat="1">
      <c r="A206" s="12"/>
      <c r="B206" s="233"/>
      <c r="C206" s="234"/>
      <c r="D206" s="235" t="s">
        <v>143</v>
      </c>
      <c r="E206" s="236" t="s">
        <v>1</v>
      </c>
      <c r="F206" s="237" t="s">
        <v>1368</v>
      </c>
      <c r="G206" s="234"/>
      <c r="H206" s="238">
        <v>23.5</v>
      </c>
      <c r="I206" s="239"/>
      <c r="J206" s="234"/>
      <c r="K206" s="234"/>
      <c r="L206" s="240"/>
      <c r="M206" s="241"/>
      <c r="N206" s="242"/>
      <c r="O206" s="242"/>
      <c r="P206" s="242"/>
      <c r="Q206" s="242"/>
      <c r="R206" s="242"/>
      <c r="S206" s="242"/>
      <c r="T206" s="243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T206" s="244" t="s">
        <v>143</v>
      </c>
      <c r="AU206" s="244" t="s">
        <v>86</v>
      </c>
      <c r="AV206" s="12" t="s">
        <v>86</v>
      </c>
      <c r="AW206" s="12" t="s">
        <v>33</v>
      </c>
      <c r="AX206" s="12" t="s">
        <v>77</v>
      </c>
      <c r="AY206" s="244" t="s">
        <v>136</v>
      </c>
    </row>
    <row r="207" s="12" customFormat="1">
      <c r="A207" s="12"/>
      <c r="B207" s="233"/>
      <c r="C207" s="234"/>
      <c r="D207" s="235" t="s">
        <v>143</v>
      </c>
      <c r="E207" s="236" t="s">
        <v>1</v>
      </c>
      <c r="F207" s="237" t="s">
        <v>1369</v>
      </c>
      <c r="G207" s="234"/>
      <c r="H207" s="238">
        <v>30.960000000000001</v>
      </c>
      <c r="I207" s="239"/>
      <c r="J207" s="234"/>
      <c r="K207" s="234"/>
      <c r="L207" s="240"/>
      <c r="M207" s="241"/>
      <c r="N207" s="242"/>
      <c r="O207" s="242"/>
      <c r="P207" s="242"/>
      <c r="Q207" s="242"/>
      <c r="R207" s="242"/>
      <c r="S207" s="242"/>
      <c r="T207" s="243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T207" s="244" t="s">
        <v>143</v>
      </c>
      <c r="AU207" s="244" t="s">
        <v>86</v>
      </c>
      <c r="AV207" s="12" t="s">
        <v>86</v>
      </c>
      <c r="AW207" s="12" t="s">
        <v>33</v>
      </c>
      <c r="AX207" s="12" t="s">
        <v>77</v>
      </c>
      <c r="AY207" s="244" t="s">
        <v>136</v>
      </c>
    </row>
    <row r="208" s="12" customFormat="1">
      <c r="A208" s="12"/>
      <c r="B208" s="233"/>
      <c r="C208" s="234"/>
      <c r="D208" s="235" t="s">
        <v>143</v>
      </c>
      <c r="E208" s="236" t="s">
        <v>1</v>
      </c>
      <c r="F208" s="237" t="s">
        <v>1370</v>
      </c>
      <c r="G208" s="234"/>
      <c r="H208" s="238">
        <v>115.866</v>
      </c>
      <c r="I208" s="239"/>
      <c r="J208" s="234"/>
      <c r="K208" s="234"/>
      <c r="L208" s="240"/>
      <c r="M208" s="241"/>
      <c r="N208" s="242"/>
      <c r="O208" s="242"/>
      <c r="P208" s="242"/>
      <c r="Q208" s="242"/>
      <c r="R208" s="242"/>
      <c r="S208" s="242"/>
      <c r="T208" s="243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T208" s="244" t="s">
        <v>143</v>
      </c>
      <c r="AU208" s="244" t="s">
        <v>86</v>
      </c>
      <c r="AV208" s="12" t="s">
        <v>86</v>
      </c>
      <c r="AW208" s="12" t="s">
        <v>33</v>
      </c>
      <c r="AX208" s="12" t="s">
        <v>77</v>
      </c>
      <c r="AY208" s="244" t="s">
        <v>136</v>
      </c>
    </row>
    <row r="209" s="15" customFormat="1">
      <c r="A209" s="15"/>
      <c r="B209" s="269"/>
      <c r="C209" s="270"/>
      <c r="D209" s="235" t="s">
        <v>143</v>
      </c>
      <c r="E209" s="271" t="s">
        <v>1</v>
      </c>
      <c r="F209" s="272" t="s">
        <v>240</v>
      </c>
      <c r="G209" s="270"/>
      <c r="H209" s="273">
        <v>170.32599999999999</v>
      </c>
      <c r="I209" s="274"/>
      <c r="J209" s="270"/>
      <c r="K209" s="270"/>
      <c r="L209" s="275"/>
      <c r="M209" s="276"/>
      <c r="N209" s="277"/>
      <c r="O209" s="277"/>
      <c r="P209" s="277"/>
      <c r="Q209" s="277"/>
      <c r="R209" s="277"/>
      <c r="S209" s="277"/>
      <c r="T209" s="278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79" t="s">
        <v>143</v>
      </c>
      <c r="AU209" s="279" t="s">
        <v>86</v>
      </c>
      <c r="AV209" s="15" t="s">
        <v>154</v>
      </c>
      <c r="AW209" s="15" t="s">
        <v>33</v>
      </c>
      <c r="AX209" s="15" t="s">
        <v>84</v>
      </c>
      <c r="AY209" s="279" t="s">
        <v>136</v>
      </c>
    </row>
    <row r="210" s="2" customFormat="1" ht="24.15" customHeight="1">
      <c r="A210" s="38"/>
      <c r="B210" s="39"/>
      <c r="C210" s="280" t="s">
        <v>7</v>
      </c>
      <c r="D210" s="280" t="s">
        <v>354</v>
      </c>
      <c r="E210" s="281" t="s">
        <v>403</v>
      </c>
      <c r="F210" s="282" t="s">
        <v>404</v>
      </c>
      <c r="G210" s="283" t="s">
        <v>229</v>
      </c>
      <c r="H210" s="284">
        <v>167.239</v>
      </c>
      <c r="I210" s="285"/>
      <c r="J210" s="286">
        <f>ROUND(I210*H210,2)</f>
        <v>0</v>
      </c>
      <c r="K210" s="282" t="s">
        <v>1</v>
      </c>
      <c r="L210" s="287"/>
      <c r="M210" s="288" t="s">
        <v>1</v>
      </c>
      <c r="N210" s="289" t="s">
        <v>42</v>
      </c>
      <c r="O210" s="91"/>
      <c r="P210" s="229">
        <f>O210*H210</f>
        <v>0</v>
      </c>
      <c r="Q210" s="229">
        <v>0.00029999999999999997</v>
      </c>
      <c r="R210" s="229">
        <f>Q210*H210</f>
        <v>0.0501717</v>
      </c>
      <c r="S210" s="229">
        <v>0</v>
      </c>
      <c r="T210" s="230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1" t="s">
        <v>175</v>
      </c>
      <c r="AT210" s="231" t="s">
        <v>354</v>
      </c>
      <c r="AU210" s="231" t="s">
        <v>86</v>
      </c>
      <c r="AY210" s="17" t="s">
        <v>136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7" t="s">
        <v>84</v>
      </c>
      <c r="BK210" s="232">
        <f>ROUND(I210*H210,2)</f>
        <v>0</v>
      </c>
      <c r="BL210" s="17" t="s">
        <v>154</v>
      </c>
      <c r="BM210" s="231" t="s">
        <v>1371</v>
      </c>
    </row>
    <row r="211" s="12" customFormat="1">
      <c r="A211" s="12"/>
      <c r="B211" s="233"/>
      <c r="C211" s="234"/>
      <c r="D211" s="235" t="s">
        <v>143</v>
      </c>
      <c r="E211" s="236" t="s">
        <v>1</v>
      </c>
      <c r="F211" s="237" t="s">
        <v>1368</v>
      </c>
      <c r="G211" s="234"/>
      <c r="H211" s="238">
        <v>23.5</v>
      </c>
      <c r="I211" s="239"/>
      <c r="J211" s="234"/>
      <c r="K211" s="234"/>
      <c r="L211" s="240"/>
      <c r="M211" s="241"/>
      <c r="N211" s="242"/>
      <c r="O211" s="242"/>
      <c r="P211" s="242"/>
      <c r="Q211" s="242"/>
      <c r="R211" s="242"/>
      <c r="S211" s="242"/>
      <c r="T211" s="243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T211" s="244" t="s">
        <v>143</v>
      </c>
      <c r="AU211" s="244" t="s">
        <v>86</v>
      </c>
      <c r="AV211" s="12" t="s">
        <v>86</v>
      </c>
      <c r="AW211" s="12" t="s">
        <v>33</v>
      </c>
      <c r="AX211" s="12" t="s">
        <v>77</v>
      </c>
      <c r="AY211" s="244" t="s">
        <v>136</v>
      </c>
    </row>
    <row r="212" s="12" customFormat="1">
      <c r="A212" s="12"/>
      <c r="B212" s="233"/>
      <c r="C212" s="234"/>
      <c r="D212" s="235" t="s">
        <v>143</v>
      </c>
      <c r="E212" s="236" t="s">
        <v>1</v>
      </c>
      <c r="F212" s="237" t="s">
        <v>1370</v>
      </c>
      <c r="G212" s="234"/>
      <c r="H212" s="238">
        <v>115.866</v>
      </c>
      <c r="I212" s="239"/>
      <c r="J212" s="234"/>
      <c r="K212" s="234"/>
      <c r="L212" s="240"/>
      <c r="M212" s="241"/>
      <c r="N212" s="242"/>
      <c r="O212" s="242"/>
      <c r="P212" s="242"/>
      <c r="Q212" s="242"/>
      <c r="R212" s="242"/>
      <c r="S212" s="242"/>
      <c r="T212" s="243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T212" s="244" t="s">
        <v>143</v>
      </c>
      <c r="AU212" s="244" t="s">
        <v>86</v>
      </c>
      <c r="AV212" s="12" t="s">
        <v>86</v>
      </c>
      <c r="AW212" s="12" t="s">
        <v>33</v>
      </c>
      <c r="AX212" s="12" t="s">
        <v>77</v>
      </c>
      <c r="AY212" s="244" t="s">
        <v>136</v>
      </c>
    </row>
    <row r="213" s="15" customFormat="1">
      <c r="A213" s="15"/>
      <c r="B213" s="269"/>
      <c r="C213" s="270"/>
      <c r="D213" s="235" t="s">
        <v>143</v>
      </c>
      <c r="E213" s="271" t="s">
        <v>1</v>
      </c>
      <c r="F213" s="272" t="s">
        <v>240</v>
      </c>
      <c r="G213" s="270"/>
      <c r="H213" s="273">
        <v>139.36600000000001</v>
      </c>
      <c r="I213" s="274"/>
      <c r="J213" s="270"/>
      <c r="K213" s="270"/>
      <c r="L213" s="275"/>
      <c r="M213" s="276"/>
      <c r="N213" s="277"/>
      <c r="O213" s="277"/>
      <c r="P213" s="277"/>
      <c r="Q213" s="277"/>
      <c r="R213" s="277"/>
      <c r="S213" s="277"/>
      <c r="T213" s="278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79" t="s">
        <v>143</v>
      </c>
      <c r="AU213" s="279" t="s">
        <v>86</v>
      </c>
      <c r="AV213" s="15" t="s">
        <v>154</v>
      </c>
      <c r="AW213" s="15" t="s">
        <v>33</v>
      </c>
      <c r="AX213" s="15" t="s">
        <v>77</v>
      </c>
      <c r="AY213" s="279" t="s">
        <v>136</v>
      </c>
    </row>
    <row r="214" s="12" customFormat="1">
      <c r="A214" s="12"/>
      <c r="B214" s="233"/>
      <c r="C214" s="234"/>
      <c r="D214" s="235" t="s">
        <v>143</v>
      </c>
      <c r="E214" s="236" t="s">
        <v>1</v>
      </c>
      <c r="F214" s="237" t="s">
        <v>1372</v>
      </c>
      <c r="G214" s="234"/>
      <c r="H214" s="238">
        <v>167.239</v>
      </c>
      <c r="I214" s="239"/>
      <c r="J214" s="234"/>
      <c r="K214" s="234"/>
      <c r="L214" s="240"/>
      <c r="M214" s="241"/>
      <c r="N214" s="242"/>
      <c r="O214" s="242"/>
      <c r="P214" s="242"/>
      <c r="Q214" s="242"/>
      <c r="R214" s="242"/>
      <c r="S214" s="242"/>
      <c r="T214" s="243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T214" s="244" t="s">
        <v>143</v>
      </c>
      <c r="AU214" s="244" t="s">
        <v>86</v>
      </c>
      <c r="AV214" s="12" t="s">
        <v>86</v>
      </c>
      <c r="AW214" s="12" t="s">
        <v>33</v>
      </c>
      <c r="AX214" s="12" t="s">
        <v>84</v>
      </c>
      <c r="AY214" s="244" t="s">
        <v>136</v>
      </c>
    </row>
    <row r="215" s="2" customFormat="1" ht="24.15" customHeight="1">
      <c r="A215" s="38"/>
      <c r="B215" s="39"/>
      <c r="C215" s="280" t="s">
        <v>338</v>
      </c>
      <c r="D215" s="280" t="s">
        <v>354</v>
      </c>
      <c r="E215" s="281" t="s">
        <v>1373</v>
      </c>
      <c r="F215" s="282" t="s">
        <v>1374</v>
      </c>
      <c r="G215" s="283" t="s">
        <v>229</v>
      </c>
      <c r="H215" s="284">
        <v>37.152000000000001</v>
      </c>
      <c r="I215" s="285"/>
      <c r="J215" s="286">
        <f>ROUND(I215*H215,2)</f>
        <v>0</v>
      </c>
      <c r="K215" s="282" t="s">
        <v>1</v>
      </c>
      <c r="L215" s="287"/>
      <c r="M215" s="288" t="s">
        <v>1</v>
      </c>
      <c r="N215" s="289" t="s">
        <v>42</v>
      </c>
      <c r="O215" s="91"/>
      <c r="P215" s="229">
        <f>O215*H215</f>
        <v>0</v>
      </c>
      <c r="Q215" s="229">
        <v>0.00050000000000000001</v>
      </c>
      <c r="R215" s="229">
        <f>Q215*H215</f>
        <v>0.018576000000000002</v>
      </c>
      <c r="S215" s="229">
        <v>0</v>
      </c>
      <c r="T215" s="230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1" t="s">
        <v>175</v>
      </c>
      <c r="AT215" s="231" t="s">
        <v>354</v>
      </c>
      <c r="AU215" s="231" t="s">
        <v>86</v>
      </c>
      <c r="AY215" s="17" t="s">
        <v>136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7" t="s">
        <v>84</v>
      </c>
      <c r="BK215" s="232">
        <f>ROUND(I215*H215,2)</f>
        <v>0</v>
      </c>
      <c r="BL215" s="17" t="s">
        <v>154</v>
      </c>
      <c r="BM215" s="231" t="s">
        <v>1375</v>
      </c>
    </row>
    <row r="216" s="12" customFormat="1">
      <c r="A216" s="12"/>
      <c r="B216" s="233"/>
      <c r="C216" s="234"/>
      <c r="D216" s="235" t="s">
        <v>143</v>
      </c>
      <c r="E216" s="236" t="s">
        <v>1</v>
      </c>
      <c r="F216" s="237" t="s">
        <v>1369</v>
      </c>
      <c r="G216" s="234"/>
      <c r="H216" s="238">
        <v>30.960000000000001</v>
      </c>
      <c r="I216" s="239"/>
      <c r="J216" s="234"/>
      <c r="K216" s="234"/>
      <c r="L216" s="240"/>
      <c r="M216" s="241"/>
      <c r="N216" s="242"/>
      <c r="O216" s="242"/>
      <c r="P216" s="242"/>
      <c r="Q216" s="242"/>
      <c r="R216" s="242"/>
      <c r="S216" s="242"/>
      <c r="T216" s="243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T216" s="244" t="s">
        <v>143</v>
      </c>
      <c r="AU216" s="244" t="s">
        <v>86</v>
      </c>
      <c r="AV216" s="12" t="s">
        <v>86</v>
      </c>
      <c r="AW216" s="12" t="s">
        <v>33</v>
      </c>
      <c r="AX216" s="12" t="s">
        <v>77</v>
      </c>
      <c r="AY216" s="244" t="s">
        <v>136</v>
      </c>
    </row>
    <row r="217" s="12" customFormat="1">
      <c r="A217" s="12"/>
      <c r="B217" s="233"/>
      <c r="C217" s="234"/>
      <c r="D217" s="235" t="s">
        <v>143</v>
      </c>
      <c r="E217" s="236" t="s">
        <v>1</v>
      </c>
      <c r="F217" s="237" t="s">
        <v>1376</v>
      </c>
      <c r="G217" s="234"/>
      <c r="H217" s="238">
        <v>37.152000000000001</v>
      </c>
      <c r="I217" s="239"/>
      <c r="J217" s="234"/>
      <c r="K217" s="234"/>
      <c r="L217" s="240"/>
      <c r="M217" s="241"/>
      <c r="N217" s="242"/>
      <c r="O217" s="242"/>
      <c r="P217" s="242"/>
      <c r="Q217" s="242"/>
      <c r="R217" s="242"/>
      <c r="S217" s="242"/>
      <c r="T217" s="243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T217" s="244" t="s">
        <v>143</v>
      </c>
      <c r="AU217" s="244" t="s">
        <v>86</v>
      </c>
      <c r="AV217" s="12" t="s">
        <v>86</v>
      </c>
      <c r="AW217" s="12" t="s">
        <v>33</v>
      </c>
      <c r="AX217" s="12" t="s">
        <v>84</v>
      </c>
      <c r="AY217" s="244" t="s">
        <v>136</v>
      </c>
    </row>
    <row r="218" s="2" customFormat="1" ht="37.8" customHeight="1">
      <c r="A218" s="38"/>
      <c r="B218" s="39"/>
      <c r="C218" s="220" t="s">
        <v>347</v>
      </c>
      <c r="D218" s="220" t="s">
        <v>137</v>
      </c>
      <c r="E218" s="221" t="s">
        <v>1377</v>
      </c>
      <c r="F218" s="222" t="s">
        <v>1378</v>
      </c>
      <c r="G218" s="223" t="s">
        <v>236</v>
      </c>
      <c r="H218" s="224">
        <v>246</v>
      </c>
      <c r="I218" s="225"/>
      <c r="J218" s="226">
        <f>ROUND(I218*H218,2)</f>
        <v>0</v>
      </c>
      <c r="K218" s="222" t="s">
        <v>1</v>
      </c>
      <c r="L218" s="44"/>
      <c r="M218" s="227" t="s">
        <v>1</v>
      </c>
      <c r="N218" s="228" t="s">
        <v>42</v>
      </c>
      <c r="O218" s="91"/>
      <c r="P218" s="229">
        <f>O218*H218</f>
        <v>0</v>
      </c>
      <c r="Q218" s="229">
        <v>0.20469000000000001</v>
      </c>
      <c r="R218" s="229">
        <f>Q218*H218</f>
        <v>50.353740000000002</v>
      </c>
      <c r="S218" s="229">
        <v>0</v>
      </c>
      <c r="T218" s="230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1" t="s">
        <v>154</v>
      </c>
      <c r="AT218" s="231" t="s">
        <v>137</v>
      </c>
      <c r="AU218" s="231" t="s">
        <v>86</v>
      </c>
      <c r="AY218" s="17" t="s">
        <v>136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7" t="s">
        <v>84</v>
      </c>
      <c r="BK218" s="232">
        <f>ROUND(I218*H218,2)</f>
        <v>0</v>
      </c>
      <c r="BL218" s="17" t="s">
        <v>154</v>
      </c>
      <c r="BM218" s="231" t="s">
        <v>1379</v>
      </c>
    </row>
    <row r="219" s="11" customFormat="1" ht="22.8" customHeight="1">
      <c r="A219" s="11"/>
      <c r="B219" s="206"/>
      <c r="C219" s="207"/>
      <c r="D219" s="208" t="s">
        <v>76</v>
      </c>
      <c r="E219" s="263" t="s">
        <v>101</v>
      </c>
      <c r="F219" s="263" t="s">
        <v>1380</v>
      </c>
      <c r="G219" s="207"/>
      <c r="H219" s="207"/>
      <c r="I219" s="210"/>
      <c r="J219" s="264">
        <f>BK219</f>
        <v>0</v>
      </c>
      <c r="K219" s="207"/>
      <c r="L219" s="212"/>
      <c r="M219" s="213"/>
      <c r="N219" s="214"/>
      <c r="O219" s="214"/>
      <c r="P219" s="215">
        <f>SUM(P220:P228)</f>
        <v>0</v>
      </c>
      <c r="Q219" s="214"/>
      <c r="R219" s="215">
        <f>SUM(R220:R228)</f>
        <v>146.84441999999999</v>
      </c>
      <c r="S219" s="214"/>
      <c r="T219" s="216">
        <f>SUM(T220:T228)</f>
        <v>0</v>
      </c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R219" s="217" t="s">
        <v>84</v>
      </c>
      <c r="AT219" s="218" t="s">
        <v>76</v>
      </c>
      <c r="AU219" s="218" t="s">
        <v>84</v>
      </c>
      <c r="AY219" s="217" t="s">
        <v>136</v>
      </c>
      <c r="BK219" s="219">
        <f>SUM(BK220:BK228)</f>
        <v>0</v>
      </c>
    </row>
    <row r="220" s="2" customFormat="1" ht="24.15" customHeight="1">
      <c r="A220" s="38"/>
      <c r="B220" s="39"/>
      <c r="C220" s="220" t="s">
        <v>353</v>
      </c>
      <c r="D220" s="220" t="s">
        <v>137</v>
      </c>
      <c r="E220" s="221" t="s">
        <v>1381</v>
      </c>
      <c r="F220" s="222" t="s">
        <v>1382</v>
      </c>
      <c r="G220" s="223" t="s">
        <v>184</v>
      </c>
      <c r="H220" s="224">
        <v>1137</v>
      </c>
      <c r="I220" s="225"/>
      <c r="J220" s="226">
        <f>ROUND(I220*H220,2)</f>
        <v>0</v>
      </c>
      <c r="K220" s="222" t="s">
        <v>1</v>
      </c>
      <c r="L220" s="44"/>
      <c r="M220" s="227" t="s">
        <v>1</v>
      </c>
      <c r="N220" s="228" t="s">
        <v>42</v>
      </c>
      <c r="O220" s="91"/>
      <c r="P220" s="229">
        <f>O220*H220</f>
        <v>0</v>
      </c>
      <c r="Q220" s="229">
        <v>0.067019999999999996</v>
      </c>
      <c r="R220" s="229">
        <f>Q220*H220</f>
        <v>76.201740000000001</v>
      </c>
      <c r="S220" s="229">
        <v>0</v>
      </c>
      <c r="T220" s="230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1" t="s">
        <v>154</v>
      </c>
      <c r="AT220" s="231" t="s">
        <v>137</v>
      </c>
      <c r="AU220" s="231" t="s">
        <v>86</v>
      </c>
      <c r="AY220" s="17" t="s">
        <v>136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7" t="s">
        <v>84</v>
      </c>
      <c r="BK220" s="232">
        <f>ROUND(I220*H220,2)</f>
        <v>0</v>
      </c>
      <c r="BL220" s="17" t="s">
        <v>154</v>
      </c>
      <c r="BM220" s="231" t="s">
        <v>1383</v>
      </c>
    </row>
    <row r="221" s="2" customFormat="1">
      <c r="A221" s="38"/>
      <c r="B221" s="39"/>
      <c r="C221" s="40"/>
      <c r="D221" s="235" t="s">
        <v>231</v>
      </c>
      <c r="E221" s="40"/>
      <c r="F221" s="265" t="s">
        <v>1384</v>
      </c>
      <c r="G221" s="40"/>
      <c r="H221" s="40"/>
      <c r="I221" s="266"/>
      <c r="J221" s="40"/>
      <c r="K221" s="40"/>
      <c r="L221" s="44"/>
      <c r="M221" s="267"/>
      <c r="N221" s="268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231</v>
      </c>
      <c r="AU221" s="17" t="s">
        <v>86</v>
      </c>
    </row>
    <row r="222" s="12" customFormat="1">
      <c r="A222" s="12"/>
      <c r="B222" s="233"/>
      <c r="C222" s="234"/>
      <c r="D222" s="235" t="s">
        <v>143</v>
      </c>
      <c r="E222" s="236" t="s">
        <v>1</v>
      </c>
      <c r="F222" s="237" t="s">
        <v>1385</v>
      </c>
      <c r="G222" s="234"/>
      <c r="H222" s="238">
        <v>1137</v>
      </c>
      <c r="I222" s="239"/>
      <c r="J222" s="234"/>
      <c r="K222" s="234"/>
      <c r="L222" s="240"/>
      <c r="M222" s="241"/>
      <c r="N222" s="242"/>
      <c r="O222" s="242"/>
      <c r="P222" s="242"/>
      <c r="Q222" s="242"/>
      <c r="R222" s="242"/>
      <c r="S222" s="242"/>
      <c r="T222" s="243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T222" s="244" t="s">
        <v>143</v>
      </c>
      <c r="AU222" s="244" t="s">
        <v>86</v>
      </c>
      <c r="AV222" s="12" t="s">
        <v>86</v>
      </c>
      <c r="AW222" s="12" t="s">
        <v>33</v>
      </c>
      <c r="AX222" s="12" t="s">
        <v>84</v>
      </c>
      <c r="AY222" s="244" t="s">
        <v>136</v>
      </c>
    </row>
    <row r="223" s="2" customFormat="1" ht="24.15" customHeight="1">
      <c r="A223" s="38"/>
      <c r="B223" s="39"/>
      <c r="C223" s="280" t="s">
        <v>360</v>
      </c>
      <c r="D223" s="280" t="s">
        <v>354</v>
      </c>
      <c r="E223" s="281" t="s">
        <v>1386</v>
      </c>
      <c r="F223" s="282" t="s">
        <v>1387</v>
      </c>
      <c r="G223" s="283" t="s">
        <v>184</v>
      </c>
      <c r="H223" s="284">
        <v>481</v>
      </c>
      <c r="I223" s="285"/>
      <c r="J223" s="286">
        <f>ROUND(I223*H223,2)</f>
        <v>0</v>
      </c>
      <c r="K223" s="282" t="s">
        <v>1</v>
      </c>
      <c r="L223" s="287"/>
      <c r="M223" s="288" t="s">
        <v>1</v>
      </c>
      <c r="N223" s="289" t="s">
        <v>42</v>
      </c>
      <c r="O223" s="91"/>
      <c r="P223" s="229">
        <f>O223*H223</f>
        <v>0</v>
      </c>
      <c r="Q223" s="229">
        <v>0.036499999999999998</v>
      </c>
      <c r="R223" s="229">
        <f>Q223*H223</f>
        <v>17.5565</v>
      </c>
      <c r="S223" s="229">
        <v>0</v>
      </c>
      <c r="T223" s="230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1" t="s">
        <v>175</v>
      </c>
      <c r="AT223" s="231" t="s">
        <v>354</v>
      </c>
      <c r="AU223" s="231" t="s">
        <v>86</v>
      </c>
      <c r="AY223" s="17" t="s">
        <v>136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7" t="s">
        <v>84</v>
      </c>
      <c r="BK223" s="232">
        <f>ROUND(I223*H223,2)</f>
        <v>0</v>
      </c>
      <c r="BL223" s="17" t="s">
        <v>154</v>
      </c>
      <c r="BM223" s="231" t="s">
        <v>1388</v>
      </c>
    </row>
    <row r="224" s="2" customFormat="1" ht="24.15" customHeight="1">
      <c r="A224" s="38"/>
      <c r="B224" s="39"/>
      <c r="C224" s="280" t="s">
        <v>364</v>
      </c>
      <c r="D224" s="280" t="s">
        <v>354</v>
      </c>
      <c r="E224" s="281" t="s">
        <v>1389</v>
      </c>
      <c r="F224" s="282" t="s">
        <v>1390</v>
      </c>
      <c r="G224" s="283" t="s">
        <v>184</v>
      </c>
      <c r="H224" s="284">
        <v>571</v>
      </c>
      <c r="I224" s="285"/>
      <c r="J224" s="286">
        <f>ROUND(I224*H224,2)</f>
        <v>0</v>
      </c>
      <c r="K224" s="282" t="s">
        <v>1</v>
      </c>
      <c r="L224" s="287"/>
      <c r="M224" s="288" t="s">
        <v>1</v>
      </c>
      <c r="N224" s="289" t="s">
        <v>42</v>
      </c>
      <c r="O224" s="91"/>
      <c r="P224" s="229">
        <f>O224*H224</f>
        <v>0</v>
      </c>
      <c r="Q224" s="229">
        <v>0.050500000000000003</v>
      </c>
      <c r="R224" s="229">
        <f>Q224*H224</f>
        <v>28.835500000000003</v>
      </c>
      <c r="S224" s="229">
        <v>0</v>
      </c>
      <c r="T224" s="230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1" t="s">
        <v>175</v>
      </c>
      <c r="AT224" s="231" t="s">
        <v>354</v>
      </c>
      <c r="AU224" s="231" t="s">
        <v>86</v>
      </c>
      <c r="AY224" s="17" t="s">
        <v>136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7" t="s">
        <v>84</v>
      </c>
      <c r="BK224" s="232">
        <f>ROUND(I224*H224,2)</f>
        <v>0</v>
      </c>
      <c r="BL224" s="17" t="s">
        <v>154</v>
      </c>
      <c r="BM224" s="231" t="s">
        <v>1391</v>
      </c>
    </row>
    <row r="225" s="2" customFormat="1" ht="24.15" customHeight="1">
      <c r="A225" s="38"/>
      <c r="B225" s="39"/>
      <c r="C225" s="280" t="s">
        <v>369</v>
      </c>
      <c r="D225" s="280" t="s">
        <v>354</v>
      </c>
      <c r="E225" s="281" t="s">
        <v>1392</v>
      </c>
      <c r="F225" s="282" t="s">
        <v>1393</v>
      </c>
      <c r="G225" s="283" t="s">
        <v>184</v>
      </c>
      <c r="H225" s="284">
        <v>85</v>
      </c>
      <c r="I225" s="285"/>
      <c r="J225" s="286">
        <f>ROUND(I225*H225,2)</f>
        <v>0</v>
      </c>
      <c r="K225" s="282" t="s">
        <v>1</v>
      </c>
      <c r="L225" s="287"/>
      <c r="M225" s="288" t="s">
        <v>1</v>
      </c>
      <c r="N225" s="289" t="s">
        <v>42</v>
      </c>
      <c r="O225" s="91"/>
      <c r="P225" s="229">
        <f>O225*H225</f>
        <v>0</v>
      </c>
      <c r="Q225" s="229">
        <v>0.061499999999999999</v>
      </c>
      <c r="R225" s="229">
        <f>Q225*H225</f>
        <v>5.2275</v>
      </c>
      <c r="S225" s="229">
        <v>0</v>
      </c>
      <c r="T225" s="230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1" t="s">
        <v>175</v>
      </c>
      <c r="AT225" s="231" t="s">
        <v>354</v>
      </c>
      <c r="AU225" s="231" t="s">
        <v>86</v>
      </c>
      <c r="AY225" s="17" t="s">
        <v>136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17" t="s">
        <v>84</v>
      </c>
      <c r="BK225" s="232">
        <f>ROUND(I225*H225,2)</f>
        <v>0</v>
      </c>
      <c r="BL225" s="17" t="s">
        <v>154</v>
      </c>
      <c r="BM225" s="231" t="s">
        <v>1394</v>
      </c>
    </row>
    <row r="226" s="2" customFormat="1" ht="24.15" customHeight="1">
      <c r="A226" s="38"/>
      <c r="B226" s="39"/>
      <c r="C226" s="220" t="s">
        <v>373</v>
      </c>
      <c r="D226" s="220" t="s">
        <v>137</v>
      </c>
      <c r="E226" s="221" t="s">
        <v>1395</v>
      </c>
      <c r="F226" s="222" t="s">
        <v>1396</v>
      </c>
      <c r="G226" s="223" t="s">
        <v>184</v>
      </c>
      <c r="H226" s="224">
        <v>123</v>
      </c>
      <c r="I226" s="225"/>
      <c r="J226" s="226">
        <f>ROUND(I226*H226,2)</f>
        <v>0</v>
      </c>
      <c r="K226" s="222" t="s">
        <v>1</v>
      </c>
      <c r="L226" s="44"/>
      <c r="M226" s="227" t="s">
        <v>1</v>
      </c>
      <c r="N226" s="228" t="s">
        <v>42</v>
      </c>
      <c r="O226" s="91"/>
      <c r="P226" s="229">
        <f>O226*H226</f>
        <v>0</v>
      </c>
      <c r="Q226" s="229">
        <v>0.082659999999999997</v>
      </c>
      <c r="R226" s="229">
        <f>Q226*H226</f>
        <v>10.16718</v>
      </c>
      <c r="S226" s="229">
        <v>0</v>
      </c>
      <c r="T226" s="230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1" t="s">
        <v>154</v>
      </c>
      <c r="AT226" s="231" t="s">
        <v>137</v>
      </c>
      <c r="AU226" s="231" t="s">
        <v>86</v>
      </c>
      <c r="AY226" s="17" t="s">
        <v>136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17" t="s">
        <v>84</v>
      </c>
      <c r="BK226" s="232">
        <f>ROUND(I226*H226,2)</f>
        <v>0</v>
      </c>
      <c r="BL226" s="17" t="s">
        <v>154</v>
      </c>
      <c r="BM226" s="231" t="s">
        <v>1397</v>
      </c>
    </row>
    <row r="227" s="2" customFormat="1">
      <c r="A227" s="38"/>
      <c r="B227" s="39"/>
      <c r="C227" s="40"/>
      <c r="D227" s="235" t="s">
        <v>231</v>
      </c>
      <c r="E227" s="40"/>
      <c r="F227" s="265" t="s">
        <v>1384</v>
      </c>
      <c r="G227" s="40"/>
      <c r="H227" s="40"/>
      <c r="I227" s="266"/>
      <c r="J227" s="40"/>
      <c r="K227" s="40"/>
      <c r="L227" s="44"/>
      <c r="M227" s="267"/>
      <c r="N227" s="268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231</v>
      </c>
      <c r="AU227" s="17" t="s">
        <v>86</v>
      </c>
    </row>
    <row r="228" s="2" customFormat="1" ht="24.15" customHeight="1">
      <c r="A228" s="38"/>
      <c r="B228" s="39"/>
      <c r="C228" s="280" t="s">
        <v>376</v>
      </c>
      <c r="D228" s="280" t="s">
        <v>354</v>
      </c>
      <c r="E228" s="281" t="s">
        <v>1398</v>
      </c>
      <c r="F228" s="282" t="s">
        <v>1399</v>
      </c>
      <c r="G228" s="283" t="s">
        <v>184</v>
      </c>
      <c r="H228" s="284">
        <v>123</v>
      </c>
      <c r="I228" s="285"/>
      <c r="J228" s="286">
        <f>ROUND(I228*H228,2)</f>
        <v>0</v>
      </c>
      <c r="K228" s="282" t="s">
        <v>1</v>
      </c>
      <c r="L228" s="287"/>
      <c r="M228" s="288" t="s">
        <v>1</v>
      </c>
      <c r="N228" s="289" t="s">
        <v>42</v>
      </c>
      <c r="O228" s="91"/>
      <c r="P228" s="229">
        <f>O228*H228</f>
        <v>0</v>
      </c>
      <c r="Q228" s="229">
        <v>0.071999999999999995</v>
      </c>
      <c r="R228" s="229">
        <f>Q228*H228</f>
        <v>8.8559999999999999</v>
      </c>
      <c r="S228" s="229">
        <v>0</v>
      </c>
      <c r="T228" s="230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1" t="s">
        <v>175</v>
      </c>
      <c r="AT228" s="231" t="s">
        <v>354</v>
      </c>
      <c r="AU228" s="231" t="s">
        <v>86</v>
      </c>
      <c r="AY228" s="17" t="s">
        <v>136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17" t="s">
        <v>84</v>
      </c>
      <c r="BK228" s="232">
        <f>ROUND(I228*H228,2)</f>
        <v>0</v>
      </c>
      <c r="BL228" s="17" t="s">
        <v>154</v>
      </c>
      <c r="BM228" s="231" t="s">
        <v>1400</v>
      </c>
    </row>
    <row r="229" s="11" customFormat="1" ht="22.8" customHeight="1">
      <c r="A229" s="11"/>
      <c r="B229" s="206"/>
      <c r="C229" s="207"/>
      <c r="D229" s="208" t="s">
        <v>76</v>
      </c>
      <c r="E229" s="263" t="s">
        <v>154</v>
      </c>
      <c r="F229" s="263" t="s">
        <v>407</v>
      </c>
      <c r="G229" s="207"/>
      <c r="H229" s="207"/>
      <c r="I229" s="210"/>
      <c r="J229" s="264">
        <f>BK229</f>
        <v>0</v>
      </c>
      <c r="K229" s="207"/>
      <c r="L229" s="212"/>
      <c r="M229" s="213"/>
      <c r="N229" s="214"/>
      <c r="O229" s="214"/>
      <c r="P229" s="215">
        <f>SUM(P230:P250)</f>
        <v>0</v>
      </c>
      <c r="Q229" s="214"/>
      <c r="R229" s="215">
        <f>SUM(R230:R250)</f>
        <v>117.776048</v>
      </c>
      <c r="S229" s="214"/>
      <c r="T229" s="216">
        <f>SUM(T230:T250)</f>
        <v>0</v>
      </c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R229" s="217" t="s">
        <v>84</v>
      </c>
      <c r="AT229" s="218" t="s">
        <v>76</v>
      </c>
      <c r="AU229" s="218" t="s">
        <v>84</v>
      </c>
      <c r="AY229" s="217" t="s">
        <v>136</v>
      </c>
      <c r="BK229" s="219">
        <f>SUM(BK230:BK250)</f>
        <v>0</v>
      </c>
    </row>
    <row r="230" s="2" customFormat="1" ht="24.15" customHeight="1">
      <c r="A230" s="38"/>
      <c r="B230" s="39"/>
      <c r="C230" s="220" t="s">
        <v>380</v>
      </c>
      <c r="D230" s="220" t="s">
        <v>137</v>
      </c>
      <c r="E230" s="221" t="s">
        <v>409</v>
      </c>
      <c r="F230" s="222" t="s">
        <v>410</v>
      </c>
      <c r="G230" s="223" t="s">
        <v>229</v>
      </c>
      <c r="H230" s="224">
        <v>580</v>
      </c>
      <c r="I230" s="225"/>
      <c r="J230" s="226">
        <f>ROUND(I230*H230,2)</f>
        <v>0</v>
      </c>
      <c r="K230" s="222" t="s">
        <v>1</v>
      </c>
      <c r="L230" s="44"/>
      <c r="M230" s="227" t="s">
        <v>1</v>
      </c>
      <c r="N230" s="228" t="s">
        <v>42</v>
      </c>
      <c r="O230" s="91"/>
      <c r="P230" s="229">
        <f>O230*H230</f>
        <v>0</v>
      </c>
      <c r="Q230" s="229">
        <v>0.20266000000000001</v>
      </c>
      <c r="R230" s="229">
        <f>Q230*H230</f>
        <v>117.5428</v>
      </c>
      <c r="S230" s="229">
        <v>0</v>
      </c>
      <c r="T230" s="230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1" t="s">
        <v>154</v>
      </c>
      <c r="AT230" s="231" t="s">
        <v>137</v>
      </c>
      <c r="AU230" s="231" t="s">
        <v>86</v>
      </c>
      <c r="AY230" s="17" t="s">
        <v>136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7" t="s">
        <v>84</v>
      </c>
      <c r="BK230" s="232">
        <f>ROUND(I230*H230,2)</f>
        <v>0</v>
      </c>
      <c r="BL230" s="17" t="s">
        <v>154</v>
      </c>
      <c r="BM230" s="231" t="s">
        <v>1401</v>
      </c>
    </row>
    <row r="231" s="2" customFormat="1">
      <c r="A231" s="38"/>
      <c r="B231" s="39"/>
      <c r="C231" s="40"/>
      <c r="D231" s="235" t="s">
        <v>231</v>
      </c>
      <c r="E231" s="40"/>
      <c r="F231" s="265" t="s">
        <v>1235</v>
      </c>
      <c r="G231" s="40"/>
      <c r="H231" s="40"/>
      <c r="I231" s="266"/>
      <c r="J231" s="40"/>
      <c r="K231" s="40"/>
      <c r="L231" s="44"/>
      <c r="M231" s="267"/>
      <c r="N231" s="268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231</v>
      </c>
      <c r="AU231" s="17" t="s">
        <v>86</v>
      </c>
    </row>
    <row r="232" s="12" customFormat="1">
      <c r="A232" s="12"/>
      <c r="B232" s="233"/>
      <c r="C232" s="234"/>
      <c r="D232" s="235" t="s">
        <v>143</v>
      </c>
      <c r="E232" s="236" t="s">
        <v>1</v>
      </c>
      <c r="F232" s="237" t="s">
        <v>1402</v>
      </c>
      <c r="G232" s="234"/>
      <c r="H232" s="238">
        <v>568</v>
      </c>
      <c r="I232" s="239"/>
      <c r="J232" s="234"/>
      <c r="K232" s="234"/>
      <c r="L232" s="240"/>
      <c r="M232" s="241"/>
      <c r="N232" s="242"/>
      <c r="O232" s="242"/>
      <c r="P232" s="242"/>
      <c r="Q232" s="242"/>
      <c r="R232" s="242"/>
      <c r="S232" s="242"/>
      <c r="T232" s="243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T232" s="244" t="s">
        <v>143</v>
      </c>
      <c r="AU232" s="244" t="s">
        <v>86</v>
      </c>
      <c r="AV232" s="12" t="s">
        <v>86</v>
      </c>
      <c r="AW232" s="12" t="s">
        <v>33</v>
      </c>
      <c r="AX232" s="12" t="s">
        <v>77</v>
      </c>
      <c r="AY232" s="244" t="s">
        <v>136</v>
      </c>
    </row>
    <row r="233" s="12" customFormat="1">
      <c r="A233" s="12"/>
      <c r="B233" s="233"/>
      <c r="C233" s="234"/>
      <c r="D233" s="235" t="s">
        <v>143</v>
      </c>
      <c r="E233" s="236" t="s">
        <v>1</v>
      </c>
      <c r="F233" s="237" t="s">
        <v>1403</v>
      </c>
      <c r="G233" s="234"/>
      <c r="H233" s="238">
        <v>12</v>
      </c>
      <c r="I233" s="239"/>
      <c r="J233" s="234"/>
      <c r="K233" s="234"/>
      <c r="L233" s="240"/>
      <c r="M233" s="241"/>
      <c r="N233" s="242"/>
      <c r="O233" s="242"/>
      <c r="P233" s="242"/>
      <c r="Q233" s="242"/>
      <c r="R233" s="242"/>
      <c r="S233" s="242"/>
      <c r="T233" s="243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T233" s="244" t="s">
        <v>143</v>
      </c>
      <c r="AU233" s="244" t="s">
        <v>86</v>
      </c>
      <c r="AV233" s="12" t="s">
        <v>86</v>
      </c>
      <c r="AW233" s="12" t="s">
        <v>33</v>
      </c>
      <c r="AX233" s="12" t="s">
        <v>77</v>
      </c>
      <c r="AY233" s="244" t="s">
        <v>136</v>
      </c>
    </row>
    <row r="234" s="15" customFormat="1">
      <c r="A234" s="15"/>
      <c r="B234" s="269"/>
      <c r="C234" s="270"/>
      <c r="D234" s="235" t="s">
        <v>143</v>
      </c>
      <c r="E234" s="271" t="s">
        <v>1</v>
      </c>
      <c r="F234" s="272" t="s">
        <v>240</v>
      </c>
      <c r="G234" s="270"/>
      <c r="H234" s="273">
        <v>580</v>
      </c>
      <c r="I234" s="274"/>
      <c r="J234" s="270"/>
      <c r="K234" s="270"/>
      <c r="L234" s="275"/>
      <c r="M234" s="276"/>
      <c r="N234" s="277"/>
      <c r="O234" s="277"/>
      <c r="P234" s="277"/>
      <c r="Q234" s="277"/>
      <c r="R234" s="277"/>
      <c r="S234" s="277"/>
      <c r="T234" s="278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79" t="s">
        <v>143</v>
      </c>
      <c r="AU234" s="279" t="s">
        <v>86</v>
      </c>
      <c r="AV234" s="15" t="s">
        <v>154</v>
      </c>
      <c r="AW234" s="15" t="s">
        <v>33</v>
      </c>
      <c r="AX234" s="15" t="s">
        <v>84</v>
      </c>
      <c r="AY234" s="279" t="s">
        <v>136</v>
      </c>
    </row>
    <row r="235" s="2" customFormat="1" ht="16.5" customHeight="1">
      <c r="A235" s="38"/>
      <c r="B235" s="39"/>
      <c r="C235" s="220" t="s">
        <v>386</v>
      </c>
      <c r="D235" s="220" t="s">
        <v>137</v>
      </c>
      <c r="E235" s="221" t="s">
        <v>417</v>
      </c>
      <c r="F235" s="222" t="s">
        <v>418</v>
      </c>
      <c r="G235" s="223" t="s">
        <v>278</v>
      </c>
      <c r="H235" s="224">
        <v>7.3380000000000001</v>
      </c>
      <c r="I235" s="225"/>
      <c r="J235" s="226">
        <f>ROUND(I235*H235,2)</f>
        <v>0</v>
      </c>
      <c r="K235" s="222" t="s">
        <v>1</v>
      </c>
      <c r="L235" s="44"/>
      <c r="M235" s="227" t="s">
        <v>1</v>
      </c>
      <c r="N235" s="228" t="s">
        <v>42</v>
      </c>
      <c r="O235" s="91"/>
      <c r="P235" s="229">
        <f>O235*H235</f>
        <v>0</v>
      </c>
      <c r="Q235" s="229">
        <v>0</v>
      </c>
      <c r="R235" s="229">
        <f>Q235*H235</f>
        <v>0</v>
      </c>
      <c r="S235" s="229">
        <v>0</v>
      </c>
      <c r="T235" s="230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1" t="s">
        <v>154</v>
      </c>
      <c r="AT235" s="231" t="s">
        <v>137</v>
      </c>
      <c r="AU235" s="231" t="s">
        <v>86</v>
      </c>
      <c r="AY235" s="17" t="s">
        <v>136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7" t="s">
        <v>84</v>
      </c>
      <c r="BK235" s="232">
        <f>ROUND(I235*H235,2)</f>
        <v>0</v>
      </c>
      <c r="BL235" s="17" t="s">
        <v>154</v>
      </c>
      <c r="BM235" s="231" t="s">
        <v>1404</v>
      </c>
    </row>
    <row r="236" s="2" customFormat="1">
      <c r="A236" s="38"/>
      <c r="B236" s="39"/>
      <c r="C236" s="40"/>
      <c r="D236" s="235" t="s">
        <v>231</v>
      </c>
      <c r="E236" s="40"/>
      <c r="F236" s="265" t="s">
        <v>1240</v>
      </c>
      <c r="G236" s="40"/>
      <c r="H236" s="40"/>
      <c r="I236" s="266"/>
      <c r="J236" s="40"/>
      <c r="K236" s="40"/>
      <c r="L236" s="44"/>
      <c r="M236" s="267"/>
      <c r="N236" s="268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231</v>
      </c>
      <c r="AU236" s="17" t="s">
        <v>86</v>
      </c>
    </row>
    <row r="237" s="12" customFormat="1">
      <c r="A237" s="12"/>
      <c r="B237" s="233"/>
      <c r="C237" s="234"/>
      <c r="D237" s="235" t="s">
        <v>143</v>
      </c>
      <c r="E237" s="236" t="s">
        <v>1</v>
      </c>
      <c r="F237" s="237" t="s">
        <v>1405</v>
      </c>
      <c r="G237" s="234"/>
      <c r="H237" s="238">
        <v>2.6499999999999999</v>
      </c>
      <c r="I237" s="239"/>
      <c r="J237" s="234"/>
      <c r="K237" s="234"/>
      <c r="L237" s="240"/>
      <c r="M237" s="241"/>
      <c r="N237" s="242"/>
      <c r="O237" s="242"/>
      <c r="P237" s="242"/>
      <c r="Q237" s="242"/>
      <c r="R237" s="242"/>
      <c r="S237" s="242"/>
      <c r="T237" s="243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T237" s="244" t="s">
        <v>143</v>
      </c>
      <c r="AU237" s="244" t="s">
        <v>86</v>
      </c>
      <c r="AV237" s="12" t="s">
        <v>86</v>
      </c>
      <c r="AW237" s="12" t="s">
        <v>33</v>
      </c>
      <c r="AX237" s="12" t="s">
        <v>77</v>
      </c>
      <c r="AY237" s="244" t="s">
        <v>136</v>
      </c>
    </row>
    <row r="238" s="12" customFormat="1">
      <c r="A238" s="12"/>
      <c r="B238" s="233"/>
      <c r="C238" s="234"/>
      <c r="D238" s="235" t="s">
        <v>143</v>
      </c>
      <c r="E238" s="236" t="s">
        <v>1</v>
      </c>
      <c r="F238" s="237" t="s">
        <v>1406</v>
      </c>
      <c r="G238" s="234"/>
      <c r="H238" s="238">
        <v>3.008</v>
      </c>
      <c r="I238" s="239"/>
      <c r="J238" s="234"/>
      <c r="K238" s="234"/>
      <c r="L238" s="240"/>
      <c r="M238" s="241"/>
      <c r="N238" s="242"/>
      <c r="O238" s="242"/>
      <c r="P238" s="242"/>
      <c r="Q238" s="242"/>
      <c r="R238" s="242"/>
      <c r="S238" s="242"/>
      <c r="T238" s="243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T238" s="244" t="s">
        <v>143</v>
      </c>
      <c r="AU238" s="244" t="s">
        <v>86</v>
      </c>
      <c r="AV238" s="12" t="s">
        <v>86</v>
      </c>
      <c r="AW238" s="12" t="s">
        <v>33</v>
      </c>
      <c r="AX238" s="12" t="s">
        <v>77</v>
      </c>
      <c r="AY238" s="244" t="s">
        <v>136</v>
      </c>
    </row>
    <row r="239" s="12" customFormat="1">
      <c r="A239" s="12"/>
      <c r="B239" s="233"/>
      <c r="C239" s="234"/>
      <c r="D239" s="235" t="s">
        <v>143</v>
      </c>
      <c r="E239" s="236" t="s">
        <v>1</v>
      </c>
      <c r="F239" s="237" t="s">
        <v>1407</v>
      </c>
      <c r="G239" s="234"/>
      <c r="H239" s="238">
        <v>1.6799999999999999</v>
      </c>
      <c r="I239" s="239"/>
      <c r="J239" s="234"/>
      <c r="K239" s="234"/>
      <c r="L239" s="240"/>
      <c r="M239" s="241"/>
      <c r="N239" s="242"/>
      <c r="O239" s="242"/>
      <c r="P239" s="242"/>
      <c r="Q239" s="242"/>
      <c r="R239" s="242"/>
      <c r="S239" s="242"/>
      <c r="T239" s="243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T239" s="244" t="s">
        <v>143</v>
      </c>
      <c r="AU239" s="244" t="s">
        <v>86</v>
      </c>
      <c r="AV239" s="12" t="s">
        <v>86</v>
      </c>
      <c r="AW239" s="12" t="s">
        <v>33</v>
      </c>
      <c r="AX239" s="12" t="s">
        <v>77</v>
      </c>
      <c r="AY239" s="244" t="s">
        <v>136</v>
      </c>
    </row>
    <row r="240" s="15" customFormat="1">
      <c r="A240" s="15"/>
      <c r="B240" s="269"/>
      <c r="C240" s="270"/>
      <c r="D240" s="235" t="s">
        <v>143</v>
      </c>
      <c r="E240" s="271" t="s">
        <v>1</v>
      </c>
      <c r="F240" s="272" t="s">
        <v>240</v>
      </c>
      <c r="G240" s="270"/>
      <c r="H240" s="273">
        <v>7.3380000000000001</v>
      </c>
      <c r="I240" s="274"/>
      <c r="J240" s="270"/>
      <c r="K240" s="270"/>
      <c r="L240" s="275"/>
      <c r="M240" s="276"/>
      <c r="N240" s="277"/>
      <c r="O240" s="277"/>
      <c r="P240" s="277"/>
      <c r="Q240" s="277"/>
      <c r="R240" s="277"/>
      <c r="S240" s="277"/>
      <c r="T240" s="278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79" t="s">
        <v>143</v>
      </c>
      <c r="AU240" s="279" t="s">
        <v>86</v>
      </c>
      <c r="AV240" s="15" t="s">
        <v>154</v>
      </c>
      <c r="AW240" s="15" t="s">
        <v>33</v>
      </c>
      <c r="AX240" s="15" t="s">
        <v>84</v>
      </c>
      <c r="AY240" s="279" t="s">
        <v>136</v>
      </c>
    </row>
    <row r="241" s="2" customFormat="1" ht="24.15" customHeight="1">
      <c r="A241" s="38"/>
      <c r="B241" s="39"/>
      <c r="C241" s="220" t="s">
        <v>391</v>
      </c>
      <c r="D241" s="220" t="s">
        <v>137</v>
      </c>
      <c r="E241" s="221" t="s">
        <v>1408</v>
      </c>
      <c r="F241" s="222" t="s">
        <v>1409</v>
      </c>
      <c r="G241" s="223" t="s">
        <v>278</v>
      </c>
      <c r="H241" s="224">
        <v>5.29</v>
      </c>
      <c r="I241" s="225"/>
      <c r="J241" s="226">
        <f>ROUND(I241*H241,2)</f>
        <v>0</v>
      </c>
      <c r="K241" s="222" t="s">
        <v>1</v>
      </c>
      <c r="L241" s="44"/>
      <c r="M241" s="227" t="s">
        <v>1</v>
      </c>
      <c r="N241" s="228" t="s">
        <v>42</v>
      </c>
      <c r="O241" s="91"/>
      <c r="P241" s="229">
        <f>O241*H241</f>
        <v>0</v>
      </c>
      <c r="Q241" s="229">
        <v>0</v>
      </c>
      <c r="R241" s="229">
        <f>Q241*H241</f>
        <v>0</v>
      </c>
      <c r="S241" s="229">
        <v>0</v>
      </c>
      <c r="T241" s="230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1" t="s">
        <v>154</v>
      </c>
      <c r="AT241" s="231" t="s">
        <v>137</v>
      </c>
      <c r="AU241" s="231" t="s">
        <v>86</v>
      </c>
      <c r="AY241" s="17" t="s">
        <v>136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7" t="s">
        <v>84</v>
      </c>
      <c r="BK241" s="232">
        <f>ROUND(I241*H241,2)</f>
        <v>0</v>
      </c>
      <c r="BL241" s="17" t="s">
        <v>154</v>
      </c>
      <c r="BM241" s="231" t="s">
        <v>1410</v>
      </c>
    </row>
    <row r="242" s="2" customFormat="1">
      <c r="A242" s="38"/>
      <c r="B242" s="39"/>
      <c r="C242" s="40"/>
      <c r="D242" s="235" t="s">
        <v>231</v>
      </c>
      <c r="E242" s="40"/>
      <c r="F242" s="265" t="s">
        <v>1411</v>
      </c>
      <c r="G242" s="40"/>
      <c r="H242" s="40"/>
      <c r="I242" s="266"/>
      <c r="J242" s="40"/>
      <c r="K242" s="40"/>
      <c r="L242" s="44"/>
      <c r="M242" s="267"/>
      <c r="N242" s="268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231</v>
      </c>
      <c r="AU242" s="17" t="s">
        <v>86</v>
      </c>
    </row>
    <row r="243" s="12" customFormat="1">
      <c r="A243" s="12"/>
      <c r="B243" s="233"/>
      <c r="C243" s="234"/>
      <c r="D243" s="235" t="s">
        <v>143</v>
      </c>
      <c r="E243" s="236" t="s">
        <v>1</v>
      </c>
      <c r="F243" s="237" t="s">
        <v>1412</v>
      </c>
      <c r="G243" s="234"/>
      <c r="H243" s="238">
        <v>4.2400000000000002</v>
      </c>
      <c r="I243" s="239"/>
      <c r="J243" s="234"/>
      <c r="K243" s="234"/>
      <c r="L243" s="240"/>
      <c r="M243" s="241"/>
      <c r="N243" s="242"/>
      <c r="O243" s="242"/>
      <c r="P243" s="242"/>
      <c r="Q243" s="242"/>
      <c r="R243" s="242"/>
      <c r="S243" s="242"/>
      <c r="T243" s="243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T243" s="244" t="s">
        <v>143</v>
      </c>
      <c r="AU243" s="244" t="s">
        <v>86</v>
      </c>
      <c r="AV243" s="12" t="s">
        <v>86</v>
      </c>
      <c r="AW243" s="12" t="s">
        <v>33</v>
      </c>
      <c r="AX243" s="12" t="s">
        <v>77</v>
      </c>
      <c r="AY243" s="244" t="s">
        <v>136</v>
      </c>
    </row>
    <row r="244" s="12" customFormat="1">
      <c r="A244" s="12"/>
      <c r="B244" s="233"/>
      <c r="C244" s="234"/>
      <c r="D244" s="235" t="s">
        <v>143</v>
      </c>
      <c r="E244" s="236" t="s">
        <v>1</v>
      </c>
      <c r="F244" s="237" t="s">
        <v>1413</v>
      </c>
      <c r="G244" s="234"/>
      <c r="H244" s="238">
        <v>1.05</v>
      </c>
      <c r="I244" s="239"/>
      <c r="J244" s="234"/>
      <c r="K244" s="234"/>
      <c r="L244" s="240"/>
      <c r="M244" s="241"/>
      <c r="N244" s="242"/>
      <c r="O244" s="242"/>
      <c r="P244" s="242"/>
      <c r="Q244" s="242"/>
      <c r="R244" s="242"/>
      <c r="S244" s="242"/>
      <c r="T244" s="243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T244" s="244" t="s">
        <v>143</v>
      </c>
      <c r="AU244" s="244" t="s">
        <v>86</v>
      </c>
      <c r="AV244" s="12" t="s">
        <v>86</v>
      </c>
      <c r="AW244" s="12" t="s">
        <v>33</v>
      </c>
      <c r="AX244" s="12" t="s">
        <v>77</v>
      </c>
      <c r="AY244" s="244" t="s">
        <v>136</v>
      </c>
    </row>
    <row r="245" s="15" customFormat="1">
      <c r="A245" s="15"/>
      <c r="B245" s="269"/>
      <c r="C245" s="270"/>
      <c r="D245" s="235" t="s">
        <v>143</v>
      </c>
      <c r="E245" s="271" t="s">
        <v>1</v>
      </c>
      <c r="F245" s="272" t="s">
        <v>240</v>
      </c>
      <c r="G245" s="270"/>
      <c r="H245" s="273">
        <v>5.29</v>
      </c>
      <c r="I245" s="274"/>
      <c r="J245" s="270"/>
      <c r="K245" s="270"/>
      <c r="L245" s="275"/>
      <c r="M245" s="276"/>
      <c r="N245" s="277"/>
      <c r="O245" s="277"/>
      <c r="P245" s="277"/>
      <c r="Q245" s="277"/>
      <c r="R245" s="277"/>
      <c r="S245" s="277"/>
      <c r="T245" s="278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79" t="s">
        <v>143</v>
      </c>
      <c r="AU245" s="279" t="s">
        <v>86</v>
      </c>
      <c r="AV245" s="15" t="s">
        <v>154</v>
      </c>
      <c r="AW245" s="15" t="s">
        <v>33</v>
      </c>
      <c r="AX245" s="15" t="s">
        <v>84</v>
      </c>
      <c r="AY245" s="279" t="s">
        <v>136</v>
      </c>
    </row>
    <row r="246" s="2" customFormat="1" ht="33" customHeight="1">
      <c r="A246" s="38"/>
      <c r="B246" s="39"/>
      <c r="C246" s="220" t="s">
        <v>397</v>
      </c>
      <c r="D246" s="220" t="s">
        <v>137</v>
      </c>
      <c r="E246" s="221" t="s">
        <v>1414</v>
      </c>
      <c r="F246" s="222" t="s">
        <v>1415</v>
      </c>
      <c r="G246" s="223" t="s">
        <v>229</v>
      </c>
      <c r="H246" s="224">
        <v>29.600000000000001</v>
      </c>
      <c r="I246" s="225"/>
      <c r="J246" s="226">
        <f>ROUND(I246*H246,2)</f>
        <v>0</v>
      </c>
      <c r="K246" s="222" t="s">
        <v>1</v>
      </c>
      <c r="L246" s="44"/>
      <c r="M246" s="227" t="s">
        <v>1</v>
      </c>
      <c r="N246" s="228" t="s">
        <v>42</v>
      </c>
      <c r="O246" s="91"/>
      <c r="P246" s="229">
        <f>O246*H246</f>
        <v>0</v>
      </c>
      <c r="Q246" s="229">
        <v>0.0078799999999999999</v>
      </c>
      <c r="R246" s="229">
        <f>Q246*H246</f>
        <v>0.23324800000000001</v>
      </c>
      <c r="S246" s="229">
        <v>0</v>
      </c>
      <c r="T246" s="230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1" t="s">
        <v>154</v>
      </c>
      <c r="AT246" s="231" t="s">
        <v>137</v>
      </c>
      <c r="AU246" s="231" t="s">
        <v>86</v>
      </c>
      <c r="AY246" s="17" t="s">
        <v>136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7" t="s">
        <v>84</v>
      </c>
      <c r="BK246" s="232">
        <f>ROUND(I246*H246,2)</f>
        <v>0</v>
      </c>
      <c r="BL246" s="17" t="s">
        <v>154</v>
      </c>
      <c r="BM246" s="231" t="s">
        <v>1416</v>
      </c>
    </row>
    <row r="247" s="12" customFormat="1">
      <c r="A247" s="12"/>
      <c r="B247" s="233"/>
      <c r="C247" s="234"/>
      <c r="D247" s="235" t="s">
        <v>143</v>
      </c>
      <c r="E247" s="236" t="s">
        <v>1</v>
      </c>
      <c r="F247" s="237" t="s">
        <v>1417</v>
      </c>
      <c r="G247" s="234"/>
      <c r="H247" s="238">
        <v>21.199999999999999</v>
      </c>
      <c r="I247" s="239"/>
      <c r="J247" s="234"/>
      <c r="K247" s="234"/>
      <c r="L247" s="240"/>
      <c r="M247" s="241"/>
      <c r="N247" s="242"/>
      <c r="O247" s="242"/>
      <c r="P247" s="242"/>
      <c r="Q247" s="242"/>
      <c r="R247" s="242"/>
      <c r="S247" s="242"/>
      <c r="T247" s="243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T247" s="244" t="s">
        <v>143</v>
      </c>
      <c r="AU247" s="244" t="s">
        <v>86</v>
      </c>
      <c r="AV247" s="12" t="s">
        <v>86</v>
      </c>
      <c r="AW247" s="12" t="s">
        <v>33</v>
      </c>
      <c r="AX247" s="12" t="s">
        <v>77</v>
      </c>
      <c r="AY247" s="244" t="s">
        <v>136</v>
      </c>
    </row>
    <row r="248" s="12" customFormat="1">
      <c r="A248" s="12"/>
      <c r="B248" s="233"/>
      <c r="C248" s="234"/>
      <c r="D248" s="235" t="s">
        <v>143</v>
      </c>
      <c r="E248" s="236" t="s">
        <v>1</v>
      </c>
      <c r="F248" s="237" t="s">
        <v>1418</v>
      </c>
      <c r="G248" s="234"/>
      <c r="H248" s="238">
        <v>8.4000000000000004</v>
      </c>
      <c r="I248" s="239"/>
      <c r="J248" s="234"/>
      <c r="K248" s="234"/>
      <c r="L248" s="240"/>
      <c r="M248" s="241"/>
      <c r="N248" s="242"/>
      <c r="O248" s="242"/>
      <c r="P248" s="242"/>
      <c r="Q248" s="242"/>
      <c r="R248" s="242"/>
      <c r="S248" s="242"/>
      <c r="T248" s="243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T248" s="244" t="s">
        <v>143</v>
      </c>
      <c r="AU248" s="244" t="s">
        <v>86</v>
      </c>
      <c r="AV248" s="12" t="s">
        <v>86</v>
      </c>
      <c r="AW248" s="12" t="s">
        <v>33</v>
      </c>
      <c r="AX248" s="12" t="s">
        <v>77</v>
      </c>
      <c r="AY248" s="244" t="s">
        <v>136</v>
      </c>
    </row>
    <row r="249" s="15" customFormat="1">
      <c r="A249" s="15"/>
      <c r="B249" s="269"/>
      <c r="C249" s="270"/>
      <c r="D249" s="235" t="s">
        <v>143</v>
      </c>
      <c r="E249" s="271" t="s">
        <v>1</v>
      </c>
      <c r="F249" s="272" t="s">
        <v>240</v>
      </c>
      <c r="G249" s="270"/>
      <c r="H249" s="273">
        <v>29.600000000000001</v>
      </c>
      <c r="I249" s="274"/>
      <c r="J249" s="270"/>
      <c r="K249" s="270"/>
      <c r="L249" s="275"/>
      <c r="M249" s="276"/>
      <c r="N249" s="277"/>
      <c r="O249" s="277"/>
      <c r="P249" s="277"/>
      <c r="Q249" s="277"/>
      <c r="R249" s="277"/>
      <c r="S249" s="277"/>
      <c r="T249" s="278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79" t="s">
        <v>143</v>
      </c>
      <c r="AU249" s="279" t="s">
        <v>86</v>
      </c>
      <c r="AV249" s="15" t="s">
        <v>154</v>
      </c>
      <c r="AW249" s="15" t="s">
        <v>33</v>
      </c>
      <c r="AX249" s="15" t="s">
        <v>84</v>
      </c>
      <c r="AY249" s="279" t="s">
        <v>136</v>
      </c>
    </row>
    <row r="250" s="2" customFormat="1" ht="37.8" customHeight="1">
      <c r="A250" s="38"/>
      <c r="B250" s="39"/>
      <c r="C250" s="220" t="s">
        <v>402</v>
      </c>
      <c r="D250" s="220" t="s">
        <v>137</v>
      </c>
      <c r="E250" s="221" t="s">
        <v>1419</v>
      </c>
      <c r="F250" s="222" t="s">
        <v>1420</v>
      </c>
      <c r="G250" s="223" t="s">
        <v>229</v>
      </c>
      <c r="H250" s="224">
        <v>29.600000000000001</v>
      </c>
      <c r="I250" s="225"/>
      <c r="J250" s="226">
        <f>ROUND(I250*H250,2)</f>
        <v>0</v>
      </c>
      <c r="K250" s="222" t="s">
        <v>1</v>
      </c>
      <c r="L250" s="44"/>
      <c r="M250" s="227" t="s">
        <v>1</v>
      </c>
      <c r="N250" s="228" t="s">
        <v>42</v>
      </c>
      <c r="O250" s="91"/>
      <c r="P250" s="229">
        <f>O250*H250</f>
        <v>0</v>
      </c>
      <c r="Q250" s="229">
        <v>0</v>
      </c>
      <c r="R250" s="229">
        <f>Q250*H250</f>
        <v>0</v>
      </c>
      <c r="S250" s="229">
        <v>0</v>
      </c>
      <c r="T250" s="230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1" t="s">
        <v>154</v>
      </c>
      <c r="AT250" s="231" t="s">
        <v>137</v>
      </c>
      <c r="AU250" s="231" t="s">
        <v>86</v>
      </c>
      <c r="AY250" s="17" t="s">
        <v>136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17" t="s">
        <v>84</v>
      </c>
      <c r="BK250" s="232">
        <f>ROUND(I250*H250,2)</f>
        <v>0</v>
      </c>
      <c r="BL250" s="17" t="s">
        <v>154</v>
      </c>
      <c r="BM250" s="231" t="s">
        <v>1421</v>
      </c>
    </row>
    <row r="251" s="11" customFormat="1" ht="22.8" customHeight="1">
      <c r="A251" s="11"/>
      <c r="B251" s="206"/>
      <c r="C251" s="207"/>
      <c r="D251" s="208" t="s">
        <v>76</v>
      </c>
      <c r="E251" s="263" t="s">
        <v>135</v>
      </c>
      <c r="F251" s="263" t="s">
        <v>424</v>
      </c>
      <c r="G251" s="207"/>
      <c r="H251" s="207"/>
      <c r="I251" s="210"/>
      <c r="J251" s="264">
        <f>BK251</f>
        <v>0</v>
      </c>
      <c r="K251" s="207"/>
      <c r="L251" s="212"/>
      <c r="M251" s="213"/>
      <c r="N251" s="214"/>
      <c r="O251" s="214"/>
      <c r="P251" s="215">
        <f>SUM(P252:P284)</f>
        <v>0</v>
      </c>
      <c r="Q251" s="214"/>
      <c r="R251" s="215">
        <f>SUM(R252:R284)</f>
        <v>134.49074999999999</v>
      </c>
      <c r="S251" s="214"/>
      <c r="T251" s="216">
        <f>SUM(T252:T284)</f>
        <v>0</v>
      </c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R251" s="217" t="s">
        <v>84</v>
      </c>
      <c r="AT251" s="218" t="s">
        <v>76</v>
      </c>
      <c r="AU251" s="218" t="s">
        <v>84</v>
      </c>
      <c r="AY251" s="217" t="s">
        <v>136</v>
      </c>
      <c r="BK251" s="219">
        <f>SUM(BK252:BK284)</f>
        <v>0</v>
      </c>
    </row>
    <row r="252" s="2" customFormat="1" ht="24.15" customHeight="1">
      <c r="A252" s="38"/>
      <c r="B252" s="39"/>
      <c r="C252" s="220" t="s">
        <v>408</v>
      </c>
      <c r="D252" s="220" t="s">
        <v>137</v>
      </c>
      <c r="E252" s="221" t="s">
        <v>1422</v>
      </c>
      <c r="F252" s="222" t="s">
        <v>1423</v>
      </c>
      <c r="G252" s="223" t="s">
        <v>229</v>
      </c>
      <c r="H252" s="224">
        <v>21.199999999999999</v>
      </c>
      <c r="I252" s="225"/>
      <c r="J252" s="226">
        <f>ROUND(I252*H252,2)</f>
        <v>0</v>
      </c>
      <c r="K252" s="222" t="s">
        <v>1</v>
      </c>
      <c r="L252" s="44"/>
      <c r="M252" s="227" t="s">
        <v>1</v>
      </c>
      <c r="N252" s="228" t="s">
        <v>42</v>
      </c>
      <c r="O252" s="91"/>
      <c r="P252" s="229">
        <f>O252*H252</f>
        <v>0</v>
      </c>
      <c r="Q252" s="229">
        <v>0</v>
      </c>
      <c r="R252" s="229">
        <f>Q252*H252</f>
        <v>0</v>
      </c>
      <c r="S252" s="229">
        <v>0</v>
      </c>
      <c r="T252" s="230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1" t="s">
        <v>154</v>
      </c>
      <c r="AT252" s="231" t="s">
        <v>137</v>
      </c>
      <c r="AU252" s="231" t="s">
        <v>86</v>
      </c>
      <c r="AY252" s="17" t="s">
        <v>136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17" t="s">
        <v>84</v>
      </c>
      <c r="BK252" s="232">
        <f>ROUND(I252*H252,2)</f>
        <v>0</v>
      </c>
      <c r="BL252" s="17" t="s">
        <v>154</v>
      </c>
      <c r="BM252" s="231" t="s">
        <v>1424</v>
      </c>
    </row>
    <row r="253" s="2" customFormat="1">
      <c r="A253" s="38"/>
      <c r="B253" s="39"/>
      <c r="C253" s="40"/>
      <c r="D253" s="235" t="s">
        <v>231</v>
      </c>
      <c r="E253" s="40"/>
      <c r="F253" s="265" t="s">
        <v>1235</v>
      </c>
      <c r="G253" s="40"/>
      <c r="H253" s="40"/>
      <c r="I253" s="266"/>
      <c r="J253" s="40"/>
      <c r="K253" s="40"/>
      <c r="L253" s="44"/>
      <c r="M253" s="267"/>
      <c r="N253" s="268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231</v>
      </c>
      <c r="AU253" s="17" t="s">
        <v>86</v>
      </c>
    </row>
    <row r="254" s="12" customFormat="1">
      <c r="A254" s="12"/>
      <c r="B254" s="233"/>
      <c r="C254" s="234"/>
      <c r="D254" s="235" t="s">
        <v>143</v>
      </c>
      <c r="E254" s="236" t="s">
        <v>1</v>
      </c>
      <c r="F254" s="237" t="s">
        <v>1425</v>
      </c>
      <c r="G254" s="234"/>
      <c r="H254" s="238">
        <v>21.199999999999999</v>
      </c>
      <c r="I254" s="239"/>
      <c r="J254" s="234"/>
      <c r="K254" s="234"/>
      <c r="L254" s="240"/>
      <c r="M254" s="241"/>
      <c r="N254" s="242"/>
      <c r="O254" s="242"/>
      <c r="P254" s="242"/>
      <c r="Q254" s="242"/>
      <c r="R254" s="242"/>
      <c r="S254" s="242"/>
      <c r="T254" s="243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T254" s="244" t="s">
        <v>143</v>
      </c>
      <c r="AU254" s="244" t="s">
        <v>86</v>
      </c>
      <c r="AV254" s="12" t="s">
        <v>86</v>
      </c>
      <c r="AW254" s="12" t="s">
        <v>33</v>
      </c>
      <c r="AX254" s="12" t="s">
        <v>84</v>
      </c>
      <c r="AY254" s="244" t="s">
        <v>136</v>
      </c>
    </row>
    <row r="255" s="2" customFormat="1" ht="24.15" customHeight="1">
      <c r="A255" s="38"/>
      <c r="B255" s="39"/>
      <c r="C255" s="220" t="s">
        <v>416</v>
      </c>
      <c r="D255" s="220" t="s">
        <v>137</v>
      </c>
      <c r="E255" s="221" t="s">
        <v>1249</v>
      </c>
      <c r="F255" s="222" t="s">
        <v>1250</v>
      </c>
      <c r="G255" s="223" t="s">
        <v>229</v>
      </c>
      <c r="H255" s="224">
        <v>568</v>
      </c>
      <c r="I255" s="225"/>
      <c r="J255" s="226">
        <f>ROUND(I255*H255,2)</f>
        <v>0</v>
      </c>
      <c r="K255" s="222" t="s">
        <v>1</v>
      </c>
      <c r="L255" s="44"/>
      <c r="M255" s="227" t="s">
        <v>1</v>
      </c>
      <c r="N255" s="228" t="s">
        <v>42</v>
      </c>
      <c r="O255" s="91"/>
      <c r="P255" s="229">
        <f>O255*H255</f>
        <v>0</v>
      </c>
      <c r="Q255" s="229">
        <v>0</v>
      </c>
      <c r="R255" s="229">
        <f>Q255*H255</f>
        <v>0</v>
      </c>
      <c r="S255" s="229">
        <v>0</v>
      </c>
      <c r="T255" s="230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1" t="s">
        <v>154</v>
      </c>
      <c r="AT255" s="231" t="s">
        <v>137</v>
      </c>
      <c r="AU255" s="231" t="s">
        <v>86</v>
      </c>
      <c r="AY255" s="17" t="s">
        <v>136</v>
      </c>
      <c r="BE255" s="232">
        <f>IF(N255="základní",J255,0)</f>
        <v>0</v>
      </c>
      <c r="BF255" s="232">
        <f>IF(N255="snížená",J255,0)</f>
        <v>0</v>
      </c>
      <c r="BG255" s="232">
        <f>IF(N255="zákl. přenesená",J255,0)</f>
        <v>0</v>
      </c>
      <c r="BH255" s="232">
        <f>IF(N255="sníž. přenesená",J255,0)</f>
        <v>0</v>
      </c>
      <c r="BI255" s="232">
        <f>IF(N255="nulová",J255,0)</f>
        <v>0</v>
      </c>
      <c r="BJ255" s="17" t="s">
        <v>84</v>
      </c>
      <c r="BK255" s="232">
        <f>ROUND(I255*H255,2)</f>
        <v>0</v>
      </c>
      <c r="BL255" s="17" t="s">
        <v>154</v>
      </c>
      <c r="BM255" s="231" t="s">
        <v>1426</v>
      </c>
    </row>
    <row r="256" s="2" customFormat="1">
      <c r="A256" s="38"/>
      <c r="B256" s="39"/>
      <c r="C256" s="40"/>
      <c r="D256" s="235" t="s">
        <v>231</v>
      </c>
      <c r="E256" s="40"/>
      <c r="F256" s="265" t="s">
        <v>1235</v>
      </c>
      <c r="G256" s="40"/>
      <c r="H256" s="40"/>
      <c r="I256" s="266"/>
      <c r="J256" s="40"/>
      <c r="K256" s="40"/>
      <c r="L256" s="44"/>
      <c r="M256" s="267"/>
      <c r="N256" s="268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231</v>
      </c>
      <c r="AU256" s="17" t="s">
        <v>86</v>
      </c>
    </row>
    <row r="257" s="12" customFormat="1">
      <c r="A257" s="12"/>
      <c r="B257" s="233"/>
      <c r="C257" s="234"/>
      <c r="D257" s="235" t="s">
        <v>143</v>
      </c>
      <c r="E257" s="236" t="s">
        <v>1</v>
      </c>
      <c r="F257" s="237" t="s">
        <v>1427</v>
      </c>
      <c r="G257" s="234"/>
      <c r="H257" s="238">
        <v>568</v>
      </c>
      <c r="I257" s="239"/>
      <c r="J257" s="234"/>
      <c r="K257" s="234"/>
      <c r="L257" s="240"/>
      <c r="M257" s="241"/>
      <c r="N257" s="242"/>
      <c r="O257" s="242"/>
      <c r="P257" s="242"/>
      <c r="Q257" s="242"/>
      <c r="R257" s="242"/>
      <c r="S257" s="242"/>
      <c r="T257" s="243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T257" s="244" t="s">
        <v>143</v>
      </c>
      <c r="AU257" s="244" t="s">
        <v>86</v>
      </c>
      <c r="AV257" s="12" t="s">
        <v>86</v>
      </c>
      <c r="AW257" s="12" t="s">
        <v>33</v>
      </c>
      <c r="AX257" s="12" t="s">
        <v>84</v>
      </c>
      <c r="AY257" s="244" t="s">
        <v>136</v>
      </c>
    </row>
    <row r="258" s="2" customFormat="1" ht="24.15" customHeight="1">
      <c r="A258" s="38"/>
      <c r="B258" s="39"/>
      <c r="C258" s="220" t="s">
        <v>425</v>
      </c>
      <c r="D258" s="220" t="s">
        <v>137</v>
      </c>
      <c r="E258" s="221" t="s">
        <v>465</v>
      </c>
      <c r="F258" s="222" t="s">
        <v>466</v>
      </c>
      <c r="G258" s="223" t="s">
        <v>229</v>
      </c>
      <c r="H258" s="224">
        <v>580</v>
      </c>
      <c r="I258" s="225"/>
      <c r="J258" s="226">
        <f>ROUND(I258*H258,2)</f>
        <v>0</v>
      </c>
      <c r="K258" s="222" t="s">
        <v>1</v>
      </c>
      <c r="L258" s="44"/>
      <c r="M258" s="227" t="s">
        <v>1</v>
      </c>
      <c r="N258" s="228" t="s">
        <v>42</v>
      </c>
      <c r="O258" s="91"/>
      <c r="P258" s="229">
        <f>O258*H258</f>
        <v>0</v>
      </c>
      <c r="Q258" s="229">
        <v>0</v>
      </c>
      <c r="R258" s="229">
        <f>Q258*H258</f>
        <v>0</v>
      </c>
      <c r="S258" s="229">
        <v>0</v>
      </c>
      <c r="T258" s="230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1" t="s">
        <v>154</v>
      </c>
      <c r="AT258" s="231" t="s">
        <v>137</v>
      </c>
      <c r="AU258" s="231" t="s">
        <v>86</v>
      </c>
      <c r="AY258" s="17" t="s">
        <v>136</v>
      </c>
      <c r="BE258" s="232">
        <f>IF(N258="základní",J258,0)</f>
        <v>0</v>
      </c>
      <c r="BF258" s="232">
        <f>IF(N258="snížená",J258,0)</f>
        <v>0</v>
      </c>
      <c r="BG258" s="232">
        <f>IF(N258="zákl. přenesená",J258,0)</f>
        <v>0</v>
      </c>
      <c r="BH258" s="232">
        <f>IF(N258="sníž. přenesená",J258,0)</f>
        <v>0</v>
      </c>
      <c r="BI258" s="232">
        <f>IF(N258="nulová",J258,0)</f>
        <v>0</v>
      </c>
      <c r="BJ258" s="17" t="s">
        <v>84</v>
      </c>
      <c r="BK258" s="232">
        <f>ROUND(I258*H258,2)</f>
        <v>0</v>
      </c>
      <c r="BL258" s="17" t="s">
        <v>154</v>
      </c>
      <c r="BM258" s="231" t="s">
        <v>1428</v>
      </c>
    </row>
    <row r="259" s="2" customFormat="1">
      <c r="A259" s="38"/>
      <c r="B259" s="39"/>
      <c r="C259" s="40"/>
      <c r="D259" s="235" t="s">
        <v>231</v>
      </c>
      <c r="E259" s="40"/>
      <c r="F259" s="265" t="s">
        <v>1191</v>
      </c>
      <c r="G259" s="40"/>
      <c r="H259" s="40"/>
      <c r="I259" s="266"/>
      <c r="J259" s="40"/>
      <c r="K259" s="40"/>
      <c r="L259" s="44"/>
      <c r="M259" s="267"/>
      <c r="N259" s="268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231</v>
      </c>
      <c r="AU259" s="17" t="s">
        <v>86</v>
      </c>
    </row>
    <row r="260" s="12" customFormat="1">
      <c r="A260" s="12"/>
      <c r="B260" s="233"/>
      <c r="C260" s="234"/>
      <c r="D260" s="235" t="s">
        <v>143</v>
      </c>
      <c r="E260" s="236" t="s">
        <v>1</v>
      </c>
      <c r="F260" s="237" t="s">
        <v>1429</v>
      </c>
      <c r="G260" s="234"/>
      <c r="H260" s="238">
        <v>568</v>
      </c>
      <c r="I260" s="239"/>
      <c r="J260" s="234"/>
      <c r="K260" s="234"/>
      <c r="L260" s="240"/>
      <c r="M260" s="241"/>
      <c r="N260" s="242"/>
      <c r="O260" s="242"/>
      <c r="P260" s="242"/>
      <c r="Q260" s="242"/>
      <c r="R260" s="242"/>
      <c r="S260" s="242"/>
      <c r="T260" s="243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T260" s="244" t="s">
        <v>143</v>
      </c>
      <c r="AU260" s="244" t="s">
        <v>86</v>
      </c>
      <c r="AV260" s="12" t="s">
        <v>86</v>
      </c>
      <c r="AW260" s="12" t="s">
        <v>33</v>
      </c>
      <c r="AX260" s="12" t="s">
        <v>77</v>
      </c>
      <c r="AY260" s="244" t="s">
        <v>136</v>
      </c>
    </row>
    <row r="261" s="12" customFormat="1">
      <c r="A261" s="12"/>
      <c r="B261" s="233"/>
      <c r="C261" s="234"/>
      <c r="D261" s="235" t="s">
        <v>143</v>
      </c>
      <c r="E261" s="236" t="s">
        <v>1</v>
      </c>
      <c r="F261" s="237" t="s">
        <v>1430</v>
      </c>
      <c r="G261" s="234"/>
      <c r="H261" s="238">
        <v>12</v>
      </c>
      <c r="I261" s="239"/>
      <c r="J261" s="234"/>
      <c r="K261" s="234"/>
      <c r="L261" s="240"/>
      <c r="M261" s="241"/>
      <c r="N261" s="242"/>
      <c r="O261" s="242"/>
      <c r="P261" s="242"/>
      <c r="Q261" s="242"/>
      <c r="R261" s="242"/>
      <c r="S261" s="242"/>
      <c r="T261" s="243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T261" s="244" t="s">
        <v>143</v>
      </c>
      <c r="AU261" s="244" t="s">
        <v>86</v>
      </c>
      <c r="AV261" s="12" t="s">
        <v>86</v>
      </c>
      <c r="AW261" s="12" t="s">
        <v>33</v>
      </c>
      <c r="AX261" s="12" t="s">
        <v>77</v>
      </c>
      <c r="AY261" s="244" t="s">
        <v>136</v>
      </c>
    </row>
    <row r="262" s="15" customFormat="1">
      <c r="A262" s="15"/>
      <c r="B262" s="269"/>
      <c r="C262" s="270"/>
      <c r="D262" s="235" t="s">
        <v>143</v>
      </c>
      <c r="E262" s="271" t="s">
        <v>1</v>
      </c>
      <c r="F262" s="272" t="s">
        <v>240</v>
      </c>
      <c r="G262" s="270"/>
      <c r="H262" s="273">
        <v>580</v>
      </c>
      <c r="I262" s="274"/>
      <c r="J262" s="270"/>
      <c r="K262" s="270"/>
      <c r="L262" s="275"/>
      <c r="M262" s="276"/>
      <c r="N262" s="277"/>
      <c r="O262" s="277"/>
      <c r="P262" s="277"/>
      <c r="Q262" s="277"/>
      <c r="R262" s="277"/>
      <c r="S262" s="277"/>
      <c r="T262" s="278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79" t="s">
        <v>143</v>
      </c>
      <c r="AU262" s="279" t="s">
        <v>86</v>
      </c>
      <c r="AV262" s="15" t="s">
        <v>154</v>
      </c>
      <c r="AW262" s="15" t="s">
        <v>33</v>
      </c>
      <c r="AX262" s="15" t="s">
        <v>84</v>
      </c>
      <c r="AY262" s="279" t="s">
        <v>136</v>
      </c>
    </row>
    <row r="263" s="2" customFormat="1" ht="24.15" customHeight="1">
      <c r="A263" s="38"/>
      <c r="B263" s="39"/>
      <c r="C263" s="220" t="s">
        <v>433</v>
      </c>
      <c r="D263" s="220" t="s">
        <v>137</v>
      </c>
      <c r="E263" s="221" t="s">
        <v>1431</v>
      </c>
      <c r="F263" s="222" t="s">
        <v>1432</v>
      </c>
      <c r="G263" s="223" t="s">
        <v>229</v>
      </c>
      <c r="H263" s="224">
        <v>110.45</v>
      </c>
      <c r="I263" s="225"/>
      <c r="J263" s="226">
        <f>ROUND(I263*H263,2)</f>
        <v>0</v>
      </c>
      <c r="K263" s="222" t="s">
        <v>1</v>
      </c>
      <c r="L263" s="44"/>
      <c r="M263" s="227" t="s">
        <v>1</v>
      </c>
      <c r="N263" s="228" t="s">
        <v>42</v>
      </c>
      <c r="O263" s="91"/>
      <c r="P263" s="229">
        <f>O263*H263</f>
        <v>0</v>
      </c>
      <c r="Q263" s="229">
        <v>0</v>
      </c>
      <c r="R263" s="229">
        <f>Q263*H263</f>
        <v>0</v>
      </c>
      <c r="S263" s="229">
        <v>0</v>
      </c>
      <c r="T263" s="230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1" t="s">
        <v>154</v>
      </c>
      <c r="AT263" s="231" t="s">
        <v>137</v>
      </c>
      <c r="AU263" s="231" t="s">
        <v>86</v>
      </c>
      <c r="AY263" s="17" t="s">
        <v>136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17" t="s">
        <v>84</v>
      </c>
      <c r="BK263" s="232">
        <f>ROUND(I263*H263,2)</f>
        <v>0</v>
      </c>
      <c r="BL263" s="17" t="s">
        <v>154</v>
      </c>
      <c r="BM263" s="231" t="s">
        <v>1433</v>
      </c>
    </row>
    <row r="264" s="2" customFormat="1">
      <c r="A264" s="38"/>
      <c r="B264" s="39"/>
      <c r="C264" s="40"/>
      <c r="D264" s="235" t="s">
        <v>231</v>
      </c>
      <c r="E264" s="40"/>
      <c r="F264" s="265" t="s">
        <v>1384</v>
      </c>
      <c r="G264" s="40"/>
      <c r="H264" s="40"/>
      <c r="I264" s="266"/>
      <c r="J264" s="40"/>
      <c r="K264" s="40"/>
      <c r="L264" s="44"/>
      <c r="M264" s="267"/>
      <c r="N264" s="268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231</v>
      </c>
      <c r="AU264" s="17" t="s">
        <v>86</v>
      </c>
    </row>
    <row r="265" s="12" customFormat="1">
      <c r="A265" s="12"/>
      <c r="B265" s="233"/>
      <c r="C265" s="234"/>
      <c r="D265" s="235" t="s">
        <v>143</v>
      </c>
      <c r="E265" s="236" t="s">
        <v>1</v>
      </c>
      <c r="F265" s="237" t="s">
        <v>1434</v>
      </c>
      <c r="G265" s="234"/>
      <c r="H265" s="238">
        <v>110.45</v>
      </c>
      <c r="I265" s="239"/>
      <c r="J265" s="234"/>
      <c r="K265" s="234"/>
      <c r="L265" s="240"/>
      <c r="M265" s="241"/>
      <c r="N265" s="242"/>
      <c r="O265" s="242"/>
      <c r="P265" s="242"/>
      <c r="Q265" s="242"/>
      <c r="R265" s="242"/>
      <c r="S265" s="242"/>
      <c r="T265" s="243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T265" s="244" t="s">
        <v>143</v>
      </c>
      <c r="AU265" s="244" t="s">
        <v>86</v>
      </c>
      <c r="AV265" s="12" t="s">
        <v>86</v>
      </c>
      <c r="AW265" s="12" t="s">
        <v>33</v>
      </c>
      <c r="AX265" s="12" t="s">
        <v>84</v>
      </c>
      <c r="AY265" s="244" t="s">
        <v>136</v>
      </c>
    </row>
    <row r="266" s="2" customFormat="1" ht="24.15" customHeight="1">
      <c r="A266" s="38"/>
      <c r="B266" s="39"/>
      <c r="C266" s="220" t="s">
        <v>440</v>
      </c>
      <c r="D266" s="220" t="s">
        <v>137</v>
      </c>
      <c r="E266" s="221" t="s">
        <v>1260</v>
      </c>
      <c r="F266" s="222" t="s">
        <v>1261</v>
      </c>
      <c r="G266" s="223" t="s">
        <v>229</v>
      </c>
      <c r="H266" s="224">
        <v>12</v>
      </c>
      <c r="I266" s="225"/>
      <c r="J266" s="226">
        <f>ROUND(I266*H266,2)</f>
        <v>0</v>
      </c>
      <c r="K266" s="222" t="s">
        <v>1</v>
      </c>
      <c r="L266" s="44"/>
      <c r="M266" s="227" t="s">
        <v>1</v>
      </c>
      <c r="N266" s="228" t="s">
        <v>42</v>
      </c>
      <c r="O266" s="91"/>
      <c r="P266" s="229">
        <f>O266*H266</f>
        <v>0</v>
      </c>
      <c r="Q266" s="229">
        <v>0</v>
      </c>
      <c r="R266" s="229">
        <f>Q266*H266</f>
        <v>0</v>
      </c>
      <c r="S266" s="229">
        <v>0</v>
      </c>
      <c r="T266" s="230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1" t="s">
        <v>154</v>
      </c>
      <c r="AT266" s="231" t="s">
        <v>137</v>
      </c>
      <c r="AU266" s="231" t="s">
        <v>86</v>
      </c>
      <c r="AY266" s="17" t="s">
        <v>136</v>
      </c>
      <c r="BE266" s="232">
        <f>IF(N266="základní",J266,0)</f>
        <v>0</v>
      </c>
      <c r="BF266" s="232">
        <f>IF(N266="snížená",J266,0)</f>
        <v>0</v>
      </c>
      <c r="BG266" s="232">
        <f>IF(N266="zákl. přenesená",J266,0)</f>
        <v>0</v>
      </c>
      <c r="BH266" s="232">
        <f>IF(N266="sníž. přenesená",J266,0)</f>
        <v>0</v>
      </c>
      <c r="BI266" s="232">
        <f>IF(N266="nulová",J266,0)</f>
        <v>0</v>
      </c>
      <c r="BJ266" s="17" t="s">
        <v>84</v>
      </c>
      <c r="BK266" s="232">
        <f>ROUND(I266*H266,2)</f>
        <v>0</v>
      </c>
      <c r="BL266" s="17" t="s">
        <v>154</v>
      </c>
      <c r="BM266" s="231" t="s">
        <v>1435</v>
      </c>
    </row>
    <row r="267" s="2" customFormat="1">
      <c r="A267" s="38"/>
      <c r="B267" s="39"/>
      <c r="C267" s="40"/>
      <c r="D267" s="235" t="s">
        <v>231</v>
      </c>
      <c r="E267" s="40"/>
      <c r="F267" s="265" t="s">
        <v>1191</v>
      </c>
      <c r="G267" s="40"/>
      <c r="H267" s="40"/>
      <c r="I267" s="266"/>
      <c r="J267" s="40"/>
      <c r="K267" s="40"/>
      <c r="L267" s="44"/>
      <c r="M267" s="267"/>
      <c r="N267" s="268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231</v>
      </c>
      <c r="AU267" s="17" t="s">
        <v>86</v>
      </c>
    </row>
    <row r="268" s="12" customFormat="1">
      <c r="A268" s="12"/>
      <c r="B268" s="233"/>
      <c r="C268" s="234"/>
      <c r="D268" s="235" t="s">
        <v>143</v>
      </c>
      <c r="E268" s="236" t="s">
        <v>1</v>
      </c>
      <c r="F268" s="237" t="s">
        <v>1430</v>
      </c>
      <c r="G268" s="234"/>
      <c r="H268" s="238">
        <v>12</v>
      </c>
      <c r="I268" s="239"/>
      <c r="J268" s="234"/>
      <c r="K268" s="234"/>
      <c r="L268" s="240"/>
      <c r="M268" s="241"/>
      <c r="N268" s="242"/>
      <c r="O268" s="242"/>
      <c r="P268" s="242"/>
      <c r="Q268" s="242"/>
      <c r="R268" s="242"/>
      <c r="S268" s="242"/>
      <c r="T268" s="243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T268" s="244" t="s">
        <v>143</v>
      </c>
      <c r="AU268" s="244" t="s">
        <v>86</v>
      </c>
      <c r="AV268" s="12" t="s">
        <v>86</v>
      </c>
      <c r="AW268" s="12" t="s">
        <v>33</v>
      </c>
      <c r="AX268" s="12" t="s">
        <v>84</v>
      </c>
      <c r="AY268" s="244" t="s">
        <v>136</v>
      </c>
    </row>
    <row r="269" s="2" customFormat="1" ht="24.15" customHeight="1">
      <c r="A269" s="38"/>
      <c r="B269" s="39"/>
      <c r="C269" s="220" t="s">
        <v>447</v>
      </c>
      <c r="D269" s="220" t="s">
        <v>137</v>
      </c>
      <c r="E269" s="221" t="s">
        <v>547</v>
      </c>
      <c r="F269" s="222" t="s">
        <v>548</v>
      </c>
      <c r="G269" s="223" t="s">
        <v>229</v>
      </c>
      <c r="H269" s="224">
        <v>568</v>
      </c>
      <c r="I269" s="225"/>
      <c r="J269" s="226">
        <f>ROUND(I269*H269,2)</f>
        <v>0</v>
      </c>
      <c r="K269" s="222" t="s">
        <v>1</v>
      </c>
      <c r="L269" s="44"/>
      <c r="M269" s="227" t="s">
        <v>1</v>
      </c>
      <c r="N269" s="228" t="s">
        <v>42</v>
      </c>
      <c r="O269" s="91"/>
      <c r="P269" s="229">
        <f>O269*H269</f>
        <v>0</v>
      </c>
      <c r="Q269" s="229">
        <v>0.089219999999999994</v>
      </c>
      <c r="R269" s="229">
        <f>Q269*H269</f>
        <v>50.676959999999994</v>
      </c>
      <c r="S269" s="229">
        <v>0</v>
      </c>
      <c r="T269" s="230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1" t="s">
        <v>154</v>
      </c>
      <c r="AT269" s="231" t="s">
        <v>137</v>
      </c>
      <c r="AU269" s="231" t="s">
        <v>86</v>
      </c>
      <c r="AY269" s="17" t="s">
        <v>136</v>
      </c>
      <c r="BE269" s="232">
        <f>IF(N269="základní",J269,0)</f>
        <v>0</v>
      </c>
      <c r="BF269" s="232">
        <f>IF(N269="snížená",J269,0)</f>
        <v>0</v>
      </c>
      <c r="BG269" s="232">
        <f>IF(N269="zákl. přenesená",J269,0)</f>
        <v>0</v>
      </c>
      <c r="BH269" s="232">
        <f>IF(N269="sníž. přenesená",J269,0)</f>
        <v>0</v>
      </c>
      <c r="BI269" s="232">
        <f>IF(N269="nulová",J269,0)</f>
        <v>0</v>
      </c>
      <c r="BJ269" s="17" t="s">
        <v>84</v>
      </c>
      <c r="BK269" s="232">
        <f>ROUND(I269*H269,2)</f>
        <v>0</v>
      </c>
      <c r="BL269" s="17" t="s">
        <v>154</v>
      </c>
      <c r="BM269" s="231" t="s">
        <v>1436</v>
      </c>
    </row>
    <row r="270" s="2" customFormat="1">
      <c r="A270" s="38"/>
      <c r="B270" s="39"/>
      <c r="C270" s="40"/>
      <c r="D270" s="235" t="s">
        <v>231</v>
      </c>
      <c r="E270" s="40"/>
      <c r="F270" s="265" t="s">
        <v>1191</v>
      </c>
      <c r="G270" s="40"/>
      <c r="H270" s="40"/>
      <c r="I270" s="266"/>
      <c r="J270" s="40"/>
      <c r="K270" s="40"/>
      <c r="L270" s="44"/>
      <c r="M270" s="267"/>
      <c r="N270" s="268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231</v>
      </c>
      <c r="AU270" s="17" t="s">
        <v>86</v>
      </c>
    </row>
    <row r="271" s="12" customFormat="1">
      <c r="A271" s="12"/>
      <c r="B271" s="233"/>
      <c r="C271" s="234"/>
      <c r="D271" s="235" t="s">
        <v>143</v>
      </c>
      <c r="E271" s="236" t="s">
        <v>1</v>
      </c>
      <c r="F271" s="237" t="s">
        <v>1429</v>
      </c>
      <c r="G271" s="234"/>
      <c r="H271" s="238">
        <v>568</v>
      </c>
      <c r="I271" s="239"/>
      <c r="J271" s="234"/>
      <c r="K271" s="234"/>
      <c r="L271" s="240"/>
      <c r="M271" s="241"/>
      <c r="N271" s="242"/>
      <c r="O271" s="242"/>
      <c r="P271" s="242"/>
      <c r="Q271" s="242"/>
      <c r="R271" s="242"/>
      <c r="S271" s="242"/>
      <c r="T271" s="243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T271" s="244" t="s">
        <v>143</v>
      </c>
      <c r="AU271" s="244" t="s">
        <v>86</v>
      </c>
      <c r="AV271" s="12" t="s">
        <v>86</v>
      </c>
      <c r="AW271" s="12" t="s">
        <v>33</v>
      </c>
      <c r="AX271" s="12" t="s">
        <v>84</v>
      </c>
      <c r="AY271" s="244" t="s">
        <v>136</v>
      </c>
    </row>
    <row r="272" s="2" customFormat="1" ht="21.75" customHeight="1">
      <c r="A272" s="38"/>
      <c r="B272" s="39"/>
      <c r="C272" s="280" t="s">
        <v>453</v>
      </c>
      <c r="D272" s="280" t="s">
        <v>354</v>
      </c>
      <c r="E272" s="281" t="s">
        <v>1264</v>
      </c>
      <c r="F272" s="282" t="s">
        <v>1265</v>
      </c>
      <c r="G272" s="283" t="s">
        <v>229</v>
      </c>
      <c r="H272" s="284">
        <v>544.95000000000005</v>
      </c>
      <c r="I272" s="285"/>
      <c r="J272" s="286">
        <f>ROUND(I272*H272,2)</f>
        <v>0</v>
      </c>
      <c r="K272" s="282" t="s">
        <v>1</v>
      </c>
      <c r="L272" s="287"/>
      <c r="M272" s="288" t="s">
        <v>1</v>
      </c>
      <c r="N272" s="289" t="s">
        <v>42</v>
      </c>
      <c r="O272" s="91"/>
      <c r="P272" s="229">
        <f>O272*H272</f>
        <v>0</v>
      </c>
      <c r="Q272" s="229">
        <v>0.13100000000000001</v>
      </c>
      <c r="R272" s="229">
        <f>Q272*H272</f>
        <v>71.388450000000006</v>
      </c>
      <c r="S272" s="229">
        <v>0</v>
      </c>
      <c r="T272" s="230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1" t="s">
        <v>175</v>
      </c>
      <c r="AT272" s="231" t="s">
        <v>354</v>
      </c>
      <c r="AU272" s="231" t="s">
        <v>86</v>
      </c>
      <c r="AY272" s="17" t="s">
        <v>136</v>
      </c>
      <c r="BE272" s="232">
        <f>IF(N272="základní",J272,0)</f>
        <v>0</v>
      </c>
      <c r="BF272" s="232">
        <f>IF(N272="snížená",J272,0)</f>
        <v>0</v>
      </c>
      <c r="BG272" s="232">
        <f>IF(N272="zákl. přenesená",J272,0)</f>
        <v>0</v>
      </c>
      <c r="BH272" s="232">
        <f>IF(N272="sníž. přenesená",J272,0)</f>
        <v>0</v>
      </c>
      <c r="BI272" s="232">
        <f>IF(N272="nulová",J272,0)</f>
        <v>0</v>
      </c>
      <c r="BJ272" s="17" t="s">
        <v>84</v>
      </c>
      <c r="BK272" s="232">
        <f>ROUND(I272*H272,2)</f>
        <v>0</v>
      </c>
      <c r="BL272" s="17" t="s">
        <v>154</v>
      </c>
      <c r="BM272" s="231" t="s">
        <v>1437</v>
      </c>
    </row>
    <row r="273" s="12" customFormat="1">
      <c r="A273" s="12"/>
      <c r="B273" s="233"/>
      <c r="C273" s="234"/>
      <c r="D273" s="235" t="s">
        <v>143</v>
      </c>
      <c r="E273" s="236" t="s">
        <v>1</v>
      </c>
      <c r="F273" s="237" t="s">
        <v>1438</v>
      </c>
      <c r="G273" s="234"/>
      <c r="H273" s="238">
        <v>544.95000000000005</v>
      </c>
      <c r="I273" s="239"/>
      <c r="J273" s="234"/>
      <c r="K273" s="234"/>
      <c r="L273" s="240"/>
      <c r="M273" s="241"/>
      <c r="N273" s="242"/>
      <c r="O273" s="242"/>
      <c r="P273" s="242"/>
      <c r="Q273" s="242"/>
      <c r="R273" s="242"/>
      <c r="S273" s="242"/>
      <c r="T273" s="243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T273" s="244" t="s">
        <v>143</v>
      </c>
      <c r="AU273" s="244" t="s">
        <v>86</v>
      </c>
      <c r="AV273" s="12" t="s">
        <v>86</v>
      </c>
      <c r="AW273" s="12" t="s">
        <v>33</v>
      </c>
      <c r="AX273" s="12" t="s">
        <v>84</v>
      </c>
      <c r="AY273" s="244" t="s">
        <v>136</v>
      </c>
    </row>
    <row r="274" s="2" customFormat="1" ht="24.15" customHeight="1">
      <c r="A274" s="38"/>
      <c r="B274" s="39"/>
      <c r="C274" s="280" t="s">
        <v>458</v>
      </c>
      <c r="D274" s="280" t="s">
        <v>354</v>
      </c>
      <c r="E274" s="281" t="s">
        <v>1439</v>
      </c>
      <c r="F274" s="282" t="s">
        <v>1440</v>
      </c>
      <c r="G274" s="283" t="s">
        <v>229</v>
      </c>
      <c r="H274" s="284">
        <v>52.5</v>
      </c>
      <c r="I274" s="285"/>
      <c r="J274" s="286">
        <f>ROUND(I274*H274,2)</f>
        <v>0</v>
      </c>
      <c r="K274" s="282" t="s">
        <v>1</v>
      </c>
      <c r="L274" s="287"/>
      <c r="M274" s="288" t="s">
        <v>1</v>
      </c>
      <c r="N274" s="289" t="s">
        <v>42</v>
      </c>
      <c r="O274" s="91"/>
      <c r="P274" s="229">
        <f>O274*H274</f>
        <v>0</v>
      </c>
      <c r="Q274" s="229">
        <v>0.13100000000000001</v>
      </c>
      <c r="R274" s="229">
        <f>Q274*H274</f>
        <v>6.8775000000000004</v>
      </c>
      <c r="S274" s="229">
        <v>0</v>
      </c>
      <c r="T274" s="230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31" t="s">
        <v>175</v>
      </c>
      <c r="AT274" s="231" t="s">
        <v>354</v>
      </c>
      <c r="AU274" s="231" t="s">
        <v>86</v>
      </c>
      <c r="AY274" s="17" t="s">
        <v>136</v>
      </c>
      <c r="BE274" s="232">
        <f>IF(N274="základní",J274,0)</f>
        <v>0</v>
      </c>
      <c r="BF274" s="232">
        <f>IF(N274="snížená",J274,0)</f>
        <v>0</v>
      </c>
      <c r="BG274" s="232">
        <f>IF(N274="zákl. přenesená",J274,0)</f>
        <v>0</v>
      </c>
      <c r="BH274" s="232">
        <f>IF(N274="sníž. přenesená",J274,0)</f>
        <v>0</v>
      </c>
      <c r="BI274" s="232">
        <f>IF(N274="nulová",J274,0)</f>
        <v>0</v>
      </c>
      <c r="BJ274" s="17" t="s">
        <v>84</v>
      </c>
      <c r="BK274" s="232">
        <f>ROUND(I274*H274,2)</f>
        <v>0</v>
      </c>
      <c r="BL274" s="17" t="s">
        <v>154</v>
      </c>
      <c r="BM274" s="231" t="s">
        <v>1441</v>
      </c>
    </row>
    <row r="275" s="12" customFormat="1">
      <c r="A275" s="12"/>
      <c r="B275" s="233"/>
      <c r="C275" s="234"/>
      <c r="D275" s="235" t="s">
        <v>143</v>
      </c>
      <c r="E275" s="236" t="s">
        <v>1</v>
      </c>
      <c r="F275" s="237" t="s">
        <v>1442</v>
      </c>
      <c r="G275" s="234"/>
      <c r="H275" s="238">
        <v>52.5</v>
      </c>
      <c r="I275" s="239"/>
      <c r="J275" s="234"/>
      <c r="K275" s="234"/>
      <c r="L275" s="240"/>
      <c r="M275" s="241"/>
      <c r="N275" s="242"/>
      <c r="O275" s="242"/>
      <c r="P275" s="242"/>
      <c r="Q275" s="242"/>
      <c r="R275" s="242"/>
      <c r="S275" s="242"/>
      <c r="T275" s="243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T275" s="244" t="s">
        <v>143</v>
      </c>
      <c r="AU275" s="244" t="s">
        <v>86</v>
      </c>
      <c r="AV275" s="12" t="s">
        <v>86</v>
      </c>
      <c r="AW275" s="12" t="s">
        <v>33</v>
      </c>
      <c r="AX275" s="12" t="s">
        <v>84</v>
      </c>
      <c r="AY275" s="244" t="s">
        <v>136</v>
      </c>
    </row>
    <row r="276" s="2" customFormat="1" ht="24.15" customHeight="1">
      <c r="A276" s="38"/>
      <c r="B276" s="39"/>
      <c r="C276" s="280" t="s">
        <v>464</v>
      </c>
      <c r="D276" s="280" t="s">
        <v>354</v>
      </c>
      <c r="E276" s="281" t="s">
        <v>1443</v>
      </c>
      <c r="F276" s="282" t="s">
        <v>1444</v>
      </c>
      <c r="G276" s="283" t="s">
        <v>229</v>
      </c>
      <c r="H276" s="284">
        <v>15.225</v>
      </c>
      <c r="I276" s="285"/>
      <c r="J276" s="286">
        <f>ROUND(I276*H276,2)</f>
        <v>0</v>
      </c>
      <c r="K276" s="282" t="s">
        <v>1</v>
      </c>
      <c r="L276" s="287"/>
      <c r="M276" s="288" t="s">
        <v>1</v>
      </c>
      <c r="N276" s="289" t="s">
        <v>42</v>
      </c>
      <c r="O276" s="91"/>
      <c r="P276" s="229">
        <f>O276*H276</f>
        <v>0</v>
      </c>
      <c r="Q276" s="229">
        <v>0.13100000000000001</v>
      </c>
      <c r="R276" s="229">
        <f>Q276*H276</f>
        <v>1.994475</v>
      </c>
      <c r="S276" s="229">
        <v>0</v>
      </c>
      <c r="T276" s="230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1" t="s">
        <v>175</v>
      </c>
      <c r="AT276" s="231" t="s">
        <v>354</v>
      </c>
      <c r="AU276" s="231" t="s">
        <v>86</v>
      </c>
      <c r="AY276" s="17" t="s">
        <v>136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17" t="s">
        <v>84</v>
      </c>
      <c r="BK276" s="232">
        <f>ROUND(I276*H276,2)</f>
        <v>0</v>
      </c>
      <c r="BL276" s="17" t="s">
        <v>154</v>
      </c>
      <c r="BM276" s="231" t="s">
        <v>1445</v>
      </c>
    </row>
    <row r="277" s="12" customFormat="1">
      <c r="A277" s="12"/>
      <c r="B277" s="233"/>
      <c r="C277" s="234"/>
      <c r="D277" s="235" t="s">
        <v>143</v>
      </c>
      <c r="E277" s="236" t="s">
        <v>1</v>
      </c>
      <c r="F277" s="237" t="s">
        <v>1446</v>
      </c>
      <c r="G277" s="234"/>
      <c r="H277" s="238">
        <v>15.225</v>
      </c>
      <c r="I277" s="239"/>
      <c r="J277" s="234"/>
      <c r="K277" s="234"/>
      <c r="L277" s="240"/>
      <c r="M277" s="241"/>
      <c r="N277" s="242"/>
      <c r="O277" s="242"/>
      <c r="P277" s="242"/>
      <c r="Q277" s="242"/>
      <c r="R277" s="242"/>
      <c r="S277" s="242"/>
      <c r="T277" s="243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T277" s="244" t="s">
        <v>143</v>
      </c>
      <c r="AU277" s="244" t="s">
        <v>86</v>
      </c>
      <c r="AV277" s="12" t="s">
        <v>86</v>
      </c>
      <c r="AW277" s="12" t="s">
        <v>33</v>
      </c>
      <c r="AX277" s="12" t="s">
        <v>84</v>
      </c>
      <c r="AY277" s="244" t="s">
        <v>136</v>
      </c>
    </row>
    <row r="278" s="2" customFormat="1" ht="24.15" customHeight="1">
      <c r="A278" s="38"/>
      <c r="B278" s="39"/>
      <c r="C278" s="220" t="s">
        <v>470</v>
      </c>
      <c r="D278" s="220" t="s">
        <v>137</v>
      </c>
      <c r="E278" s="221" t="s">
        <v>1268</v>
      </c>
      <c r="F278" s="222" t="s">
        <v>1269</v>
      </c>
      <c r="G278" s="223" t="s">
        <v>229</v>
      </c>
      <c r="H278" s="224">
        <v>12</v>
      </c>
      <c r="I278" s="225"/>
      <c r="J278" s="226">
        <f>ROUND(I278*H278,2)</f>
        <v>0</v>
      </c>
      <c r="K278" s="222" t="s">
        <v>1</v>
      </c>
      <c r="L278" s="44"/>
      <c r="M278" s="227" t="s">
        <v>1</v>
      </c>
      <c r="N278" s="228" t="s">
        <v>42</v>
      </c>
      <c r="O278" s="91"/>
      <c r="P278" s="229">
        <f>O278*H278</f>
        <v>0</v>
      </c>
      <c r="Q278" s="229">
        <v>0.11162</v>
      </c>
      <c r="R278" s="229">
        <f>Q278*H278</f>
        <v>1.33944</v>
      </c>
      <c r="S278" s="229">
        <v>0</v>
      </c>
      <c r="T278" s="230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31" t="s">
        <v>154</v>
      </c>
      <c r="AT278" s="231" t="s">
        <v>137</v>
      </c>
      <c r="AU278" s="231" t="s">
        <v>86</v>
      </c>
      <c r="AY278" s="17" t="s">
        <v>136</v>
      </c>
      <c r="BE278" s="232">
        <f>IF(N278="základní",J278,0)</f>
        <v>0</v>
      </c>
      <c r="BF278" s="232">
        <f>IF(N278="snížená",J278,0)</f>
        <v>0</v>
      </c>
      <c r="BG278" s="232">
        <f>IF(N278="zákl. přenesená",J278,0)</f>
        <v>0</v>
      </c>
      <c r="BH278" s="232">
        <f>IF(N278="sníž. přenesená",J278,0)</f>
        <v>0</v>
      </c>
      <c r="BI278" s="232">
        <f>IF(N278="nulová",J278,0)</f>
        <v>0</v>
      </c>
      <c r="BJ278" s="17" t="s">
        <v>84</v>
      </c>
      <c r="BK278" s="232">
        <f>ROUND(I278*H278,2)</f>
        <v>0</v>
      </c>
      <c r="BL278" s="17" t="s">
        <v>154</v>
      </c>
      <c r="BM278" s="231" t="s">
        <v>1447</v>
      </c>
    </row>
    <row r="279" s="2" customFormat="1">
      <c r="A279" s="38"/>
      <c r="B279" s="39"/>
      <c r="C279" s="40"/>
      <c r="D279" s="235" t="s">
        <v>231</v>
      </c>
      <c r="E279" s="40"/>
      <c r="F279" s="265" t="s">
        <v>1191</v>
      </c>
      <c r="G279" s="40"/>
      <c r="H279" s="40"/>
      <c r="I279" s="266"/>
      <c r="J279" s="40"/>
      <c r="K279" s="40"/>
      <c r="L279" s="44"/>
      <c r="M279" s="267"/>
      <c r="N279" s="268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231</v>
      </c>
      <c r="AU279" s="17" t="s">
        <v>86</v>
      </c>
    </row>
    <row r="280" s="12" customFormat="1">
      <c r="A280" s="12"/>
      <c r="B280" s="233"/>
      <c r="C280" s="234"/>
      <c r="D280" s="235" t="s">
        <v>143</v>
      </c>
      <c r="E280" s="236" t="s">
        <v>1</v>
      </c>
      <c r="F280" s="237" t="s">
        <v>1430</v>
      </c>
      <c r="G280" s="234"/>
      <c r="H280" s="238">
        <v>12</v>
      </c>
      <c r="I280" s="239"/>
      <c r="J280" s="234"/>
      <c r="K280" s="234"/>
      <c r="L280" s="240"/>
      <c r="M280" s="241"/>
      <c r="N280" s="242"/>
      <c r="O280" s="242"/>
      <c r="P280" s="242"/>
      <c r="Q280" s="242"/>
      <c r="R280" s="242"/>
      <c r="S280" s="242"/>
      <c r="T280" s="243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T280" s="244" t="s">
        <v>143</v>
      </c>
      <c r="AU280" s="244" t="s">
        <v>86</v>
      </c>
      <c r="AV280" s="12" t="s">
        <v>86</v>
      </c>
      <c r="AW280" s="12" t="s">
        <v>33</v>
      </c>
      <c r="AX280" s="12" t="s">
        <v>84</v>
      </c>
      <c r="AY280" s="244" t="s">
        <v>136</v>
      </c>
    </row>
    <row r="281" s="2" customFormat="1" ht="24.15" customHeight="1">
      <c r="A281" s="38"/>
      <c r="B281" s="39"/>
      <c r="C281" s="280" t="s">
        <v>474</v>
      </c>
      <c r="D281" s="280" t="s">
        <v>354</v>
      </c>
      <c r="E281" s="281" t="s">
        <v>1271</v>
      </c>
      <c r="F281" s="282" t="s">
        <v>1272</v>
      </c>
      <c r="G281" s="283" t="s">
        <v>229</v>
      </c>
      <c r="H281" s="284">
        <v>8.9250000000000007</v>
      </c>
      <c r="I281" s="285"/>
      <c r="J281" s="286">
        <f>ROUND(I281*H281,2)</f>
        <v>0</v>
      </c>
      <c r="K281" s="282" t="s">
        <v>1</v>
      </c>
      <c r="L281" s="287"/>
      <c r="M281" s="288" t="s">
        <v>1</v>
      </c>
      <c r="N281" s="289" t="s">
        <v>42</v>
      </c>
      <c r="O281" s="91"/>
      <c r="P281" s="229">
        <f>O281*H281</f>
        <v>0</v>
      </c>
      <c r="Q281" s="229">
        <v>0.17599999999999999</v>
      </c>
      <c r="R281" s="229">
        <f>Q281*H281</f>
        <v>1.5708</v>
      </c>
      <c r="S281" s="229">
        <v>0</v>
      </c>
      <c r="T281" s="230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31" t="s">
        <v>175</v>
      </c>
      <c r="AT281" s="231" t="s">
        <v>354</v>
      </c>
      <c r="AU281" s="231" t="s">
        <v>86</v>
      </c>
      <c r="AY281" s="17" t="s">
        <v>136</v>
      </c>
      <c r="BE281" s="232">
        <f>IF(N281="základní",J281,0)</f>
        <v>0</v>
      </c>
      <c r="BF281" s="232">
        <f>IF(N281="snížená",J281,0)</f>
        <v>0</v>
      </c>
      <c r="BG281" s="232">
        <f>IF(N281="zákl. přenesená",J281,0)</f>
        <v>0</v>
      </c>
      <c r="BH281" s="232">
        <f>IF(N281="sníž. přenesená",J281,0)</f>
        <v>0</v>
      </c>
      <c r="BI281" s="232">
        <f>IF(N281="nulová",J281,0)</f>
        <v>0</v>
      </c>
      <c r="BJ281" s="17" t="s">
        <v>84</v>
      </c>
      <c r="BK281" s="232">
        <f>ROUND(I281*H281,2)</f>
        <v>0</v>
      </c>
      <c r="BL281" s="17" t="s">
        <v>154</v>
      </c>
      <c r="BM281" s="231" t="s">
        <v>1448</v>
      </c>
    </row>
    <row r="282" s="12" customFormat="1">
      <c r="A282" s="12"/>
      <c r="B282" s="233"/>
      <c r="C282" s="234"/>
      <c r="D282" s="235" t="s">
        <v>143</v>
      </c>
      <c r="E282" s="236" t="s">
        <v>1</v>
      </c>
      <c r="F282" s="237" t="s">
        <v>1449</v>
      </c>
      <c r="G282" s="234"/>
      <c r="H282" s="238">
        <v>8.9250000000000007</v>
      </c>
      <c r="I282" s="239"/>
      <c r="J282" s="234"/>
      <c r="K282" s="234"/>
      <c r="L282" s="240"/>
      <c r="M282" s="241"/>
      <c r="N282" s="242"/>
      <c r="O282" s="242"/>
      <c r="P282" s="242"/>
      <c r="Q282" s="242"/>
      <c r="R282" s="242"/>
      <c r="S282" s="242"/>
      <c r="T282" s="243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T282" s="244" t="s">
        <v>143</v>
      </c>
      <c r="AU282" s="244" t="s">
        <v>86</v>
      </c>
      <c r="AV282" s="12" t="s">
        <v>86</v>
      </c>
      <c r="AW282" s="12" t="s">
        <v>33</v>
      </c>
      <c r="AX282" s="12" t="s">
        <v>84</v>
      </c>
      <c r="AY282" s="244" t="s">
        <v>136</v>
      </c>
    </row>
    <row r="283" s="2" customFormat="1" ht="24.15" customHeight="1">
      <c r="A283" s="38"/>
      <c r="B283" s="39"/>
      <c r="C283" s="280" t="s">
        <v>481</v>
      </c>
      <c r="D283" s="280" t="s">
        <v>354</v>
      </c>
      <c r="E283" s="281" t="s">
        <v>1450</v>
      </c>
      <c r="F283" s="282" t="s">
        <v>1451</v>
      </c>
      <c r="G283" s="283" t="s">
        <v>229</v>
      </c>
      <c r="H283" s="284">
        <v>3.6749999999999998</v>
      </c>
      <c r="I283" s="285"/>
      <c r="J283" s="286">
        <f>ROUND(I283*H283,2)</f>
        <v>0</v>
      </c>
      <c r="K283" s="282" t="s">
        <v>1</v>
      </c>
      <c r="L283" s="287"/>
      <c r="M283" s="288" t="s">
        <v>1</v>
      </c>
      <c r="N283" s="289" t="s">
        <v>42</v>
      </c>
      <c r="O283" s="91"/>
      <c r="P283" s="229">
        <f>O283*H283</f>
        <v>0</v>
      </c>
      <c r="Q283" s="229">
        <v>0.17499999999999999</v>
      </c>
      <c r="R283" s="229">
        <f>Q283*H283</f>
        <v>0.64312499999999995</v>
      </c>
      <c r="S283" s="229">
        <v>0</v>
      </c>
      <c r="T283" s="230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31" t="s">
        <v>175</v>
      </c>
      <c r="AT283" s="231" t="s">
        <v>354</v>
      </c>
      <c r="AU283" s="231" t="s">
        <v>86</v>
      </c>
      <c r="AY283" s="17" t="s">
        <v>136</v>
      </c>
      <c r="BE283" s="232">
        <f>IF(N283="základní",J283,0)</f>
        <v>0</v>
      </c>
      <c r="BF283" s="232">
        <f>IF(N283="snížená",J283,0)</f>
        <v>0</v>
      </c>
      <c r="BG283" s="232">
        <f>IF(N283="zákl. přenesená",J283,0)</f>
        <v>0</v>
      </c>
      <c r="BH283" s="232">
        <f>IF(N283="sníž. přenesená",J283,0)</f>
        <v>0</v>
      </c>
      <c r="BI283" s="232">
        <f>IF(N283="nulová",J283,0)</f>
        <v>0</v>
      </c>
      <c r="BJ283" s="17" t="s">
        <v>84</v>
      </c>
      <c r="BK283" s="232">
        <f>ROUND(I283*H283,2)</f>
        <v>0</v>
      </c>
      <c r="BL283" s="17" t="s">
        <v>154</v>
      </c>
      <c r="BM283" s="231" t="s">
        <v>1452</v>
      </c>
    </row>
    <row r="284" s="12" customFormat="1">
      <c r="A284" s="12"/>
      <c r="B284" s="233"/>
      <c r="C284" s="234"/>
      <c r="D284" s="235" t="s">
        <v>143</v>
      </c>
      <c r="E284" s="236" t="s">
        <v>1</v>
      </c>
      <c r="F284" s="237" t="s">
        <v>1453</v>
      </c>
      <c r="G284" s="234"/>
      <c r="H284" s="238">
        <v>3.6749999999999998</v>
      </c>
      <c r="I284" s="239"/>
      <c r="J284" s="234"/>
      <c r="K284" s="234"/>
      <c r="L284" s="240"/>
      <c r="M284" s="241"/>
      <c r="N284" s="242"/>
      <c r="O284" s="242"/>
      <c r="P284" s="242"/>
      <c r="Q284" s="242"/>
      <c r="R284" s="242"/>
      <c r="S284" s="242"/>
      <c r="T284" s="243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T284" s="244" t="s">
        <v>143</v>
      </c>
      <c r="AU284" s="244" t="s">
        <v>86</v>
      </c>
      <c r="AV284" s="12" t="s">
        <v>86</v>
      </c>
      <c r="AW284" s="12" t="s">
        <v>33</v>
      </c>
      <c r="AX284" s="12" t="s">
        <v>84</v>
      </c>
      <c r="AY284" s="244" t="s">
        <v>136</v>
      </c>
    </row>
    <row r="285" s="11" customFormat="1" ht="22.8" customHeight="1">
      <c r="A285" s="11"/>
      <c r="B285" s="206"/>
      <c r="C285" s="207"/>
      <c r="D285" s="208" t="s">
        <v>76</v>
      </c>
      <c r="E285" s="263" t="s">
        <v>175</v>
      </c>
      <c r="F285" s="263" t="s">
        <v>578</v>
      </c>
      <c r="G285" s="207"/>
      <c r="H285" s="207"/>
      <c r="I285" s="210"/>
      <c r="J285" s="264">
        <f>BK285</f>
        <v>0</v>
      </c>
      <c r="K285" s="207"/>
      <c r="L285" s="212"/>
      <c r="M285" s="213"/>
      <c r="N285" s="214"/>
      <c r="O285" s="214"/>
      <c r="P285" s="215">
        <f>SUM(P286:P361)</f>
        <v>0</v>
      </c>
      <c r="Q285" s="214"/>
      <c r="R285" s="215">
        <f>SUM(R286:R361)</f>
        <v>12.645806799999997</v>
      </c>
      <c r="S285" s="214"/>
      <c r="T285" s="216">
        <f>SUM(T286:T361)</f>
        <v>1.893</v>
      </c>
      <c r="U285" s="11"/>
      <c r="V285" s="11"/>
      <c r="W285" s="11"/>
      <c r="X285" s="11"/>
      <c r="Y285" s="11"/>
      <c r="Z285" s="11"/>
      <c r="AA285" s="11"/>
      <c r="AB285" s="11"/>
      <c r="AC285" s="11"/>
      <c r="AD285" s="11"/>
      <c r="AE285" s="11"/>
      <c r="AR285" s="217" t="s">
        <v>84</v>
      </c>
      <c r="AT285" s="218" t="s">
        <v>76</v>
      </c>
      <c r="AU285" s="218" t="s">
        <v>84</v>
      </c>
      <c r="AY285" s="217" t="s">
        <v>136</v>
      </c>
      <c r="BK285" s="219">
        <f>SUM(BK286:BK361)</f>
        <v>0</v>
      </c>
    </row>
    <row r="286" s="2" customFormat="1" ht="24.15" customHeight="1">
      <c r="A286" s="38"/>
      <c r="B286" s="39"/>
      <c r="C286" s="220" t="s">
        <v>486</v>
      </c>
      <c r="D286" s="220" t="s">
        <v>137</v>
      </c>
      <c r="E286" s="221" t="s">
        <v>1454</v>
      </c>
      <c r="F286" s="222" t="s">
        <v>1455</v>
      </c>
      <c r="G286" s="223" t="s">
        <v>236</v>
      </c>
      <c r="H286" s="224">
        <v>42</v>
      </c>
      <c r="I286" s="225"/>
      <c r="J286" s="226">
        <f>ROUND(I286*H286,2)</f>
        <v>0</v>
      </c>
      <c r="K286" s="222" t="s">
        <v>1</v>
      </c>
      <c r="L286" s="44"/>
      <c r="M286" s="227" t="s">
        <v>1</v>
      </c>
      <c r="N286" s="228" t="s">
        <v>42</v>
      </c>
      <c r="O286" s="91"/>
      <c r="P286" s="229">
        <f>O286*H286</f>
        <v>0</v>
      </c>
      <c r="Q286" s="229">
        <v>1.0000000000000001E-05</v>
      </c>
      <c r="R286" s="229">
        <f>Q286*H286</f>
        <v>0.00042000000000000002</v>
      </c>
      <c r="S286" s="229">
        <v>0</v>
      </c>
      <c r="T286" s="230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1" t="s">
        <v>154</v>
      </c>
      <c r="AT286" s="231" t="s">
        <v>137</v>
      </c>
      <c r="AU286" s="231" t="s">
        <v>86</v>
      </c>
      <c r="AY286" s="17" t="s">
        <v>136</v>
      </c>
      <c r="BE286" s="232">
        <f>IF(N286="základní",J286,0)</f>
        <v>0</v>
      </c>
      <c r="BF286" s="232">
        <f>IF(N286="snížená",J286,0)</f>
        <v>0</v>
      </c>
      <c r="BG286" s="232">
        <f>IF(N286="zákl. přenesená",J286,0)</f>
        <v>0</v>
      </c>
      <c r="BH286" s="232">
        <f>IF(N286="sníž. přenesená",J286,0)</f>
        <v>0</v>
      </c>
      <c r="BI286" s="232">
        <f>IF(N286="nulová",J286,0)</f>
        <v>0</v>
      </c>
      <c r="BJ286" s="17" t="s">
        <v>84</v>
      </c>
      <c r="BK286" s="232">
        <f>ROUND(I286*H286,2)</f>
        <v>0</v>
      </c>
      <c r="BL286" s="17" t="s">
        <v>154</v>
      </c>
      <c r="BM286" s="231" t="s">
        <v>1456</v>
      </c>
    </row>
    <row r="287" s="12" customFormat="1">
      <c r="A287" s="12"/>
      <c r="B287" s="233"/>
      <c r="C287" s="234"/>
      <c r="D287" s="235" t="s">
        <v>143</v>
      </c>
      <c r="E287" s="236" t="s">
        <v>1</v>
      </c>
      <c r="F287" s="237" t="s">
        <v>1457</v>
      </c>
      <c r="G287" s="234"/>
      <c r="H287" s="238">
        <v>42</v>
      </c>
      <c r="I287" s="239"/>
      <c r="J287" s="234"/>
      <c r="K287" s="234"/>
      <c r="L287" s="240"/>
      <c r="M287" s="241"/>
      <c r="N287" s="242"/>
      <c r="O287" s="242"/>
      <c r="P287" s="242"/>
      <c r="Q287" s="242"/>
      <c r="R287" s="242"/>
      <c r="S287" s="242"/>
      <c r="T287" s="243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T287" s="244" t="s">
        <v>143</v>
      </c>
      <c r="AU287" s="244" t="s">
        <v>86</v>
      </c>
      <c r="AV287" s="12" t="s">
        <v>86</v>
      </c>
      <c r="AW287" s="12" t="s">
        <v>33</v>
      </c>
      <c r="AX287" s="12" t="s">
        <v>84</v>
      </c>
      <c r="AY287" s="244" t="s">
        <v>136</v>
      </c>
    </row>
    <row r="288" s="2" customFormat="1" ht="24.15" customHeight="1">
      <c r="A288" s="38"/>
      <c r="B288" s="39"/>
      <c r="C288" s="280" t="s">
        <v>490</v>
      </c>
      <c r="D288" s="280" t="s">
        <v>354</v>
      </c>
      <c r="E288" s="281" t="s">
        <v>1458</v>
      </c>
      <c r="F288" s="282" t="s">
        <v>1459</v>
      </c>
      <c r="G288" s="283" t="s">
        <v>236</v>
      </c>
      <c r="H288" s="284">
        <v>43.259999999999998</v>
      </c>
      <c r="I288" s="285"/>
      <c r="J288" s="286">
        <f>ROUND(I288*H288,2)</f>
        <v>0</v>
      </c>
      <c r="K288" s="282" t="s">
        <v>1</v>
      </c>
      <c r="L288" s="287"/>
      <c r="M288" s="288" t="s">
        <v>1</v>
      </c>
      <c r="N288" s="289" t="s">
        <v>42</v>
      </c>
      <c r="O288" s="91"/>
      <c r="P288" s="229">
        <f>O288*H288</f>
        <v>0</v>
      </c>
      <c r="Q288" s="229">
        <v>0.0047800000000000004</v>
      </c>
      <c r="R288" s="229">
        <f>Q288*H288</f>
        <v>0.20678280000000002</v>
      </c>
      <c r="S288" s="229">
        <v>0</v>
      </c>
      <c r="T288" s="230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31" t="s">
        <v>175</v>
      </c>
      <c r="AT288" s="231" t="s">
        <v>354</v>
      </c>
      <c r="AU288" s="231" t="s">
        <v>86</v>
      </c>
      <c r="AY288" s="17" t="s">
        <v>136</v>
      </c>
      <c r="BE288" s="232">
        <f>IF(N288="základní",J288,0)</f>
        <v>0</v>
      </c>
      <c r="BF288" s="232">
        <f>IF(N288="snížená",J288,0)</f>
        <v>0</v>
      </c>
      <c r="BG288" s="232">
        <f>IF(N288="zákl. přenesená",J288,0)</f>
        <v>0</v>
      </c>
      <c r="BH288" s="232">
        <f>IF(N288="sníž. přenesená",J288,0)</f>
        <v>0</v>
      </c>
      <c r="BI288" s="232">
        <f>IF(N288="nulová",J288,0)</f>
        <v>0</v>
      </c>
      <c r="BJ288" s="17" t="s">
        <v>84</v>
      </c>
      <c r="BK288" s="232">
        <f>ROUND(I288*H288,2)</f>
        <v>0</v>
      </c>
      <c r="BL288" s="17" t="s">
        <v>154</v>
      </c>
      <c r="BM288" s="231" t="s">
        <v>1460</v>
      </c>
    </row>
    <row r="289" s="12" customFormat="1">
      <c r="A289" s="12"/>
      <c r="B289" s="233"/>
      <c r="C289" s="234"/>
      <c r="D289" s="235" t="s">
        <v>143</v>
      </c>
      <c r="E289" s="236" t="s">
        <v>1</v>
      </c>
      <c r="F289" s="237" t="s">
        <v>1461</v>
      </c>
      <c r="G289" s="234"/>
      <c r="H289" s="238">
        <v>43.259999999999998</v>
      </c>
      <c r="I289" s="239"/>
      <c r="J289" s="234"/>
      <c r="K289" s="234"/>
      <c r="L289" s="240"/>
      <c r="M289" s="241"/>
      <c r="N289" s="242"/>
      <c r="O289" s="242"/>
      <c r="P289" s="242"/>
      <c r="Q289" s="242"/>
      <c r="R289" s="242"/>
      <c r="S289" s="242"/>
      <c r="T289" s="243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T289" s="244" t="s">
        <v>143</v>
      </c>
      <c r="AU289" s="244" t="s">
        <v>86</v>
      </c>
      <c r="AV289" s="12" t="s">
        <v>86</v>
      </c>
      <c r="AW289" s="12" t="s">
        <v>33</v>
      </c>
      <c r="AX289" s="12" t="s">
        <v>84</v>
      </c>
      <c r="AY289" s="244" t="s">
        <v>136</v>
      </c>
    </row>
    <row r="290" s="2" customFormat="1" ht="24.15" customHeight="1">
      <c r="A290" s="38"/>
      <c r="B290" s="39"/>
      <c r="C290" s="220" t="s">
        <v>495</v>
      </c>
      <c r="D290" s="220" t="s">
        <v>137</v>
      </c>
      <c r="E290" s="221" t="s">
        <v>1462</v>
      </c>
      <c r="F290" s="222" t="s">
        <v>1463</v>
      </c>
      <c r="G290" s="223" t="s">
        <v>236</v>
      </c>
      <c r="H290" s="224">
        <v>106</v>
      </c>
      <c r="I290" s="225"/>
      <c r="J290" s="226">
        <f>ROUND(I290*H290,2)</f>
        <v>0</v>
      </c>
      <c r="K290" s="222" t="s">
        <v>1</v>
      </c>
      <c r="L290" s="44"/>
      <c r="M290" s="227" t="s">
        <v>1</v>
      </c>
      <c r="N290" s="228" t="s">
        <v>42</v>
      </c>
      <c r="O290" s="91"/>
      <c r="P290" s="229">
        <f>O290*H290</f>
        <v>0</v>
      </c>
      <c r="Q290" s="229">
        <v>2.0000000000000002E-05</v>
      </c>
      <c r="R290" s="229">
        <f>Q290*H290</f>
        <v>0.0021200000000000004</v>
      </c>
      <c r="S290" s="229">
        <v>0</v>
      </c>
      <c r="T290" s="230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31" t="s">
        <v>154</v>
      </c>
      <c r="AT290" s="231" t="s">
        <v>137</v>
      </c>
      <c r="AU290" s="231" t="s">
        <v>86</v>
      </c>
      <c r="AY290" s="17" t="s">
        <v>136</v>
      </c>
      <c r="BE290" s="232">
        <f>IF(N290="základní",J290,0)</f>
        <v>0</v>
      </c>
      <c r="BF290" s="232">
        <f>IF(N290="snížená",J290,0)</f>
        <v>0</v>
      </c>
      <c r="BG290" s="232">
        <f>IF(N290="zákl. přenesená",J290,0)</f>
        <v>0</v>
      </c>
      <c r="BH290" s="232">
        <f>IF(N290="sníž. přenesená",J290,0)</f>
        <v>0</v>
      </c>
      <c r="BI290" s="232">
        <f>IF(N290="nulová",J290,0)</f>
        <v>0</v>
      </c>
      <c r="BJ290" s="17" t="s">
        <v>84</v>
      </c>
      <c r="BK290" s="232">
        <f>ROUND(I290*H290,2)</f>
        <v>0</v>
      </c>
      <c r="BL290" s="17" t="s">
        <v>154</v>
      </c>
      <c r="BM290" s="231" t="s">
        <v>1464</v>
      </c>
    </row>
    <row r="291" s="12" customFormat="1">
      <c r="A291" s="12"/>
      <c r="B291" s="233"/>
      <c r="C291" s="234"/>
      <c r="D291" s="235" t="s">
        <v>143</v>
      </c>
      <c r="E291" s="236" t="s">
        <v>1</v>
      </c>
      <c r="F291" s="237" t="s">
        <v>1465</v>
      </c>
      <c r="G291" s="234"/>
      <c r="H291" s="238">
        <v>106</v>
      </c>
      <c r="I291" s="239"/>
      <c r="J291" s="234"/>
      <c r="K291" s="234"/>
      <c r="L291" s="240"/>
      <c r="M291" s="241"/>
      <c r="N291" s="242"/>
      <c r="O291" s="242"/>
      <c r="P291" s="242"/>
      <c r="Q291" s="242"/>
      <c r="R291" s="242"/>
      <c r="S291" s="242"/>
      <c r="T291" s="243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T291" s="244" t="s">
        <v>143</v>
      </c>
      <c r="AU291" s="244" t="s">
        <v>86</v>
      </c>
      <c r="AV291" s="12" t="s">
        <v>86</v>
      </c>
      <c r="AW291" s="12" t="s">
        <v>33</v>
      </c>
      <c r="AX291" s="12" t="s">
        <v>84</v>
      </c>
      <c r="AY291" s="244" t="s">
        <v>136</v>
      </c>
    </row>
    <row r="292" s="2" customFormat="1" ht="24.15" customHeight="1">
      <c r="A292" s="38"/>
      <c r="B292" s="39"/>
      <c r="C292" s="280" t="s">
        <v>500</v>
      </c>
      <c r="D292" s="280" t="s">
        <v>354</v>
      </c>
      <c r="E292" s="281" t="s">
        <v>1466</v>
      </c>
      <c r="F292" s="282" t="s">
        <v>1467</v>
      </c>
      <c r="G292" s="283" t="s">
        <v>236</v>
      </c>
      <c r="H292" s="284">
        <v>109.18000000000001</v>
      </c>
      <c r="I292" s="285"/>
      <c r="J292" s="286">
        <f>ROUND(I292*H292,2)</f>
        <v>0</v>
      </c>
      <c r="K292" s="282" t="s">
        <v>1</v>
      </c>
      <c r="L292" s="287"/>
      <c r="M292" s="288" t="s">
        <v>1</v>
      </c>
      <c r="N292" s="289" t="s">
        <v>42</v>
      </c>
      <c r="O292" s="91"/>
      <c r="P292" s="229">
        <f>O292*H292</f>
        <v>0</v>
      </c>
      <c r="Q292" s="229">
        <v>0.017659999999999999</v>
      </c>
      <c r="R292" s="229">
        <f>Q292*H292</f>
        <v>1.9281188</v>
      </c>
      <c r="S292" s="229">
        <v>0</v>
      </c>
      <c r="T292" s="230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31" t="s">
        <v>175</v>
      </c>
      <c r="AT292" s="231" t="s">
        <v>354</v>
      </c>
      <c r="AU292" s="231" t="s">
        <v>86</v>
      </c>
      <c r="AY292" s="17" t="s">
        <v>136</v>
      </c>
      <c r="BE292" s="232">
        <f>IF(N292="základní",J292,0)</f>
        <v>0</v>
      </c>
      <c r="BF292" s="232">
        <f>IF(N292="snížená",J292,0)</f>
        <v>0</v>
      </c>
      <c r="BG292" s="232">
        <f>IF(N292="zákl. přenesená",J292,0)</f>
        <v>0</v>
      </c>
      <c r="BH292" s="232">
        <f>IF(N292="sníž. přenesená",J292,0)</f>
        <v>0</v>
      </c>
      <c r="BI292" s="232">
        <f>IF(N292="nulová",J292,0)</f>
        <v>0</v>
      </c>
      <c r="BJ292" s="17" t="s">
        <v>84</v>
      </c>
      <c r="BK292" s="232">
        <f>ROUND(I292*H292,2)</f>
        <v>0</v>
      </c>
      <c r="BL292" s="17" t="s">
        <v>154</v>
      </c>
      <c r="BM292" s="231" t="s">
        <v>1468</v>
      </c>
    </row>
    <row r="293" s="12" customFormat="1">
      <c r="A293" s="12"/>
      <c r="B293" s="233"/>
      <c r="C293" s="234"/>
      <c r="D293" s="235" t="s">
        <v>143</v>
      </c>
      <c r="E293" s="236" t="s">
        <v>1</v>
      </c>
      <c r="F293" s="237" t="s">
        <v>1469</v>
      </c>
      <c r="G293" s="234"/>
      <c r="H293" s="238">
        <v>109.18000000000001</v>
      </c>
      <c r="I293" s="239"/>
      <c r="J293" s="234"/>
      <c r="K293" s="234"/>
      <c r="L293" s="240"/>
      <c r="M293" s="241"/>
      <c r="N293" s="242"/>
      <c r="O293" s="242"/>
      <c r="P293" s="242"/>
      <c r="Q293" s="242"/>
      <c r="R293" s="242"/>
      <c r="S293" s="242"/>
      <c r="T293" s="243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T293" s="244" t="s">
        <v>143</v>
      </c>
      <c r="AU293" s="244" t="s">
        <v>86</v>
      </c>
      <c r="AV293" s="12" t="s">
        <v>86</v>
      </c>
      <c r="AW293" s="12" t="s">
        <v>33</v>
      </c>
      <c r="AX293" s="12" t="s">
        <v>84</v>
      </c>
      <c r="AY293" s="244" t="s">
        <v>136</v>
      </c>
    </row>
    <row r="294" s="2" customFormat="1" ht="33" customHeight="1">
      <c r="A294" s="38"/>
      <c r="B294" s="39"/>
      <c r="C294" s="220" t="s">
        <v>248</v>
      </c>
      <c r="D294" s="220" t="s">
        <v>137</v>
      </c>
      <c r="E294" s="221" t="s">
        <v>1470</v>
      </c>
      <c r="F294" s="222" t="s">
        <v>1471</v>
      </c>
      <c r="G294" s="223" t="s">
        <v>184</v>
      </c>
      <c r="H294" s="224">
        <v>10</v>
      </c>
      <c r="I294" s="225"/>
      <c r="J294" s="226">
        <f>ROUND(I294*H294,2)</f>
        <v>0</v>
      </c>
      <c r="K294" s="222" t="s">
        <v>1</v>
      </c>
      <c r="L294" s="44"/>
      <c r="M294" s="227" t="s">
        <v>1</v>
      </c>
      <c r="N294" s="228" t="s">
        <v>42</v>
      </c>
      <c r="O294" s="91"/>
      <c r="P294" s="229">
        <f>O294*H294</f>
        <v>0</v>
      </c>
      <c r="Q294" s="229">
        <v>0</v>
      </c>
      <c r="R294" s="229">
        <f>Q294*H294</f>
        <v>0</v>
      </c>
      <c r="S294" s="229">
        <v>0</v>
      </c>
      <c r="T294" s="230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31" t="s">
        <v>154</v>
      </c>
      <c r="AT294" s="231" t="s">
        <v>137</v>
      </c>
      <c r="AU294" s="231" t="s">
        <v>86</v>
      </c>
      <c r="AY294" s="17" t="s">
        <v>136</v>
      </c>
      <c r="BE294" s="232">
        <f>IF(N294="základní",J294,0)</f>
        <v>0</v>
      </c>
      <c r="BF294" s="232">
        <f>IF(N294="snížená",J294,0)</f>
        <v>0</v>
      </c>
      <c r="BG294" s="232">
        <f>IF(N294="zákl. přenesená",J294,0)</f>
        <v>0</v>
      </c>
      <c r="BH294" s="232">
        <f>IF(N294="sníž. přenesená",J294,0)</f>
        <v>0</v>
      </c>
      <c r="BI294" s="232">
        <f>IF(N294="nulová",J294,0)</f>
        <v>0</v>
      </c>
      <c r="BJ294" s="17" t="s">
        <v>84</v>
      </c>
      <c r="BK294" s="232">
        <f>ROUND(I294*H294,2)</f>
        <v>0</v>
      </c>
      <c r="BL294" s="17" t="s">
        <v>154</v>
      </c>
      <c r="BM294" s="231" t="s">
        <v>1472</v>
      </c>
    </row>
    <row r="295" s="2" customFormat="1">
      <c r="A295" s="38"/>
      <c r="B295" s="39"/>
      <c r="C295" s="40"/>
      <c r="D295" s="235" t="s">
        <v>231</v>
      </c>
      <c r="E295" s="40"/>
      <c r="F295" s="265" t="s">
        <v>1473</v>
      </c>
      <c r="G295" s="40"/>
      <c r="H295" s="40"/>
      <c r="I295" s="266"/>
      <c r="J295" s="40"/>
      <c r="K295" s="40"/>
      <c r="L295" s="44"/>
      <c r="M295" s="267"/>
      <c r="N295" s="268"/>
      <c r="O295" s="91"/>
      <c r="P295" s="91"/>
      <c r="Q295" s="91"/>
      <c r="R295" s="91"/>
      <c r="S295" s="91"/>
      <c r="T295" s="92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231</v>
      </c>
      <c r="AU295" s="17" t="s">
        <v>86</v>
      </c>
    </row>
    <row r="296" s="12" customFormat="1">
      <c r="A296" s="12"/>
      <c r="B296" s="233"/>
      <c r="C296" s="234"/>
      <c r="D296" s="235" t="s">
        <v>143</v>
      </c>
      <c r="E296" s="236" t="s">
        <v>1</v>
      </c>
      <c r="F296" s="237" t="s">
        <v>1474</v>
      </c>
      <c r="G296" s="234"/>
      <c r="H296" s="238">
        <v>10</v>
      </c>
      <c r="I296" s="239"/>
      <c r="J296" s="234"/>
      <c r="K296" s="234"/>
      <c r="L296" s="240"/>
      <c r="M296" s="241"/>
      <c r="N296" s="242"/>
      <c r="O296" s="242"/>
      <c r="P296" s="242"/>
      <c r="Q296" s="242"/>
      <c r="R296" s="242"/>
      <c r="S296" s="242"/>
      <c r="T296" s="243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T296" s="244" t="s">
        <v>143</v>
      </c>
      <c r="AU296" s="244" t="s">
        <v>86</v>
      </c>
      <c r="AV296" s="12" t="s">
        <v>86</v>
      </c>
      <c r="AW296" s="12" t="s">
        <v>33</v>
      </c>
      <c r="AX296" s="12" t="s">
        <v>84</v>
      </c>
      <c r="AY296" s="244" t="s">
        <v>136</v>
      </c>
    </row>
    <row r="297" s="2" customFormat="1" ht="16.5" customHeight="1">
      <c r="A297" s="38"/>
      <c r="B297" s="39"/>
      <c r="C297" s="280" t="s">
        <v>512</v>
      </c>
      <c r="D297" s="280" t="s">
        <v>354</v>
      </c>
      <c r="E297" s="281" t="s">
        <v>1475</v>
      </c>
      <c r="F297" s="282" t="s">
        <v>1476</v>
      </c>
      <c r="G297" s="283" t="s">
        <v>184</v>
      </c>
      <c r="H297" s="284">
        <v>8</v>
      </c>
      <c r="I297" s="285"/>
      <c r="J297" s="286">
        <f>ROUND(I297*H297,2)</f>
        <v>0</v>
      </c>
      <c r="K297" s="282" t="s">
        <v>1</v>
      </c>
      <c r="L297" s="287"/>
      <c r="M297" s="288" t="s">
        <v>1</v>
      </c>
      <c r="N297" s="289" t="s">
        <v>42</v>
      </c>
      <c r="O297" s="91"/>
      <c r="P297" s="229">
        <f>O297*H297</f>
        <v>0</v>
      </c>
      <c r="Q297" s="229">
        <v>0.00064999999999999997</v>
      </c>
      <c r="R297" s="229">
        <f>Q297*H297</f>
        <v>0.0051999999999999998</v>
      </c>
      <c r="S297" s="229">
        <v>0</v>
      </c>
      <c r="T297" s="230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31" t="s">
        <v>175</v>
      </c>
      <c r="AT297" s="231" t="s">
        <v>354</v>
      </c>
      <c r="AU297" s="231" t="s">
        <v>86</v>
      </c>
      <c r="AY297" s="17" t="s">
        <v>136</v>
      </c>
      <c r="BE297" s="232">
        <f>IF(N297="základní",J297,0)</f>
        <v>0</v>
      </c>
      <c r="BF297" s="232">
        <f>IF(N297="snížená",J297,0)</f>
        <v>0</v>
      </c>
      <c r="BG297" s="232">
        <f>IF(N297="zákl. přenesená",J297,0)</f>
        <v>0</v>
      </c>
      <c r="BH297" s="232">
        <f>IF(N297="sníž. přenesená",J297,0)</f>
        <v>0</v>
      </c>
      <c r="BI297" s="232">
        <f>IF(N297="nulová",J297,0)</f>
        <v>0</v>
      </c>
      <c r="BJ297" s="17" t="s">
        <v>84</v>
      </c>
      <c r="BK297" s="232">
        <f>ROUND(I297*H297,2)</f>
        <v>0</v>
      </c>
      <c r="BL297" s="17" t="s">
        <v>154</v>
      </c>
      <c r="BM297" s="231" t="s">
        <v>1477</v>
      </c>
    </row>
    <row r="298" s="2" customFormat="1" ht="16.5" customHeight="1">
      <c r="A298" s="38"/>
      <c r="B298" s="39"/>
      <c r="C298" s="280" t="s">
        <v>516</v>
      </c>
      <c r="D298" s="280" t="s">
        <v>354</v>
      </c>
      <c r="E298" s="281" t="s">
        <v>1478</v>
      </c>
      <c r="F298" s="282" t="s">
        <v>1479</v>
      </c>
      <c r="G298" s="283" t="s">
        <v>184</v>
      </c>
      <c r="H298" s="284">
        <v>2</v>
      </c>
      <c r="I298" s="285"/>
      <c r="J298" s="286">
        <f>ROUND(I298*H298,2)</f>
        <v>0</v>
      </c>
      <c r="K298" s="282" t="s">
        <v>1</v>
      </c>
      <c r="L298" s="287"/>
      <c r="M298" s="288" t="s">
        <v>1</v>
      </c>
      <c r="N298" s="289" t="s">
        <v>42</v>
      </c>
      <c r="O298" s="91"/>
      <c r="P298" s="229">
        <f>O298*H298</f>
        <v>0</v>
      </c>
      <c r="Q298" s="229">
        <v>0.00064000000000000005</v>
      </c>
      <c r="R298" s="229">
        <f>Q298*H298</f>
        <v>0.0012800000000000001</v>
      </c>
      <c r="S298" s="229">
        <v>0</v>
      </c>
      <c r="T298" s="230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1" t="s">
        <v>175</v>
      </c>
      <c r="AT298" s="231" t="s">
        <v>354</v>
      </c>
      <c r="AU298" s="231" t="s">
        <v>86</v>
      </c>
      <c r="AY298" s="17" t="s">
        <v>136</v>
      </c>
      <c r="BE298" s="232">
        <f>IF(N298="základní",J298,0)</f>
        <v>0</v>
      </c>
      <c r="BF298" s="232">
        <f>IF(N298="snížená",J298,0)</f>
        <v>0</v>
      </c>
      <c r="BG298" s="232">
        <f>IF(N298="zákl. přenesená",J298,0)</f>
        <v>0</v>
      </c>
      <c r="BH298" s="232">
        <f>IF(N298="sníž. přenesená",J298,0)</f>
        <v>0</v>
      </c>
      <c r="BI298" s="232">
        <f>IF(N298="nulová",J298,0)</f>
        <v>0</v>
      </c>
      <c r="BJ298" s="17" t="s">
        <v>84</v>
      </c>
      <c r="BK298" s="232">
        <f>ROUND(I298*H298,2)</f>
        <v>0</v>
      </c>
      <c r="BL298" s="17" t="s">
        <v>154</v>
      </c>
      <c r="BM298" s="231" t="s">
        <v>1480</v>
      </c>
    </row>
    <row r="299" s="2" customFormat="1" ht="33" customHeight="1">
      <c r="A299" s="38"/>
      <c r="B299" s="39"/>
      <c r="C299" s="220" t="s">
        <v>520</v>
      </c>
      <c r="D299" s="220" t="s">
        <v>137</v>
      </c>
      <c r="E299" s="221" t="s">
        <v>1481</v>
      </c>
      <c r="F299" s="222" t="s">
        <v>1482</v>
      </c>
      <c r="G299" s="223" t="s">
        <v>184</v>
      </c>
      <c r="H299" s="224">
        <v>4</v>
      </c>
      <c r="I299" s="225"/>
      <c r="J299" s="226">
        <f>ROUND(I299*H299,2)</f>
        <v>0</v>
      </c>
      <c r="K299" s="222" t="s">
        <v>1</v>
      </c>
      <c r="L299" s="44"/>
      <c r="M299" s="227" t="s">
        <v>1</v>
      </c>
      <c r="N299" s="228" t="s">
        <v>42</v>
      </c>
      <c r="O299" s="91"/>
      <c r="P299" s="229">
        <f>O299*H299</f>
        <v>0</v>
      </c>
      <c r="Q299" s="229">
        <v>0</v>
      </c>
      <c r="R299" s="229">
        <f>Q299*H299</f>
        <v>0</v>
      </c>
      <c r="S299" s="229">
        <v>0</v>
      </c>
      <c r="T299" s="230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31" t="s">
        <v>154</v>
      </c>
      <c r="AT299" s="231" t="s">
        <v>137</v>
      </c>
      <c r="AU299" s="231" t="s">
        <v>86</v>
      </c>
      <c r="AY299" s="17" t="s">
        <v>136</v>
      </c>
      <c r="BE299" s="232">
        <f>IF(N299="základní",J299,0)</f>
        <v>0</v>
      </c>
      <c r="BF299" s="232">
        <f>IF(N299="snížená",J299,0)</f>
        <v>0</v>
      </c>
      <c r="BG299" s="232">
        <f>IF(N299="zákl. přenesená",J299,0)</f>
        <v>0</v>
      </c>
      <c r="BH299" s="232">
        <f>IF(N299="sníž. přenesená",J299,0)</f>
        <v>0</v>
      </c>
      <c r="BI299" s="232">
        <f>IF(N299="nulová",J299,0)</f>
        <v>0</v>
      </c>
      <c r="BJ299" s="17" t="s">
        <v>84</v>
      </c>
      <c r="BK299" s="232">
        <f>ROUND(I299*H299,2)</f>
        <v>0</v>
      </c>
      <c r="BL299" s="17" t="s">
        <v>154</v>
      </c>
      <c r="BM299" s="231" t="s">
        <v>1483</v>
      </c>
    </row>
    <row r="300" s="2" customFormat="1">
      <c r="A300" s="38"/>
      <c r="B300" s="39"/>
      <c r="C300" s="40"/>
      <c r="D300" s="235" t="s">
        <v>231</v>
      </c>
      <c r="E300" s="40"/>
      <c r="F300" s="265" t="s">
        <v>1473</v>
      </c>
      <c r="G300" s="40"/>
      <c r="H300" s="40"/>
      <c r="I300" s="266"/>
      <c r="J300" s="40"/>
      <c r="K300" s="40"/>
      <c r="L300" s="44"/>
      <c r="M300" s="267"/>
      <c r="N300" s="268"/>
      <c r="O300" s="91"/>
      <c r="P300" s="91"/>
      <c r="Q300" s="91"/>
      <c r="R300" s="91"/>
      <c r="S300" s="91"/>
      <c r="T300" s="92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231</v>
      </c>
      <c r="AU300" s="17" t="s">
        <v>86</v>
      </c>
    </row>
    <row r="301" s="2" customFormat="1" ht="16.5" customHeight="1">
      <c r="A301" s="38"/>
      <c r="B301" s="39"/>
      <c r="C301" s="280" t="s">
        <v>524</v>
      </c>
      <c r="D301" s="280" t="s">
        <v>354</v>
      </c>
      <c r="E301" s="281" t="s">
        <v>1484</v>
      </c>
      <c r="F301" s="282" t="s">
        <v>1485</v>
      </c>
      <c r="G301" s="283" t="s">
        <v>184</v>
      </c>
      <c r="H301" s="284">
        <v>4</v>
      </c>
      <c r="I301" s="285"/>
      <c r="J301" s="286">
        <f>ROUND(I301*H301,2)</f>
        <v>0</v>
      </c>
      <c r="K301" s="282" t="s">
        <v>1</v>
      </c>
      <c r="L301" s="287"/>
      <c r="M301" s="288" t="s">
        <v>1</v>
      </c>
      <c r="N301" s="289" t="s">
        <v>42</v>
      </c>
      <c r="O301" s="91"/>
      <c r="P301" s="229">
        <f>O301*H301</f>
        <v>0</v>
      </c>
      <c r="Q301" s="229">
        <v>0.0015399999999999999</v>
      </c>
      <c r="R301" s="229">
        <f>Q301*H301</f>
        <v>0.0061599999999999997</v>
      </c>
      <c r="S301" s="229">
        <v>0</v>
      </c>
      <c r="T301" s="230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31" t="s">
        <v>175</v>
      </c>
      <c r="AT301" s="231" t="s">
        <v>354</v>
      </c>
      <c r="AU301" s="231" t="s">
        <v>86</v>
      </c>
      <c r="AY301" s="17" t="s">
        <v>136</v>
      </c>
      <c r="BE301" s="232">
        <f>IF(N301="základní",J301,0)</f>
        <v>0</v>
      </c>
      <c r="BF301" s="232">
        <f>IF(N301="snížená",J301,0)</f>
        <v>0</v>
      </c>
      <c r="BG301" s="232">
        <f>IF(N301="zákl. přenesená",J301,0)</f>
        <v>0</v>
      </c>
      <c r="BH301" s="232">
        <f>IF(N301="sníž. přenesená",J301,0)</f>
        <v>0</v>
      </c>
      <c r="BI301" s="232">
        <f>IF(N301="nulová",J301,0)</f>
        <v>0</v>
      </c>
      <c r="BJ301" s="17" t="s">
        <v>84</v>
      </c>
      <c r="BK301" s="232">
        <f>ROUND(I301*H301,2)</f>
        <v>0</v>
      </c>
      <c r="BL301" s="17" t="s">
        <v>154</v>
      </c>
      <c r="BM301" s="231" t="s">
        <v>1486</v>
      </c>
    </row>
    <row r="302" s="2" customFormat="1" ht="16.5" customHeight="1">
      <c r="A302" s="38"/>
      <c r="B302" s="39"/>
      <c r="C302" s="220" t="s">
        <v>528</v>
      </c>
      <c r="D302" s="220" t="s">
        <v>137</v>
      </c>
      <c r="E302" s="221" t="s">
        <v>613</v>
      </c>
      <c r="F302" s="222" t="s">
        <v>614</v>
      </c>
      <c r="G302" s="223" t="s">
        <v>184</v>
      </c>
      <c r="H302" s="224">
        <v>1</v>
      </c>
      <c r="I302" s="225"/>
      <c r="J302" s="226">
        <f>ROUND(I302*H302,2)</f>
        <v>0</v>
      </c>
      <c r="K302" s="222" t="s">
        <v>1</v>
      </c>
      <c r="L302" s="44"/>
      <c r="M302" s="227" t="s">
        <v>1</v>
      </c>
      <c r="N302" s="228" t="s">
        <v>42</v>
      </c>
      <c r="O302" s="91"/>
      <c r="P302" s="229">
        <f>O302*H302</f>
        <v>0</v>
      </c>
      <c r="Q302" s="229">
        <v>0</v>
      </c>
      <c r="R302" s="229">
        <f>Q302*H302</f>
        <v>0</v>
      </c>
      <c r="S302" s="229">
        <v>1.893</v>
      </c>
      <c r="T302" s="230">
        <f>S302*H302</f>
        <v>1.893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31" t="s">
        <v>154</v>
      </c>
      <c r="AT302" s="231" t="s">
        <v>137</v>
      </c>
      <c r="AU302" s="231" t="s">
        <v>86</v>
      </c>
      <c r="AY302" s="17" t="s">
        <v>136</v>
      </c>
      <c r="BE302" s="232">
        <f>IF(N302="základní",J302,0)</f>
        <v>0</v>
      </c>
      <c r="BF302" s="232">
        <f>IF(N302="snížená",J302,0)</f>
        <v>0</v>
      </c>
      <c r="BG302" s="232">
        <f>IF(N302="zákl. přenesená",J302,0)</f>
        <v>0</v>
      </c>
      <c r="BH302" s="232">
        <f>IF(N302="sníž. přenesená",J302,0)</f>
        <v>0</v>
      </c>
      <c r="BI302" s="232">
        <f>IF(N302="nulová",J302,0)</f>
        <v>0</v>
      </c>
      <c r="BJ302" s="17" t="s">
        <v>84</v>
      </c>
      <c r="BK302" s="232">
        <f>ROUND(I302*H302,2)</f>
        <v>0</v>
      </c>
      <c r="BL302" s="17" t="s">
        <v>154</v>
      </c>
      <c r="BM302" s="231" t="s">
        <v>1487</v>
      </c>
    </row>
    <row r="303" s="2" customFormat="1">
      <c r="A303" s="38"/>
      <c r="B303" s="39"/>
      <c r="C303" s="40"/>
      <c r="D303" s="235" t="s">
        <v>231</v>
      </c>
      <c r="E303" s="40"/>
      <c r="F303" s="265" t="s">
        <v>1488</v>
      </c>
      <c r="G303" s="40"/>
      <c r="H303" s="40"/>
      <c r="I303" s="266"/>
      <c r="J303" s="40"/>
      <c r="K303" s="40"/>
      <c r="L303" s="44"/>
      <c r="M303" s="267"/>
      <c r="N303" s="268"/>
      <c r="O303" s="91"/>
      <c r="P303" s="91"/>
      <c r="Q303" s="91"/>
      <c r="R303" s="91"/>
      <c r="S303" s="91"/>
      <c r="T303" s="92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231</v>
      </c>
      <c r="AU303" s="17" t="s">
        <v>86</v>
      </c>
    </row>
    <row r="304" s="2" customFormat="1" ht="16.5" customHeight="1">
      <c r="A304" s="38"/>
      <c r="B304" s="39"/>
      <c r="C304" s="220" t="s">
        <v>532</v>
      </c>
      <c r="D304" s="220" t="s">
        <v>137</v>
      </c>
      <c r="E304" s="221" t="s">
        <v>1489</v>
      </c>
      <c r="F304" s="222" t="s">
        <v>1490</v>
      </c>
      <c r="G304" s="223" t="s">
        <v>184</v>
      </c>
      <c r="H304" s="224">
        <v>1</v>
      </c>
      <c r="I304" s="225"/>
      <c r="J304" s="226">
        <f>ROUND(I304*H304,2)</f>
        <v>0</v>
      </c>
      <c r="K304" s="222" t="s">
        <v>1</v>
      </c>
      <c r="L304" s="44"/>
      <c r="M304" s="227" t="s">
        <v>1</v>
      </c>
      <c r="N304" s="228" t="s">
        <v>42</v>
      </c>
      <c r="O304" s="91"/>
      <c r="P304" s="229">
        <f>O304*H304</f>
        <v>0</v>
      </c>
      <c r="Q304" s="229">
        <v>0.0013600000000000001</v>
      </c>
      <c r="R304" s="229">
        <f>Q304*H304</f>
        <v>0.0013600000000000001</v>
      </c>
      <c r="S304" s="229">
        <v>0</v>
      </c>
      <c r="T304" s="230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31" t="s">
        <v>154</v>
      </c>
      <c r="AT304" s="231" t="s">
        <v>137</v>
      </c>
      <c r="AU304" s="231" t="s">
        <v>86</v>
      </c>
      <c r="AY304" s="17" t="s">
        <v>136</v>
      </c>
      <c r="BE304" s="232">
        <f>IF(N304="základní",J304,0)</f>
        <v>0</v>
      </c>
      <c r="BF304" s="232">
        <f>IF(N304="snížená",J304,0)</f>
        <v>0</v>
      </c>
      <c r="BG304" s="232">
        <f>IF(N304="zákl. přenesená",J304,0)</f>
        <v>0</v>
      </c>
      <c r="BH304" s="232">
        <f>IF(N304="sníž. přenesená",J304,0)</f>
        <v>0</v>
      </c>
      <c r="BI304" s="232">
        <f>IF(N304="nulová",J304,0)</f>
        <v>0</v>
      </c>
      <c r="BJ304" s="17" t="s">
        <v>84</v>
      </c>
      <c r="BK304" s="232">
        <f>ROUND(I304*H304,2)</f>
        <v>0</v>
      </c>
      <c r="BL304" s="17" t="s">
        <v>154</v>
      </c>
      <c r="BM304" s="231" t="s">
        <v>1491</v>
      </c>
    </row>
    <row r="305" s="2" customFormat="1">
      <c r="A305" s="38"/>
      <c r="B305" s="39"/>
      <c r="C305" s="40"/>
      <c r="D305" s="235" t="s">
        <v>231</v>
      </c>
      <c r="E305" s="40"/>
      <c r="F305" s="265" t="s">
        <v>1303</v>
      </c>
      <c r="G305" s="40"/>
      <c r="H305" s="40"/>
      <c r="I305" s="266"/>
      <c r="J305" s="40"/>
      <c r="K305" s="40"/>
      <c r="L305" s="44"/>
      <c r="M305" s="267"/>
      <c r="N305" s="268"/>
      <c r="O305" s="91"/>
      <c r="P305" s="91"/>
      <c r="Q305" s="91"/>
      <c r="R305" s="91"/>
      <c r="S305" s="91"/>
      <c r="T305" s="92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231</v>
      </c>
      <c r="AU305" s="17" t="s">
        <v>86</v>
      </c>
    </row>
    <row r="306" s="2" customFormat="1" ht="24.15" customHeight="1">
      <c r="A306" s="38"/>
      <c r="B306" s="39"/>
      <c r="C306" s="280" t="s">
        <v>537</v>
      </c>
      <c r="D306" s="280" t="s">
        <v>354</v>
      </c>
      <c r="E306" s="281" t="s">
        <v>1492</v>
      </c>
      <c r="F306" s="282" t="s">
        <v>1493</v>
      </c>
      <c r="G306" s="283" t="s">
        <v>184</v>
      </c>
      <c r="H306" s="284">
        <v>1</v>
      </c>
      <c r="I306" s="285"/>
      <c r="J306" s="286">
        <f>ROUND(I306*H306,2)</f>
        <v>0</v>
      </c>
      <c r="K306" s="282" t="s">
        <v>1</v>
      </c>
      <c r="L306" s="287"/>
      <c r="M306" s="288" t="s">
        <v>1</v>
      </c>
      <c r="N306" s="289" t="s">
        <v>42</v>
      </c>
      <c r="O306" s="91"/>
      <c r="P306" s="229">
        <f>O306*H306</f>
        <v>0</v>
      </c>
      <c r="Q306" s="229">
        <v>0.050000000000000003</v>
      </c>
      <c r="R306" s="229">
        <f>Q306*H306</f>
        <v>0.050000000000000003</v>
      </c>
      <c r="S306" s="229">
        <v>0</v>
      </c>
      <c r="T306" s="230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31" t="s">
        <v>175</v>
      </c>
      <c r="AT306" s="231" t="s">
        <v>354</v>
      </c>
      <c r="AU306" s="231" t="s">
        <v>86</v>
      </c>
      <c r="AY306" s="17" t="s">
        <v>136</v>
      </c>
      <c r="BE306" s="232">
        <f>IF(N306="základní",J306,0)</f>
        <v>0</v>
      </c>
      <c r="BF306" s="232">
        <f>IF(N306="snížená",J306,0)</f>
        <v>0</v>
      </c>
      <c r="BG306" s="232">
        <f>IF(N306="zákl. přenesená",J306,0)</f>
        <v>0</v>
      </c>
      <c r="BH306" s="232">
        <f>IF(N306="sníž. přenesená",J306,0)</f>
        <v>0</v>
      </c>
      <c r="BI306" s="232">
        <f>IF(N306="nulová",J306,0)</f>
        <v>0</v>
      </c>
      <c r="BJ306" s="17" t="s">
        <v>84</v>
      </c>
      <c r="BK306" s="232">
        <f>ROUND(I306*H306,2)</f>
        <v>0</v>
      </c>
      <c r="BL306" s="17" t="s">
        <v>154</v>
      </c>
      <c r="BM306" s="231" t="s">
        <v>1494</v>
      </c>
    </row>
    <row r="307" s="2" customFormat="1" ht="16.5" customHeight="1">
      <c r="A307" s="38"/>
      <c r="B307" s="39"/>
      <c r="C307" s="220" t="s">
        <v>541</v>
      </c>
      <c r="D307" s="220" t="s">
        <v>137</v>
      </c>
      <c r="E307" s="221" t="s">
        <v>1495</v>
      </c>
      <c r="F307" s="222" t="s">
        <v>1496</v>
      </c>
      <c r="G307" s="223" t="s">
        <v>184</v>
      </c>
      <c r="H307" s="224">
        <v>1</v>
      </c>
      <c r="I307" s="225"/>
      <c r="J307" s="226">
        <f>ROUND(I307*H307,2)</f>
        <v>0</v>
      </c>
      <c r="K307" s="222" t="s">
        <v>1</v>
      </c>
      <c r="L307" s="44"/>
      <c r="M307" s="227" t="s">
        <v>1</v>
      </c>
      <c r="N307" s="228" t="s">
        <v>42</v>
      </c>
      <c r="O307" s="91"/>
      <c r="P307" s="229">
        <f>O307*H307</f>
        <v>0</v>
      </c>
      <c r="Q307" s="229">
        <v>0</v>
      </c>
      <c r="R307" s="229">
        <f>Q307*H307</f>
        <v>0</v>
      </c>
      <c r="S307" s="229">
        <v>0</v>
      </c>
      <c r="T307" s="230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31" t="s">
        <v>154</v>
      </c>
      <c r="AT307" s="231" t="s">
        <v>137</v>
      </c>
      <c r="AU307" s="231" t="s">
        <v>86</v>
      </c>
      <c r="AY307" s="17" t="s">
        <v>136</v>
      </c>
      <c r="BE307" s="232">
        <f>IF(N307="základní",J307,0)</f>
        <v>0</v>
      </c>
      <c r="BF307" s="232">
        <f>IF(N307="snížená",J307,0)</f>
        <v>0</v>
      </c>
      <c r="BG307" s="232">
        <f>IF(N307="zákl. přenesená",J307,0)</f>
        <v>0</v>
      </c>
      <c r="BH307" s="232">
        <f>IF(N307="sníž. přenesená",J307,0)</f>
        <v>0</v>
      </c>
      <c r="BI307" s="232">
        <f>IF(N307="nulová",J307,0)</f>
        <v>0</v>
      </c>
      <c r="BJ307" s="17" t="s">
        <v>84</v>
      </c>
      <c r="BK307" s="232">
        <f>ROUND(I307*H307,2)</f>
        <v>0</v>
      </c>
      <c r="BL307" s="17" t="s">
        <v>154</v>
      </c>
      <c r="BM307" s="231" t="s">
        <v>1497</v>
      </c>
    </row>
    <row r="308" s="2" customFormat="1">
      <c r="A308" s="38"/>
      <c r="B308" s="39"/>
      <c r="C308" s="40"/>
      <c r="D308" s="235" t="s">
        <v>231</v>
      </c>
      <c r="E308" s="40"/>
      <c r="F308" s="265" t="s">
        <v>1303</v>
      </c>
      <c r="G308" s="40"/>
      <c r="H308" s="40"/>
      <c r="I308" s="266"/>
      <c r="J308" s="40"/>
      <c r="K308" s="40"/>
      <c r="L308" s="44"/>
      <c r="M308" s="267"/>
      <c r="N308" s="268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231</v>
      </c>
      <c r="AU308" s="17" t="s">
        <v>86</v>
      </c>
    </row>
    <row r="309" s="12" customFormat="1">
      <c r="A309" s="12"/>
      <c r="B309" s="233"/>
      <c r="C309" s="234"/>
      <c r="D309" s="235" t="s">
        <v>143</v>
      </c>
      <c r="E309" s="236" t="s">
        <v>1</v>
      </c>
      <c r="F309" s="237" t="s">
        <v>1498</v>
      </c>
      <c r="G309" s="234"/>
      <c r="H309" s="238">
        <v>1</v>
      </c>
      <c r="I309" s="239"/>
      <c r="J309" s="234"/>
      <c r="K309" s="234"/>
      <c r="L309" s="240"/>
      <c r="M309" s="241"/>
      <c r="N309" s="242"/>
      <c r="O309" s="242"/>
      <c r="P309" s="242"/>
      <c r="Q309" s="242"/>
      <c r="R309" s="242"/>
      <c r="S309" s="242"/>
      <c r="T309" s="243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T309" s="244" t="s">
        <v>143</v>
      </c>
      <c r="AU309" s="244" t="s">
        <v>86</v>
      </c>
      <c r="AV309" s="12" t="s">
        <v>86</v>
      </c>
      <c r="AW309" s="12" t="s">
        <v>33</v>
      </c>
      <c r="AX309" s="12" t="s">
        <v>84</v>
      </c>
      <c r="AY309" s="244" t="s">
        <v>136</v>
      </c>
    </row>
    <row r="310" s="2" customFormat="1" ht="24.15" customHeight="1">
      <c r="A310" s="38"/>
      <c r="B310" s="39"/>
      <c r="C310" s="220" t="s">
        <v>546</v>
      </c>
      <c r="D310" s="220" t="s">
        <v>137</v>
      </c>
      <c r="E310" s="221" t="s">
        <v>619</v>
      </c>
      <c r="F310" s="222" t="s">
        <v>620</v>
      </c>
      <c r="G310" s="223" t="s">
        <v>184</v>
      </c>
      <c r="H310" s="224">
        <v>1</v>
      </c>
      <c r="I310" s="225"/>
      <c r="J310" s="226">
        <f>ROUND(I310*H310,2)</f>
        <v>0</v>
      </c>
      <c r="K310" s="222" t="s">
        <v>1</v>
      </c>
      <c r="L310" s="44"/>
      <c r="M310" s="227" t="s">
        <v>1</v>
      </c>
      <c r="N310" s="228" t="s">
        <v>42</v>
      </c>
      <c r="O310" s="91"/>
      <c r="P310" s="229">
        <f>O310*H310</f>
        <v>0</v>
      </c>
      <c r="Q310" s="229">
        <v>0.41948000000000002</v>
      </c>
      <c r="R310" s="229">
        <f>Q310*H310</f>
        <v>0.41948000000000002</v>
      </c>
      <c r="S310" s="229">
        <v>0</v>
      </c>
      <c r="T310" s="230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31" t="s">
        <v>154</v>
      </c>
      <c r="AT310" s="231" t="s">
        <v>137</v>
      </c>
      <c r="AU310" s="231" t="s">
        <v>86</v>
      </c>
      <c r="AY310" s="17" t="s">
        <v>136</v>
      </c>
      <c r="BE310" s="232">
        <f>IF(N310="základní",J310,0)</f>
        <v>0</v>
      </c>
      <c r="BF310" s="232">
        <f>IF(N310="snížená",J310,0)</f>
        <v>0</v>
      </c>
      <c r="BG310" s="232">
        <f>IF(N310="zákl. přenesená",J310,0)</f>
        <v>0</v>
      </c>
      <c r="BH310" s="232">
        <f>IF(N310="sníž. přenesená",J310,0)</f>
        <v>0</v>
      </c>
      <c r="BI310" s="232">
        <f>IF(N310="nulová",J310,0)</f>
        <v>0</v>
      </c>
      <c r="BJ310" s="17" t="s">
        <v>84</v>
      </c>
      <c r="BK310" s="232">
        <f>ROUND(I310*H310,2)</f>
        <v>0</v>
      </c>
      <c r="BL310" s="17" t="s">
        <v>154</v>
      </c>
      <c r="BM310" s="231" t="s">
        <v>1499</v>
      </c>
    </row>
    <row r="311" s="2" customFormat="1" ht="21.75" customHeight="1">
      <c r="A311" s="38"/>
      <c r="B311" s="39"/>
      <c r="C311" s="280" t="s">
        <v>550</v>
      </c>
      <c r="D311" s="280" t="s">
        <v>354</v>
      </c>
      <c r="E311" s="281" t="s">
        <v>623</v>
      </c>
      <c r="F311" s="282" t="s">
        <v>624</v>
      </c>
      <c r="G311" s="283" t="s">
        <v>184</v>
      </c>
      <c r="H311" s="284">
        <v>1</v>
      </c>
      <c r="I311" s="285"/>
      <c r="J311" s="286">
        <f>ROUND(I311*H311,2)</f>
        <v>0</v>
      </c>
      <c r="K311" s="282" t="s">
        <v>1</v>
      </c>
      <c r="L311" s="287"/>
      <c r="M311" s="288" t="s">
        <v>1</v>
      </c>
      <c r="N311" s="289" t="s">
        <v>42</v>
      </c>
      <c r="O311" s="91"/>
      <c r="P311" s="229">
        <f>O311*H311</f>
        <v>0</v>
      </c>
      <c r="Q311" s="229">
        <v>2.1000000000000001</v>
      </c>
      <c r="R311" s="229">
        <f>Q311*H311</f>
        <v>2.1000000000000001</v>
      </c>
      <c r="S311" s="229">
        <v>0</v>
      </c>
      <c r="T311" s="230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31" t="s">
        <v>175</v>
      </c>
      <c r="AT311" s="231" t="s">
        <v>354</v>
      </c>
      <c r="AU311" s="231" t="s">
        <v>86</v>
      </c>
      <c r="AY311" s="17" t="s">
        <v>136</v>
      </c>
      <c r="BE311" s="232">
        <f>IF(N311="základní",J311,0)</f>
        <v>0</v>
      </c>
      <c r="BF311" s="232">
        <f>IF(N311="snížená",J311,0)</f>
        <v>0</v>
      </c>
      <c r="BG311" s="232">
        <f>IF(N311="zákl. přenesená",J311,0)</f>
        <v>0</v>
      </c>
      <c r="BH311" s="232">
        <f>IF(N311="sníž. přenesená",J311,0)</f>
        <v>0</v>
      </c>
      <c r="BI311" s="232">
        <f>IF(N311="nulová",J311,0)</f>
        <v>0</v>
      </c>
      <c r="BJ311" s="17" t="s">
        <v>84</v>
      </c>
      <c r="BK311" s="232">
        <f>ROUND(I311*H311,2)</f>
        <v>0</v>
      </c>
      <c r="BL311" s="17" t="s">
        <v>154</v>
      </c>
      <c r="BM311" s="231" t="s">
        <v>1500</v>
      </c>
    </row>
    <row r="312" s="2" customFormat="1" ht="24.15" customHeight="1">
      <c r="A312" s="38"/>
      <c r="B312" s="39"/>
      <c r="C312" s="220" t="s">
        <v>555</v>
      </c>
      <c r="D312" s="220" t="s">
        <v>137</v>
      </c>
      <c r="E312" s="221" t="s">
        <v>627</v>
      </c>
      <c r="F312" s="222" t="s">
        <v>628</v>
      </c>
      <c r="G312" s="223" t="s">
        <v>184</v>
      </c>
      <c r="H312" s="224">
        <v>1</v>
      </c>
      <c r="I312" s="225"/>
      <c r="J312" s="226">
        <f>ROUND(I312*H312,2)</f>
        <v>0</v>
      </c>
      <c r="K312" s="222" t="s">
        <v>1</v>
      </c>
      <c r="L312" s="44"/>
      <c r="M312" s="227" t="s">
        <v>1</v>
      </c>
      <c r="N312" s="228" t="s">
        <v>42</v>
      </c>
      <c r="O312" s="91"/>
      <c r="P312" s="229">
        <f>O312*H312</f>
        <v>0</v>
      </c>
      <c r="Q312" s="229">
        <v>0.0098899999999999995</v>
      </c>
      <c r="R312" s="229">
        <f>Q312*H312</f>
        <v>0.0098899999999999995</v>
      </c>
      <c r="S312" s="229">
        <v>0</v>
      </c>
      <c r="T312" s="230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31" t="s">
        <v>154</v>
      </c>
      <c r="AT312" s="231" t="s">
        <v>137</v>
      </c>
      <c r="AU312" s="231" t="s">
        <v>86</v>
      </c>
      <c r="AY312" s="17" t="s">
        <v>136</v>
      </c>
      <c r="BE312" s="232">
        <f>IF(N312="základní",J312,0)</f>
        <v>0</v>
      </c>
      <c r="BF312" s="232">
        <f>IF(N312="snížená",J312,0)</f>
        <v>0</v>
      </c>
      <c r="BG312" s="232">
        <f>IF(N312="zákl. přenesená",J312,0)</f>
        <v>0</v>
      </c>
      <c r="BH312" s="232">
        <f>IF(N312="sníž. přenesená",J312,0)</f>
        <v>0</v>
      </c>
      <c r="BI312" s="232">
        <f>IF(N312="nulová",J312,0)</f>
        <v>0</v>
      </c>
      <c r="BJ312" s="17" t="s">
        <v>84</v>
      </c>
      <c r="BK312" s="232">
        <f>ROUND(I312*H312,2)</f>
        <v>0</v>
      </c>
      <c r="BL312" s="17" t="s">
        <v>154</v>
      </c>
      <c r="BM312" s="231" t="s">
        <v>1501</v>
      </c>
    </row>
    <row r="313" s="2" customFormat="1">
      <c r="A313" s="38"/>
      <c r="B313" s="39"/>
      <c r="C313" s="40"/>
      <c r="D313" s="235" t="s">
        <v>231</v>
      </c>
      <c r="E313" s="40"/>
      <c r="F313" s="265" t="s">
        <v>1502</v>
      </c>
      <c r="G313" s="40"/>
      <c r="H313" s="40"/>
      <c r="I313" s="266"/>
      <c r="J313" s="40"/>
      <c r="K313" s="40"/>
      <c r="L313" s="44"/>
      <c r="M313" s="267"/>
      <c r="N313" s="268"/>
      <c r="O313" s="91"/>
      <c r="P313" s="91"/>
      <c r="Q313" s="91"/>
      <c r="R313" s="91"/>
      <c r="S313" s="91"/>
      <c r="T313" s="92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231</v>
      </c>
      <c r="AU313" s="17" t="s">
        <v>86</v>
      </c>
    </row>
    <row r="314" s="2" customFormat="1" ht="16.5" customHeight="1">
      <c r="A314" s="38"/>
      <c r="B314" s="39"/>
      <c r="C314" s="280" t="s">
        <v>559</v>
      </c>
      <c r="D314" s="280" t="s">
        <v>354</v>
      </c>
      <c r="E314" s="281" t="s">
        <v>631</v>
      </c>
      <c r="F314" s="282" t="s">
        <v>632</v>
      </c>
      <c r="G314" s="283" t="s">
        <v>184</v>
      </c>
      <c r="H314" s="284">
        <v>1</v>
      </c>
      <c r="I314" s="285"/>
      <c r="J314" s="286">
        <f>ROUND(I314*H314,2)</f>
        <v>0</v>
      </c>
      <c r="K314" s="282" t="s">
        <v>1</v>
      </c>
      <c r="L314" s="287"/>
      <c r="M314" s="288" t="s">
        <v>1</v>
      </c>
      <c r="N314" s="289" t="s">
        <v>42</v>
      </c>
      <c r="O314" s="91"/>
      <c r="P314" s="229">
        <f>O314*H314</f>
        <v>0</v>
      </c>
      <c r="Q314" s="229">
        <v>0.26200000000000001</v>
      </c>
      <c r="R314" s="229">
        <f>Q314*H314</f>
        <v>0.26200000000000001</v>
      </c>
      <c r="S314" s="229">
        <v>0</v>
      </c>
      <c r="T314" s="230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31" t="s">
        <v>175</v>
      </c>
      <c r="AT314" s="231" t="s">
        <v>354</v>
      </c>
      <c r="AU314" s="231" t="s">
        <v>86</v>
      </c>
      <c r="AY314" s="17" t="s">
        <v>136</v>
      </c>
      <c r="BE314" s="232">
        <f>IF(N314="základní",J314,0)</f>
        <v>0</v>
      </c>
      <c r="BF314" s="232">
        <f>IF(N314="snížená",J314,0)</f>
        <v>0</v>
      </c>
      <c r="BG314" s="232">
        <f>IF(N314="zákl. přenesená",J314,0)</f>
        <v>0</v>
      </c>
      <c r="BH314" s="232">
        <f>IF(N314="sníž. přenesená",J314,0)</f>
        <v>0</v>
      </c>
      <c r="BI314" s="232">
        <f>IF(N314="nulová",J314,0)</f>
        <v>0</v>
      </c>
      <c r="BJ314" s="17" t="s">
        <v>84</v>
      </c>
      <c r="BK314" s="232">
        <f>ROUND(I314*H314,2)</f>
        <v>0</v>
      </c>
      <c r="BL314" s="17" t="s">
        <v>154</v>
      </c>
      <c r="BM314" s="231" t="s">
        <v>1503</v>
      </c>
    </row>
    <row r="315" s="2" customFormat="1" ht="24.15" customHeight="1">
      <c r="A315" s="38"/>
      <c r="B315" s="39"/>
      <c r="C315" s="220" t="s">
        <v>564</v>
      </c>
      <c r="D315" s="220" t="s">
        <v>137</v>
      </c>
      <c r="E315" s="221" t="s">
        <v>1504</v>
      </c>
      <c r="F315" s="222" t="s">
        <v>1505</v>
      </c>
      <c r="G315" s="223" t="s">
        <v>184</v>
      </c>
      <c r="H315" s="224">
        <v>1</v>
      </c>
      <c r="I315" s="225"/>
      <c r="J315" s="226">
        <f>ROUND(I315*H315,2)</f>
        <v>0</v>
      </c>
      <c r="K315" s="222" t="s">
        <v>1</v>
      </c>
      <c r="L315" s="44"/>
      <c r="M315" s="227" t="s">
        <v>1</v>
      </c>
      <c r="N315" s="228" t="s">
        <v>42</v>
      </c>
      <c r="O315" s="91"/>
      <c r="P315" s="229">
        <f>O315*H315</f>
        <v>0</v>
      </c>
      <c r="Q315" s="229">
        <v>0.0098899999999999995</v>
      </c>
      <c r="R315" s="229">
        <f>Q315*H315</f>
        <v>0.0098899999999999995</v>
      </c>
      <c r="S315" s="229">
        <v>0</v>
      </c>
      <c r="T315" s="230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31" t="s">
        <v>154</v>
      </c>
      <c r="AT315" s="231" t="s">
        <v>137</v>
      </c>
      <c r="AU315" s="231" t="s">
        <v>86</v>
      </c>
      <c r="AY315" s="17" t="s">
        <v>136</v>
      </c>
      <c r="BE315" s="232">
        <f>IF(N315="základní",J315,0)</f>
        <v>0</v>
      </c>
      <c r="BF315" s="232">
        <f>IF(N315="snížená",J315,0)</f>
        <v>0</v>
      </c>
      <c r="BG315" s="232">
        <f>IF(N315="zákl. přenesená",J315,0)</f>
        <v>0</v>
      </c>
      <c r="BH315" s="232">
        <f>IF(N315="sníž. přenesená",J315,0)</f>
        <v>0</v>
      </c>
      <c r="BI315" s="232">
        <f>IF(N315="nulová",J315,0)</f>
        <v>0</v>
      </c>
      <c r="BJ315" s="17" t="s">
        <v>84</v>
      </c>
      <c r="BK315" s="232">
        <f>ROUND(I315*H315,2)</f>
        <v>0</v>
      </c>
      <c r="BL315" s="17" t="s">
        <v>154</v>
      </c>
      <c r="BM315" s="231" t="s">
        <v>1506</v>
      </c>
    </row>
    <row r="316" s="2" customFormat="1" ht="16.5" customHeight="1">
      <c r="A316" s="38"/>
      <c r="B316" s="39"/>
      <c r="C316" s="280" t="s">
        <v>570</v>
      </c>
      <c r="D316" s="280" t="s">
        <v>354</v>
      </c>
      <c r="E316" s="281" t="s">
        <v>1507</v>
      </c>
      <c r="F316" s="282" t="s">
        <v>1508</v>
      </c>
      <c r="G316" s="283" t="s">
        <v>184</v>
      </c>
      <c r="H316" s="284">
        <v>1</v>
      </c>
      <c r="I316" s="285"/>
      <c r="J316" s="286">
        <f>ROUND(I316*H316,2)</f>
        <v>0</v>
      </c>
      <c r="K316" s="282" t="s">
        <v>1</v>
      </c>
      <c r="L316" s="287"/>
      <c r="M316" s="288" t="s">
        <v>1</v>
      </c>
      <c r="N316" s="289" t="s">
        <v>42</v>
      </c>
      <c r="O316" s="91"/>
      <c r="P316" s="229">
        <f>O316*H316</f>
        <v>0</v>
      </c>
      <c r="Q316" s="229">
        <v>0.52600000000000002</v>
      </c>
      <c r="R316" s="229">
        <f>Q316*H316</f>
        <v>0.52600000000000002</v>
      </c>
      <c r="S316" s="229">
        <v>0</v>
      </c>
      <c r="T316" s="230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31" t="s">
        <v>175</v>
      </c>
      <c r="AT316" s="231" t="s">
        <v>354</v>
      </c>
      <c r="AU316" s="231" t="s">
        <v>86</v>
      </c>
      <c r="AY316" s="17" t="s">
        <v>136</v>
      </c>
      <c r="BE316" s="232">
        <f>IF(N316="základní",J316,0)</f>
        <v>0</v>
      </c>
      <c r="BF316" s="232">
        <f>IF(N316="snížená",J316,0)</f>
        <v>0</v>
      </c>
      <c r="BG316" s="232">
        <f>IF(N316="zákl. přenesená",J316,0)</f>
        <v>0</v>
      </c>
      <c r="BH316" s="232">
        <f>IF(N316="sníž. přenesená",J316,0)</f>
        <v>0</v>
      </c>
      <c r="BI316" s="232">
        <f>IF(N316="nulová",J316,0)</f>
        <v>0</v>
      </c>
      <c r="BJ316" s="17" t="s">
        <v>84</v>
      </c>
      <c r="BK316" s="232">
        <f>ROUND(I316*H316,2)</f>
        <v>0</v>
      </c>
      <c r="BL316" s="17" t="s">
        <v>154</v>
      </c>
      <c r="BM316" s="231" t="s">
        <v>1509</v>
      </c>
    </row>
    <row r="317" s="2" customFormat="1" ht="24.15" customHeight="1">
      <c r="A317" s="38"/>
      <c r="B317" s="39"/>
      <c r="C317" s="220" t="s">
        <v>574</v>
      </c>
      <c r="D317" s="220" t="s">
        <v>137</v>
      </c>
      <c r="E317" s="221" t="s">
        <v>643</v>
      </c>
      <c r="F317" s="222" t="s">
        <v>644</v>
      </c>
      <c r="G317" s="223" t="s">
        <v>184</v>
      </c>
      <c r="H317" s="224">
        <v>1</v>
      </c>
      <c r="I317" s="225"/>
      <c r="J317" s="226">
        <f>ROUND(I317*H317,2)</f>
        <v>0</v>
      </c>
      <c r="K317" s="222" t="s">
        <v>1</v>
      </c>
      <c r="L317" s="44"/>
      <c r="M317" s="227" t="s">
        <v>1</v>
      </c>
      <c r="N317" s="228" t="s">
        <v>42</v>
      </c>
      <c r="O317" s="91"/>
      <c r="P317" s="229">
        <f>O317*H317</f>
        <v>0</v>
      </c>
      <c r="Q317" s="229">
        <v>0.01218</v>
      </c>
      <c r="R317" s="229">
        <f>Q317*H317</f>
        <v>0.01218</v>
      </c>
      <c r="S317" s="229">
        <v>0</v>
      </c>
      <c r="T317" s="230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31" t="s">
        <v>154</v>
      </c>
      <c r="AT317" s="231" t="s">
        <v>137</v>
      </c>
      <c r="AU317" s="231" t="s">
        <v>86</v>
      </c>
      <c r="AY317" s="17" t="s">
        <v>136</v>
      </c>
      <c r="BE317" s="232">
        <f>IF(N317="základní",J317,0)</f>
        <v>0</v>
      </c>
      <c r="BF317" s="232">
        <f>IF(N317="snížená",J317,0)</f>
        <v>0</v>
      </c>
      <c r="BG317" s="232">
        <f>IF(N317="zákl. přenesená",J317,0)</f>
        <v>0</v>
      </c>
      <c r="BH317" s="232">
        <f>IF(N317="sníž. přenesená",J317,0)</f>
        <v>0</v>
      </c>
      <c r="BI317" s="232">
        <f>IF(N317="nulová",J317,0)</f>
        <v>0</v>
      </c>
      <c r="BJ317" s="17" t="s">
        <v>84</v>
      </c>
      <c r="BK317" s="232">
        <f>ROUND(I317*H317,2)</f>
        <v>0</v>
      </c>
      <c r="BL317" s="17" t="s">
        <v>154</v>
      </c>
      <c r="BM317" s="231" t="s">
        <v>1510</v>
      </c>
    </row>
    <row r="318" s="2" customFormat="1">
      <c r="A318" s="38"/>
      <c r="B318" s="39"/>
      <c r="C318" s="40"/>
      <c r="D318" s="235" t="s">
        <v>231</v>
      </c>
      <c r="E318" s="40"/>
      <c r="F318" s="265" t="s">
        <v>1502</v>
      </c>
      <c r="G318" s="40"/>
      <c r="H318" s="40"/>
      <c r="I318" s="266"/>
      <c r="J318" s="40"/>
      <c r="K318" s="40"/>
      <c r="L318" s="44"/>
      <c r="M318" s="267"/>
      <c r="N318" s="268"/>
      <c r="O318" s="91"/>
      <c r="P318" s="91"/>
      <c r="Q318" s="91"/>
      <c r="R318" s="91"/>
      <c r="S318" s="91"/>
      <c r="T318" s="92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231</v>
      </c>
      <c r="AU318" s="17" t="s">
        <v>86</v>
      </c>
    </row>
    <row r="319" s="2" customFormat="1" ht="24.15" customHeight="1">
      <c r="A319" s="38"/>
      <c r="B319" s="39"/>
      <c r="C319" s="280" t="s">
        <v>579</v>
      </c>
      <c r="D319" s="280" t="s">
        <v>354</v>
      </c>
      <c r="E319" s="281" t="s">
        <v>647</v>
      </c>
      <c r="F319" s="282" t="s">
        <v>648</v>
      </c>
      <c r="G319" s="283" t="s">
        <v>184</v>
      </c>
      <c r="H319" s="284">
        <v>1</v>
      </c>
      <c r="I319" s="285"/>
      <c r="J319" s="286">
        <f>ROUND(I319*H319,2)</f>
        <v>0</v>
      </c>
      <c r="K319" s="282" t="s">
        <v>1</v>
      </c>
      <c r="L319" s="287"/>
      <c r="M319" s="288" t="s">
        <v>1</v>
      </c>
      <c r="N319" s="289" t="s">
        <v>42</v>
      </c>
      <c r="O319" s="91"/>
      <c r="P319" s="229">
        <f>O319*H319</f>
        <v>0</v>
      </c>
      <c r="Q319" s="229">
        <v>0.58499999999999996</v>
      </c>
      <c r="R319" s="229">
        <f>Q319*H319</f>
        <v>0.58499999999999996</v>
      </c>
      <c r="S319" s="229">
        <v>0</v>
      </c>
      <c r="T319" s="230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31" t="s">
        <v>175</v>
      </c>
      <c r="AT319" s="231" t="s">
        <v>354</v>
      </c>
      <c r="AU319" s="231" t="s">
        <v>86</v>
      </c>
      <c r="AY319" s="17" t="s">
        <v>136</v>
      </c>
      <c r="BE319" s="232">
        <f>IF(N319="základní",J319,0)</f>
        <v>0</v>
      </c>
      <c r="BF319" s="232">
        <f>IF(N319="snížená",J319,0)</f>
        <v>0</v>
      </c>
      <c r="BG319" s="232">
        <f>IF(N319="zákl. přenesená",J319,0)</f>
        <v>0</v>
      </c>
      <c r="BH319" s="232">
        <f>IF(N319="sníž. přenesená",J319,0)</f>
        <v>0</v>
      </c>
      <c r="BI319" s="232">
        <f>IF(N319="nulová",J319,0)</f>
        <v>0</v>
      </c>
      <c r="BJ319" s="17" t="s">
        <v>84</v>
      </c>
      <c r="BK319" s="232">
        <f>ROUND(I319*H319,2)</f>
        <v>0</v>
      </c>
      <c r="BL319" s="17" t="s">
        <v>154</v>
      </c>
      <c r="BM319" s="231" t="s">
        <v>1511</v>
      </c>
    </row>
    <row r="320" s="2" customFormat="1" ht="24.15" customHeight="1">
      <c r="A320" s="38"/>
      <c r="B320" s="39"/>
      <c r="C320" s="220" t="s">
        <v>584</v>
      </c>
      <c r="D320" s="220" t="s">
        <v>137</v>
      </c>
      <c r="E320" s="221" t="s">
        <v>651</v>
      </c>
      <c r="F320" s="222" t="s">
        <v>652</v>
      </c>
      <c r="G320" s="223" t="s">
        <v>184</v>
      </c>
      <c r="H320" s="224">
        <v>1</v>
      </c>
      <c r="I320" s="225"/>
      <c r="J320" s="226">
        <f>ROUND(I320*H320,2)</f>
        <v>0</v>
      </c>
      <c r="K320" s="222" t="s">
        <v>1</v>
      </c>
      <c r="L320" s="44"/>
      <c r="M320" s="227" t="s">
        <v>1</v>
      </c>
      <c r="N320" s="228" t="s">
        <v>42</v>
      </c>
      <c r="O320" s="91"/>
      <c r="P320" s="229">
        <f>O320*H320</f>
        <v>0</v>
      </c>
      <c r="Q320" s="229">
        <v>0.010189999999999999</v>
      </c>
      <c r="R320" s="229">
        <f>Q320*H320</f>
        <v>0.010189999999999999</v>
      </c>
      <c r="S320" s="229">
        <v>0</v>
      </c>
      <c r="T320" s="230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31" t="s">
        <v>154</v>
      </c>
      <c r="AT320" s="231" t="s">
        <v>137</v>
      </c>
      <c r="AU320" s="231" t="s">
        <v>86</v>
      </c>
      <c r="AY320" s="17" t="s">
        <v>136</v>
      </c>
      <c r="BE320" s="232">
        <f>IF(N320="základní",J320,0)</f>
        <v>0</v>
      </c>
      <c r="BF320" s="232">
        <f>IF(N320="snížená",J320,0)</f>
        <v>0</v>
      </c>
      <c r="BG320" s="232">
        <f>IF(N320="zákl. přenesená",J320,0)</f>
        <v>0</v>
      </c>
      <c r="BH320" s="232">
        <f>IF(N320="sníž. přenesená",J320,0)</f>
        <v>0</v>
      </c>
      <c r="BI320" s="232">
        <f>IF(N320="nulová",J320,0)</f>
        <v>0</v>
      </c>
      <c r="BJ320" s="17" t="s">
        <v>84</v>
      </c>
      <c r="BK320" s="232">
        <f>ROUND(I320*H320,2)</f>
        <v>0</v>
      </c>
      <c r="BL320" s="17" t="s">
        <v>154</v>
      </c>
      <c r="BM320" s="231" t="s">
        <v>1512</v>
      </c>
    </row>
    <row r="321" s="2" customFormat="1">
      <c r="A321" s="38"/>
      <c r="B321" s="39"/>
      <c r="C321" s="40"/>
      <c r="D321" s="235" t="s">
        <v>231</v>
      </c>
      <c r="E321" s="40"/>
      <c r="F321" s="265" t="s">
        <v>1502</v>
      </c>
      <c r="G321" s="40"/>
      <c r="H321" s="40"/>
      <c r="I321" s="266"/>
      <c r="J321" s="40"/>
      <c r="K321" s="40"/>
      <c r="L321" s="44"/>
      <c r="M321" s="267"/>
      <c r="N321" s="268"/>
      <c r="O321" s="91"/>
      <c r="P321" s="91"/>
      <c r="Q321" s="91"/>
      <c r="R321" s="91"/>
      <c r="S321" s="91"/>
      <c r="T321" s="92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231</v>
      </c>
      <c r="AU321" s="17" t="s">
        <v>86</v>
      </c>
    </row>
    <row r="322" s="2" customFormat="1" ht="24.15" customHeight="1">
      <c r="A322" s="38"/>
      <c r="B322" s="39"/>
      <c r="C322" s="280" t="s">
        <v>592</v>
      </c>
      <c r="D322" s="280" t="s">
        <v>354</v>
      </c>
      <c r="E322" s="281" t="s">
        <v>656</v>
      </c>
      <c r="F322" s="282" t="s">
        <v>657</v>
      </c>
      <c r="G322" s="283" t="s">
        <v>184</v>
      </c>
      <c r="H322" s="284">
        <v>1</v>
      </c>
      <c r="I322" s="285"/>
      <c r="J322" s="286">
        <f>ROUND(I322*H322,2)</f>
        <v>0</v>
      </c>
      <c r="K322" s="282" t="s">
        <v>1</v>
      </c>
      <c r="L322" s="287"/>
      <c r="M322" s="288" t="s">
        <v>1</v>
      </c>
      <c r="N322" s="289" t="s">
        <v>42</v>
      </c>
      <c r="O322" s="91"/>
      <c r="P322" s="229">
        <f>O322*H322</f>
        <v>0</v>
      </c>
      <c r="Q322" s="229">
        <v>0.052999999999999998</v>
      </c>
      <c r="R322" s="229">
        <f>Q322*H322</f>
        <v>0.052999999999999998</v>
      </c>
      <c r="S322" s="229">
        <v>0</v>
      </c>
      <c r="T322" s="230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31" t="s">
        <v>175</v>
      </c>
      <c r="AT322" s="231" t="s">
        <v>354</v>
      </c>
      <c r="AU322" s="231" t="s">
        <v>86</v>
      </c>
      <c r="AY322" s="17" t="s">
        <v>136</v>
      </c>
      <c r="BE322" s="232">
        <f>IF(N322="základní",J322,0)</f>
        <v>0</v>
      </c>
      <c r="BF322" s="232">
        <f>IF(N322="snížená",J322,0)</f>
        <v>0</v>
      </c>
      <c r="BG322" s="232">
        <f>IF(N322="zákl. přenesená",J322,0)</f>
        <v>0</v>
      </c>
      <c r="BH322" s="232">
        <f>IF(N322="sníž. přenesená",J322,0)</f>
        <v>0</v>
      </c>
      <c r="BI322" s="232">
        <f>IF(N322="nulová",J322,0)</f>
        <v>0</v>
      </c>
      <c r="BJ322" s="17" t="s">
        <v>84</v>
      </c>
      <c r="BK322" s="232">
        <f>ROUND(I322*H322,2)</f>
        <v>0</v>
      </c>
      <c r="BL322" s="17" t="s">
        <v>154</v>
      </c>
      <c r="BM322" s="231" t="s">
        <v>1513</v>
      </c>
    </row>
    <row r="323" s="2" customFormat="1" ht="24.15" customHeight="1">
      <c r="A323" s="38"/>
      <c r="B323" s="39"/>
      <c r="C323" s="220" t="s">
        <v>596</v>
      </c>
      <c r="D323" s="220" t="s">
        <v>137</v>
      </c>
      <c r="E323" s="221" t="s">
        <v>1514</v>
      </c>
      <c r="F323" s="222" t="s">
        <v>1515</v>
      </c>
      <c r="G323" s="223" t="s">
        <v>184</v>
      </c>
      <c r="H323" s="224">
        <v>4</v>
      </c>
      <c r="I323" s="225"/>
      <c r="J323" s="226">
        <f>ROUND(I323*H323,2)</f>
        <v>0</v>
      </c>
      <c r="K323" s="222" t="s">
        <v>1</v>
      </c>
      <c r="L323" s="44"/>
      <c r="M323" s="227" t="s">
        <v>1</v>
      </c>
      <c r="N323" s="228" t="s">
        <v>42</v>
      </c>
      <c r="O323" s="91"/>
      <c r="P323" s="229">
        <f>O323*H323</f>
        <v>0</v>
      </c>
      <c r="Q323" s="229">
        <v>0.02639</v>
      </c>
      <c r="R323" s="229">
        <f>Q323*H323</f>
        <v>0.10556</v>
      </c>
      <c r="S323" s="229">
        <v>0</v>
      </c>
      <c r="T323" s="230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31" t="s">
        <v>154</v>
      </c>
      <c r="AT323" s="231" t="s">
        <v>137</v>
      </c>
      <c r="AU323" s="231" t="s">
        <v>86</v>
      </c>
      <c r="AY323" s="17" t="s">
        <v>136</v>
      </c>
      <c r="BE323" s="232">
        <f>IF(N323="základní",J323,0)</f>
        <v>0</v>
      </c>
      <c r="BF323" s="232">
        <f>IF(N323="snížená",J323,0)</f>
        <v>0</v>
      </c>
      <c r="BG323" s="232">
        <f>IF(N323="zákl. přenesená",J323,0)</f>
        <v>0</v>
      </c>
      <c r="BH323" s="232">
        <f>IF(N323="sníž. přenesená",J323,0)</f>
        <v>0</v>
      </c>
      <c r="BI323" s="232">
        <f>IF(N323="nulová",J323,0)</f>
        <v>0</v>
      </c>
      <c r="BJ323" s="17" t="s">
        <v>84</v>
      </c>
      <c r="BK323" s="232">
        <f>ROUND(I323*H323,2)</f>
        <v>0</v>
      </c>
      <c r="BL323" s="17" t="s">
        <v>154</v>
      </c>
      <c r="BM323" s="231" t="s">
        <v>1516</v>
      </c>
    </row>
    <row r="324" s="2" customFormat="1">
      <c r="A324" s="38"/>
      <c r="B324" s="39"/>
      <c r="C324" s="40"/>
      <c r="D324" s="235" t="s">
        <v>231</v>
      </c>
      <c r="E324" s="40"/>
      <c r="F324" s="265" t="s">
        <v>1517</v>
      </c>
      <c r="G324" s="40"/>
      <c r="H324" s="40"/>
      <c r="I324" s="266"/>
      <c r="J324" s="40"/>
      <c r="K324" s="40"/>
      <c r="L324" s="44"/>
      <c r="M324" s="267"/>
      <c r="N324" s="268"/>
      <c r="O324" s="91"/>
      <c r="P324" s="91"/>
      <c r="Q324" s="91"/>
      <c r="R324" s="91"/>
      <c r="S324" s="91"/>
      <c r="T324" s="92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231</v>
      </c>
      <c r="AU324" s="17" t="s">
        <v>86</v>
      </c>
    </row>
    <row r="325" s="2" customFormat="1" ht="24.15" customHeight="1">
      <c r="A325" s="38"/>
      <c r="B325" s="39"/>
      <c r="C325" s="220" t="s">
        <v>602</v>
      </c>
      <c r="D325" s="220" t="s">
        <v>137</v>
      </c>
      <c r="E325" s="221" t="s">
        <v>1518</v>
      </c>
      <c r="F325" s="222" t="s">
        <v>1519</v>
      </c>
      <c r="G325" s="223" t="s">
        <v>184</v>
      </c>
      <c r="H325" s="224">
        <v>4</v>
      </c>
      <c r="I325" s="225"/>
      <c r="J325" s="226">
        <f>ROUND(I325*H325,2)</f>
        <v>0</v>
      </c>
      <c r="K325" s="222" t="s">
        <v>1</v>
      </c>
      <c r="L325" s="44"/>
      <c r="M325" s="227" t="s">
        <v>1</v>
      </c>
      <c r="N325" s="228" t="s">
        <v>42</v>
      </c>
      <c r="O325" s="91"/>
      <c r="P325" s="229">
        <f>O325*H325</f>
        <v>0</v>
      </c>
      <c r="Q325" s="229">
        <v>0.0019400000000000001</v>
      </c>
      <c r="R325" s="229">
        <f>Q325*H325</f>
        <v>0.0077600000000000004</v>
      </c>
      <c r="S325" s="229">
        <v>0</v>
      </c>
      <c r="T325" s="230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31" t="s">
        <v>154</v>
      </c>
      <c r="AT325" s="231" t="s">
        <v>137</v>
      </c>
      <c r="AU325" s="231" t="s">
        <v>86</v>
      </c>
      <c r="AY325" s="17" t="s">
        <v>136</v>
      </c>
      <c r="BE325" s="232">
        <f>IF(N325="základní",J325,0)</f>
        <v>0</v>
      </c>
      <c r="BF325" s="232">
        <f>IF(N325="snížená",J325,0)</f>
        <v>0</v>
      </c>
      <c r="BG325" s="232">
        <f>IF(N325="zákl. přenesená",J325,0)</f>
        <v>0</v>
      </c>
      <c r="BH325" s="232">
        <f>IF(N325="sníž. přenesená",J325,0)</f>
        <v>0</v>
      </c>
      <c r="BI325" s="232">
        <f>IF(N325="nulová",J325,0)</f>
        <v>0</v>
      </c>
      <c r="BJ325" s="17" t="s">
        <v>84</v>
      </c>
      <c r="BK325" s="232">
        <f>ROUND(I325*H325,2)</f>
        <v>0</v>
      </c>
      <c r="BL325" s="17" t="s">
        <v>154</v>
      </c>
      <c r="BM325" s="231" t="s">
        <v>1520</v>
      </c>
    </row>
    <row r="326" s="2" customFormat="1">
      <c r="A326" s="38"/>
      <c r="B326" s="39"/>
      <c r="C326" s="40"/>
      <c r="D326" s="235" t="s">
        <v>231</v>
      </c>
      <c r="E326" s="40"/>
      <c r="F326" s="265" t="s">
        <v>1517</v>
      </c>
      <c r="G326" s="40"/>
      <c r="H326" s="40"/>
      <c r="I326" s="266"/>
      <c r="J326" s="40"/>
      <c r="K326" s="40"/>
      <c r="L326" s="44"/>
      <c r="M326" s="267"/>
      <c r="N326" s="268"/>
      <c r="O326" s="91"/>
      <c r="P326" s="91"/>
      <c r="Q326" s="91"/>
      <c r="R326" s="91"/>
      <c r="S326" s="91"/>
      <c r="T326" s="92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231</v>
      </c>
      <c r="AU326" s="17" t="s">
        <v>86</v>
      </c>
    </row>
    <row r="327" s="2" customFormat="1" ht="24.15" customHeight="1">
      <c r="A327" s="38"/>
      <c r="B327" s="39"/>
      <c r="C327" s="220" t="s">
        <v>606</v>
      </c>
      <c r="D327" s="220" t="s">
        <v>137</v>
      </c>
      <c r="E327" s="221" t="s">
        <v>666</v>
      </c>
      <c r="F327" s="222" t="s">
        <v>667</v>
      </c>
      <c r="G327" s="223" t="s">
        <v>184</v>
      </c>
      <c r="H327" s="224">
        <v>4</v>
      </c>
      <c r="I327" s="225"/>
      <c r="J327" s="226">
        <f>ROUND(I327*H327,2)</f>
        <v>0</v>
      </c>
      <c r="K327" s="222" t="s">
        <v>1</v>
      </c>
      <c r="L327" s="44"/>
      <c r="M327" s="227" t="s">
        <v>1</v>
      </c>
      <c r="N327" s="228" t="s">
        <v>42</v>
      </c>
      <c r="O327" s="91"/>
      <c r="P327" s="229">
        <f>O327*H327</f>
        <v>0</v>
      </c>
      <c r="Q327" s="229">
        <v>0.12422</v>
      </c>
      <c r="R327" s="229">
        <f>Q327*H327</f>
        <v>0.49687999999999999</v>
      </c>
      <c r="S327" s="229">
        <v>0</v>
      </c>
      <c r="T327" s="230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31" t="s">
        <v>154</v>
      </c>
      <c r="AT327" s="231" t="s">
        <v>137</v>
      </c>
      <c r="AU327" s="231" t="s">
        <v>86</v>
      </c>
      <c r="AY327" s="17" t="s">
        <v>136</v>
      </c>
      <c r="BE327" s="232">
        <f>IF(N327="základní",J327,0)</f>
        <v>0</v>
      </c>
      <c r="BF327" s="232">
        <f>IF(N327="snížená",J327,0)</f>
        <v>0</v>
      </c>
      <c r="BG327" s="232">
        <f>IF(N327="zákl. přenesená",J327,0)</f>
        <v>0</v>
      </c>
      <c r="BH327" s="232">
        <f>IF(N327="sníž. přenesená",J327,0)</f>
        <v>0</v>
      </c>
      <c r="BI327" s="232">
        <f>IF(N327="nulová",J327,0)</f>
        <v>0</v>
      </c>
      <c r="BJ327" s="17" t="s">
        <v>84</v>
      </c>
      <c r="BK327" s="232">
        <f>ROUND(I327*H327,2)</f>
        <v>0</v>
      </c>
      <c r="BL327" s="17" t="s">
        <v>154</v>
      </c>
      <c r="BM327" s="231" t="s">
        <v>1521</v>
      </c>
    </row>
    <row r="328" s="2" customFormat="1">
      <c r="A328" s="38"/>
      <c r="B328" s="39"/>
      <c r="C328" s="40"/>
      <c r="D328" s="235" t="s">
        <v>231</v>
      </c>
      <c r="E328" s="40"/>
      <c r="F328" s="265" t="s">
        <v>1522</v>
      </c>
      <c r="G328" s="40"/>
      <c r="H328" s="40"/>
      <c r="I328" s="266"/>
      <c r="J328" s="40"/>
      <c r="K328" s="40"/>
      <c r="L328" s="44"/>
      <c r="M328" s="267"/>
      <c r="N328" s="268"/>
      <c r="O328" s="91"/>
      <c r="P328" s="91"/>
      <c r="Q328" s="91"/>
      <c r="R328" s="91"/>
      <c r="S328" s="91"/>
      <c r="T328" s="92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231</v>
      </c>
      <c r="AU328" s="17" t="s">
        <v>86</v>
      </c>
    </row>
    <row r="329" s="2" customFormat="1" ht="24.15" customHeight="1">
      <c r="A329" s="38"/>
      <c r="B329" s="39"/>
      <c r="C329" s="280" t="s">
        <v>612</v>
      </c>
      <c r="D329" s="280" t="s">
        <v>354</v>
      </c>
      <c r="E329" s="281" t="s">
        <v>670</v>
      </c>
      <c r="F329" s="282" t="s">
        <v>671</v>
      </c>
      <c r="G329" s="283" t="s">
        <v>184</v>
      </c>
      <c r="H329" s="284">
        <v>4</v>
      </c>
      <c r="I329" s="285"/>
      <c r="J329" s="286">
        <f>ROUND(I329*H329,2)</f>
        <v>0</v>
      </c>
      <c r="K329" s="282" t="s">
        <v>1</v>
      </c>
      <c r="L329" s="287"/>
      <c r="M329" s="288" t="s">
        <v>1</v>
      </c>
      <c r="N329" s="289" t="s">
        <v>42</v>
      </c>
      <c r="O329" s="91"/>
      <c r="P329" s="229">
        <f>O329*H329</f>
        <v>0</v>
      </c>
      <c r="Q329" s="229">
        <v>0.071999999999999995</v>
      </c>
      <c r="R329" s="229">
        <f>Q329*H329</f>
        <v>0.28799999999999998</v>
      </c>
      <c r="S329" s="229">
        <v>0</v>
      </c>
      <c r="T329" s="230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31" t="s">
        <v>175</v>
      </c>
      <c r="AT329" s="231" t="s">
        <v>354</v>
      </c>
      <c r="AU329" s="231" t="s">
        <v>86</v>
      </c>
      <c r="AY329" s="17" t="s">
        <v>136</v>
      </c>
      <c r="BE329" s="232">
        <f>IF(N329="základní",J329,0)</f>
        <v>0</v>
      </c>
      <c r="BF329" s="232">
        <f>IF(N329="snížená",J329,0)</f>
        <v>0</v>
      </c>
      <c r="BG329" s="232">
        <f>IF(N329="zákl. přenesená",J329,0)</f>
        <v>0</v>
      </c>
      <c r="BH329" s="232">
        <f>IF(N329="sníž. přenesená",J329,0)</f>
        <v>0</v>
      </c>
      <c r="BI329" s="232">
        <f>IF(N329="nulová",J329,0)</f>
        <v>0</v>
      </c>
      <c r="BJ329" s="17" t="s">
        <v>84</v>
      </c>
      <c r="BK329" s="232">
        <f>ROUND(I329*H329,2)</f>
        <v>0</v>
      </c>
      <c r="BL329" s="17" t="s">
        <v>154</v>
      </c>
      <c r="BM329" s="231" t="s">
        <v>1523</v>
      </c>
    </row>
    <row r="330" s="2" customFormat="1" ht="24.15" customHeight="1">
      <c r="A330" s="38"/>
      <c r="B330" s="39"/>
      <c r="C330" s="220" t="s">
        <v>618</v>
      </c>
      <c r="D330" s="220" t="s">
        <v>137</v>
      </c>
      <c r="E330" s="221" t="s">
        <v>674</v>
      </c>
      <c r="F330" s="222" t="s">
        <v>675</v>
      </c>
      <c r="G330" s="223" t="s">
        <v>184</v>
      </c>
      <c r="H330" s="224">
        <v>4</v>
      </c>
      <c r="I330" s="225"/>
      <c r="J330" s="226">
        <f>ROUND(I330*H330,2)</f>
        <v>0</v>
      </c>
      <c r="K330" s="222" t="s">
        <v>1</v>
      </c>
      <c r="L330" s="44"/>
      <c r="M330" s="227" t="s">
        <v>1</v>
      </c>
      <c r="N330" s="228" t="s">
        <v>42</v>
      </c>
      <c r="O330" s="91"/>
      <c r="P330" s="229">
        <f>O330*H330</f>
        <v>0</v>
      </c>
      <c r="Q330" s="229">
        <v>0.02972</v>
      </c>
      <c r="R330" s="229">
        <f>Q330*H330</f>
        <v>0.11888</v>
      </c>
      <c r="S330" s="229">
        <v>0</v>
      </c>
      <c r="T330" s="230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31" t="s">
        <v>154</v>
      </c>
      <c r="AT330" s="231" t="s">
        <v>137</v>
      </c>
      <c r="AU330" s="231" t="s">
        <v>86</v>
      </c>
      <c r="AY330" s="17" t="s">
        <v>136</v>
      </c>
      <c r="BE330" s="232">
        <f>IF(N330="základní",J330,0)</f>
        <v>0</v>
      </c>
      <c r="BF330" s="232">
        <f>IF(N330="snížená",J330,0)</f>
        <v>0</v>
      </c>
      <c r="BG330" s="232">
        <f>IF(N330="zákl. přenesená",J330,0)</f>
        <v>0</v>
      </c>
      <c r="BH330" s="232">
        <f>IF(N330="sníž. přenesená",J330,0)</f>
        <v>0</v>
      </c>
      <c r="BI330" s="232">
        <f>IF(N330="nulová",J330,0)</f>
        <v>0</v>
      </c>
      <c r="BJ330" s="17" t="s">
        <v>84</v>
      </c>
      <c r="BK330" s="232">
        <f>ROUND(I330*H330,2)</f>
        <v>0</v>
      </c>
      <c r="BL330" s="17" t="s">
        <v>154</v>
      </c>
      <c r="BM330" s="231" t="s">
        <v>1524</v>
      </c>
    </row>
    <row r="331" s="2" customFormat="1">
      <c r="A331" s="38"/>
      <c r="B331" s="39"/>
      <c r="C331" s="40"/>
      <c r="D331" s="235" t="s">
        <v>231</v>
      </c>
      <c r="E331" s="40"/>
      <c r="F331" s="265" t="s">
        <v>1522</v>
      </c>
      <c r="G331" s="40"/>
      <c r="H331" s="40"/>
      <c r="I331" s="266"/>
      <c r="J331" s="40"/>
      <c r="K331" s="40"/>
      <c r="L331" s="44"/>
      <c r="M331" s="267"/>
      <c r="N331" s="268"/>
      <c r="O331" s="91"/>
      <c r="P331" s="91"/>
      <c r="Q331" s="91"/>
      <c r="R331" s="91"/>
      <c r="S331" s="91"/>
      <c r="T331" s="92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231</v>
      </c>
      <c r="AU331" s="17" t="s">
        <v>86</v>
      </c>
    </row>
    <row r="332" s="2" customFormat="1" ht="24.15" customHeight="1">
      <c r="A332" s="38"/>
      <c r="B332" s="39"/>
      <c r="C332" s="280" t="s">
        <v>622</v>
      </c>
      <c r="D332" s="280" t="s">
        <v>354</v>
      </c>
      <c r="E332" s="281" t="s">
        <v>682</v>
      </c>
      <c r="F332" s="282" t="s">
        <v>683</v>
      </c>
      <c r="G332" s="283" t="s">
        <v>184</v>
      </c>
      <c r="H332" s="284">
        <v>4</v>
      </c>
      <c r="I332" s="285"/>
      <c r="J332" s="286">
        <f>ROUND(I332*H332,2)</f>
        <v>0</v>
      </c>
      <c r="K332" s="282" t="s">
        <v>1</v>
      </c>
      <c r="L332" s="287"/>
      <c r="M332" s="288" t="s">
        <v>1</v>
      </c>
      <c r="N332" s="289" t="s">
        <v>42</v>
      </c>
      <c r="O332" s="91"/>
      <c r="P332" s="229">
        <f>O332*H332</f>
        <v>0</v>
      </c>
      <c r="Q332" s="229">
        <v>0.027</v>
      </c>
      <c r="R332" s="229">
        <f>Q332*H332</f>
        <v>0.108</v>
      </c>
      <c r="S332" s="229">
        <v>0</v>
      </c>
      <c r="T332" s="230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31" t="s">
        <v>175</v>
      </c>
      <c r="AT332" s="231" t="s">
        <v>354</v>
      </c>
      <c r="AU332" s="231" t="s">
        <v>86</v>
      </c>
      <c r="AY332" s="17" t="s">
        <v>136</v>
      </c>
      <c r="BE332" s="232">
        <f>IF(N332="základní",J332,0)</f>
        <v>0</v>
      </c>
      <c r="BF332" s="232">
        <f>IF(N332="snížená",J332,0)</f>
        <v>0</v>
      </c>
      <c r="BG332" s="232">
        <f>IF(N332="zákl. přenesená",J332,0)</f>
        <v>0</v>
      </c>
      <c r="BH332" s="232">
        <f>IF(N332="sníž. přenesená",J332,0)</f>
        <v>0</v>
      </c>
      <c r="BI332" s="232">
        <f>IF(N332="nulová",J332,0)</f>
        <v>0</v>
      </c>
      <c r="BJ332" s="17" t="s">
        <v>84</v>
      </c>
      <c r="BK332" s="232">
        <f>ROUND(I332*H332,2)</f>
        <v>0</v>
      </c>
      <c r="BL332" s="17" t="s">
        <v>154</v>
      </c>
      <c r="BM332" s="231" t="s">
        <v>1525</v>
      </c>
    </row>
    <row r="333" s="2" customFormat="1" ht="24.15" customHeight="1">
      <c r="A333" s="38"/>
      <c r="B333" s="39"/>
      <c r="C333" s="220" t="s">
        <v>626</v>
      </c>
      <c r="D333" s="220" t="s">
        <v>137</v>
      </c>
      <c r="E333" s="221" t="s">
        <v>686</v>
      </c>
      <c r="F333" s="222" t="s">
        <v>687</v>
      </c>
      <c r="G333" s="223" t="s">
        <v>184</v>
      </c>
      <c r="H333" s="224">
        <v>8</v>
      </c>
      <c r="I333" s="225"/>
      <c r="J333" s="226">
        <f>ROUND(I333*H333,2)</f>
        <v>0</v>
      </c>
      <c r="K333" s="222" t="s">
        <v>1</v>
      </c>
      <c r="L333" s="44"/>
      <c r="M333" s="227" t="s">
        <v>1</v>
      </c>
      <c r="N333" s="228" t="s">
        <v>42</v>
      </c>
      <c r="O333" s="91"/>
      <c r="P333" s="229">
        <f>O333*H333</f>
        <v>0</v>
      </c>
      <c r="Q333" s="229">
        <v>0.02972</v>
      </c>
      <c r="R333" s="229">
        <f>Q333*H333</f>
        <v>0.23776</v>
      </c>
      <c r="S333" s="229">
        <v>0</v>
      </c>
      <c r="T333" s="230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31" t="s">
        <v>154</v>
      </c>
      <c r="AT333" s="231" t="s">
        <v>137</v>
      </c>
      <c r="AU333" s="231" t="s">
        <v>86</v>
      </c>
      <c r="AY333" s="17" t="s">
        <v>136</v>
      </c>
      <c r="BE333" s="232">
        <f>IF(N333="základní",J333,0)</f>
        <v>0</v>
      </c>
      <c r="BF333" s="232">
        <f>IF(N333="snížená",J333,0)</f>
        <v>0</v>
      </c>
      <c r="BG333" s="232">
        <f>IF(N333="zákl. přenesená",J333,0)</f>
        <v>0</v>
      </c>
      <c r="BH333" s="232">
        <f>IF(N333="sníž. přenesená",J333,0)</f>
        <v>0</v>
      </c>
      <c r="BI333" s="232">
        <f>IF(N333="nulová",J333,0)</f>
        <v>0</v>
      </c>
      <c r="BJ333" s="17" t="s">
        <v>84</v>
      </c>
      <c r="BK333" s="232">
        <f>ROUND(I333*H333,2)</f>
        <v>0</v>
      </c>
      <c r="BL333" s="17" t="s">
        <v>154</v>
      </c>
      <c r="BM333" s="231" t="s">
        <v>1526</v>
      </c>
    </row>
    <row r="334" s="2" customFormat="1">
      <c r="A334" s="38"/>
      <c r="B334" s="39"/>
      <c r="C334" s="40"/>
      <c r="D334" s="235" t="s">
        <v>231</v>
      </c>
      <c r="E334" s="40"/>
      <c r="F334" s="265" t="s">
        <v>1522</v>
      </c>
      <c r="G334" s="40"/>
      <c r="H334" s="40"/>
      <c r="I334" s="266"/>
      <c r="J334" s="40"/>
      <c r="K334" s="40"/>
      <c r="L334" s="44"/>
      <c r="M334" s="267"/>
      <c r="N334" s="268"/>
      <c r="O334" s="91"/>
      <c r="P334" s="91"/>
      <c r="Q334" s="91"/>
      <c r="R334" s="91"/>
      <c r="S334" s="91"/>
      <c r="T334" s="92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231</v>
      </c>
      <c r="AU334" s="17" t="s">
        <v>86</v>
      </c>
    </row>
    <row r="335" s="2" customFormat="1" ht="24.15" customHeight="1">
      <c r="A335" s="38"/>
      <c r="B335" s="39"/>
      <c r="C335" s="280" t="s">
        <v>630</v>
      </c>
      <c r="D335" s="280" t="s">
        <v>354</v>
      </c>
      <c r="E335" s="281" t="s">
        <v>690</v>
      </c>
      <c r="F335" s="282" t="s">
        <v>691</v>
      </c>
      <c r="G335" s="283" t="s">
        <v>184</v>
      </c>
      <c r="H335" s="284">
        <v>8</v>
      </c>
      <c r="I335" s="285"/>
      <c r="J335" s="286">
        <f>ROUND(I335*H335,2)</f>
        <v>0</v>
      </c>
      <c r="K335" s="282" t="s">
        <v>1</v>
      </c>
      <c r="L335" s="287"/>
      <c r="M335" s="288" t="s">
        <v>1</v>
      </c>
      <c r="N335" s="289" t="s">
        <v>42</v>
      </c>
      <c r="O335" s="91"/>
      <c r="P335" s="229">
        <f>O335*H335</f>
        <v>0</v>
      </c>
      <c r="Q335" s="229">
        <v>0.057000000000000002</v>
      </c>
      <c r="R335" s="229">
        <f>Q335*H335</f>
        <v>0.45600000000000002</v>
      </c>
      <c r="S335" s="229">
        <v>0</v>
      </c>
      <c r="T335" s="230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31" t="s">
        <v>175</v>
      </c>
      <c r="AT335" s="231" t="s">
        <v>354</v>
      </c>
      <c r="AU335" s="231" t="s">
        <v>86</v>
      </c>
      <c r="AY335" s="17" t="s">
        <v>136</v>
      </c>
      <c r="BE335" s="232">
        <f>IF(N335="základní",J335,0)</f>
        <v>0</v>
      </c>
      <c r="BF335" s="232">
        <f>IF(N335="snížená",J335,0)</f>
        <v>0</v>
      </c>
      <c r="BG335" s="232">
        <f>IF(N335="zákl. přenesená",J335,0)</f>
        <v>0</v>
      </c>
      <c r="BH335" s="232">
        <f>IF(N335="sníž. přenesená",J335,0)</f>
        <v>0</v>
      </c>
      <c r="BI335" s="232">
        <f>IF(N335="nulová",J335,0)</f>
        <v>0</v>
      </c>
      <c r="BJ335" s="17" t="s">
        <v>84</v>
      </c>
      <c r="BK335" s="232">
        <f>ROUND(I335*H335,2)</f>
        <v>0</v>
      </c>
      <c r="BL335" s="17" t="s">
        <v>154</v>
      </c>
      <c r="BM335" s="231" t="s">
        <v>1527</v>
      </c>
    </row>
    <row r="336" s="2" customFormat="1" ht="24.15" customHeight="1">
      <c r="A336" s="38"/>
      <c r="B336" s="39"/>
      <c r="C336" s="220" t="s">
        <v>634</v>
      </c>
      <c r="D336" s="220" t="s">
        <v>137</v>
      </c>
      <c r="E336" s="221" t="s">
        <v>694</v>
      </c>
      <c r="F336" s="222" t="s">
        <v>695</v>
      </c>
      <c r="G336" s="223" t="s">
        <v>184</v>
      </c>
      <c r="H336" s="224">
        <v>4</v>
      </c>
      <c r="I336" s="225"/>
      <c r="J336" s="226">
        <f>ROUND(I336*H336,2)</f>
        <v>0</v>
      </c>
      <c r="K336" s="222" t="s">
        <v>1</v>
      </c>
      <c r="L336" s="44"/>
      <c r="M336" s="227" t="s">
        <v>1</v>
      </c>
      <c r="N336" s="228" t="s">
        <v>42</v>
      </c>
      <c r="O336" s="91"/>
      <c r="P336" s="229">
        <f>O336*H336</f>
        <v>0</v>
      </c>
      <c r="Q336" s="229">
        <v>0.02972</v>
      </c>
      <c r="R336" s="229">
        <f>Q336*H336</f>
        <v>0.11888</v>
      </c>
      <c r="S336" s="229">
        <v>0</v>
      </c>
      <c r="T336" s="230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31" t="s">
        <v>154</v>
      </c>
      <c r="AT336" s="231" t="s">
        <v>137</v>
      </c>
      <c r="AU336" s="231" t="s">
        <v>86</v>
      </c>
      <c r="AY336" s="17" t="s">
        <v>136</v>
      </c>
      <c r="BE336" s="232">
        <f>IF(N336="základní",J336,0)</f>
        <v>0</v>
      </c>
      <c r="BF336" s="232">
        <f>IF(N336="snížená",J336,0)</f>
        <v>0</v>
      </c>
      <c r="BG336" s="232">
        <f>IF(N336="zákl. přenesená",J336,0)</f>
        <v>0</v>
      </c>
      <c r="BH336" s="232">
        <f>IF(N336="sníž. přenesená",J336,0)</f>
        <v>0</v>
      </c>
      <c r="BI336" s="232">
        <f>IF(N336="nulová",J336,0)</f>
        <v>0</v>
      </c>
      <c r="BJ336" s="17" t="s">
        <v>84</v>
      </c>
      <c r="BK336" s="232">
        <f>ROUND(I336*H336,2)</f>
        <v>0</v>
      </c>
      <c r="BL336" s="17" t="s">
        <v>154</v>
      </c>
      <c r="BM336" s="231" t="s">
        <v>1528</v>
      </c>
    </row>
    <row r="337" s="2" customFormat="1">
      <c r="A337" s="38"/>
      <c r="B337" s="39"/>
      <c r="C337" s="40"/>
      <c r="D337" s="235" t="s">
        <v>231</v>
      </c>
      <c r="E337" s="40"/>
      <c r="F337" s="265" t="s">
        <v>1529</v>
      </c>
      <c r="G337" s="40"/>
      <c r="H337" s="40"/>
      <c r="I337" s="266"/>
      <c r="J337" s="40"/>
      <c r="K337" s="40"/>
      <c r="L337" s="44"/>
      <c r="M337" s="267"/>
      <c r="N337" s="268"/>
      <c r="O337" s="91"/>
      <c r="P337" s="91"/>
      <c r="Q337" s="91"/>
      <c r="R337" s="91"/>
      <c r="S337" s="91"/>
      <c r="T337" s="92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231</v>
      </c>
      <c r="AU337" s="17" t="s">
        <v>86</v>
      </c>
    </row>
    <row r="338" s="2" customFormat="1" ht="33" customHeight="1">
      <c r="A338" s="38"/>
      <c r="B338" s="39"/>
      <c r="C338" s="280" t="s">
        <v>638</v>
      </c>
      <c r="D338" s="280" t="s">
        <v>354</v>
      </c>
      <c r="E338" s="281" t="s">
        <v>697</v>
      </c>
      <c r="F338" s="282" t="s">
        <v>698</v>
      </c>
      <c r="G338" s="283" t="s">
        <v>184</v>
      </c>
      <c r="H338" s="284">
        <v>4</v>
      </c>
      <c r="I338" s="285"/>
      <c r="J338" s="286">
        <f>ROUND(I338*H338,2)</f>
        <v>0</v>
      </c>
      <c r="K338" s="282" t="s">
        <v>1</v>
      </c>
      <c r="L338" s="287"/>
      <c r="M338" s="288" t="s">
        <v>1</v>
      </c>
      <c r="N338" s="289" t="s">
        <v>42</v>
      </c>
      <c r="O338" s="91"/>
      <c r="P338" s="229">
        <f>O338*H338</f>
        <v>0</v>
      </c>
      <c r="Q338" s="229">
        <v>0.29799999999999999</v>
      </c>
      <c r="R338" s="229">
        <f>Q338*H338</f>
        <v>1.192</v>
      </c>
      <c r="S338" s="229">
        <v>0</v>
      </c>
      <c r="T338" s="230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31" t="s">
        <v>175</v>
      </c>
      <c r="AT338" s="231" t="s">
        <v>354</v>
      </c>
      <c r="AU338" s="231" t="s">
        <v>86</v>
      </c>
      <c r="AY338" s="17" t="s">
        <v>136</v>
      </c>
      <c r="BE338" s="232">
        <f>IF(N338="základní",J338,0)</f>
        <v>0</v>
      </c>
      <c r="BF338" s="232">
        <f>IF(N338="snížená",J338,0)</f>
        <v>0</v>
      </c>
      <c r="BG338" s="232">
        <f>IF(N338="zákl. přenesená",J338,0)</f>
        <v>0</v>
      </c>
      <c r="BH338" s="232">
        <f>IF(N338="sníž. přenesená",J338,0)</f>
        <v>0</v>
      </c>
      <c r="BI338" s="232">
        <f>IF(N338="nulová",J338,0)</f>
        <v>0</v>
      </c>
      <c r="BJ338" s="17" t="s">
        <v>84</v>
      </c>
      <c r="BK338" s="232">
        <f>ROUND(I338*H338,2)</f>
        <v>0</v>
      </c>
      <c r="BL338" s="17" t="s">
        <v>154</v>
      </c>
      <c r="BM338" s="231" t="s">
        <v>1530</v>
      </c>
    </row>
    <row r="339" s="2" customFormat="1" ht="33" customHeight="1">
      <c r="A339" s="38"/>
      <c r="B339" s="39"/>
      <c r="C339" s="220" t="s">
        <v>642</v>
      </c>
      <c r="D339" s="220" t="s">
        <v>137</v>
      </c>
      <c r="E339" s="221" t="s">
        <v>1531</v>
      </c>
      <c r="F339" s="222" t="s">
        <v>1532</v>
      </c>
      <c r="G339" s="223" t="s">
        <v>278</v>
      </c>
      <c r="H339" s="224">
        <v>3.024</v>
      </c>
      <c r="I339" s="225"/>
      <c r="J339" s="226">
        <f>ROUND(I339*H339,2)</f>
        <v>0</v>
      </c>
      <c r="K339" s="222" t="s">
        <v>1</v>
      </c>
      <c r="L339" s="44"/>
      <c r="M339" s="227" t="s">
        <v>1</v>
      </c>
      <c r="N339" s="228" t="s">
        <v>42</v>
      </c>
      <c r="O339" s="91"/>
      <c r="P339" s="229">
        <f>O339*H339</f>
        <v>0</v>
      </c>
      <c r="Q339" s="229">
        <v>0.094799999999999995</v>
      </c>
      <c r="R339" s="229">
        <f>Q339*H339</f>
        <v>0.28667519999999996</v>
      </c>
      <c r="S339" s="229">
        <v>0</v>
      </c>
      <c r="T339" s="230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31" t="s">
        <v>154</v>
      </c>
      <c r="AT339" s="231" t="s">
        <v>137</v>
      </c>
      <c r="AU339" s="231" t="s">
        <v>86</v>
      </c>
      <c r="AY339" s="17" t="s">
        <v>136</v>
      </c>
      <c r="BE339" s="232">
        <f>IF(N339="základní",J339,0)</f>
        <v>0</v>
      </c>
      <c r="BF339" s="232">
        <f>IF(N339="snížená",J339,0)</f>
        <v>0</v>
      </c>
      <c r="BG339" s="232">
        <f>IF(N339="zákl. přenesená",J339,0)</f>
        <v>0</v>
      </c>
      <c r="BH339" s="232">
        <f>IF(N339="sníž. přenesená",J339,0)</f>
        <v>0</v>
      </c>
      <c r="BI339" s="232">
        <f>IF(N339="nulová",J339,0)</f>
        <v>0</v>
      </c>
      <c r="BJ339" s="17" t="s">
        <v>84</v>
      </c>
      <c r="BK339" s="232">
        <f>ROUND(I339*H339,2)</f>
        <v>0</v>
      </c>
      <c r="BL339" s="17" t="s">
        <v>154</v>
      </c>
      <c r="BM339" s="231" t="s">
        <v>1533</v>
      </c>
    </row>
    <row r="340" s="2" customFormat="1">
      <c r="A340" s="38"/>
      <c r="B340" s="39"/>
      <c r="C340" s="40"/>
      <c r="D340" s="235" t="s">
        <v>231</v>
      </c>
      <c r="E340" s="40"/>
      <c r="F340" s="265" t="s">
        <v>1534</v>
      </c>
      <c r="G340" s="40"/>
      <c r="H340" s="40"/>
      <c r="I340" s="266"/>
      <c r="J340" s="40"/>
      <c r="K340" s="40"/>
      <c r="L340" s="44"/>
      <c r="M340" s="267"/>
      <c r="N340" s="268"/>
      <c r="O340" s="91"/>
      <c r="P340" s="91"/>
      <c r="Q340" s="91"/>
      <c r="R340" s="91"/>
      <c r="S340" s="91"/>
      <c r="T340" s="92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231</v>
      </c>
      <c r="AU340" s="17" t="s">
        <v>86</v>
      </c>
    </row>
    <row r="341" s="12" customFormat="1">
      <c r="A341" s="12"/>
      <c r="B341" s="233"/>
      <c r="C341" s="234"/>
      <c r="D341" s="235" t="s">
        <v>143</v>
      </c>
      <c r="E341" s="236" t="s">
        <v>1</v>
      </c>
      <c r="F341" s="237" t="s">
        <v>1535</v>
      </c>
      <c r="G341" s="234"/>
      <c r="H341" s="238">
        <v>3.024</v>
      </c>
      <c r="I341" s="239"/>
      <c r="J341" s="234"/>
      <c r="K341" s="234"/>
      <c r="L341" s="240"/>
      <c r="M341" s="241"/>
      <c r="N341" s="242"/>
      <c r="O341" s="242"/>
      <c r="P341" s="242"/>
      <c r="Q341" s="242"/>
      <c r="R341" s="242"/>
      <c r="S341" s="242"/>
      <c r="T341" s="243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T341" s="244" t="s">
        <v>143</v>
      </c>
      <c r="AU341" s="244" t="s">
        <v>86</v>
      </c>
      <c r="AV341" s="12" t="s">
        <v>86</v>
      </c>
      <c r="AW341" s="12" t="s">
        <v>33</v>
      </c>
      <c r="AX341" s="12" t="s">
        <v>84</v>
      </c>
      <c r="AY341" s="244" t="s">
        <v>136</v>
      </c>
    </row>
    <row r="342" s="2" customFormat="1" ht="24.15" customHeight="1">
      <c r="A342" s="38"/>
      <c r="B342" s="39"/>
      <c r="C342" s="220" t="s">
        <v>646</v>
      </c>
      <c r="D342" s="220" t="s">
        <v>137</v>
      </c>
      <c r="E342" s="221" t="s">
        <v>701</v>
      </c>
      <c r="F342" s="222" t="s">
        <v>702</v>
      </c>
      <c r="G342" s="223" t="s">
        <v>184</v>
      </c>
      <c r="H342" s="224">
        <v>1</v>
      </c>
      <c r="I342" s="225"/>
      <c r="J342" s="226">
        <f>ROUND(I342*H342,2)</f>
        <v>0</v>
      </c>
      <c r="K342" s="222" t="s">
        <v>1</v>
      </c>
      <c r="L342" s="44"/>
      <c r="M342" s="227" t="s">
        <v>1</v>
      </c>
      <c r="N342" s="228" t="s">
        <v>42</v>
      </c>
      <c r="O342" s="91"/>
      <c r="P342" s="229">
        <f>O342*H342</f>
        <v>0</v>
      </c>
      <c r="Q342" s="229">
        <v>0.089999999999999997</v>
      </c>
      <c r="R342" s="229">
        <f>Q342*H342</f>
        <v>0.089999999999999997</v>
      </c>
      <c r="S342" s="229">
        <v>0</v>
      </c>
      <c r="T342" s="230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31" t="s">
        <v>154</v>
      </c>
      <c r="AT342" s="231" t="s">
        <v>137</v>
      </c>
      <c r="AU342" s="231" t="s">
        <v>86</v>
      </c>
      <c r="AY342" s="17" t="s">
        <v>136</v>
      </c>
      <c r="BE342" s="232">
        <f>IF(N342="základní",J342,0)</f>
        <v>0</v>
      </c>
      <c r="BF342" s="232">
        <f>IF(N342="snížená",J342,0)</f>
        <v>0</v>
      </c>
      <c r="BG342" s="232">
        <f>IF(N342="zákl. přenesená",J342,0)</f>
        <v>0</v>
      </c>
      <c r="BH342" s="232">
        <f>IF(N342="sníž. přenesená",J342,0)</f>
        <v>0</v>
      </c>
      <c r="BI342" s="232">
        <f>IF(N342="nulová",J342,0)</f>
        <v>0</v>
      </c>
      <c r="BJ342" s="17" t="s">
        <v>84</v>
      </c>
      <c r="BK342" s="232">
        <f>ROUND(I342*H342,2)</f>
        <v>0</v>
      </c>
      <c r="BL342" s="17" t="s">
        <v>154</v>
      </c>
      <c r="BM342" s="231" t="s">
        <v>1536</v>
      </c>
    </row>
    <row r="343" s="2" customFormat="1">
      <c r="A343" s="38"/>
      <c r="B343" s="39"/>
      <c r="C343" s="40"/>
      <c r="D343" s="235" t="s">
        <v>231</v>
      </c>
      <c r="E343" s="40"/>
      <c r="F343" s="265" t="s">
        <v>1502</v>
      </c>
      <c r="G343" s="40"/>
      <c r="H343" s="40"/>
      <c r="I343" s="266"/>
      <c r="J343" s="40"/>
      <c r="K343" s="40"/>
      <c r="L343" s="44"/>
      <c r="M343" s="267"/>
      <c r="N343" s="268"/>
      <c r="O343" s="91"/>
      <c r="P343" s="91"/>
      <c r="Q343" s="91"/>
      <c r="R343" s="91"/>
      <c r="S343" s="91"/>
      <c r="T343" s="92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231</v>
      </c>
      <c r="AU343" s="17" t="s">
        <v>86</v>
      </c>
    </row>
    <row r="344" s="2" customFormat="1" ht="16.5" customHeight="1">
      <c r="A344" s="38"/>
      <c r="B344" s="39"/>
      <c r="C344" s="280" t="s">
        <v>650</v>
      </c>
      <c r="D344" s="280" t="s">
        <v>354</v>
      </c>
      <c r="E344" s="281" t="s">
        <v>1537</v>
      </c>
      <c r="F344" s="282" t="s">
        <v>1538</v>
      </c>
      <c r="G344" s="283" t="s">
        <v>184</v>
      </c>
      <c r="H344" s="284">
        <v>1</v>
      </c>
      <c r="I344" s="285"/>
      <c r="J344" s="286">
        <f>ROUND(I344*H344,2)</f>
        <v>0</v>
      </c>
      <c r="K344" s="282" t="s">
        <v>1</v>
      </c>
      <c r="L344" s="287"/>
      <c r="M344" s="288" t="s">
        <v>1</v>
      </c>
      <c r="N344" s="289" t="s">
        <v>42</v>
      </c>
      <c r="O344" s="91"/>
      <c r="P344" s="229">
        <f>O344*H344</f>
        <v>0</v>
      </c>
      <c r="Q344" s="229">
        <v>0.16200000000000001</v>
      </c>
      <c r="R344" s="229">
        <f>Q344*H344</f>
        <v>0.16200000000000001</v>
      </c>
      <c r="S344" s="229">
        <v>0</v>
      </c>
      <c r="T344" s="230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31" t="s">
        <v>175</v>
      </c>
      <c r="AT344" s="231" t="s">
        <v>354</v>
      </c>
      <c r="AU344" s="231" t="s">
        <v>86</v>
      </c>
      <c r="AY344" s="17" t="s">
        <v>136</v>
      </c>
      <c r="BE344" s="232">
        <f>IF(N344="základní",J344,0)</f>
        <v>0</v>
      </c>
      <c r="BF344" s="232">
        <f>IF(N344="snížená",J344,0)</f>
        <v>0</v>
      </c>
      <c r="BG344" s="232">
        <f>IF(N344="zákl. přenesená",J344,0)</f>
        <v>0</v>
      </c>
      <c r="BH344" s="232">
        <f>IF(N344="sníž. přenesená",J344,0)</f>
        <v>0</v>
      </c>
      <c r="BI344" s="232">
        <f>IF(N344="nulová",J344,0)</f>
        <v>0</v>
      </c>
      <c r="BJ344" s="17" t="s">
        <v>84</v>
      </c>
      <c r="BK344" s="232">
        <f>ROUND(I344*H344,2)</f>
        <v>0</v>
      </c>
      <c r="BL344" s="17" t="s">
        <v>154</v>
      </c>
      <c r="BM344" s="231" t="s">
        <v>1539</v>
      </c>
    </row>
    <row r="345" s="2" customFormat="1" ht="24.15" customHeight="1">
      <c r="A345" s="38"/>
      <c r="B345" s="39"/>
      <c r="C345" s="220" t="s">
        <v>655</v>
      </c>
      <c r="D345" s="220" t="s">
        <v>137</v>
      </c>
      <c r="E345" s="221" t="s">
        <v>709</v>
      </c>
      <c r="F345" s="222" t="s">
        <v>710</v>
      </c>
      <c r="G345" s="223" t="s">
        <v>184</v>
      </c>
      <c r="H345" s="224">
        <v>4</v>
      </c>
      <c r="I345" s="225"/>
      <c r="J345" s="226">
        <f>ROUND(I345*H345,2)</f>
        <v>0</v>
      </c>
      <c r="K345" s="222" t="s">
        <v>1</v>
      </c>
      <c r="L345" s="44"/>
      <c r="M345" s="227" t="s">
        <v>1</v>
      </c>
      <c r="N345" s="228" t="s">
        <v>42</v>
      </c>
      <c r="O345" s="91"/>
      <c r="P345" s="229">
        <f>O345*H345</f>
        <v>0</v>
      </c>
      <c r="Q345" s="229">
        <v>0.21734000000000001</v>
      </c>
      <c r="R345" s="229">
        <f>Q345*H345</f>
        <v>0.86936000000000002</v>
      </c>
      <c r="S345" s="229">
        <v>0</v>
      </c>
      <c r="T345" s="230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31" t="s">
        <v>154</v>
      </c>
      <c r="AT345" s="231" t="s">
        <v>137</v>
      </c>
      <c r="AU345" s="231" t="s">
        <v>86</v>
      </c>
      <c r="AY345" s="17" t="s">
        <v>136</v>
      </c>
      <c r="BE345" s="232">
        <f>IF(N345="základní",J345,0)</f>
        <v>0</v>
      </c>
      <c r="BF345" s="232">
        <f>IF(N345="snížená",J345,0)</f>
        <v>0</v>
      </c>
      <c r="BG345" s="232">
        <f>IF(N345="zákl. přenesená",J345,0)</f>
        <v>0</v>
      </c>
      <c r="BH345" s="232">
        <f>IF(N345="sníž. přenesená",J345,0)</f>
        <v>0</v>
      </c>
      <c r="BI345" s="232">
        <f>IF(N345="nulová",J345,0)</f>
        <v>0</v>
      </c>
      <c r="BJ345" s="17" t="s">
        <v>84</v>
      </c>
      <c r="BK345" s="232">
        <f>ROUND(I345*H345,2)</f>
        <v>0</v>
      </c>
      <c r="BL345" s="17" t="s">
        <v>154</v>
      </c>
      <c r="BM345" s="231" t="s">
        <v>1540</v>
      </c>
    </row>
    <row r="346" s="2" customFormat="1">
      <c r="A346" s="38"/>
      <c r="B346" s="39"/>
      <c r="C346" s="40"/>
      <c r="D346" s="235" t="s">
        <v>231</v>
      </c>
      <c r="E346" s="40"/>
      <c r="F346" s="265" t="s">
        <v>1541</v>
      </c>
      <c r="G346" s="40"/>
      <c r="H346" s="40"/>
      <c r="I346" s="266"/>
      <c r="J346" s="40"/>
      <c r="K346" s="40"/>
      <c r="L346" s="44"/>
      <c r="M346" s="267"/>
      <c r="N346" s="268"/>
      <c r="O346" s="91"/>
      <c r="P346" s="91"/>
      <c r="Q346" s="91"/>
      <c r="R346" s="91"/>
      <c r="S346" s="91"/>
      <c r="T346" s="92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231</v>
      </c>
      <c r="AU346" s="17" t="s">
        <v>86</v>
      </c>
    </row>
    <row r="347" s="2" customFormat="1" ht="16.5" customHeight="1">
      <c r="A347" s="38"/>
      <c r="B347" s="39"/>
      <c r="C347" s="280" t="s">
        <v>659</v>
      </c>
      <c r="D347" s="280" t="s">
        <v>354</v>
      </c>
      <c r="E347" s="281" t="s">
        <v>713</v>
      </c>
      <c r="F347" s="282" t="s">
        <v>714</v>
      </c>
      <c r="G347" s="283" t="s">
        <v>184</v>
      </c>
      <c r="H347" s="284">
        <v>4</v>
      </c>
      <c r="I347" s="285"/>
      <c r="J347" s="286">
        <f>ROUND(I347*H347,2)</f>
        <v>0</v>
      </c>
      <c r="K347" s="282" t="s">
        <v>1</v>
      </c>
      <c r="L347" s="287"/>
      <c r="M347" s="288" t="s">
        <v>1</v>
      </c>
      <c r="N347" s="289" t="s">
        <v>42</v>
      </c>
      <c r="O347" s="91"/>
      <c r="P347" s="229">
        <f>O347*H347</f>
        <v>0</v>
      </c>
      <c r="Q347" s="229">
        <v>0.059999999999999998</v>
      </c>
      <c r="R347" s="229">
        <f>Q347*H347</f>
        <v>0.23999999999999999</v>
      </c>
      <c r="S347" s="229">
        <v>0</v>
      </c>
      <c r="T347" s="230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31" t="s">
        <v>175</v>
      </c>
      <c r="AT347" s="231" t="s">
        <v>354</v>
      </c>
      <c r="AU347" s="231" t="s">
        <v>86</v>
      </c>
      <c r="AY347" s="17" t="s">
        <v>136</v>
      </c>
      <c r="BE347" s="232">
        <f>IF(N347="základní",J347,0)</f>
        <v>0</v>
      </c>
      <c r="BF347" s="232">
        <f>IF(N347="snížená",J347,0)</f>
        <v>0</v>
      </c>
      <c r="BG347" s="232">
        <f>IF(N347="zákl. přenesená",J347,0)</f>
        <v>0</v>
      </c>
      <c r="BH347" s="232">
        <f>IF(N347="sníž. přenesená",J347,0)</f>
        <v>0</v>
      </c>
      <c r="BI347" s="232">
        <f>IF(N347="nulová",J347,0)</f>
        <v>0</v>
      </c>
      <c r="BJ347" s="17" t="s">
        <v>84</v>
      </c>
      <c r="BK347" s="232">
        <f>ROUND(I347*H347,2)</f>
        <v>0</v>
      </c>
      <c r="BL347" s="17" t="s">
        <v>154</v>
      </c>
      <c r="BM347" s="231" t="s">
        <v>1542</v>
      </c>
    </row>
    <row r="348" s="2" customFormat="1" ht="16.5" customHeight="1">
      <c r="A348" s="38"/>
      <c r="B348" s="39"/>
      <c r="C348" s="280" t="s">
        <v>665</v>
      </c>
      <c r="D348" s="280" t="s">
        <v>354</v>
      </c>
      <c r="E348" s="281" t="s">
        <v>717</v>
      </c>
      <c r="F348" s="282" t="s">
        <v>718</v>
      </c>
      <c r="G348" s="283" t="s">
        <v>184</v>
      </c>
      <c r="H348" s="284">
        <v>4</v>
      </c>
      <c r="I348" s="285"/>
      <c r="J348" s="286">
        <f>ROUND(I348*H348,2)</f>
        <v>0</v>
      </c>
      <c r="K348" s="282" t="s">
        <v>1</v>
      </c>
      <c r="L348" s="287"/>
      <c r="M348" s="288" t="s">
        <v>1</v>
      </c>
      <c r="N348" s="289" t="s">
        <v>42</v>
      </c>
      <c r="O348" s="91"/>
      <c r="P348" s="229">
        <f>O348*H348</f>
        <v>0</v>
      </c>
      <c r="Q348" s="229">
        <v>0.0064999999999999997</v>
      </c>
      <c r="R348" s="229">
        <f>Q348*H348</f>
        <v>0.025999999999999999</v>
      </c>
      <c r="S348" s="229">
        <v>0</v>
      </c>
      <c r="T348" s="230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31" t="s">
        <v>175</v>
      </c>
      <c r="AT348" s="231" t="s">
        <v>354</v>
      </c>
      <c r="AU348" s="231" t="s">
        <v>86</v>
      </c>
      <c r="AY348" s="17" t="s">
        <v>136</v>
      </c>
      <c r="BE348" s="232">
        <f>IF(N348="základní",J348,0)</f>
        <v>0</v>
      </c>
      <c r="BF348" s="232">
        <f>IF(N348="snížená",J348,0)</f>
        <v>0</v>
      </c>
      <c r="BG348" s="232">
        <f>IF(N348="zákl. přenesená",J348,0)</f>
        <v>0</v>
      </c>
      <c r="BH348" s="232">
        <f>IF(N348="sníž. přenesená",J348,0)</f>
        <v>0</v>
      </c>
      <c r="BI348" s="232">
        <f>IF(N348="nulová",J348,0)</f>
        <v>0</v>
      </c>
      <c r="BJ348" s="17" t="s">
        <v>84</v>
      </c>
      <c r="BK348" s="232">
        <f>ROUND(I348*H348,2)</f>
        <v>0</v>
      </c>
      <c r="BL348" s="17" t="s">
        <v>154</v>
      </c>
      <c r="BM348" s="231" t="s">
        <v>1543</v>
      </c>
    </row>
    <row r="349" s="2" customFormat="1" ht="24.15" customHeight="1">
      <c r="A349" s="38"/>
      <c r="B349" s="39"/>
      <c r="C349" s="220" t="s">
        <v>669</v>
      </c>
      <c r="D349" s="220" t="s">
        <v>137</v>
      </c>
      <c r="E349" s="221" t="s">
        <v>1544</v>
      </c>
      <c r="F349" s="222" t="s">
        <v>722</v>
      </c>
      <c r="G349" s="223" t="s">
        <v>184</v>
      </c>
      <c r="H349" s="224">
        <v>3</v>
      </c>
      <c r="I349" s="225"/>
      <c r="J349" s="226">
        <f>ROUND(I349*H349,2)</f>
        <v>0</v>
      </c>
      <c r="K349" s="222" t="s">
        <v>1</v>
      </c>
      <c r="L349" s="44"/>
      <c r="M349" s="227" t="s">
        <v>1</v>
      </c>
      <c r="N349" s="228" t="s">
        <v>42</v>
      </c>
      <c r="O349" s="91"/>
      <c r="P349" s="229">
        <f>O349*H349</f>
        <v>0</v>
      </c>
      <c r="Q349" s="229">
        <v>0.42080000000000001</v>
      </c>
      <c r="R349" s="229">
        <f>Q349*H349</f>
        <v>1.2624</v>
      </c>
      <c r="S349" s="229">
        <v>0</v>
      </c>
      <c r="T349" s="230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31" t="s">
        <v>154</v>
      </c>
      <c r="AT349" s="231" t="s">
        <v>137</v>
      </c>
      <c r="AU349" s="231" t="s">
        <v>86</v>
      </c>
      <c r="AY349" s="17" t="s">
        <v>136</v>
      </c>
      <c r="BE349" s="232">
        <f>IF(N349="základní",J349,0)</f>
        <v>0</v>
      </c>
      <c r="BF349" s="232">
        <f>IF(N349="snížená",J349,0)</f>
        <v>0</v>
      </c>
      <c r="BG349" s="232">
        <f>IF(N349="zákl. přenesená",J349,0)</f>
        <v>0</v>
      </c>
      <c r="BH349" s="232">
        <f>IF(N349="sníž. přenesená",J349,0)</f>
        <v>0</v>
      </c>
      <c r="BI349" s="232">
        <f>IF(N349="nulová",J349,0)</f>
        <v>0</v>
      </c>
      <c r="BJ349" s="17" t="s">
        <v>84</v>
      </c>
      <c r="BK349" s="232">
        <f>ROUND(I349*H349,2)</f>
        <v>0</v>
      </c>
      <c r="BL349" s="17" t="s">
        <v>154</v>
      </c>
      <c r="BM349" s="231" t="s">
        <v>1545</v>
      </c>
    </row>
    <row r="350" s="2" customFormat="1">
      <c r="A350" s="38"/>
      <c r="B350" s="39"/>
      <c r="C350" s="40"/>
      <c r="D350" s="235" t="s">
        <v>231</v>
      </c>
      <c r="E350" s="40"/>
      <c r="F350" s="265" t="s">
        <v>1303</v>
      </c>
      <c r="G350" s="40"/>
      <c r="H350" s="40"/>
      <c r="I350" s="266"/>
      <c r="J350" s="40"/>
      <c r="K350" s="40"/>
      <c r="L350" s="44"/>
      <c r="M350" s="267"/>
      <c r="N350" s="268"/>
      <c r="O350" s="91"/>
      <c r="P350" s="91"/>
      <c r="Q350" s="91"/>
      <c r="R350" s="91"/>
      <c r="S350" s="91"/>
      <c r="T350" s="92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231</v>
      </c>
      <c r="AU350" s="17" t="s">
        <v>86</v>
      </c>
    </row>
    <row r="351" s="2" customFormat="1" ht="16.5" customHeight="1">
      <c r="A351" s="38"/>
      <c r="B351" s="39"/>
      <c r="C351" s="220" t="s">
        <v>673</v>
      </c>
      <c r="D351" s="220" t="s">
        <v>137</v>
      </c>
      <c r="E351" s="221" t="s">
        <v>1546</v>
      </c>
      <c r="F351" s="222" t="s">
        <v>1547</v>
      </c>
      <c r="G351" s="223" t="s">
        <v>184</v>
      </c>
      <c r="H351" s="224">
        <v>1</v>
      </c>
      <c r="I351" s="225"/>
      <c r="J351" s="226">
        <f>ROUND(I351*H351,2)</f>
        <v>0</v>
      </c>
      <c r="K351" s="222" t="s">
        <v>1</v>
      </c>
      <c r="L351" s="44"/>
      <c r="M351" s="227" t="s">
        <v>1</v>
      </c>
      <c r="N351" s="228" t="s">
        <v>42</v>
      </c>
      <c r="O351" s="91"/>
      <c r="P351" s="229">
        <f>O351*H351</f>
        <v>0</v>
      </c>
      <c r="Q351" s="229">
        <v>0.050000000000000003</v>
      </c>
      <c r="R351" s="229">
        <f>Q351*H351</f>
        <v>0.050000000000000003</v>
      </c>
      <c r="S351" s="229">
        <v>0</v>
      </c>
      <c r="T351" s="230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31" t="s">
        <v>154</v>
      </c>
      <c r="AT351" s="231" t="s">
        <v>137</v>
      </c>
      <c r="AU351" s="231" t="s">
        <v>86</v>
      </c>
      <c r="AY351" s="17" t="s">
        <v>136</v>
      </c>
      <c r="BE351" s="232">
        <f>IF(N351="základní",J351,0)</f>
        <v>0</v>
      </c>
      <c r="BF351" s="232">
        <f>IF(N351="snížená",J351,0)</f>
        <v>0</v>
      </c>
      <c r="BG351" s="232">
        <f>IF(N351="zákl. přenesená",J351,0)</f>
        <v>0</v>
      </c>
      <c r="BH351" s="232">
        <f>IF(N351="sníž. přenesená",J351,0)</f>
        <v>0</v>
      </c>
      <c r="BI351" s="232">
        <f>IF(N351="nulová",J351,0)</f>
        <v>0</v>
      </c>
      <c r="BJ351" s="17" t="s">
        <v>84</v>
      </c>
      <c r="BK351" s="232">
        <f>ROUND(I351*H351,2)</f>
        <v>0</v>
      </c>
      <c r="BL351" s="17" t="s">
        <v>154</v>
      </c>
      <c r="BM351" s="231" t="s">
        <v>1548</v>
      </c>
    </row>
    <row r="352" s="2" customFormat="1">
      <c r="A352" s="38"/>
      <c r="B352" s="39"/>
      <c r="C352" s="40"/>
      <c r="D352" s="235" t="s">
        <v>231</v>
      </c>
      <c r="E352" s="40"/>
      <c r="F352" s="265" t="s">
        <v>1303</v>
      </c>
      <c r="G352" s="40"/>
      <c r="H352" s="40"/>
      <c r="I352" s="266"/>
      <c r="J352" s="40"/>
      <c r="K352" s="40"/>
      <c r="L352" s="44"/>
      <c r="M352" s="267"/>
      <c r="N352" s="268"/>
      <c r="O352" s="91"/>
      <c r="P352" s="91"/>
      <c r="Q352" s="91"/>
      <c r="R352" s="91"/>
      <c r="S352" s="91"/>
      <c r="T352" s="92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7" t="s">
        <v>231</v>
      </c>
      <c r="AU352" s="17" t="s">
        <v>86</v>
      </c>
    </row>
    <row r="353" s="2" customFormat="1" ht="16.5" customHeight="1">
      <c r="A353" s="38"/>
      <c r="B353" s="39"/>
      <c r="C353" s="280" t="s">
        <v>677</v>
      </c>
      <c r="D353" s="280" t="s">
        <v>354</v>
      </c>
      <c r="E353" s="281" t="s">
        <v>1549</v>
      </c>
      <c r="F353" s="282" t="s">
        <v>1550</v>
      </c>
      <c r="G353" s="283" t="s">
        <v>184</v>
      </c>
      <c r="H353" s="284">
        <v>1</v>
      </c>
      <c r="I353" s="285"/>
      <c r="J353" s="286">
        <f>ROUND(I353*H353,2)</f>
        <v>0</v>
      </c>
      <c r="K353" s="282" t="s">
        <v>1</v>
      </c>
      <c r="L353" s="287"/>
      <c r="M353" s="288" t="s">
        <v>1</v>
      </c>
      <c r="N353" s="289" t="s">
        <v>42</v>
      </c>
      <c r="O353" s="91"/>
      <c r="P353" s="229">
        <f>O353*H353</f>
        <v>0</v>
      </c>
      <c r="Q353" s="229">
        <v>0.029499999999999998</v>
      </c>
      <c r="R353" s="229">
        <f>Q353*H353</f>
        <v>0.029499999999999998</v>
      </c>
      <c r="S353" s="229">
        <v>0</v>
      </c>
      <c r="T353" s="230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31" t="s">
        <v>175</v>
      </c>
      <c r="AT353" s="231" t="s">
        <v>354</v>
      </c>
      <c r="AU353" s="231" t="s">
        <v>86</v>
      </c>
      <c r="AY353" s="17" t="s">
        <v>136</v>
      </c>
      <c r="BE353" s="232">
        <f>IF(N353="základní",J353,0)</f>
        <v>0</v>
      </c>
      <c r="BF353" s="232">
        <f>IF(N353="snížená",J353,0)</f>
        <v>0</v>
      </c>
      <c r="BG353" s="232">
        <f>IF(N353="zákl. přenesená",J353,0)</f>
        <v>0</v>
      </c>
      <c r="BH353" s="232">
        <f>IF(N353="sníž. přenesená",J353,0)</f>
        <v>0</v>
      </c>
      <c r="BI353" s="232">
        <f>IF(N353="nulová",J353,0)</f>
        <v>0</v>
      </c>
      <c r="BJ353" s="17" t="s">
        <v>84</v>
      </c>
      <c r="BK353" s="232">
        <f>ROUND(I353*H353,2)</f>
        <v>0</v>
      </c>
      <c r="BL353" s="17" t="s">
        <v>154</v>
      </c>
      <c r="BM353" s="231" t="s">
        <v>1551</v>
      </c>
    </row>
    <row r="354" s="2" customFormat="1" ht="33" customHeight="1">
      <c r="A354" s="38"/>
      <c r="B354" s="39"/>
      <c r="C354" s="220" t="s">
        <v>681</v>
      </c>
      <c r="D354" s="220" t="s">
        <v>137</v>
      </c>
      <c r="E354" s="221" t="s">
        <v>1552</v>
      </c>
      <c r="F354" s="222" t="s">
        <v>736</v>
      </c>
      <c r="G354" s="223" t="s">
        <v>184</v>
      </c>
      <c r="H354" s="224">
        <v>1</v>
      </c>
      <c r="I354" s="225"/>
      <c r="J354" s="226">
        <f>ROUND(I354*H354,2)</f>
        <v>0</v>
      </c>
      <c r="K354" s="222" t="s">
        <v>1</v>
      </c>
      <c r="L354" s="44"/>
      <c r="M354" s="227" t="s">
        <v>1</v>
      </c>
      <c r="N354" s="228" t="s">
        <v>42</v>
      </c>
      <c r="O354" s="91"/>
      <c r="P354" s="229">
        <f>O354*H354</f>
        <v>0</v>
      </c>
      <c r="Q354" s="229">
        <v>0.31108000000000002</v>
      </c>
      <c r="R354" s="229">
        <f>Q354*H354</f>
        <v>0.31108000000000002</v>
      </c>
      <c r="S354" s="229">
        <v>0</v>
      </c>
      <c r="T354" s="230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31" t="s">
        <v>154</v>
      </c>
      <c r="AT354" s="231" t="s">
        <v>137</v>
      </c>
      <c r="AU354" s="231" t="s">
        <v>86</v>
      </c>
      <c r="AY354" s="17" t="s">
        <v>136</v>
      </c>
      <c r="BE354" s="232">
        <f>IF(N354="základní",J354,0)</f>
        <v>0</v>
      </c>
      <c r="BF354" s="232">
        <f>IF(N354="snížená",J354,0)</f>
        <v>0</v>
      </c>
      <c r="BG354" s="232">
        <f>IF(N354="zákl. přenesená",J354,0)</f>
        <v>0</v>
      </c>
      <c r="BH354" s="232">
        <f>IF(N354="sníž. přenesená",J354,0)</f>
        <v>0</v>
      </c>
      <c r="BI354" s="232">
        <f>IF(N354="nulová",J354,0)</f>
        <v>0</v>
      </c>
      <c r="BJ354" s="17" t="s">
        <v>84</v>
      </c>
      <c r="BK354" s="232">
        <f>ROUND(I354*H354,2)</f>
        <v>0</v>
      </c>
      <c r="BL354" s="17" t="s">
        <v>154</v>
      </c>
      <c r="BM354" s="231" t="s">
        <v>1553</v>
      </c>
    </row>
    <row r="355" s="2" customFormat="1">
      <c r="A355" s="38"/>
      <c r="B355" s="39"/>
      <c r="C355" s="40"/>
      <c r="D355" s="235" t="s">
        <v>231</v>
      </c>
      <c r="E355" s="40"/>
      <c r="F355" s="265" t="s">
        <v>1303</v>
      </c>
      <c r="G355" s="40"/>
      <c r="H355" s="40"/>
      <c r="I355" s="266"/>
      <c r="J355" s="40"/>
      <c r="K355" s="40"/>
      <c r="L355" s="44"/>
      <c r="M355" s="267"/>
      <c r="N355" s="268"/>
      <c r="O355" s="91"/>
      <c r="P355" s="91"/>
      <c r="Q355" s="91"/>
      <c r="R355" s="91"/>
      <c r="S355" s="91"/>
      <c r="T355" s="92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231</v>
      </c>
      <c r="AU355" s="17" t="s">
        <v>86</v>
      </c>
    </row>
    <row r="356" s="2" customFormat="1" ht="24.15" customHeight="1">
      <c r="A356" s="38"/>
      <c r="B356" s="39"/>
      <c r="C356" s="220" t="s">
        <v>685</v>
      </c>
      <c r="D356" s="220" t="s">
        <v>137</v>
      </c>
      <c r="E356" s="221" t="s">
        <v>739</v>
      </c>
      <c r="F356" s="222" t="s">
        <v>740</v>
      </c>
      <c r="G356" s="223" t="s">
        <v>278</v>
      </c>
      <c r="H356" s="224">
        <v>88.936999999999998</v>
      </c>
      <c r="I356" s="225"/>
      <c r="J356" s="226">
        <f>ROUND(I356*H356,2)</f>
        <v>0</v>
      </c>
      <c r="K356" s="222" t="s">
        <v>1</v>
      </c>
      <c r="L356" s="44"/>
      <c r="M356" s="227" t="s">
        <v>1</v>
      </c>
      <c r="N356" s="228" t="s">
        <v>42</v>
      </c>
      <c r="O356" s="91"/>
      <c r="P356" s="229">
        <f>O356*H356</f>
        <v>0</v>
      </c>
      <c r="Q356" s="229">
        <v>0</v>
      </c>
      <c r="R356" s="229">
        <f>Q356*H356</f>
        <v>0</v>
      </c>
      <c r="S356" s="229">
        <v>0</v>
      </c>
      <c r="T356" s="230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31" t="s">
        <v>154</v>
      </c>
      <c r="AT356" s="231" t="s">
        <v>137</v>
      </c>
      <c r="AU356" s="231" t="s">
        <v>86</v>
      </c>
      <c r="AY356" s="17" t="s">
        <v>136</v>
      </c>
      <c r="BE356" s="232">
        <f>IF(N356="základní",J356,0)</f>
        <v>0</v>
      </c>
      <c r="BF356" s="232">
        <f>IF(N356="snížená",J356,0)</f>
        <v>0</v>
      </c>
      <c r="BG356" s="232">
        <f>IF(N356="zákl. přenesená",J356,0)</f>
        <v>0</v>
      </c>
      <c r="BH356" s="232">
        <f>IF(N356="sníž. přenesená",J356,0)</f>
        <v>0</v>
      </c>
      <c r="BI356" s="232">
        <f>IF(N356="nulová",J356,0)</f>
        <v>0</v>
      </c>
      <c r="BJ356" s="17" t="s">
        <v>84</v>
      </c>
      <c r="BK356" s="232">
        <f>ROUND(I356*H356,2)</f>
        <v>0</v>
      </c>
      <c r="BL356" s="17" t="s">
        <v>154</v>
      </c>
      <c r="BM356" s="231" t="s">
        <v>1554</v>
      </c>
    </row>
    <row r="357" s="2" customFormat="1">
      <c r="A357" s="38"/>
      <c r="B357" s="39"/>
      <c r="C357" s="40"/>
      <c r="D357" s="235" t="s">
        <v>231</v>
      </c>
      <c r="E357" s="40"/>
      <c r="F357" s="265" t="s">
        <v>1235</v>
      </c>
      <c r="G357" s="40"/>
      <c r="H357" s="40"/>
      <c r="I357" s="266"/>
      <c r="J357" s="40"/>
      <c r="K357" s="40"/>
      <c r="L357" s="44"/>
      <c r="M357" s="267"/>
      <c r="N357" s="268"/>
      <c r="O357" s="91"/>
      <c r="P357" s="91"/>
      <c r="Q357" s="91"/>
      <c r="R357" s="91"/>
      <c r="S357" s="91"/>
      <c r="T357" s="92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7" t="s">
        <v>231</v>
      </c>
      <c r="AU357" s="17" t="s">
        <v>86</v>
      </c>
    </row>
    <row r="358" s="12" customFormat="1">
      <c r="A358" s="12"/>
      <c r="B358" s="233"/>
      <c r="C358" s="234"/>
      <c r="D358" s="235" t="s">
        <v>143</v>
      </c>
      <c r="E358" s="236" t="s">
        <v>1</v>
      </c>
      <c r="F358" s="237" t="s">
        <v>1555</v>
      </c>
      <c r="G358" s="234"/>
      <c r="H358" s="238">
        <v>66.567999999999998</v>
      </c>
      <c r="I358" s="239"/>
      <c r="J358" s="234"/>
      <c r="K358" s="234"/>
      <c r="L358" s="240"/>
      <c r="M358" s="241"/>
      <c r="N358" s="242"/>
      <c r="O358" s="242"/>
      <c r="P358" s="242"/>
      <c r="Q358" s="242"/>
      <c r="R358" s="242"/>
      <c r="S358" s="242"/>
      <c r="T358" s="243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T358" s="244" t="s">
        <v>143</v>
      </c>
      <c r="AU358" s="244" t="s">
        <v>86</v>
      </c>
      <c r="AV358" s="12" t="s">
        <v>86</v>
      </c>
      <c r="AW358" s="12" t="s">
        <v>33</v>
      </c>
      <c r="AX358" s="12" t="s">
        <v>77</v>
      </c>
      <c r="AY358" s="244" t="s">
        <v>136</v>
      </c>
    </row>
    <row r="359" s="12" customFormat="1">
      <c r="A359" s="12"/>
      <c r="B359" s="233"/>
      <c r="C359" s="234"/>
      <c r="D359" s="235" t="s">
        <v>143</v>
      </c>
      <c r="E359" s="236" t="s">
        <v>1</v>
      </c>
      <c r="F359" s="237" t="s">
        <v>1556</v>
      </c>
      <c r="G359" s="234"/>
      <c r="H359" s="238">
        <v>1.369</v>
      </c>
      <c r="I359" s="239"/>
      <c r="J359" s="234"/>
      <c r="K359" s="234"/>
      <c r="L359" s="240"/>
      <c r="M359" s="241"/>
      <c r="N359" s="242"/>
      <c r="O359" s="242"/>
      <c r="P359" s="242"/>
      <c r="Q359" s="242"/>
      <c r="R359" s="242"/>
      <c r="S359" s="242"/>
      <c r="T359" s="243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T359" s="244" t="s">
        <v>143</v>
      </c>
      <c r="AU359" s="244" t="s">
        <v>86</v>
      </c>
      <c r="AV359" s="12" t="s">
        <v>86</v>
      </c>
      <c r="AW359" s="12" t="s">
        <v>33</v>
      </c>
      <c r="AX359" s="12" t="s">
        <v>77</v>
      </c>
      <c r="AY359" s="244" t="s">
        <v>136</v>
      </c>
    </row>
    <row r="360" s="12" customFormat="1">
      <c r="A360" s="12"/>
      <c r="B360" s="233"/>
      <c r="C360" s="234"/>
      <c r="D360" s="235" t="s">
        <v>143</v>
      </c>
      <c r="E360" s="236" t="s">
        <v>1</v>
      </c>
      <c r="F360" s="237" t="s">
        <v>1557</v>
      </c>
      <c r="G360" s="234"/>
      <c r="H360" s="238">
        <v>21</v>
      </c>
      <c r="I360" s="239"/>
      <c r="J360" s="234"/>
      <c r="K360" s="234"/>
      <c r="L360" s="240"/>
      <c r="M360" s="241"/>
      <c r="N360" s="242"/>
      <c r="O360" s="242"/>
      <c r="P360" s="242"/>
      <c r="Q360" s="242"/>
      <c r="R360" s="242"/>
      <c r="S360" s="242"/>
      <c r="T360" s="243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T360" s="244" t="s">
        <v>143</v>
      </c>
      <c r="AU360" s="244" t="s">
        <v>86</v>
      </c>
      <c r="AV360" s="12" t="s">
        <v>86</v>
      </c>
      <c r="AW360" s="12" t="s">
        <v>33</v>
      </c>
      <c r="AX360" s="12" t="s">
        <v>77</v>
      </c>
      <c r="AY360" s="244" t="s">
        <v>136</v>
      </c>
    </row>
    <row r="361" s="15" customFormat="1">
      <c r="A361" s="15"/>
      <c r="B361" s="269"/>
      <c r="C361" s="270"/>
      <c r="D361" s="235" t="s">
        <v>143</v>
      </c>
      <c r="E361" s="271" t="s">
        <v>1</v>
      </c>
      <c r="F361" s="272" t="s">
        <v>240</v>
      </c>
      <c r="G361" s="270"/>
      <c r="H361" s="273">
        <v>88.936999999999998</v>
      </c>
      <c r="I361" s="274"/>
      <c r="J361" s="270"/>
      <c r="K361" s="270"/>
      <c r="L361" s="275"/>
      <c r="M361" s="276"/>
      <c r="N361" s="277"/>
      <c r="O361" s="277"/>
      <c r="P361" s="277"/>
      <c r="Q361" s="277"/>
      <c r="R361" s="277"/>
      <c r="S361" s="277"/>
      <c r="T361" s="278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79" t="s">
        <v>143</v>
      </c>
      <c r="AU361" s="279" t="s">
        <v>86</v>
      </c>
      <c r="AV361" s="15" t="s">
        <v>154</v>
      </c>
      <c r="AW361" s="15" t="s">
        <v>33</v>
      </c>
      <c r="AX361" s="15" t="s">
        <v>84</v>
      </c>
      <c r="AY361" s="279" t="s">
        <v>136</v>
      </c>
    </row>
    <row r="362" s="11" customFormat="1" ht="22.8" customHeight="1">
      <c r="A362" s="11"/>
      <c r="B362" s="206"/>
      <c r="C362" s="207"/>
      <c r="D362" s="208" t="s">
        <v>76</v>
      </c>
      <c r="E362" s="263" t="s">
        <v>181</v>
      </c>
      <c r="F362" s="263" t="s">
        <v>746</v>
      </c>
      <c r="G362" s="207"/>
      <c r="H362" s="207"/>
      <c r="I362" s="210"/>
      <c r="J362" s="264">
        <f>BK362</f>
        <v>0</v>
      </c>
      <c r="K362" s="207"/>
      <c r="L362" s="212"/>
      <c r="M362" s="213"/>
      <c r="N362" s="214"/>
      <c r="O362" s="214"/>
      <c r="P362" s="215">
        <f>SUM(P363:P383)</f>
        <v>0</v>
      </c>
      <c r="Q362" s="214"/>
      <c r="R362" s="215">
        <f>SUM(R363:R383)</f>
        <v>206.96716423999999</v>
      </c>
      <c r="S362" s="214"/>
      <c r="T362" s="216">
        <f>SUM(T363:T383)</f>
        <v>0</v>
      </c>
      <c r="U362" s="11"/>
      <c r="V362" s="11"/>
      <c r="W362" s="11"/>
      <c r="X362" s="11"/>
      <c r="Y362" s="11"/>
      <c r="Z362" s="11"/>
      <c r="AA362" s="11"/>
      <c r="AB362" s="11"/>
      <c r="AC362" s="11"/>
      <c r="AD362" s="11"/>
      <c r="AE362" s="11"/>
      <c r="AR362" s="217" t="s">
        <v>84</v>
      </c>
      <c r="AT362" s="218" t="s">
        <v>76</v>
      </c>
      <c r="AU362" s="218" t="s">
        <v>84</v>
      </c>
      <c r="AY362" s="217" t="s">
        <v>136</v>
      </c>
      <c r="BK362" s="219">
        <f>SUM(BK363:BK383)</f>
        <v>0</v>
      </c>
    </row>
    <row r="363" s="2" customFormat="1" ht="24.15" customHeight="1">
      <c r="A363" s="38"/>
      <c r="B363" s="39"/>
      <c r="C363" s="220" t="s">
        <v>689</v>
      </c>
      <c r="D363" s="220" t="s">
        <v>137</v>
      </c>
      <c r="E363" s="221" t="s">
        <v>1277</v>
      </c>
      <c r="F363" s="222" t="s">
        <v>1278</v>
      </c>
      <c r="G363" s="223" t="s">
        <v>236</v>
      </c>
      <c r="H363" s="224">
        <v>40</v>
      </c>
      <c r="I363" s="225"/>
      <c r="J363" s="226">
        <f>ROUND(I363*H363,2)</f>
        <v>0</v>
      </c>
      <c r="K363" s="222" t="s">
        <v>1</v>
      </c>
      <c r="L363" s="44"/>
      <c r="M363" s="227" t="s">
        <v>1</v>
      </c>
      <c r="N363" s="228" t="s">
        <v>42</v>
      </c>
      <c r="O363" s="91"/>
      <c r="P363" s="229">
        <f>O363*H363</f>
        <v>0</v>
      </c>
      <c r="Q363" s="229">
        <v>0.0021900000000000001</v>
      </c>
      <c r="R363" s="229">
        <f>Q363*H363</f>
        <v>0.087600000000000011</v>
      </c>
      <c r="S363" s="229">
        <v>0</v>
      </c>
      <c r="T363" s="230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31" t="s">
        <v>154</v>
      </c>
      <c r="AT363" s="231" t="s">
        <v>137</v>
      </c>
      <c r="AU363" s="231" t="s">
        <v>86</v>
      </c>
      <c r="AY363" s="17" t="s">
        <v>136</v>
      </c>
      <c r="BE363" s="232">
        <f>IF(N363="základní",J363,0)</f>
        <v>0</v>
      </c>
      <c r="BF363" s="232">
        <f>IF(N363="snížená",J363,0)</f>
        <v>0</v>
      </c>
      <c r="BG363" s="232">
        <f>IF(N363="zákl. přenesená",J363,0)</f>
        <v>0</v>
      </c>
      <c r="BH363" s="232">
        <f>IF(N363="sníž. přenesená",J363,0)</f>
        <v>0</v>
      </c>
      <c r="BI363" s="232">
        <f>IF(N363="nulová",J363,0)</f>
        <v>0</v>
      </c>
      <c r="BJ363" s="17" t="s">
        <v>84</v>
      </c>
      <c r="BK363" s="232">
        <f>ROUND(I363*H363,2)</f>
        <v>0</v>
      </c>
      <c r="BL363" s="17" t="s">
        <v>154</v>
      </c>
      <c r="BM363" s="231" t="s">
        <v>1558</v>
      </c>
    </row>
    <row r="364" s="2" customFormat="1">
      <c r="A364" s="38"/>
      <c r="B364" s="39"/>
      <c r="C364" s="40"/>
      <c r="D364" s="235" t="s">
        <v>231</v>
      </c>
      <c r="E364" s="40"/>
      <c r="F364" s="265" t="s">
        <v>1559</v>
      </c>
      <c r="G364" s="40"/>
      <c r="H364" s="40"/>
      <c r="I364" s="266"/>
      <c r="J364" s="40"/>
      <c r="K364" s="40"/>
      <c r="L364" s="44"/>
      <c r="M364" s="267"/>
      <c r="N364" s="268"/>
      <c r="O364" s="91"/>
      <c r="P364" s="91"/>
      <c r="Q364" s="91"/>
      <c r="R364" s="91"/>
      <c r="S364" s="91"/>
      <c r="T364" s="92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T364" s="17" t="s">
        <v>231</v>
      </c>
      <c r="AU364" s="17" t="s">
        <v>86</v>
      </c>
    </row>
    <row r="365" s="13" customFormat="1">
      <c r="A365" s="13"/>
      <c r="B365" s="245"/>
      <c r="C365" s="246"/>
      <c r="D365" s="235" t="s">
        <v>143</v>
      </c>
      <c r="E365" s="247" t="s">
        <v>1</v>
      </c>
      <c r="F365" s="248" t="s">
        <v>1560</v>
      </c>
      <c r="G365" s="246"/>
      <c r="H365" s="247" t="s">
        <v>1</v>
      </c>
      <c r="I365" s="249"/>
      <c r="J365" s="246"/>
      <c r="K365" s="246"/>
      <c r="L365" s="250"/>
      <c r="M365" s="251"/>
      <c r="N365" s="252"/>
      <c r="O365" s="252"/>
      <c r="P365" s="252"/>
      <c r="Q365" s="252"/>
      <c r="R365" s="252"/>
      <c r="S365" s="252"/>
      <c r="T365" s="25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54" t="s">
        <v>143</v>
      </c>
      <c r="AU365" s="254" t="s">
        <v>86</v>
      </c>
      <c r="AV365" s="13" t="s">
        <v>84</v>
      </c>
      <c r="AW365" s="13" t="s">
        <v>33</v>
      </c>
      <c r="AX365" s="13" t="s">
        <v>77</v>
      </c>
      <c r="AY365" s="254" t="s">
        <v>136</v>
      </c>
    </row>
    <row r="366" s="12" customFormat="1">
      <c r="A366" s="12"/>
      <c r="B366" s="233"/>
      <c r="C366" s="234"/>
      <c r="D366" s="235" t="s">
        <v>143</v>
      </c>
      <c r="E366" s="236" t="s">
        <v>1</v>
      </c>
      <c r="F366" s="237" t="s">
        <v>1561</v>
      </c>
      <c r="G366" s="234"/>
      <c r="H366" s="238">
        <v>40</v>
      </c>
      <c r="I366" s="239"/>
      <c r="J366" s="234"/>
      <c r="K366" s="234"/>
      <c r="L366" s="240"/>
      <c r="M366" s="241"/>
      <c r="N366" s="242"/>
      <c r="O366" s="242"/>
      <c r="P366" s="242"/>
      <c r="Q366" s="242"/>
      <c r="R366" s="242"/>
      <c r="S366" s="242"/>
      <c r="T366" s="243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T366" s="244" t="s">
        <v>143</v>
      </c>
      <c r="AU366" s="244" t="s">
        <v>86</v>
      </c>
      <c r="AV366" s="12" t="s">
        <v>86</v>
      </c>
      <c r="AW366" s="12" t="s">
        <v>33</v>
      </c>
      <c r="AX366" s="12" t="s">
        <v>84</v>
      </c>
      <c r="AY366" s="244" t="s">
        <v>136</v>
      </c>
    </row>
    <row r="367" s="2" customFormat="1" ht="33" customHeight="1">
      <c r="A367" s="38"/>
      <c r="B367" s="39"/>
      <c r="C367" s="220" t="s">
        <v>693</v>
      </c>
      <c r="D367" s="220" t="s">
        <v>137</v>
      </c>
      <c r="E367" s="221" t="s">
        <v>918</v>
      </c>
      <c r="F367" s="222" t="s">
        <v>919</v>
      </c>
      <c r="G367" s="223" t="s">
        <v>236</v>
      </c>
      <c r="H367" s="224">
        <v>413</v>
      </c>
      <c r="I367" s="225"/>
      <c r="J367" s="226">
        <f>ROUND(I367*H367,2)</f>
        <v>0</v>
      </c>
      <c r="K367" s="222" t="s">
        <v>1</v>
      </c>
      <c r="L367" s="44"/>
      <c r="M367" s="227" t="s">
        <v>1</v>
      </c>
      <c r="N367" s="228" t="s">
        <v>42</v>
      </c>
      <c r="O367" s="91"/>
      <c r="P367" s="229">
        <f>O367*H367</f>
        <v>0</v>
      </c>
      <c r="Q367" s="229">
        <v>0.15540000000000001</v>
      </c>
      <c r="R367" s="229">
        <f>Q367*H367</f>
        <v>64.180199999999999</v>
      </c>
      <c r="S367" s="229">
        <v>0</v>
      </c>
      <c r="T367" s="230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31" t="s">
        <v>154</v>
      </c>
      <c r="AT367" s="231" t="s">
        <v>137</v>
      </c>
      <c r="AU367" s="231" t="s">
        <v>86</v>
      </c>
      <c r="AY367" s="17" t="s">
        <v>136</v>
      </c>
      <c r="BE367" s="232">
        <f>IF(N367="základní",J367,0)</f>
        <v>0</v>
      </c>
      <c r="BF367" s="232">
        <f>IF(N367="snížená",J367,0)</f>
        <v>0</v>
      </c>
      <c r="BG367" s="232">
        <f>IF(N367="zákl. přenesená",J367,0)</f>
        <v>0</v>
      </c>
      <c r="BH367" s="232">
        <f>IF(N367="sníž. přenesená",J367,0)</f>
        <v>0</v>
      </c>
      <c r="BI367" s="232">
        <f>IF(N367="nulová",J367,0)</f>
        <v>0</v>
      </c>
      <c r="BJ367" s="17" t="s">
        <v>84</v>
      </c>
      <c r="BK367" s="232">
        <f>ROUND(I367*H367,2)</f>
        <v>0</v>
      </c>
      <c r="BL367" s="17" t="s">
        <v>154</v>
      </c>
      <c r="BM367" s="231" t="s">
        <v>1562</v>
      </c>
    </row>
    <row r="368" s="2" customFormat="1">
      <c r="A368" s="38"/>
      <c r="B368" s="39"/>
      <c r="C368" s="40"/>
      <c r="D368" s="235" t="s">
        <v>231</v>
      </c>
      <c r="E368" s="40"/>
      <c r="F368" s="265" t="s">
        <v>1285</v>
      </c>
      <c r="G368" s="40"/>
      <c r="H368" s="40"/>
      <c r="I368" s="266"/>
      <c r="J368" s="40"/>
      <c r="K368" s="40"/>
      <c r="L368" s="44"/>
      <c r="M368" s="267"/>
      <c r="N368" s="268"/>
      <c r="O368" s="91"/>
      <c r="P368" s="91"/>
      <c r="Q368" s="91"/>
      <c r="R368" s="91"/>
      <c r="S368" s="91"/>
      <c r="T368" s="92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7" t="s">
        <v>231</v>
      </c>
      <c r="AU368" s="17" t="s">
        <v>86</v>
      </c>
    </row>
    <row r="369" s="12" customFormat="1">
      <c r="A369" s="12"/>
      <c r="B369" s="233"/>
      <c r="C369" s="234"/>
      <c r="D369" s="235" t="s">
        <v>143</v>
      </c>
      <c r="E369" s="236" t="s">
        <v>1</v>
      </c>
      <c r="F369" s="237" t="s">
        <v>1563</v>
      </c>
      <c r="G369" s="234"/>
      <c r="H369" s="238">
        <v>413</v>
      </c>
      <c r="I369" s="239"/>
      <c r="J369" s="234"/>
      <c r="K369" s="234"/>
      <c r="L369" s="240"/>
      <c r="M369" s="241"/>
      <c r="N369" s="242"/>
      <c r="O369" s="242"/>
      <c r="P369" s="242"/>
      <c r="Q369" s="242"/>
      <c r="R369" s="242"/>
      <c r="S369" s="242"/>
      <c r="T369" s="243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T369" s="244" t="s">
        <v>143</v>
      </c>
      <c r="AU369" s="244" t="s">
        <v>86</v>
      </c>
      <c r="AV369" s="12" t="s">
        <v>86</v>
      </c>
      <c r="AW369" s="12" t="s">
        <v>33</v>
      </c>
      <c r="AX369" s="12" t="s">
        <v>84</v>
      </c>
      <c r="AY369" s="244" t="s">
        <v>136</v>
      </c>
    </row>
    <row r="370" s="2" customFormat="1" ht="16.5" customHeight="1">
      <c r="A370" s="38"/>
      <c r="B370" s="39"/>
      <c r="C370" s="280" t="s">
        <v>163</v>
      </c>
      <c r="D370" s="280" t="s">
        <v>354</v>
      </c>
      <c r="E370" s="281" t="s">
        <v>924</v>
      </c>
      <c r="F370" s="282" t="s">
        <v>925</v>
      </c>
      <c r="G370" s="283" t="s">
        <v>236</v>
      </c>
      <c r="H370" s="284">
        <v>31</v>
      </c>
      <c r="I370" s="285"/>
      <c r="J370" s="286">
        <f>ROUND(I370*H370,2)</f>
        <v>0</v>
      </c>
      <c r="K370" s="282" t="s">
        <v>1</v>
      </c>
      <c r="L370" s="287"/>
      <c r="M370" s="288" t="s">
        <v>1</v>
      </c>
      <c r="N370" s="289" t="s">
        <v>42</v>
      </c>
      <c r="O370" s="91"/>
      <c r="P370" s="229">
        <f>O370*H370</f>
        <v>0</v>
      </c>
      <c r="Q370" s="229">
        <v>0.080000000000000002</v>
      </c>
      <c r="R370" s="229">
        <f>Q370*H370</f>
        <v>2.48</v>
      </c>
      <c r="S370" s="229">
        <v>0</v>
      </c>
      <c r="T370" s="230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31" t="s">
        <v>175</v>
      </c>
      <c r="AT370" s="231" t="s">
        <v>354</v>
      </c>
      <c r="AU370" s="231" t="s">
        <v>86</v>
      </c>
      <c r="AY370" s="17" t="s">
        <v>136</v>
      </c>
      <c r="BE370" s="232">
        <f>IF(N370="základní",J370,0)</f>
        <v>0</v>
      </c>
      <c r="BF370" s="232">
        <f>IF(N370="snížená",J370,0)</f>
        <v>0</v>
      </c>
      <c r="BG370" s="232">
        <f>IF(N370="zákl. přenesená",J370,0)</f>
        <v>0</v>
      </c>
      <c r="BH370" s="232">
        <f>IF(N370="sníž. přenesená",J370,0)</f>
        <v>0</v>
      </c>
      <c r="BI370" s="232">
        <f>IF(N370="nulová",J370,0)</f>
        <v>0</v>
      </c>
      <c r="BJ370" s="17" t="s">
        <v>84</v>
      </c>
      <c r="BK370" s="232">
        <f>ROUND(I370*H370,2)</f>
        <v>0</v>
      </c>
      <c r="BL370" s="17" t="s">
        <v>154</v>
      </c>
      <c r="BM370" s="231" t="s">
        <v>1564</v>
      </c>
    </row>
    <row r="371" s="2" customFormat="1" ht="16.5" customHeight="1">
      <c r="A371" s="38"/>
      <c r="B371" s="39"/>
      <c r="C371" s="280" t="s">
        <v>700</v>
      </c>
      <c r="D371" s="280" t="s">
        <v>354</v>
      </c>
      <c r="E371" s="281" t="s">
        <v>929</v>
      </c>
      <c r="F371" s="282" t="s">
        <v>930</v>
      </c>
      <c r="G371" s="283" t="s">
        <v>236</v>
      </c>
      <c r="H371" s="284">
        <v>387</v>
      </c>
      <c r="I371" s="285"/>
      <c r="J371" s="286">
        <f>ROUND(I371*H371,2)</f>
        <v>0</v>
      </c>
      <c r="K371" s="282" t="s">
        <v>1</v>
      </c>
      <c r="L371" s="287"/>
      <c r="M371" s="288" t="s">
        <v>1</v>
      </c>
      <c r="N371" s="289" t="s">
        <v>42</v>
      </c>
      <c r="O371" s="91"/>
      <c r="P371" s="229">
        <f>O371*H371</f>
        <v>0</v>
      </c>
      <c r="Q371" s="229">
        <v>0.10199999999999999</v>
      </c>
      <c r="R371" s="229">
        <f>Q371*H371</f>
        <v>39.473999999999997</v>
      </c>
      <c r="S371" s="229">
        <v>0</v>
      </c>
      <c r="T371" s="230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31" t="s">
        <v>175</v>
      </c>
      <c r="AT371" s="231" t="s">
        <v>354</v>
      </c>
      <c r="AU371" s="231" t="s">
        <v>86</v>
      </c>
      <c r="AY371" s="17" t="s">
        <v>136</v>
      </c>
      <c r="BE371" s="232">
        <f>IF(N371="základní",J371,0)</f>
        <v>0</v>
      </c>
      <c r="BF371" s="232">
        <f>IF(N371="snížená",J371,0)</f>
        <v>0</v>
      </c>
      <c r="BG371" s="232">
        <f>IF(N371="zákl. přenesená",J371,0)</f>
        <v>0</v>
      </c>
      <c r="BH371" s="232">
        <f>IF(N371="sníž. přenesená",J371,0)</f>
        <v>0</v>
      </c>
      <c r="BI371" s="232">
        <f>IF(N371="nulová",J371,0)</f>
        <v>0</v>
      </c>
      <c r="BJ371" s="17" t="s">
        <v>84</v>
      </c>
      <c r="BK371" s="232">
        <f>ROUND(I371*H371,2)</f>
        <v>0</v>
      </c>
      <c r="BL371" s="17" t="s">
        <v>154</v>
      </c>
      <c r="BM371" s="231" t="s">
        <v>1565</v>
      </c>
    </row>
    <row r="372" s="2" customFormat="1" ht="24.15" customHeight="1">
      <c r="A372" s="38"/>
      <c r="B372" s="39"/>
      <c r="C372" s="220" t="s">
        <v>704</v>
      </c>
      <c r="D372" s="220" t="s">
        <v>137</v>
      </c>
      <c r="E372" s="221" t="s">
        <v>943</v>
      </c>
      <c r="F372" s="222" t="s">
        <v>944</v>
      </c>
      <c r="G372" s="223" t="s">
        <v>236</v>
      </c>
      <c r="H372" s="224">
        <v>166</v>
      </c>
      <c r="I372" s="225"/>
      <c r="J372" s="226">
        <f>ROUND(I372*H372,2)</f>
        <v>0</v>
      </c>
      <c r="K372" s="222" t="s">
        <v>1</v>
      </c>
      <c r="L372" s="44"/>
      <c r="M372" s="227" t="s">
        <v>1</v>
      </c>
      <c r="N372" s="228" t="s">
        <v>42</v>
      </c>
      <c r="O372" s="91"/>
      <c r="P372" s="229">
        <f>O372*H372</f>
        <v>0</v>
      </c>
      <c r="Q372" s="229">
        <v>0.10095</v>
      </c>
      <c r="R372" s="229">
        <f>Q372*H372</f>
        <v>16.7577</v>
      </c>
      <c r="S372" s="229">
        <v>0</v>
      </c>
      <c r="T372" s="230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31" t="s">
        <v>154</v>
      </c>
      <c r="AT372" s="231" t="s">
        <v>137</v>
      </c>
      <c r="AU372" s="231" t="s">
        <v>86</v>
      </c>
      <c r="AY372" s="17" t="s">
        <v>136</v>
      </c>
      <c r="BE372" s="232">
        <f>IF(N372="základní",J372,0)</f>
        <v>0</v>
      </c>
      <c r="BF372" s="232">
        <f>IF(N372="snížená",J372,0)</f>
        <v>0</v>
      </c>
      <c r="BG372" s="232">
        <f>IF(N372="zákl. přenesená",J372,0)</f>
        <v>0</v>
      </c>
      <c r="BH372" s="232">
        <f>IF(N372="sníž. přenesená",J372,0)</f>
        <v>0</v>
      </c>
      <c r="BI372" s="232">
        <f>IF(N372="nulová",J372,0)</f>
        <v>0</v>
      </c>
      <c r="BJ372" s="17" t="s">
        <v>84</v>
      </c>
      <c r="BK372" s="232">
        <f>ROUND(I372*H372,2)</f>
        <v>0</v>
      </c>
      <c r="BL372" s="17" t="s">
        <v>154</v>
      </c>
      <c r="BM372" s="231" t="s">
        <v>1566</v>
      </c>
    </row>
    <row r="373" s="2" customFormat="1">
      <c r="A373" s="38"/>
      <c r="B373" s="39"/>
      <c r="C373" s="40"/>
      <c r="D373" s="235" t="s">
        <v>231</v>
      </c>
      <c r="E373" s="40"/>
      <c r="F373" s="265" t="s">
        <v>1285</v>
      </c>
      <c r="G373" s="40"/>
      <c r="H373" s="40"/>
      <c r="I373" s="266"/>
      <c r="J373" s="40"/>
      <c r="K373" s="40"/>
      <c r="L373" s="44"/>
      <c r="M373" s="267"/>
      <c r="N373" s="268"/>
      <c r="O373" s="91"/>
      <c r="P373" s="91"/>
      <c r="Q373" s="91"/>
      <c r="R373" s="91"/>
      <c r="S373" s="91"/>
      <c r="T373" s="92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T373" s="17" t="s">
        <v>231</v>
      </c>
      <c r="AU373" s="17" t="s">
        <v>86</v>
      </c>
    </row>
    <row r="374" s="2" customFormat="1" ht="16.5" customHeight="1">
      <c r="A374" s="38"/>
      <c r="B374" s="39"/>
      <c r="C374" s="280" t="s">
        <v>708</v>
      </c>
      <c r="D374" s="280" t="s">
        <v>354</v>
      </c>
      <c r="E374" s="281" t="s">
        <v>947</v>
      </c>
      <c r="F374" s="282" t="s">
        <v>948</v>
      </c>
      <c r="G374" s="283" t="s">
        <v>236</v>
      </c>
      <c r="H374" s="284">
        <v>168</v>
      </c>
      <c r="I374" s="285"/>
      <c r="J374" s="286">
        <f>ROUND(I374*H374,2)</f>
        <v>0</v>
      </c>
      <c r="K374" s="282" t="s">
        <v>1</v>
      </c>
      <c r="L374" s="287"/>
      <c r="M374" s="288" t="s">
        <v>1</v>
      </c>
      <c r="N374" s="289" t="s">
        <v>42</v>
      </c>
      <c r="O374" s="91"/>
      <c r="P374" s="229">
        <f>O374*H374</f>
        <v>0</v>
      </c>
      <c r="Q374" s="229">
        <v>0.024</v>
      </c>
      <c r="R374" s="229">
        <f>Q374*H374</f>
        <v>4.032</v>
      </c>
      <c r="S374" s="229">
        <v>0</v>
      </c>
      <c r="T374" s="230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31" t="s">
        <v>175</v>
      </c>
      <c r="AT374" s="231" t="s">
        <v>354</v>
      </c>
      <c r="AU374" s="231" t="s">
        <v>86</v>
      </c>
      <c r="AY374" s="17" t="s">
        <v>136</v>
      </c>
      <c r="BE374" s="232">
        <f>IF(N374="základní",J374,0)</f>
        <v>0</v>
      </c>
      <c r="BF374" s="232">
        <f>IF(N374="snížená",J374,0)</f>
        <v>0</v>
      </c>
      <c r="BG374" s="232">
        <f>IF(N374="zákl. přenesená",J374,0)</f>
        <v>0</v>
      </c>
      <c r="BH374" s="232">
        <f>IF(N374="sníž. přenesená",J374,0)</f>
        <v>0</v>
      </c>
      <c r="BI374" s="232">
        <f>IF(N374="nulová",J374,0)</f>
        <v>0</v>
      </c>
      <c r="BJ374" s="17" t="s">
        <v>84</v>
      </c>
      <c r="BK374" s="232">
        <f>ROUND(I374*H374,2)</f>
        <v>0</v>
      </c>
      <c r="BL374" s="17" t="s">
        <v>154</v>
      </c>
      <c r="BM374" s="231" t="s">
        <v>1567</v>
      </c>
    </row>
    <row r="375" s="2" customFormat="1" ht="24.15" customHeight="1">
      <c r="A375" s="38"/>
      <c r="B375" s="39"/>
      <c r="C375" s="220" t="s">
        <v>712</v>
      </c>
      <c r="D375" s="220" t="s">
        <v>137</v>
      </c>
      <c r="E375" s="221" t="s">
        <v>951</v>
      </c>
      <c r="F375" s="222" t="s">
        <v>952</v>
      </c>
      <c r="G375" s="223" t="s">
        <v>278</v>
      </c>
      <c r="H375" s="224">
        <v>35.436</v>
      </c>
      <c r="I375" s="225"/>
      <c r="J375" s="226">
        <f>ROUND(I375*H375,2)</f>
        <v>0</v>
      </c>
      <c r="K375" s="222" t="s">
        <v>1</v>
      </c>
      <c r="L375" s="44"/>
      <c r="M375" s="227" t="s">
        <v>1</v>
      </c>
      <c r="N375" s="228" t="s">
        <v>42</v>
      </c>
      <c r="O375" s="91"/>
      <c r="P375" s="229">
        <f>O375*H375</f>
        <v>0</v>
      </c>
      <c r="Q375" s="229">
        <v>2.2563399999999998</v>
      </c>
      <c r="R375" s="229">
        <f>Q375*H375</f>
        <v>79.95566423999999</v>
      </c>
      <c r="S375" s="229">
        <v>0</v>
      </c>
      <c r="T375" s="230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31" t="s">
        <v>154</v>
      </c>
      <c r="AT375" s="231" t="s">
        <v>137</v>
      </c>
      <c r="AU375" s="231" t="s">
        <v>86</v>
      </c>
      <c r="AY375" s="17" t="s">
        <v>136</v>
      </c>
      <c r="BE375" s="232">
        <f>IF(N375="základní",J375,0)</f>
        <v>0</v>
      </c>
      <c r="BF375" s="232">
        <f>IF(N375="snížená",J375,0)</f>
        <v>0</v>
      </c>
      <c r="BG375" s="232">
        <f>IF(N375="zákl. přenesená",J375,0)</f>
        <v>0</v>
      </c>
      <c r="BH375" s="232">
        <f>IF(N375="sníž. přenesená",J375,0)</f>
        <v>0</v>
      </c>
      <c r="BI375" s="232">
        <f>IF(N375="nulová",J375,0)</f>
        <v>0</v>
      </c>
      <c r="BJ375" s="17" t="s">
        <v>84</v>
      </c>
      <c r="BK375" s="232">
        <f>ROUND(I375*H375,2)</f>
        <v>0</v>
      </c>
      <c r="BL375" s="17" t="s">
        <v>154</v>
      </c>
      <c r="BM375" s="231" t="s">
        <v>1568</v>
      </c>
    </row>
    <row r="376" s="2" customFormat="1">
      <c r="A376" s="38"/>
      <c r="B376" s="39"/>
      <c r="C376" s="40"/>
      <c r="D376" s="235" t="s">
        <v>231</v>
      </c>
      <c r="E376" s="40"/>
      <c r="F376" s="265" t="s">
        <v>1285</v>
      </c>
      <c r="G376" s="40"/>
      <c r="H376" s="40"/>
      <c r="I376" s="266"/>
      <c r="J376" s="40"/>
      <c r="K376" s="40"/>
      <c r="L376" s="44"/>
      <c r="M376" s="267"/>
      <c r="N376" s="268"/>
      <c r="O376" s="91"/>
      <c r="P376" s="91"/>
      <c r="Q376" s="91"/>
      <c r="R376" s="91"/>
      <c r="S376" s="91"/>
      <c r="T376" s="92"/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T376" s="17" t="s">
        <v>231</v>
      </c>
      <c r="AU376" s="17" t="s">
        <v>86</v>
      </c>
    </row>
    <row r="377" s="12" customFormat="1">
      <c r="A377" s="12"/>
      <c r="B377" s="233"/>
      <c r="C377" s="234"/>
      <c r="D377" s="235" t="s">
        <v>143</v>
      </c>
      <c r="E377" s="236" t="s">
        <v>1</v>
      </c>
      <c r="F377" s="237" t="s">
        <v>1569</v>
      </c>
      <c r="G377" s="234"/>
      <c r="H377" s="238">
        <v>9.9120000000000008</v>
      </c>
      <c r="I377" s="239"/>
      <c r="J377" s="234"/>
      <c r="K377" s="234"/>
      <c r="L377" s="240"/>
      <c r="M377" s="241"/>
      <c r="N377" s="242"/>
      <c r="O377" s="242"/>
      <c r="P377" s="242"/>
      <c r="Q377" s="242"/>
      <c r="R377" s="242"/>
      <c r="S377" s="242"/>
      <c r="T377" s="243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T377" s="244" t="s">
        <v>143</v>
      </c>
      <c r="AU377" s="244" t="s">
        <v>86</v>
      </c>
      <c r="AV377" s="12" t="s">
        <v>86</v>
      </c>
      <c r="AW377" s="12" t="s">
        <v>33</v>
      </c>
      <c r="AX377" s="12" t="s">
        <v>77</v>
      </c>
      <c r="AY377" s="244" t="s">
        <v>136</v>
      </c>
    </row>
    <row r="378" s="12" customFormat="1">
      <c r="A378" s="12"/>
      <c r="B378" s="233"/>
      <c r="C378" s="234"/>
      <c r="D378" s="235" t="s">
        <v>143</v>
      </c>
      <c r="E378" s="236" t="s">
        <v>1</v>
      </c>
      <c r="F378" s="237" t="s">
        <v>1570</v>
      </c>
      <c r="G378" s="234"/>
      <c r="H378" s="238">
        <v>3.024</v>
      </c>
      <c r="I378" s="239"/>
      <c r="J378" s="234"/>
      <c r="K378" s="234"/>
      <c r="L378" s="240"/>
      <c r="M378" s="241"/>
      <c r="N378" s="242"/>
      <c r="O378" s="242"/>
      <c r="P378" s="242"/>
      <c r="Q378" s="242"/>
      <c r="R378" s="242"/>
      <c r="S378" s="242"/>
      <c r="T378" s="243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T378" s="244" t="s">
        <v>143</v>
      </c>
      <c r="AU378" s="244" t="s">
        <v>86</v>
      </c>
      <c r="AV378" s="12" t="s">
        <v>86</v>
      </c>
      <c r="AW378" s="12" t="s">
        <v>33</v>
      </c>
      <c r="AX378" s="12" t="s">
        <v>77</v>
      </c>
      <c r="AY378" s="244" t="s">
        <v>136</v>
      </c>
    </row>
    <row r="379" s="12" customFormat="1">
      <c r="A379" s="12"/>
      <c r="B379" s="233"/>
      <c r="C379" s="234"/>
      <c r="D379" s="235" t="s">
        <v>143</v>
      </c>
      <c r="E379" s="236" t="s">
        <v>1</v>
      </c>
      <c r="F379" s="237" t="s">
        <v>1571</v>
      </c>
      <c r="G379" s="234"/>
      <c r="H379" s="238">
        <v>22.5</v>
      </c>
      <c r="I379" s="239"/>
      <c r="J379" s="234"/>
      <c r="K379" s="234"/>
      <c r="L379" s="240"/>
      <c r="M379" s="241"/>
      <c r="N379" s="242"/>
      <c r="O379" s="242"/>
      <c r="P379" s="242"/>
      <c r="Q379" s="242"/>
      <c r="R379" s="242"/>
      <c r="S379" s="242"/>
      <c r="T379" s="243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T379" s="244" t="s">
        <v>143</v>
      </c>
      <c r="AU379" s="244" t="s">
        <v>86</v>
      </c>
      <c r="AV379" s="12" t="s">
        <v>86</v>
      </c>
      <c r="AW379" s="12" t="s">
        <v>33</v>
      </c>
      <c r="AX379" s="12" t="s">
        <v>77</v>
      </c>
      <c r="AY379" s="244" t="s">
        <v>136</v>
      </c>
    </row>
    <row r="380" s="15" customFormat="1">
      <c r="A380" s="15"/>
      <c r="B380" s="269"/>
      <c r="C380" s="270"/>
      <c r="D380" s="235" t="s">
        <v>143</v>
      </c>
      <c r="E380" s="271" t="s">
        <v>1</v>
      </c>
      <c r="F380" s="272" t="s">
        <v>240</v>
      </c>
      <c r="G380" s="270"/>
      <c r="H380" s="273">
        <v>35.436</v>
      </c>
      <c r="I380" s="274"/>
      <c r="J380" s="270"/>
      <c r="K380" s="270"/>
      <c r="L380" s="275"/>
      <c r="M380" s="276"/>
      <c r="N380" s="277"/>
      <c r="O380" s="277"/>
      <c r="P380" s="277"/>
      <c r="Q380" s="277"/>
      <c r="R380" s="277"/>
      <c r="S380" s="277"/>
      <c r="T380" s="278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79" t="s">
        <v>143</v>
      </c>
      <c r="AU380" s="279" t="s">
        <v>86</v>
      </c>
      <c r="AV380" s="15" t="s">
        <v>154</v>
      </c>
      <c r="AW380" s="15" t="s">
        <v>33</v>
      </c>
      <c r="AX380" s="15" t="s">
        <v>84</v>
      </c>
      <c r="AY380" s="279" t="s">
        <v>136</v>
      </c>
    </row>
    <row r="381" s="2" customFormat="1" ht="24.15" customHeight="1">
      <c r="A381" s="38"/>
      <c r="B381" s="39"/>
      <c r="C381" s="220" t="s">
        <v>716</v>
      </c>
      <c r="D381" s="220" t="s">
        <v>137</v>
      </c>
      <c r="E381" s="221" t="s">
        <v>985</v>
      </c>
      <c r="F381" s="222" t="s">
        <v>986</v>
      </c>
      <c r="G381" s="223" t="s">
        <v>236</v>
      </c>
      <c r="H381" s="224">
        <v>315</v>
      </c>
      <c r="I381" s="225"/>
      <c r="J381" s="226">
        <f>ROUND(I381*H381,2)</f>
        <v>0</v>
      </c>
      <c r="K381" s="222" t="s">
        <v>1</v>
      </c>
      <c r="L381" s="44"/>
      <c r="M381" s="227" t="s">
        <v>1</v>
      </c>
      <c r="N381" s="228" t="s">
        <v>42</v>
      </c>
      <c r="O381" s="91"/>
      <c r="P381" s="229">
        <f>O381*H381</f>
        <v>0</v>
      </c>
      <c r="Q381" s="229">
        <v>0</v>
      </c>
      <c r="R381" s="229">
        <f>Q381*H381</f>
        <v>0</v>
      </c>
      <c r="S381" s="229">
        <v>0</v>
      </c>
      <c r="T381" s="230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31" t="s">
        <v>154</v>
      </c>
      <c r="AT381" s="231" t="s">
        <v>137</v>
      </c>
      <c r="AU381" s="231" t="s">
        <v>86</v>
      </c>
      <c r="AY381" s="17" t="s">
        <v>136</v>
      </c>
      <c r="BE381" s="232">
        <f>IF(N381="základní",J381,0)</f>
        <v>0</v>
      </c>
      <c r="BF381" s="232">
        <f>IF(N381="snížená",J381,0)</f>
        <v>0</v>
      </c>
      <c r="BG381" s="232">
        <f>IF(N381="zákl. přenesená",J381,0)</f>
        <v>0</v>
      </c>
      <c r="BH381" s="232">
        <f>IF(N381="sníž. přenesená",J381,0)</f>
        <v>0</v>
      </c>
      <c r="BI381" s="232">
        <f>IF(N381="nulová",J381,0)</f>
        <v>0</v>
      </c>
      <c r="BJ381" s="17" t="s">
        <v>84</v>
      </c>
      <c r="BK381" s="232">
        <f>ROUND(I381*H381,2)</f>
        <v>0</v>
      </c>
      <c r="BL381" s="17" t="s">
        <v>154</v>
      </c>
      <c r="BM381" s="231" t="s">
        <v>1572</v>
      </c>
    </row>
    <row r="382" s="2" customFormat="1">
      <c r="A382" s="38"/>
      <c r="B382" s="39"/>
      <c r="C382" s="40"/>
      <c r="D382" s="235" t="s">
        <v>231</v>
      </c>
      <c r="E382" s="40"/>
      <c r="F382" s="265" t="s">
        <v>1303</v>
      </c>
      <c r="G382" s="40"/>
      <c r="H382" s="40"/>
      <c r="I382" s="266"/>
      <c r="J382" s="40"/>
      <c r="K382" s="40"/>
      <c r="L382" s="44"/>
      <c r="M382" s="267"/>
      <c r="N382" s="268"/>
      <c r="O382" s="91"/>
      <c r="P382" s="91"/>
      <c r="Q382" s="91"/>
      <c r="R382" s="91"/>
      <c r="S382" s="91"/>
      <c r="T382" s="92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T382" s="17" t="s">
        <v>231</v>
      </c>
      <c r="AU382" s="17" t="s">
        <v>86</v>
      </c>
    </row>
    <row r="383" s="12" customFormat="1">
      <c r="A383" s="12"/>
      <c r="B383" s="233"/>
      <c r="C383" s="234"/>
      <c r="D383" s="235" t="s">
        <v>143</v>
      </c>
      <c r="E383" s="236" t="s">
        <v>1</v>
      </c>
      <c r="F383" s="237" t="s">
        <v>1573</v>
      </c>
      <c r="G383" s="234"/>
      <c r="H383" s="238">
        <v>315</v>
      </c>
      <c r="I383" s="239"/>
      <c r="J383" s="234"/>
      <c r="K383" s="234"/>
      <c r="L383" s="240"/>
      <c r="M383" s="241"/>
      <c r="N383" s="242"/>
      <c r="O383" s="242"/>
      <c r="P383" s="242"/>
      <c r="Q383" s="242"/>
      <c r="R383" s="242"/>
      <c r="S383" s="242"/>
      <c r="T383" s="243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T383" s="244" t="s">
        <v>143</v>
      </c>
      <c r="AU383" s="244" t="s">
        <v>86</v>
      </c>
      <c r="AV383" s="12" t="s">
        <v>86</v>
      </c>
      <c r="AW383" s="12" t="s">
        <v>33</v>
      </c>
      <c r="AX383" s="12" t="s">
        <v>84</v>
      </c>
      <c r="AY383" s="244" t="s">
        <v>136</v>
      </c>
    </row>
    <row r="384" s="11" customFormat="1" ht="22.8" customHeight="1">
      <c r="A384" s="11"/>
      <c r="B384" s="206"/>
      <c r="C384" s="207"/>
      <c r="D384" s="208" t="s">
        <v>76</v>
      </c>
      <c r="E384" s="263" t="s">
        <v>1057</v>
      </c>
      <c r="F384" s="263" t="s">
        <v>1058</v>
      </c>
      <c r="G384" s="207"/>
      <c r="H384" s="207"/>
      <c r="I384" s="210"/>
      <c r="J384" s="264">
        <f>BK384</f>
        <v>0</v>
      </c>
      <c r="K384" s="207"/>
      <c r="L384" s="212"/>
      <c r="M384" s="213"/>
      <c r="N384" s="214"/>
      <c r="O384" s="214"/>
      <c r="P384" s="215">
        <f>SUM(P385:P407)</f>
        <v>0</v>
      </c>
      <c r="Q384" s="214"/>
      <c r="R384" s="215">
        <f>SUM(R385:R407)</f>
        <v>0</v>
      </c>
      <c r="S384" s="214"/>
      <c r="T384" s="216">
        <f>SUM(T385:T407)</f>
        <v>0</v>
      </c>
      <c r="U384" s="11"/>
      <c r="V384" s="11"/>
      <c r="W384" s="11"/>
      <c r="X384" s="11"/>
      <c r="Y384" s="11"/>
      <c r="Z384" s="11"/>
      <c r="AA384" s="11"/>
      <c r="AB384" s="11"/>
      <c r="AC384" s="11"/>
      <c r="AD384" s="11"/>
      <c r="AE384" s="11"/>
      <c r="AR384" s="217" t="s">
        <v>84</v>
      </c>
      <c r="AT384" s="218" t="s">
        <v>76</v>
      </c>
      <c r="AU384" s="218" t="s">
        <v>84</v>
      </c>
      <c r="AY384" s="217" t="s">
        <v>136</v>
      </c>
      <c r="BK384" s="219">
        <f>SUM(BK385:BK407)</f>
        <v>0</v>
      </c>
    </row>
    <row r="385" s="2" customFormat="1" ht="33" customHeight="1">
      <c r="A385" s="38"/>
      <c r="B385" s="39"/>
      <c r="C385" s="220" t="s">
        <v>720</v>
      </c>
      <c r="D385" s="220" t="s">
        <v>137</v>
      </c>
      <c r="E385" s="221" t="s">
        <v>1128</v>
      </c>
      <c r="F385" s="222" t="s">
        <v>1129</v>
      </c>
      <c r="G385" s="223" t="s">
        <v>327</v>
      </c>
      <c r="H385" s="224">
        <v>18.012</v>
      </c>
      <c r="I385" s="225"/>
      <c r="J385" s="226">
        <f>ROUND(I385*H385,2)</f>
        <v>0</v>
      </c>
      <c r="K385" s="222" t="s">
        <v>1</v>
      </c>
      <c r="L385" s="44"/>
      <c r="M385" s="227" t="s">
        <v>1</v>
      </c>
      <c r="N385" s="228" t="s">
        <v>42</v>
      </c>
      <c r="O385" s="91"/>
      <c r="P385" s="229">
        <f>O385*H385</f>
        <v>0</v>
      </c>
      <c r="Q385" s="229">
        <v>0</v>
      </c>
      <c r="R385" s="229">
        <f>Q385*H385</f>
        <v>0</v>
      </c>
      <c r="S385" s="229">
        <v>0</v>
      </c>
      <c r="T385" s="230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31" t="s">
        <v>154</v>
      </c>
      <c r="AT385" s="231" t="s">
        <v>137</v>
      </c>
      <c r="AU385" s="231" t="s">
        <v>86</v>
      </c>
      <c r="AY385" s="17" t="s">
        <v>136</v>
      </c>
      <c r="BE385" s="232">
        <f>IF(N385="základní",J385,0)</f>
        <v>0</v>
      </c>
      <c r="BF385" s="232">
        <f>IF(N385="snížená",J385,0)</f>
        <v>0</v>
      </c>
      <c r="BG385" s="232">
        <f>IF(N385="zákl. přenesená",J385,0)</f>
        <v>0</v>
      </c>
      <c r="BH385" s="232">
        <f>IF(N385="sníž. přenesená",J385,0)</f>
        <v>0</v>
      </c>
      <c r="BI385" s="232">
        <f>IF(N385="nulová",J385,0)</f>
        <v>0</v>
      </c>
      <c r="BJ385" s="17" t="s">
        <v>84</v>
      </c>
      <c r="BK385" s="232">
        <f>ROUND(I385*H385,2)</f>
        <v>0</v>
      </c>
      <c r="BL385" s="17" t="s">
        <v>154</v>
      </c>
      <c r="BM385" s="231" t="s">
        <v>1574</v>
      </c>
    </row>
    <row r="386" s="12" customFormat="1">
      <c r="A386" s="12"/>
      <c r="B386" s="233"/>
      <c r="C386" s="234"/>
      <c r="D386" s="235" t="s">
        <v>143</v>
      </c>
      <c r="E386" s="236" t="s">
        <v>1</v>
      </c>
      <c r="F386" s="237" t="s">
        <v>1575</v>
      </c>
      <c r="G386" s="234"/>
      <c r="H386" s="238">
        <v>18.012</v>
      </c>
      <c r="I386" s="239"/>
      <c r="J386" s="234"/>
      <c r="K386" s="234"/>
      <c r="L386" s="240"/>
      <c r="M386" s="241"/>
      <c r="N386" s="242"/>
      <c r="O386" s="242"/>
      <c r="P386" s="242"/>
      <c r="Q386" s="242"/>
      <c r="R386" s="242"/>
      <c r="S386" s="242"/>
      <c r="T386" s="243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T386" s="244" t="s">
        <v>143</v>
      </c>
      <c r="AU386" s="244" t="s">
        <v>86</v>
      </c>
      <c r="AV386" s="12" t="s">
        <v>86</v>
      </c>
      <c r="AW386" s="12" t="s">
        <v>33</v>
      </c>
      <c r="AX386" s="12" t="s">
        <v>84</v>
      </c>
      <c r="AY386" s="244" t="s">
        <v>136</v>
      </c>
    </row>
    <row r="387" s="2" customFormat="1" ht="21.75" customHeight="1">
      <c r="A387" s="38"/>
      <c r="B387" s="39"/>
      <c r="C387" s="220" t="s">
        <v>726</v>
      </c>
      <c r="D387" s="220" t="s">
        <v>137</v>
      </c>
      <c r="E387" s="221" t="s">
        <v>1060</v>
      </c>
      <c r="F387" s="222" t="s">
        <v>1061</v>
      </c>
      <c r="G387" s="223" t="s">
        <v>327</v>
      </c>
      <c r="H387" s="224">
        <v>33.101999999999997</v>
      </c>
      <c r="I387" s="225"/>
      <c r="J387" s="226">
        <f>ROUND(I387*H387,2)</f>
        <v>0</v>
      </c>
      <c r="K387" s="222" t="s">
        <v>1</v>
      </c>
      <c r="L387" s="44"/>
      <c r="M387" s="227" t="s">
        <v>1</v>
      </c>
      <c r="N387" s="228" t="s">
        <v>42</v>
      </c>
      <c r="O387" s="91"/>
      <c r="P387" s="229">
        <f>O387*H387</f>
        <v>0</v>
      </c>
      <c r="Q387" s="229">
        <v>0</v>
      </c>
      <c r="R387" s="229">
        <f>Q387*H387</f>
        <v>0</v>
      </c>
      <c r="S387" s="229">
        <v>0</v>
      </c>
      <c r="T387" s="230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31" t="s">
        <v>154</v>
      </c>
      <c r="AT387" s="231" t="s">
        <v>137</v>
      </c>
      <c r="AU387" s="231" t="s">
        <v>86</v>
      </c>
      <c r="AY387" s="17" t="s">
        <v>136</v>
      </c>
      <c r="BE387" s="232">
        <f>IF(N387="základní",J387,0)</f>
        <v>0</v>
      </c>
      <c r="BF387" s="232">
        <f>IF(N387="snížená",J387,0)</f>
        <v>0</v>
      </c>
      <c r="BG387" s="232">
        <f>IF(N387="zákl. přenesená",J387,0)</f>
        <v>0</v>
      </c>
      <c r="BH387" s="232">
        <f>IF(N387="sníž. přenesená",J387,0)</f>
        <v>0</v>
      </c>
      <c r="BI387" s="232">
        <f>IF(N387="nulová",J387,0)</f>
        <v>0</v>
      </c>
      <c r="BJ387" s="17" t="s">
        <v>84</v>
      </c>
      <c r="BK387" s="232">
        <f>ROUND(I387*H387,2)</f>
        <v>0</v>
      </c>
      <c r="BL387" s="17" t="s">
        <v>154</v>
      </c>
      <c r="BM387" s="231" t="s">
        <v>1576</v>
      </c>
    </row>
    <row r="388" s="12" customFormat="1">
      <c r="A388" s="12"/>
      <c r="B388" s="233"/>
      <c r="C388" s="234"/>
      <c r="D388" s="235" t="s">
        <v>143</v>
      </c>
      <c r="E388" s="236" t="s">
        <v>1</v>
      </c>
      <c r="F388" s="237" t="s">
        <v>1577</v>
      </c>
      <c r="G388" s="234"/>
      <c r="H388" s="238">
        <v>12.539999999999999</v>
      </c>
      <c r="I388" s="239"/>
      <c r="J388" s="234"/>
      <c r="K388" s="234"/>
      <c r="L388" s="240"/>
      <c r="M388" s="241"/>
      <c r="N388" s="242"/>
      <c r="O388" s="242"/>
      <c r="P388" s="242"/>
      <c r="Q388" s="242"/>
      <c r="R388" s="242"/>
      <c r="S388" s="242"/>
      <c r="T388" s="243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T388" s="244" t="s">
        <v>143</v>
      </c>
      <c r="AU388" s="244" t="s">
        <v>86</v>
      </c>
      <c r="AV388" s="12" t="s">
        <v>86</v>
      </c>
      <c r="AW388" s="12" t="s">
        <v>33</v>
      </c>
      <c r="AX388" s="12" t="s">
        <v>77</v>
      </c>
      <c r="AY388" s="244" t="s">
        <v>136</v>
      </c>
    </row>
    <row r="389" s="12" customFormat="1">
      <c r="A389" s="12"/>
      <c r="B389" s="233"/>
      <c r="C389" s="234"/>
      <c r="D389" s="235" t="s">
        <v>143</v>
      </c>
      <c r="E389" s="236" t="s">
        <v>1</v>
      </c>
      <c r="F389" s="237" t="s">
        <v>1575</v>
      </c>
      <c r="G389" s="234"/>
      <c r="H389" s="238">
        <v>18.012</v>
      </c>
      <c r="I389" s="239"/>
      <c r="J389" s="234"/>
      <c r="K389" s="234"/>
      <c r="L389" s="240"/>
      <c r="M389" s="241"/>
      <c r="N389" s="242"/>
      <c r="O389" s="242"/>
      <c r="P389" s="242"/>
      <c r="Q389" s="242"/>
      <c r="R389" s="242"/>
      <c r="S389" s="242"/>
      <c r="T389" s="243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T389" s="244" t="s">
        <v>143</v>
      </c>
      <c r="AU389" s="244" t="s">
        <v>86</v>
      </c>
      <c r="AV389" s="12" t="s">
        <v>86</v>
      </c>
      <c r="AW389" s="12" t="s">
        <v>33</v>
      </c>
      <c r="AX389" s="12" t="s">
        <v>77</v>
      </c>
      <c r="AY389" s="244" t="s">
        <v>136</v>
      </c>
    </row>
    <row r="390" s="12" customFormat="1">
      <c r="A390" s="12"/>
      <c r="B390" s="233"/>
      <c r="C390" s="234"/>
      <c r="D390" s="235" t="s">
        <v>143</v>
      </c>
      <c r="E390" s="236" t="s">
        <v>1</v>
      </c>
      <c r="F390" s="237" t="s">
        <v>1578</v>
      </c>
      <c r="G390" s="234"/>
      <c r="H390" s="238">
        <v>2.5499999999999998</v>
      </c>
      <c r="I390" s="239"/>
      <c r="J390" s="234"/>
      <c r="K390" s="234"/>
      <c r="L390" s="240"/>
      <c r="M390" s="241"/>
      <c r="N390" s="242"/>
      <c r="O390" s="242"/>
      <c r="P390" s="242"/>
      <c r="Q390" s="242"/>
      <c r="R390" s="242"/>
      <c r="S390" s="242"/>
      <c r="T390" s="243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T390" s="244" t="s">
        <v>143</v>
      </c>
      <c r="AU390" s="244" t="s">
        <v>86</v>
      </c>
      <c r="AV390" s="12" t="s">
        <v>86</v>
      </c>
      <c r="AW390" s="12" t="s">
        <v>33</v>
      </c>
      <c r="AX390" s="12" t="s">
        <v>77</v>
      </c>
      <c r="AY390" s="244" t="s">
        <v>136</v>
      </c>
    </row>
    <row r="391" s="15" customFormat="1">
      <c r="A391" s="15"/>
      <c r="B391" s="269"/>
      <c r="C391" s="270"/>
      <c r="D391" s="235" t="s">
        <v>143</v>
      </c>
      <c r="E391" s="271" t="s">
        <v>1</v>
      </c>
      <c r="F391" s="272" t="s">
        <v>240</v>
      </c>
      <c r="G391" s="270"/>
      <c r="H391" s="273">
        <v>33.101999999999997</v>
      </c>
      <c r="I391" s="274"/>
      <c r="J391" s="270"/>
      <c r="K391" s="270"/>
      <c r="L391" s="275"/>
      <c r="M391" s="276"/>
      <c r="N391" s="277"/>
      <c r="O391" s="277"/>
      <c r="P391" s="277"/>
      <c r="Q391" s="277"/>
      <c r="R391" s="277"/>
      <c r="S391" s="277"/>
      <c r="T391" s="278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79" t="s">
        <v>143</v>
      </c>
      <c r="AU391" s="279" t="s">
        <v>86</v>
      </c>
      <c r="AV391" s="15" t="s">
        <v>154</v>
      </c>
      <c r="AW391" s="15" t="s">
        <v>33</v>
      </c>
      <c r="AX391" s="15" t="s">
        <v>84</v>
      </c>
      <c r="AY391" s="279" t="s">
        <v>136</v>
      </c>
    </row>
    <row r="392" s="2" customFormat="1" ht="24.15" customHeight="1">
      <c r="A392" s="38"/>
      <c r="B392" s="39"/>
      <c r="C392" s="220" t="s">
        <v>730</v>
      </c>
      <c r="D392" s="220" t="s">
        <v>137</v>
      </c>
      <c r="E392" s="221" t="s">
        <v>1068</v>
      </c>
      <c r="F392" s="222" t="s">
        <v>1069</v>
      </c>
      <c r="G392" s="223" t="s">
        <v>327</v>
      </c>
      <c r="H392" s="224">
        <v>1529.538</v>
      </c>
      <c r="I392" s="225"/>
      <c r="J392" s="226">
        <f>ROUND(I392*H392,2)</f>
        <v>0</v>
      </c>
      <c r="K392" s="222" t="s">
        <v>1</v>
      </c>
      <c r="L392" s="44"/>
      <c r="M392" s="227" t="s">
        <v>1</v>
      </c>
      <c r="N392" s="228" t="s">
        <v>42</v>
      </c>
      <c r="O392" s="91"/>
      <c r="P392" s="229">
        <f>O392*H392</f>
        <v>0</v>
      </c>
      <c r="Q392" s="229">
        <v>0</v>
      </c>
      <c r="R392" s="229">
        <f>Q392*H392</f>
        <v>0</v>
      </c>
      <c r="S392" s="229">
        <v>0</v>
      </c>
      <c r="T392" s="230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31" t="s">
        <v>154</v>
      </c>
      <c r="AT392" s="231" t="s">
        <v>137</v>
      </c>
      <c r="AU392" s="231" t="s">
        <v>86</v>
      </c>
      <c r="AY392" s="17" t="s">
        <v>136</v>
      </c>
      <c r="BE392" s="232">
        <f>IF(N392="základní",J392,0)</f>
        <v>0</v>
      </c>
      <c r="BF392" s="232">
        <f>IF(N392="snížená",J392,0)</f>
        <v>0</v>
      </c>
      <c r="BG392" s="232">
        <f>IF(N392="zákl. přenesená",J392,0)</f>
        <v>0</v>
      </c>
      <c r="BH392" s="232">
        <f>IF(N392="sníž. přenesená",J392,0)</f>
        <v>0</v>
      </c>
      <c r="BI392" s="232">
        <f>IF(N392="nulová",J392,0)</f>
        <v>0</v>
      </c>
      <c r="BJ392" s="17" t="s">
        <v>84</v>
      </c>
      <c r="BK392" s="232">
        <f>ROUND(I392*H392,2)</f>
        <v>0</v>
      </c>
      <c r="BL392" s="17" t="s">
        <v>154</v>
      </c>
      <c r="BM392" s="231" t="s">
        <v>1579</v>
      </c>
    </row>
    <row r="393" s="12" customFormat="1">
      <c r="A393" s="12"/>
      <c r="B393" s="233"/>
      <c r="C393" s="234"/>
      <c r="D393" s="235" t="s">
        <v>143</v>
      </c>
      <c r="E393" s="236" t="s">
        <v>1</v>
      </c>
      <c r="F393" s="237" t="s">
        <v>1580</v>
      </c>
      <c r="G393" s="234"/>
      <c r="H393" s="238">
        <v>238.25999999999999</v>
      </c>
      <c r="I393" s="239"/>
      <c r="J393" s="234"/>
      <c r="K393" s="234"/>
      <c r="L393" s="240"/>
      <c r="M393" s="241"/>
      <c r="N393" s="242"/>
      <c r="O393" s="242"/>
      <c r="P393" s="242"/>
      <c r="Q393" s="242"/>
      <c r="R393" s="242"/>
      <c r="S393" s="242"/>
      <c r="T393" s="243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T393" s="244" t="s">
        <v>143</v>
      </c>
      <c r="AU393" s="244" t="s">
        <v>86</v>
      </c>
      <c r="AV393" s="12" t="s">
        <v>86</v>
      </c>
      <c r="AW393" s="12" t="s">
        <v>33</v>
      </c>
      <c r="AX393" s="12" t="s">
        <v>77</v>
      </c>
      <c r="AY393" s="244" t="s">
        <v>136</v>
      </c>
    </row>
    <row r="394" s="12" customFormat="1">
      <c r="A394" s="12"/>
      <c r="B394" s="233"/>
      <c r="C394" s="234"/>
      <c r="D394" s="235" t="s">
        <v>143</v>
      </c>
      <c r="E394" s="236" t="s">
        <v>1</v>
      </c>
      <c r="F394" s="237" t="s">
        <v>1581</v>
      </c>
      <c r="G394" s="234"/>
      <c r="H394" s="238">
        <v>1242.828</v>
      </c>
      <c r="I394" s="239"/>
      <c r="J394" s="234"/>
      <c r="K394" s="234"/>
      <c r="L394" s="240"/>
      <c r="M394" s="241"/>
      <c r="N394" s="242"/>
      <c r="O394" s="242"/>
      <c r="P394" s="242"/>
      <c r="Q394" s="242"/>
      <c r="R394" s="242"/>
      <c r="S394" s="242"/>
      <c r="T394" s="243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T394" s="244" t="s">
        <v>143</v>
      </c>
      <c r="AU394" s="244" t="s">
        <v>86</v>
      </c>
      <c r="AV394" s="12" t="s">
        <v>86</v>
      </c>
      <c r="AW394" s="12" t="s">
        <v>33</v>
      </c>
      <c r="AX394" s="12" t="s">
        <v>77</v>
      </c>
      <c r="AY394" s="244" t="s">
        <v>136</v>
      </c>
    </row>
    <row r="395" s="12" customFormat="1">
      <c r="A395" s="12"/>
      <c r="B395" s="233"/>
      <c r="C395" s="234"/>
      <c r="D395" s="235" t="s">
        <v>143</v>
      </c>
      <c r="E395" s="236" t="s">
        <v>1</v>
      </c>
      <c r="F395" s="237" t="s">
        <v>1582</v>
      </c>
      <c r="G395" s="234"/>
      <c r="H395" s="238">
        <v>48.450000000000003</v>
      </c>
      <c r="I395" s="239"/>
      <c r="J395" s="234"/>
      <c r="K395" s="234"/>
      <c r="L395" s="240"/>
      <c r="M395" s="241"/>
      <c r="N395" s="242"/>
      <c r="O395" s="242"/>
      <c r="P395" s="242"/>
      <c r="Q395" s="242"/>
      <c r="R395" s="242"/>
      <c r="S395" s="242"/>
      <c r="T395" s="243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T395" s="244" t="s">
        <v>143</v>
      </c>
      <c r="AU395" s="244" t="s">
        <v>86</v>
      </c>
      <c r="AV395" s="12" t="s">
        <v>86</v>
      </c>
      <c r="AW395" s="12" t="s">
        <v>33</v>
      </c>
      <c r="AX395" s="12" t="s">
        <v>77</v>
      </c>
      <c r="AY395" s="244" t="s">
        <v>136</v>
      </c>
    </row>
    <row r="396" s="15" customFormat="1">
      <c r="A396" s="15"/>
      <c r="B396" s="269"/>
      <c r="C396" s="270"/>
      <c r="D396" s="235" t="s">
        <v>143</v>
      </c>
      <c r="E396" s="271" t="s">
        <v>1</v>
      </c>
      <c r="F396" s="272" t="s">
        <v>240</v>
      </c>
      <c r="G396" s="270"/>
      <c r="H396" s="273">
        <v>1529.538</v>
      </c>
      <c r="I396" s="274"/>
      <c r="J396" s="270"/>
      <c r="K396" s="270"/>
      <c r="L396" s="275"/>
      <c r="M396" s="276"/>
      <c r="N396" s="277"/>
      <c r="O396" s="277"/>
      <c r="P396" s="277"/>
      <c r="Q396" s="277"/>
      <c r="R396" s="277"/>
      <c r="S396" s="277"/>
      <c r="T396" s="278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79" t="s">
        <v>143</v>
      </c>
      <c r="AU396" s="279" t="s">
        <v>86</v>
      </c>
      <c r="AV396" s="15" t="s">
        <v>154</v>
      </c>
      <c r="AW396" s="15" t="s">
        <v>33</v>
      </c>
      <c r="AX396" s="15" t="s">
        <v>84</v>
      </c>
      <c r="AY396" s="279" t="s">
        <v>136</v>
      </c>
    </row>
    <row r="397" s="2" customFormat="1" ht="16.5" customHeight="1">
      <c r="A397" s="38"/>
      <c r="B397" s="39"/>
      <c r="C397" s="220" t="s">
        <v>734</v>
      </c>
      <c r="D397" s="220" t="s">
        <v>137</v>
      </c>
      <c r="E397" s="221" t="s">
        <v>1088</v>
      </c>
      <c r="F397" s="222" t="s">
        <v>1089</v>
      </c>
      <c r="G397" s="223" t="s">
        <v>327</v>
      </c>
      <c r="H397" s="224">
        <v>1.893</v>
      </c>
      <c r="I397" s="225"/>
      <c r="J397" s="226">
        <f>ROUND(I397*H397,2)</f>
        <v>0</v>
      </c>
      <c r="K397" s="222" t="s">
        <v>1</v>
      </c>
      <c r="L397" s="44"/>
      <c r="M397" s="227" t="s">
        <v>1</v>
      </c>
      <c r="N397" s="228" t="s">
        <v>42</v>
      </c>
      <c r="O397" s="91"/>
      <c r="P397" s="229">
        <f>O397*H397</f>
        <v>0</v>
      </c>
      <c r="Q397" s="229">
        <v>0</v>
      </c>
      <c r="R397" s="229">
        <f>Q397*H397</f>
        <v>0</v>
      </c>
      <c r="S397" s="229">
        <v>0</v>
      </c>
      <c r="T397" s="230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31" t="s">
        <v>154</v>
      </c>
      <c r="AT397" s="231" t="s">
        <v>137</v>
      </c>
      <c r="AU397" s="231" t="s">
        <v>86</v>
      </c>
      <c r="AY397" s="17" t="s">
        <v>136</v>
      </c>
      <c r="BE397" s="232">
        <f>IF(N397="základní",J397,0)</f>
        <v>0</v>
      </c>
      <c r="BF397" s="232">
        <f>IF(N397="snížená",J397,0)</f>
        <v>0</v>
      </c>
      <c r="BG397" s="232">
        <f>IF(N397="zákl. přenesená",J397,0)</f>
        <v>0</v>
      </c>
      <c r="BH397" s="232">
        <f>IF(N397="sníž. přenesená",J397,0)</f>
        <v>0</v>
      </c>
      <c r="BI397" s="232">
        <f>IF(N397="nulová",J397,0)</f>
        <v>0</v>
      </c>
      <c r="BJ397" s="17" t="s">
        <v>84</v>
      </c>
      <c r="BK397" s="232">
        <f>ROUND(I397*H397,2)</f>
        <v>0</v>
      </c>
      <c r="BL397" s="17" t="s">
        <v>154</v>
      </c>
      <c r="BM397" s="231" t="s">
        <v>1583</v>
      </c>
    </row>
    <row r="398" s="12" customFormat="1">
      <c r="A398" s="12"/>
      <c r="B398" s="233"/>
      <c r="C398" s="234"/>
      <c r="D398" s="235" t="s">
        <v>143</v>
      </c>
      <c r="E398" s="236" t="s">
        <v>1</v>
      </c>
      <c r="F398" s="237" t="s">
        <v>1584</v>
      </c>
      <c r="G398" s="234"/>
      <c r="H398" s="238">
        <v>1.893</v>
      </c>
      <c r="I398" s="239"/>
      <c r="J398" s="234"/>
      <c r="K398" s="234"/>
      <c r="L398" s="240"/>
      <c r="M398" s="241"/>
      <c r="N398" s="242"/>
      <c r="O398" s="242"/>
      <c r="P398" s="242"/>
      <c r="Q398" s="242"/>
      <c r="R398" s="242"/>
      <c r="S398" s="242"/>
      <c r="T398" s="243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T398" s="244" t="s">
        <v>143</v>
      </c>
      <c r="AU398" s="244" t="s">
        <v>86</v>
      </c>
      <c r="AV398" s="12" t="s">
        <v>86</v>
      </c>
      <c r="AW398" s="12" t="s">
        <v>33</v>
      </c>
      <c r="AX398" s="12" t="s">
        <v>84</v>
      </c>
      <c r="AY398" s="244" t="s">
        <v>136</v>
      </c>
    </row>
    <row r="399" s="2" customFormat="1" ht="24.15" customHeight="1">
      <c r="A399" s="38"/>
      <c r="B399" s="39"/>
      <c r="C399" s="220" t="s">
        <v>738</v>
      </c>
      <c r="D399" s="220" t="s">
        <v>137</v>
      </c>
      <c r="E399" s="221" t="s">
        <v>1097</v>
      </c>
      <c r="F399" s="222" t="s">
        <v>1098</v>
      </c>
      <c r="G399" s="223" t="s">
        <v>327</v>
      </c>
      <c r="H399" s="224">
        <v>35.966999999999999</v>
      </c>
      <c r="I399" s="225"/>
      <c r="J399" s="226">
        <f>ROUND(I399*H399,2)</f>
        <v>0</v>
      </c>
      <c r="K399" s="222" t="s">
        <v>1</v>
      </c>
      <c r="L399" s="44"/>
      <c r="M399" s="227" t="s">
        <v>1</v>
      </c>
      <c r="N399" s="228" t="s">
        <v>42</v>
      </c>
      <c r="O399" s="91"/>
      <c r="P399" s="229">
        <f>O399*H399</f>
        <v>0</v>
      </c>
      <c r="Q399" s="229">
        <v>0</v>
      </c>
      <c r="R399" s="229">
        <f>Q399*H399</f>
        <v>0</v>
      </c>
      <c r="S399" s="229">
        <v>0</v>
      </c>
      <c r="T399" s="230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31" t="s">
        <v>154</v>
      </c>
      <c r="AT399" s="231" t="s">
        <v>137</v>
      </c>
      <c r="AU399" s="231" t="s">
        <v>86</v>
      </c>
      <c r="AY399" s="17" t="s">
        <v>136</v>
      </c>
      <c r="BE399" s="232">
        <f>IF(N399="základní",J399,0)</f>
        <v>0</v>
      </c>
      <c r="BF399" s="232">
        <f>IF(N399="snížená",J399,0)</f>
        <v>0</v>
      </c>
      <c r="BG399" s="232">
        <f>IF(N399="zákl. přenesená",J399,0)</f>
        <v>0</v>
      </c>
      <c r="BH399" s="232">
        <f>IF(N399="sníž. přenesená",J399,0)</f>
        <v>0</v>
      </c>
      <c r="BI399" s="232">
        <f>IF(N399="nulová",J399,0)</f>
        <v>0</v>
      </c>
      <c r="BJ399" s="17" t="s">
        <v>84</v>
      </c>
      <c r="BK399" s="232">
        <f>ROUND(I399*H399,2)</f>
        <v>0</v>
      </c>
      <c r="BL399" s="17" t="s">
        <v>154</v>
      </c>
      <c r="BM399" s="231" t="s">
        <v>1585</v>
      </c>
    </row>
    <row r="400" s="12" customFormat="1">
      <c r="A400" s="12"/>
      <c r="B400" s="233"/>
      <c r="C400" s="234"/>
      <c r="D400" s="235" t="s">
        <v>143</v>
      </c>
      <c r="E400" s="236" t="s">
        <v>1</v>
      </c>
      <c r="F400" s="237" t="s">
        <v>1586</v>
      </c>
      <c r="G400" s="234"/>
      <c r="H400" s="238">
        <v>35.966999999999999</v>
      </c>
      <c r="I400" s="239"/>
      <c r="J400" s="234"/>
      <c r="K400" s="234"/>
      <c r="L400" s="240"/>
      <c r="M400" s="241"/>
      <c r="N400" s="242"/>
      <c r="O400" s="242"/>
      <c r="P400" s="242"/>
      <c r="Q400" s="242"/>
      <c r="R400" s="242"/>
      <c r="S400" s="242"/>
      <c r="T400" s="243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T400" s="244" t="s">
        <v>143</v>
      </c>
      <c r="AU400" s="244" t="s">
        <v>86</v>
      </c>
      <c r="AV400" s="12" t="s">
        <v>86</v>
      </c>
      <c r="AW400" s="12" t="s">
        <v>33</v>
      </c>
      <c r="AX400" s="12" t="s">
        <v>84</v>
      </c>
      <c r="AY400" s="244" t="s">
        <v>136</v>
      </c>
    </row>
    <row r="401" s="2" customFormat="1" ht="24.15" customHeight="1">
      <c r="A401" s="38"/>
      <c r="B401" s="39"/>
      <c r="C401" s="220" t="s">
        <v>747</v>
      </c>
      <c r="D401" s="220" t="s">
        <v>137</v>
      </c>
      <c r="E401" s="221" t="s">
        <v>1111</v>
      </c>
      <c r="F401" s="222" t="s">
        <v>1112</v>
      </c>
      <c r="G401" s="223" t="s">
        <v>327</v>
      </c>
      <c r="H401" s="224">
        <v>1.893</v>
      </c>
      <c r="I401" s="225"/>
      <c r="J401" s="226">
        <f>ROUND(I401*H401,2)</f>
        <v>0</v>
      </c>
      <c r="K401" s="222" t="s">
        <v>1</v>
      </c>
      <c r="L401" s="44"/>
      <c r="M401" s="227" t="s">
        <v>1</v>
      </c>
      <c r="N401" s="228" t="s">
        <v>42</v>
      </c>
      <c r="O401" s="91"/>
      <c r="P401" s="229">
        <f>O401*H401</f>
        <v>0</v>
      </c>
      <c r="Q401" s="229">
        <v>0</v>
      </c>
      <c r="R401" s="229">
        <f>Q401*H401</f>
        <v>0</v>
      </c>
      <c r="S401" s="229">
        <v>0</v>
      </c>
      <c r="T401" s="230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31" t="s">
        <v>154</v>
      </c>
      <c r="AT401" s="231" t="s">
        <v>137</v>
      </c>
      <c r="AU401" s="231" t="s">
        <v>86</v>
      </c>
      <c r="AY401" s="17" t="s">
        <v>136</v>
      </c>
      <c r="BE401" s="232">
        <f>IF(N401="základní",J401,0)</f>
        <v>0</v>
      </c>
      <c r="BF401" s="232">
        <f>IF(N401="snížená",J401,0)</f>
        <v>0</v>
      </c>
      <c r="BG401" s="232">
        <f>IF(N401="zákl. přenesená",J401,0)</f>
        <v>0</v>
      </c>
      <c r="BH401" s="232">
        <f>IF(N401="sníž. přenesená",J401,0)</f>
        <v>0</v>
      </c>
      <c r="BI401" s="232">
        <f>IF(N401="nulová",J401,0)</f>
        <v>0</v>
      </c>
      <c r="BJ401" s="17" t="s">
        <v>84</v>
      </c>
      <c r="BK401" s="232">
        <f>ROUND(I401*H401,2)</f>
        <v>0</v>
      </c>
      <c r="BL401" s="17" t="s">
        <v>154</v>
      </c>
      <c r="BM401" s="231" t="s">
        <v>1587</v>
      </c>
    </row>
    <row r="402" s="2" customFormat="1" ht="37.8" customHeight="1">
      <c r="A402" s="38"/>
      <c r="B402" s="39"/>
      <c r="C402" s="220" t="s">
        <v>753</v>
      </c>
      <c r="D402" s="220" t="s">
        <v>137</v>
      </c>
      <c r="E402" s="221" t="s">
        <v>1115</v>
      </c>
      <c r="F402" s="222" t="s">
        <v>1116</v>
      </c>
      <c r="G402" s="223" t="s">
        <v>327</v>
      </c>
      <c r="H402" s="224">
        <v>1.893</v>
      </c>
      <c r="I402" s="225"/>
      <c r="J402" s="226">
        <f>ROUND(I402*H402,2)</f>
        <v>0</v>
      </c>
      <c r="K402" s="222" t="s">
        <v>1</v>
      </c>
      <c r="L402" s="44"/>
      <c r="M402" s="227" t="s">
        <v>1</v>
      </c>
      <c r="N402" s="228" t="s">
        <v>42</v>
      </c>
      <c r="O402" s="91"/>
      <c r="P402" s="229">
        <f>O402*H402</f>
        <v>0</v>
      </c>
      <c r="Q402" s="229">
        <v>0</v>
      </c>
      <c r="R402" s="229">
        <f>Q402*H402</f>
        <v>0</v>
      </c>
      <c r="S402" s="229">
        <v>0</v>
      </c>
      <c r="T402" s="230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31" t="s">
        <v>154</v>
      </c>
      <c r="AT402" s="231" t="s">
        <v>137</v>
      </c>
      <c r="AU402" s="231" t="s">
        <v>86</v>
      </c>
      <c r="AY402" s="17" t="s">
        <v>136</v>
      </c>
      <c r="BE402" s="232">
        <f>IF(N402="základní",J402,0)</f>
        <v>0</v>
      </c>
      <c r="BF402" s="232">
        <f>IF(N402="snížená",J402,0)</f>
        <v>0</v>
      </c>
      <c r="BG402" s="232">
        <f>IF(N402="zákl. přenesená",J402,0)</f>
        <v>0</v>
      </c>
      <c r="BH402" s="232">
        <f>IF(N402="sníž. přenesená",J402,0)</f>
        <v>0</v>
      </c>
      <c r="BI402" s="232">
        <f>IF(N402="nulová",J402,0)</f>
        <v>0</v>
      </c>
      <c r="BJ402" s="17" t="s">
        <v>84</v>
      </c>
      <c r="BK402" s="232">
        <f>ROUND(I402*H402,2)</f>
        <v>0</v>
      </c>
      <c r="BL402" s="17" t="s">
        <v>154</v>
      </c>
      <c r="BM402" s="231" t="s">
        <v>1588</v>
      </c>
    </row>
    <row r="403" s="12" customFormat="1">
      <c r="A403" s="12"/>
      <c r="B403" s="233"/>
      <c r="C403" s="234"/>
      <c r="D403" s="235" t="s">
        <v>143</v>
      </c>
      <c r="E403" s="236" t="s">
        <v>1</v>
      </c>
      <c r="F403" s="237" t="s">
        <v>1584</v>
      </c>
      <c r="G403" s="234"/>
      <c r="H403" s="238">
        <v>1.893</v>
      </c>
      <c r="I403" s="239"/>
      <c r="J403" s="234"/>
      <c r="K403" s="234"/>
      <c r="L403" s="240"/>
      <c r="M403" s="241"/>
      <c r="N403" s="242"/>
      <c r="O403" s="242"/>
      <c r="P403" s="242"/>
      <c r="Q403" s="242"/>
      <c r="R403" s="242"/>
      <c r="S403" s="242"/>
      <c r="T403" s="243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T403" s="244" t="s">
        <v>143</v>
      </c>
      <c r="AU403" s="244" t="s">
        <v>86</v>
      </c>
      <c r="AV403" s="12" t="s">
        <v>86</v>
      </c>
      <c r="AW403" s="12" t="s">
        <v>33</v>
      </c>
      <c r="AX403" s="12" t="s">
        <v>84</v>
      </c>
      <c r="AY403" s="244" t="s">
        <v>136</v>
      </c>
    </row>
    <row r="404" s="2" customFormat="1" ht="44.25" customHeight="1">
      <c r="A404" s="38"/>
      <c r="B404" s="39"/>
      <c r="C404" s="220" t="s">
        <v>758</v>
      </c>
      <c r="D404" s="220" t="s">
        <v>137</v>
      </c>
      <c r="E404" s="221" t="s">
        <v>1124</v>
      </c>
      <c r="F404" s="222" t="s">
        <v>1125</v>
      </c>
      <c r="G404" s="223" t="s">
        <v>327</v>
      </c>
      <c r="H404" s="224">
        <v>2.5499999999999998</v>
      </c>
      <c r="I404" s="225"/>
      <c r="J404" s="226">
        <f>ROUND(I404*H404,2)</f>
        <v>0</v>
      </c>
      <c r="K404" s="222" t="s">
        <v>1</v>
      </c>
      <c r="L404" s="44"/>
      <c r="M404" s="227" t="s">
        <v>1</v>
      </c>
      <c r="N404" s="228" t="s">
        <v>42</v>
      </c>
      <c r="O404" s="91"/>
      <c r="P404" s="229">
        <f>O404*H404</f>
        <v>0</v>
      </c>
      <c r="Q404" s="229">
        <v>0</v>
      </c>
      <c r="R404" s="229">
        <f>Q404*H404</f>
        <v>0</v>
      </c>
      <c r="S404" s="229">
        <v>0</v>
      </c>
      <c r="T404" s="230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31" t="s">
        <v>154</v>
      </c>
      <c r="AT404" s="231" t="s">
        <v>137</v>
      </c>
      <c r="AU404" s="231" t="s">
        <v>86</v>
      </c>
      <c r="AY404" s="17" t="s">
        <v>136</v>
      </c>
      <c r="BE404" s="232">
        <f>IF(N404="základní",J404,0)</f>
        <v>0</v>
      </c>
      <c r="BF404" s="232">
        <f>IF(N404="snížená",J404,0)</f>
        <v>0</v>
      </c>
      <c r="BG404" s="232">
        <f>IF(N404="zákl. přenesená",J404,0)</f>
        <v>0</v>
      </c>
      <c r="BH404" s="232">
        <f>IF(N404="sníž. přenesená",J404,0)</f>
        <v>0</v>
      </c>
      <c r="BI404" s="232">
        <f>IF(N404="nulová",J404,0)</f>
        <v>0</v>
      </c>
      <c r="BJ404" s="17" t="s">
        <v>84</v>
      </c>
      <c r="BK404" s="232">
        <f>ROUND(I404*H404,2)</f>
        <v>0</v>
      </c>
      <c r="BL404" s="17" t="s">
        <v>154</v>
      </c>
      <c r="BM404" s="231" t="s">
        <v>1589</v>
      </c>
    </row>
    <row r="405" s="12" customFormat="1">
      <c r="A405" s="12"/>
      <c r="B405" s="233"/>
      <c r="C405" s="234"/>
      <c r="D405" s="235" t="s">
        <v>143</v>
      </c>
      <c r="E405" s="236" t="s">
        <v>1</v>
      </c>
      <c r="F405" s="237" t="s">
        <v>1578</v>
      </c>
      <c r="G405" s="234"/>
      <c r="H405" s="238">
        <v>2.5499999999999998</v>
      </c>
      <c r="I405" s="239"/>
      <c r="J405" s="234"/>
      <c r="K405" s="234"/>
      <c r="L405" s="240"/>
      <c r="M405" s="241"/>
      <c r="N405" s="242"/>
      <c r="O405" s="242"/>
      <c r="P405" s="242"/>
      <c r="Q405" s="242"/>
      <c r="R405" s="242"/>
      <c r="S405" s="242"/>
      <c r="T405" s="243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T405" s="244" t="s">
        <v>143</v>
      </c>
      <c r="AU405" s="244" t="s">
        <v>86</v>
      </c>
      <c r="AV405" s="12" t="s">
        <v>86</v>
      </c>
      <c r="AW405" s="12" t="s">
        <v>33</v>
      </c>
      <c r="AX405" s="12" t="s">
        <v>84</v>
      </c>
      <c r="AY405" s="244" t="s">
        <v>136</v>
      </c>
    </row>
    <row r="406" s="2" customFormat="1" ht="44.25" customHeight="1">
      <c r="A406" s="38"/>
      <c r="B406" s="39"/>
      <c r="C406" s="220" t="s">
        <v>765</v>
      </c>
      <c r="D406" s="220" t="s">
        <v>137</v>
      </c>
      <c r="E406" s="221" t="s">
        <v>1590</v>
      </c>
      <c r="F406" s="222" t="s">
        <v>1591</v>
      </c>
      <c r="G406" s="223" t="s">
        <v>327</v>
      </c>
      <c r="H406" s="224">
        <v>12.539999999999999</v>
      </c>
      <c r="I406" s="225"/>
      <c r="J406" s="226">
        <f>ROUND(I406*H406,2)</f>
        <v>0</v>
      </c>
      <c r="K406" s="222" t="s">
        <v>1</v>
      </c>
      <c r="L406" s="44"/>
      <c r="M406" s="227" t="s">
        <v>1</v>
      </c>
      <c r="N406" s="228" t="s">
        <v>42</v>
      </c>
      <c r="O406" s="91"/>
      <c r="P406" s="229">
        <f>O406*H406</f>
        <v>0</v>
      </c>
      <c r="Q406" s="229">
        <v>0</v>
      </c>
      <c r="R406" s="229">
        <f>Q406*H406</f>
        <v>0</v>
      </c>
      <c r="S406" s="229">
        <v>0</v>
      </c>
      <c r="T406" s="230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31" t="s">
        <v>154</v>
      </c>
      <c r="AT406" s="231" t="s">
        <v>137</v>
      </c>
      <c r="AU406" s="231" t="s">
        <v>86</v>
      </c>
      <c r="AY406" s="17" t="s">
        <v>136</v>
      </c>
      <c r="BE406" s="232">
        <f>IF(N406="základní",J406,0)</f>
        <v>0</v>
      </c>
      <c r="BF406" s="232">
        <f>IF(N406="snížená",J406,0)</f>
        <v>0</v>
      </c>
      <c r="BG406" s="232">
        <f>IF(N406="zákl. přenesená",J406,0)</f>
        <v>0</v>
      </c>
      <c r="BH406" s="232">
        <f>IF(N406="sníž. přenesená",J406,0)</f>
        <v>0</v>
      </c>
      <c r="BI406" s="232">
        <f>IF(N406="nulová",J406,0)</f>
        <v>0</v>
      </c>
      <c r="BJ406" s="17" t="s">
        <v>84</v>
      </c>
      <c r="BK406" s="232">
        <f>ROUND(I406*H406,2)</f>
        <v>0</v>
      </c>
      <c r="BL406" s="17" t="s">
        <v>154</v>
      </c>
      <c r="BM406" s="231" t="s">
        <v>1592</v>
      </c>
    </row>
    <row r="407" s="12" customFormat="1">
      <c r="A407" s="12"/>
      <c r="B407" s="233"/>
      <c r="C407" s="234"/>
      <c r="D407" s="235" t="s">
        <v>143</v>
      </c>
      <c r="E407" s="236" t="s">
        <v>1</v>
      </c>
      <c r="F407" s="237" t="s">
        <v>1577</v>
      </c>
      <c r="G407" s="234"/>
      <c r="H407" s="238">
        <v>12.539999999999999</v>
      </c>
      <c r="I407" s="239"/>
      <c r="J407" s="234"/>
      <c r="K407" s="234"/>
      <c r="L407" s="240"/>
      <c r="M407" s="241"/>
      <c r="N407" s="242"/>
      <c r="O407" s="242"/>
      <c r="P407" s="242"/>
      <c r="Q407" s="242"/>
      <c r="R407" s="242"/>
      <c r="S407" s="242"/>
      <c r="T407" s="243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T407" s="244" t="s">
        <v>143</v>
      </c>
      <c r="AU407" s="244" t="s">
        <v>86</v>
      </c>
      <c r="AV407" s="12" t="s">
        <v>86</v>
      </c>
      <c r="AW407" s="12" t="s">
        <v>33</v>
      </c>
      <c r="AX407" s="12" t="s">
        <v>84</v>
      </c>
      <c r="AY407" s="244" t="s">
        <v>136</v>
      </c>
    </row>
    <row r="408" s="11" customFormat="1" ht="22.8" customHeight="1">
      <c r="A408" s="11"/>
      <c r="B408" s="206"/>
      <c r="C408" s="207"/>
      <c r="D408" s="208" t="s">
        <v>76</v>
      </c>
      <c r="E408" s="263" t="s">
        <v>1131</v>
      </c>
      <c r="F408" s="263" t="s">
        <v>1132</v>
      </c>
      <c r="G408" s="207"/>
      <c r="H408" s="207"/>
      <c r="I408" s="210"/>
      <c r="J408" s="264">
        <f>BK408</f>
        <v>0</v>
      </c>
      <c r="K408" s="207"/>
      <c r="L408" s="212"/>
      <c r="M408" s="213"/>
      <c r="N408" s="214"/>
      <c r="O408" s="214"/>
      <c r="P408" s="215">
        <f>P409</f>
        <v>0</v>
      </c>
      <c r="Q408" s="214"/>
      <c r="R408" s="215">
        <f>R409</f>
        <v>0</v>
      </c>
      <c r="S408" s="214"/>
      <c r="T408" s="216">
        <f>T409</f>
        <v>0</v>
      </c>
      <c r="U408" s="11"/>
      <c r="V408" s="11"/>
      <c r="W408" s="11"/>
      <c r="X408" s="11"/>
      <c r="Y408" s="11"/>
      <c r="Z408" s="11"/>
      <c r="AA408" s="11"/>
      <c r="AB408" s="11"/>
      <c r="AC408" s="11"/>
      <c r="AD408" s="11"/>
      <c r="AE408" s="11"/>
      <c r="AR408" s="217" t="s">
        <v>84</v>
      </c>
      <c r="AT408" s="218" t="s">
        <v>76</v>
      </c>
      <c r="AU408" s="218" t="s">
        <v>84</v>
      </c>
      <c r="AY408" s="217" t="s">
        <v>136</v>
      </c>
      <c r="BK408" s="219">
        <f>BK409</f>
        <v>0</v>
      </c>
    </row>
    <row r="409" s="2" customFormat="1" ht="24.15" customHeight="1">
      <c r="A409" s="38"/>
      <c r="B409" s="39"/>
      <c r="C409" s="220" t="s">
        <v>770</v>
      </c>
      <c r="D409" s="220" t="s">
        <v>137</v>
      </c>
      <c r="E409" s="221" t="s">
        <v>1289</v>
      </c>
      <c r="F409" s="222" t="s">
        <v>1290</v>
      </c>
      <c r="G409" s="223" t="s">
        <v>327</v>
      </c>
      <c r="H409" s="224">
        <v>690.22299999999996</v>
      </c>
      <c r="I409" s="225"/>
      <c r="J409" s="226">
        <f>ROUND(I409*H409,2)</f>
        <v>0</v>
      </c>
      <c r="K409" s="222" t="s">
        <v>1</v>
      </c>
      <c r="L409" s="44"/>
      <c r="M409" s="227" t="s">
        <v>1</v>
      </c>
      <c r="N409" s="228" t="s">
        <v>42</v>
      </c>
      <c r="O409" s="91"/>
      <c r="P409" s="229">
        <f>O409*H409</f>
        <v>0</v>
      </c>
      <c r="Q409" s="229">
        <v>0</v>
      </c>
      <c r="R409" s="229">
        <f>Q409*H409</f>
        <v>0</v>
      </c>
      <c r="S409" s="229">
        <v>0</v>
      </c>
      <c r="T409" s="230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31" t="s">
        <v>154</v>
      </c>
      <c r="AT409" s="231" t="s">
        <v>137</v>
      </c>
      <c r="AU409" s="231" t="s">
        <v>86</v>
      </c>
      <c r="AY409" s="17" t="s">
        <v>136</v>
      </c>
      <c r="BE409" s="232">
        <f>IF(N409="základní",J409,0)</f>
        <v>0</v>
      </c>
      <c r="BF409" s="232">
        <f>IF(N409="snížená",J409,0)</f>
        <v>0</v>
      </c>
      <c r="BG409" s="232">
        <f>IF(N409="zákl. přenesená",J409,0)</f>
        <v>0</v>
      </c>
      <c r="BH409" s="232">
        <f>IF(N409="sníž. přenesená",J409,0)</f>
        <v>0</v>
      </c>
      <c r="BI409" s="232">
        <f>IF(N409="nulová",J409,0)</f>
        <v>0</v>
      </c>
      <c r="BJ409" s="17" t="s">
        <v>84</v>
      </c>
      <c r="BK409" s="232">
        <f>ROUND(I409*H409,2)</f>
        <v>0</v>
      </c>
      <c r="BL409" s="17" t="s">
        <v>154</v>
      </c>
      <c r="BM409" s="231" t="s">
        <v>1593</v>
      </c>
    </row>
    <row r="410" s="11" customFormat="1" ht="25.92" customHeight="1">
      <c r="A410" s="11"/>
      <c r="B410" s="206"/>
      <c r="C410" s="207"/>
      <c r="D410" s="208" t="s">
        <v>76</v>
      </c>
      <c r="E410" s="209" t="s">
        <v>1137</v>
      </c>
      <c r="F410" s="209" t="s">
        <v>1138</v>
      </c>
      <c r="G410" s="207"/>
      <c r="H410" s="207"/>
      <c r="I410" s="210"/>
      <c r="J410" s="211">
        <f>BK410</f>
        <v>0</v>
      </c>
      <c r="K410" s="207"/>
      <c r="L410" s="212"/>
      <c r="M410" s="213"/>
      <c r="N410" s="214"/>
      <c r="O410" s="214"/>
      <c r="P410" s="215">
        <f>P411</f>
        <v>0</v>
      </c>
      <c r="Q410" s="214"/>
      <c r="R410" s="215">
        <f>R411</f>
        <v>0.55413000000000001</v>
      </c>
      <c r="S410" s="214"/>
      <c r="T410" s="216">
        <f>T411</f>
        <v>0</v>
      </c>
      <c r="U410" s="11"/>
      <c r="V410" s="11"/>
      <c r="W410" s="11"/>
      <c r="X410" s="11"/>
      <c r="Y410" s="11"/>
      <c r="Z410" s="11"/>
      <c r="AA410" s="11"/>
      <c r="AB410" s="11"/>
      <c r="AC410" s="11"/>
      <c r="AD410" s="11"/>
      <c r="AE410" s="11"/>
      <c r="AR410" s="217" t="s">
        <v>86</v>
      </c>
      <c r="AT410" s="218" t="s">
        <v>76</v>
      </c>
      <c r="AU410" s="218" t="s">
        <v>77</v>
      </c>
      <c r="AY410" s="217" t="s">
        <v>136</v>
      </c>
      <c r="BK410" s="219">
        <f>BK411</f>
        <v>0</v>
      </c>
    </row>
    <row r="411" s="11" customFormat="1" ht="22.8" customHeight="1">
      <c r="A411" s="11"/>
      <c r="B411" s="206"/>
      <c r="C411" s="207"/>
      <c r="D411" s="208" t="s">
        <v>76</v>
      </c>
      <c r="E411" s="263" t="s">
        <v>1594</v>
      </c>
      <c r="F411" s="263" t="s">
        <v>1595</v>
      </c>
      <c r="G411" s="207"/>
      <c r="H411" s="207"/>
      <c r="I411" s="210"/>
      <c r="J411" s="264">
        <f>BK411</f>
        <v>0</v>
      </c>
      <c r="K411" s="207"/>
      <c r="L411" s="212"/>
      <c r="M411" s="213"/>
      <c r="N411" s="214"/>
      <c r="O411" s="214"/>
      <c r="P411" s="215">
        <f>SUM(P412:P414)</f>
        <v>0</v>
      </c>
      <c r="Q411" s="214"/>
      <c r="R411" s="215">
        <f>SUM(R412:R414)</f>
        <v>0.55413000000000001</v>
      </c>
      <c r="S411" s="214"/>
      <c r="T411" s="216">
        <f>SUM(T412:T414)</f>
        <v>0</v>
      </c>
      <c r="U411" s="11"/>
      <c r="V411" s="11"/>
      <c r="W411" s="11"/>
      <c r="X411" s="11"/>
      <c r="Y411" s="11"/>
      <c r="Z411" s="11"/>
      <c r="AA411" s="11"/>
      <c r="AB411" s="11"/>
      <c r="AC411" s="11"/>
      <c r="AD411" s="11"/>
      <c r="AE411" s="11"/>
      <c r="AR411" s="217" t="s">
        <v>86</v>
      </c>
      <c r="AT411" s="218" t="s">
        <v>76</v>
      </c>
      <c r="AU411" s="218" t="s">
        <v>84</v>
      </c>
      <c r="AY411" s="217" t="s">
        <v>136</v>
      </c>
      <c r="BK411" s="219">
        <f>SUM(BK412:BK414)</f>
        <v>0</v>
      </c>
    </row>
    <row r="412" s="2" customFormat="1" ht="24.15" customHeight="1">
      <c r="A412" s="38"/>
      <c r="B412" s="39"/>
      <c r="C412" s="220" t="s">
        <v>775</v>
      </c>
      <c r="D412" s="220" t="s">
        <v>137</v>
      </c>
      <c r="E412" s="221" t="s">
        <v>1596</v>
      </c>
      <c r="F412" s="222" t="s">
        <v>1597</v>
      </c>
      <c r="G412" s="223" t="s">
        <v>229</v>
      </c>
      <c r="H412" s="224">
        <v>294.75</v>
      </c>
      <c r="I412" s="225"/>
      <c r="J412" s="226">
        <f>ROUND(I412*H412,2)</f>
        <v>0</v>
      </c>
      <c r="K412" s="222" t="s">
        <v>1</v>
      </c>
      <c r="L412" s="44"/>
      <c r="M412" s="227" t="s">
        <v>1</v>
      </c>
      <c r="N412" s="228" t="s">
        <v>42</v>
      </c>
      <c r="O412" s="91"/>
      <c r="P412" s="229">
        <f>O412*H412</f>
        <v>0</v>
      </c>
      <c r="Q412" s="229">
        <v>0.0018799999999999999</v>
      </c>
      <c r="R412" s="229">
        <f>Q412*H412</f>
        <v>0.55413000000000001</v>
      </c>
      <c r="S412" s="229">
        <v>0</v>
      </c>
      <c r="T412" s="230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31" t="s">
        <v>301</v>
      </c>
      <c r="AT412" s="231" t="s">
        <v>137</v>
      </c>
      <c r="AU412" s="231" t="s">
        <v>86</v>
      </c>
      <c r="AY412" s="17" t="s">
        <v>136</v>
      </c>
      <c r="BE412" s="232">
        <f>IF(N412="základní",J412,0)</f>
        <v>0</v>
      </c>
      <c r="BF412" s="232">
        <f>IF(N412="snížená",J412,0)</f>
        <v>0</v>
      </c>
      <c r="BG412" s="232">
        <f>IF(N412="zákl. přenesená",J412,0)</f>
        <v>0</v>
      </c>
      <c r="BH412" s="232">
        <f>IF(N412="sníž. přenesená",J412,0)</f>
        <v>0</v>
      </c>
      <c r="BI412" s="232">
        <f>IF(N412="nulová",J412,0)</f>
        <v>0</v>
      </c>
      <c r="BJ412" s="17" t="s">
        <v>84</v>
      </c>
      <c r="BK412" s="232">
        <f>ROUND(I412*H412,2)</f>
        <v>0</v>
      </c>
      <c r="BL412" s="17" t="s">
        <v>301</v>
      </c>
      <c r="BM412" s="231" t="s">
        <v>1598</v>
      </c>
    </row>
    <row r="413" s="2" customFormat="1">
      <c r="A413" s="38"/>
      <c r="B413" s="39"/>
      <c r="C413" s="40"/>
      <c r="D413" s="235" t="s">
        <v>231</v>
      </c>
      <c r="E413" s="40"/>
      <c r="F413" s="265" t="s">
        <v>1384</v>
      </c>
      <c r="G413" s="40"/>
      <c r="H413" s="40"/>
      <c r="I413" s="266"/>
      <c r="J413" s="40"/>
      <c r="K413" s="40"/>
      <c r="L413" s="44"/>
      <c r="M413" s="267"/>
      <c r="N413" s="268"/>
      <c r="O413" s="91"/>
      <c r="P413" s="91"/>
      <c r="Q413" s="91"/>
      <c r="R413" s="91"/>
      <c r="S413" s="91"/>
      <c r="T413" s="92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T413" s="17" t="s">
        <v>231</v>
      </c>
      <c r="AU413" s="17" t="s">
        <v>86</v>
      </c>
    </row>
    <row r="414" s="12" customFormat="1">
      <c r="A414" s="12"/>
      <c r="B414" s="233"/>
      <c r="C414" s="234"/>
      <c r="D414" s="235" t="s">
        <v>143</v>
      </c>
      <c r="E414" s="236" t="s">
        <v>1</v>
      </c>
      <c r="F414" s="237" t="s">
        <v>1599</v>
      </c>
      <c r="G414" s="234"/>
      <c r="H414" s="238">
        <v>294.75</v>
      </c>
      <c r="I414" s="239"/>
      <c r="J414" s="234"/>
      <c r="K414" s="234"/>
      <c r="L414" s="240"/>
      <c r="M414" s="255"/>
      <c r="N414" s="256"/>
      <c r="O414" s="256"/>
      <c r="P414" s="256"/>
      <c r="Q414" s="256"/>
      <c r="R414" s="256"/>
      <c r="S414" s="256"/>
      <c r="T414" s="257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T414" s="244" t="s">
        <v>143</v>
      </c>
      <c r="AU414" s="244" t="s">
        <v>86</v>
      </c>
      <c r="AV414" s="12" t="s">
        <v>86</v>
      </c>
      <c r="AW414" s="12" t="s">
        <v>33</v>
      </c>
      <c r="AX414" s="12" t="s">
        <v>84</v>
      </c>
      <c r="AY414" s="244" t="s">
        <v>136</v>
      </c>
    </row>
    <row r="415" s="2" customFormat="1" ht="6.96" customHeight="1">
      <c r="A415" s="38"/>
      <c r="B415" s="66"/>
      <c r="C415" s="67"/>
      <c r="D415" s="67"/>
      <c r="E415" s="67"/>
      <c r="F415" s="67"/>
      <c r="G415" s="67"/>
      <c r="H415" s="67"/>
      <c r="I415" s="67"/>
      <c r="J415" s="67"/>
      <c r="K415" s="67"/>
      <c r="L415" s="44"/>
      <c r="M415" s="38"/>
      <c r="O415" s="38"/>
      <c r="P415" s="38"/>
      <c r="Q415" s="38"/>
      <c r="R415" s="38"/>
      <c r="S415" s="38"/>
      <c r="T415" s="38"/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</row>
  </sheetData>
  <sheetProtection sheet="1" autoFilter="0" formatColumns="0" formatRows="0" objects="1" scenarios="1" spinCount="100000" saltValue="H8czcntdESgeuF2+ASK0QvOR0PxN0PIefax0rl7A3fkTv2thvckxWGXXfnvKwDtM9HpBMqe+E4CGu3ZJmgOOuA==" hashValue="ozu/tSVQ11y4jAk7gQlEuSzLL21lWW/U/SuL7H2jaFChURYsbvDKFL6/yyDf7pBVCg2HrfIUQ4/4PzsRYibEjw==" algorithmName="SHA-512" password="CC35"/>
  <autoFilter ref="C135:K414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22:H122"/>
    <mergeCell ref="E126:H126"/>
    <mergeCell ref="E124:H124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NB</dc:creator>
  <cp:lastModifiedBy>NB</cp:lastModifiedBy>
  <dcterms:created xsi:type="dcterms:W3CDTF">2025-01-27T09:38:02Z</dcterms:created>
  <dcterms:modified xsi:type="dcterms:W3CDTF">2025-01-27T09:38:10Z</dcterms:modified>
</cp:coreProperties>
</file>