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KROS zálohy\C\KrosData\Zakázky\"/>
    </mc:Choice>
  </mc:AlternateContent>
  <bookViews>
    <workbookView xWindow="0" yWindow="0" windowWidth="0" windowHeight="0"/>
  </bookViews>
  <sheets>
    <sheet name="Rekapitulace stavby" sheetId="1" r:id="rId1"/>
    <sheet name="24_56 - Udržovací práce a..." sheetId="2" r:id="rId2"/>
    <sheet name="24_56_1 - střešní plášť" sheetId="3" r:id="rId3"/>
    <sheet name="24_56_2 - zateplení strop..." sheetId="4" r:id="rId4"/>
    <sheet name="24_56_3 - terasa 1" sheetId="5" r:id="rId5"/>
    <sheet name="24_56_4 - terasa 2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'24_56 - Udržovací práce a...'!$C$116:$K$126</definedName>
    <definedName name="_xlnm.Print_Area" localSheetId="1">'24_56 - Udržovací práce a...'!$C$4:$J$76,'24_56 - Udržovací práce a...'!$C$82:$J$100,'24_56 - Udržovací práce a...'!$C$106:$J$126</definedName>
    <definedName name="_xlnm.Print_Titles" localSheetId="1">'24_56 - Udržovací práce a...'!$116:$116</definedName>
    <definedName name="_xlnm._FilterDatabase" localSheetId="2" hidden="1">'24_56_1 - střešní plášť'!$C$133:$K$224</definedName>
    <definedName name="_xlnm.Print_Area" localSheetId="2">'24_56_1 - střešní plášť'!$C$4:$J$76,'24_56_1 - střešní plášť'!$C$82:$J$115,'24_56_1 - střešní plášť'!$C$121:$J$224</definedName>
    <definedName name="_xlnm.Print_Titles" localSheetId="2">'24_56_1 - střešní plášť'!$133:$133</definedName>
    <definedName name="_xlnm._FilterDatabase" localSheetId="3" hidden="1">'24_56_2 - zateplení strop...'!$C$118:$K$141</definedName>
    <definedName name="_xlnm.Print_Area" localSheetId="3">'24_56_2 - zateplení strop...'!$C$4:$J$76,'24_56_2 - zateplení strop...'!$C$82:$J$100,'24_56_2 - zateplení strop...'!$C$106:$J$141</definedName>
    <definedName name="_xlnm.Print_Titles" localSheetId="3">'24_56_2 - zateplení strop...'!$118:$118</definedName>
    <definedName name="_xlnm._FilterDatabase" localSheetId="4" hidden="1">'24_56_3 - terasa 1'!$C$123:$K$140</definedName>
    <definedName name="_xlnm.Print_Area" localSheetId="4">'24_56_3 - terasa 1'!$C$4:$J$76,'24_56_3 - terasa 1'!$C$82:$J$105,'24_56_3 - terasa 1'!$C$111:$J$140</definedName>
    <definedName name="_xlnm.Print_Titles" localSheetId="4">'24_56_3 - terasa 1'!$123:$123</definedName>
    <definedName name="_xlnm._FilterDatabase" localSheetId="5" hidden="1">'24_56_4 - terasa 2'!$C$121:$K$134</definedName>
    <definedName name="_xlnm.Print_Area" localSheetId="5">'24_56_4 - terasa 2'!$C$4:$J$76,'24_56_4 - terasa 2'!$C$82:$J$103,'24_56_4 - terasa 2'!$C$109:$J$134</definedName>
    <definedName name="_xlnm.Print_Titles" localSheetId="5">'24_56_4 - terasa 2'!$121:$121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4"/>
  <c r="BH134"/>
  <c r="BG134"/>
  <c r="BF134"/>
  <c r="T134"/>
  <c r="T133"/>
  <c r="T132"/>
  <c r="R134"/>
  <c r="R133"/>
  <c r="R132"/>
  <c r="P134"/>
  <c r="P133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5" r="J37"/>
  <c r="J36"/>
  <c i="1" r="AY98"/>
  <c i="5" r="J35"/>
  <c i="1" r="AX98"/>
  <c i="5" r="BI140"/>
  <c r="BH140"/>
  <c r="BG140"/>
  <c r="BF140"/>
  <c r="T140"/>
  <c r="T139"/>
  <c r="T138"/>
  <c r="R140"/>
  <c r="R139"/>
  <c r="R138"/>
  <c r="P140"/>
  <c r="P139"/>
  <c r="P138"/>
  <c r="BI137"/>
  <c r="BH137"/>
  <c r="BG137"/>
  <c r="BF137"/>
  <c r="T137"/>
  <c r="T136"/>
  <c r="R137"/>
  <c r="R136"/>
  <c r="P137"/>
  <c r="P136"/>
  <c r="BI134"/>
  <c r="BH134"/>
  <c r="BG134"/>
  <c r="BF134"/>
  <c r="T134"/>
  <c r="T133"/>
  <c r="T132"/>
  <c r="R134"/>
  <c r="R133"/>
  <c r="R132"/>
  <c r="P134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114"/>
  <c i="4" r="J37"/>
  <c r="J36"/>
  <c i="1" r="AY97"/>
  <c i="4" r="J35"/>
  <c i="1" r="AX97"/>
  <c i="4"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3" r="J37"/>
  <c r="J36"/>
  <c i="1" r="AY96"/>
  <c i="3" r="J35"/>
  <c i="1" r="AX96"/>
  <c i="3" r="BI224"/>
  <c r="BH224"/>
  <c r="BG224"/>
  <c r="BF224"/>
  <c r="T224"/>
  <c r="T223"/>
  <c r="T222"/>
  <c r="R224"/>
  <c r="R223"/>
  <c r="R222"/>
  <c r="P224"/>
  <c r="P223"/>
  <c r="P222"/>
  <c r="BI221"/>
  <c r="BH221"/>
  <c r="BG221"/>
  <c r="BF221"/>
  <c r="T221"/>
  <c r="T220"/>
  <c r="T219"/>
  <c r="R221"/>
  <c r="R220"/>
  <c r="R219"/>
  <c r="P221"/>
  <c r="P220"/>
  <c r="P219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0"/>
  <c r="F130"/>
  <c r="F128"/>
  <c r="E126"/>
  <c r="J91"/>
  <c r="F91"/>
  <c r="F89"/>
  <c r="E87"/>
  <c r="J24"/>
  <c r="E24"/>
  <c r="J131"/>
  <c r="J23"/>
  <c r="J18"/>
  <c r="E18"/>
  <c r="F131"/>
  <c r="J17"/>
  <c r="J12"/>
  <c r="J128"/>
  <c r="E7"/>
  <c r="E85"/>
  <c i="2" r="J35"/>
  <c r="J34"/>
  <c i="1" r="AY95"/>
  <c i="2" r="J33"/>
  <c i="1" r="AX95"/>
  <c i="2"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T121"/>
  <c r="R122"/>
  <c r="R121"/>
  <c r="P122"/>
  <c r="P121"/>
  <c r="BI120"/>
  <c r="BH120"/>
  <c r="BG120"/>
  <c r="BF120"/>
  <c r="T120"/>
  <c r="T119"/>
  <c r="T118"/>
  <c r="T117"/>
  <c r="R120"/>
  <c r="R119"/>
  <c r="R118"/>
  <c r="R117"/>
  <c r="P120"/>
  <c r="P119"/>
  <c r="P118"/>
  <c r="P117"/>
  <c i="1" r="AU95"/>
  <c i="2" r="J113"/>
  <c r="F113"/>
  <c r="F111"/>
  <c r="E109"/>
  <c r="J89"/>
  <c r="F89"/>
  <c r="F87"/>
  <c r="E85"/>
  <c r="J22"/>
  <c r="E22"/>
  <c r="J114"/>
  <c r="J21"/>
  <c r="J16"/>
  <c r="E16"/>
  <c r="F114"/>
  <c r="J15"/>
  <c r="J10"/>
  <c r="J111"/>
  <c i="1" r="L90"/>
  <c r="AM90"/>
  <c r="AM89"/>
  <c r="L89"/>
  <c r="AM87"/>
  <c r="L87"/>
  <c r="L85"/>
  <c r="L84"/>
  <c i="3" r="J186"/>
  <c r="J196"/>
  <c r="J187"/>
  <c r="J193"/>
  <c r="BK198"/>
  <c r="BK187"/>
  <c i="4" r="J125"/>
  <c i="5" r="BK129"/>
  <c i="2" r="BK124"/>
  <c i="3" r="J34"/>
  <c r="BK173"/>
  <c r="BK197"/>
  <c r="J182"/>
  <c r="J163"/>
  <c r="BK191"/>
  <c i="4" r="J126"/>
  <c r="BK123"/>
  <c i="2" r="F35"/>
  <c i="3" r="BK196"/>
  <c r="BK158"/>
  <c r="J218"/>
  <c r="BK137"/>
  <c r="BK185"/>
  <c r="BK155"/>
  <c r="BK164"/>
  <c r="J178"/>
  <c i="4" r="BK125"/>
  <c i="5" r="J140"/>
  <c r="J137"/>
  <c i="6" r="J127"/>
  <c i="3" r="J192"/>
  <c r="BK206"/>
  <c r="BK138"/>
  <c i="4" r="BK128"/>
  <c r="J130"/>
  <c i="5" r="BK131"/>
  <c r="J129"/>
  <c i="6" r="J130"/>
  <c i="2" r="J122"/>
  <c r="J124"/>
  <c i="3" r="F35"/>
  <c r="J161"/>
  <c r="BK179"/>
  <c r="BK194"/>
  <c r="BK192"/>
  <c i="4" r="J136"/>
  <c r="J128"/>
  <c r="J123"/>
  <c i="5" r="BK137"/>
  <c r="BK130"/>
  <c i="6" r="BK127"/>
  <c i="3" r="BK174"/>
  <c r="BK200"/>
  <c r="J183"/>
  <c r="J180"/>
  <c r="J162"/>
  <c r="BK148"/>
  <c i="4" r="BK126"/>
  <c i="5" r="BK140"/>
  <c i="3" r="F36"/>
  <c r="BK193"/>
  <c r="J151"/>
  <c r="J190"/>
  <c i="1" r="AS94"/>
  <c i="3" r="J215"/>
  <c r="J154"/>
  <c r="BK184"/>
  <c r="J137"/>
  <c r="J152"/>
  <c r="BK156"/>
  <c r="J139"/>
  <c r="BK183"/>
  <c i="4" r="BK136"/>
  <c r="J122"/>
  <c r="J134"/>
  <c i="5" r="BK134"/>
  <c i="6" r="BK134"/>
  <c i="3" r="BK186"/>
  <c r="BK218"/>
  <c r="BK167"/>
  <c r="BK151"/>
  <c r="J174"/>
  <c r="J191"/>
  <c r="BK180"/>
  <c i="4" r="J140"/>
  <c i="5" r="J127"/>
  <c i="3" r="J145"/>
  <c r="J188"/>
  <c r="BK146"/>
  <c r="J205"/>
  <c r="BK141"/>
  <c r="BK207"/>
  <c r="J155"/>
  <c i="4" r="BK134"/>
  <c r="BK130"/>
  <c i="3" r="F37"/>
  <c r="BK152"/>
  <c r="BK171"/>
  <c r="J206"/>
  <c r="J203"/>
  <c r="BK163"/>
  <c i="2" r="J126"/>
  <c r="F32"/>
  <c i="3" r="BK168"/>
  <c r="J216"/>
  <c r="BK221"/>
  <c r="J150"/>
  <c r="J168"/>
  <c r="J200"/>
  <c r="BK161"/>
  <c i="4" r="BK138"/>
  <c r="BK140"/>
  <c r="J131"/>
  <c i="3" r="BK215"/>
  <c r="BK213"/>
  <c r="BK139"/>
  <c r="BK202"/>
  <c r="J164"/>
  <c r="J171"/>
  <c r="J167"/>
  <c i="4" r="J133"/>
  <c i="5" r="BK127"/>
  <c i="6" r="BK125"/>
  <c i="3" r="BK182"/>
  <c i="2" r="BK122"/>
  <c r="F34"/>
  <c i="3" r="BK224"/>
  <c r="BK208"/>
  <c r="BK162"/>
  <c r="J184"/>
  <c r="BK150"/>
  <c i="4" r="J141"/>
  <c i="2" r="BK126"/>
  <c r="F33"/>
  <c i="3" r="BK203"/>
  <c r="BK212"/>
  <c r="BK190"/>
  <c r="BK145"/>
  <c r="J204"/>
  <c r="BK205"/>
  <c r="J212"/>
  <c r="BK143"/>
  <c r="BK199"/>
  <c r="J141"/>
  <c r="J198"/>
  <c r="J202"/>
  <c r="BK154"/>
  <c i="4" r="J127"/>
  <c r="J138"/>
  <c r="BK133"/>
  <c i="5" r="J134"/>
  <c i="2" r="J120"/>
  <c i="3" r="F34"/>
  <c r="BK166"/>
  <c r="J176"/>
  <c i="5" r="J130"/>
  <c i="6" r="BK130"/>
  <c i="3" r="J185"/>
  <c r="J213"/>
  <c r="J173"/>
  <c r="J143"/>
  <c r="BK188"/>
  <c i="6" r="J125"/>
  <c i="3" r="J199"/>
  <c r="J156"/>
  <c i="6" r="J134"/>
  <c i="3" r="BK210"/>
  <c r="J146"/>
  <c r="J194"/>
  <c r="J148"/>
  <c r="BK178"/>
  <c r="J208"/>
  <c r="J166"/>
  <c i="4" r="BK122"/>
  <c i="6" r="BK129"/>
  <c i="2" r="BK120"/>
  <c r="J32"/>
  <c i="3" r="BK176"/>
  <c r="J210"/>
  <c r="J207"/>
  <c r="BK216"/>
  <c r="J158"/>
  <c i="4" r="BK141"/>
  <c r="BK127"/>
  <c r="BK131"/>
  <c i="5" r="J131"/>
  <c i="6" r="J129"/>
  <c i="3" r="J224"/>
  <c r="J221"/>
  <c r="BK204"/>
  <c r="J138"/>
  <c r="J197"/>
  <c r="J179"/>
  <c l="1" r="T144"/>
  <c r="R165"/>
  <c r="BK136"/>
  <c r="J136"/>
  <c r="J98"/>
  <c r="R149"/>
  <c r="T195"/>
  <c i="4" r="R132"/>
  <c i="3" r="BK144"/>
  <c r="J144"/>
  <c r="J101"/>
  <c r="T160"/>
  <c r="T211"/>
  <c r="R136"/>
  <c r="T149"/>
  <c r="P165"/>
  <c i="4" r="P121"/>
  <c i="3" r="P160"/>
  <c i="5" r="BK128"/>
  <c r="J128"/>
  <c r="J99"/>
  <c i="4" r="R121"/>
  <c r="R120"/>
  <c r="R119"/>
  <c i="3" r="T136"/>
  <c r="T135"/>
  <c r="P175"/>
  <c i="5" r="P128"/>
  <c r="P125"/>
  <c r="P124"/>
  <c i="1" r="AU98"/>
  <c i="3" r="P144"/>
  <c r="T165"/>
  <c r="BK195"/>
  <c r="J195"/>
  <c r="J108"/>
  <c r="R160"/>
  <c r="P211"/>
  <c i="4" r="BK121"/>
  <c r="J121"/>
  <c r="J98"/>
  <c i="3" r="P136"/>
  <c r="R144"/>
  <c r="BK165"/>
  <c r="J165"/>
  <c r="J106"/>
  <c r="R211"/>
  <c r="R175"/>
  <c i="4" r="T121"/>
  <c i="5" r="T128"/>
  <c r="T125"/>
  <c r="T124"/>
  <c i="4" r="P132"/>
  <c i="3" r="P149"/>
  <c r="P195"/>
  <c i="5" r="R128"/>
  <c r="R125"/>
  <c r="R124"/>
  <c i="3" r="BK175"/>
  <c r="J175"/>
  <c r="J107"/>
  <c i="4" r="T132"/>
  <c i="3" r="BK149"/>
  <c r="J149"/>
  <c r="J102"/>
  <c r="R195"/>
  <c i="4" r="BK132"/>
  <c r="J132"/>
  <c r="J99"/>
  <c i="6" r="P128"/>
  <c r="P123"/>
  <c r="P122"/>
  <c i="1" r="AU99"/>
  <c i="3" r="T175"/>
  <c i="6" r="R128"/>
  <c r="R123"/>
  <c r="R122"/>
  <c i="3" r="BK160"/>
  <c r="J160"/>
  <c r="J105"/>
  <c r="BK211"/>
  <c r="J211"/>
  <c r="J109"/>
  <c i="6" r="BK128"/>
  <c r="J128"/>
  <c r="J100"/>
  <c r="T128"/>
  <c r="T123"/>
  <c r="T122"/>
  <c i="5" r="BK136"/>
  <c r="J136"/>
  <c r="J102"/>
  <c i="2" r="BK125"/>
  <c r="J125"/>
  <c r="J99"/>
  <c r="BK123"/>
  <c r="J123"/>
  <c r="J98"/>
  <c i="3" r="BK157"/>
  <c r="J157"/>
  <c r="J103"/>
  <c r="BK220"/>
  <c r="J220"/>
  <c r="J112"/>
  <c i="2" r="BK119"/>
  <c r="J119"/>
  <c r="J96"/>
  <c i="3" r="BK217"/>
  <c r="J217"/>
  <c r="J110"/>
  <c r="BK140"/>
  <c r="J140"/>
  <c r="J99"/>
  <c i="5" r="BK133"/>
  <c r="J133"/>
  <c r="J101"/>
  <c i="6" r="BK124"/>
  <c i="2" r="BK121"/>
  <c r="J121"/>
  <c r="J97"/>
  <c i="5" r="BK126"/>
  <c r="J126"/>
  <c r="J98"/>
  <c i="2" r="J87"/>
  <c i="5" r="BK139"/>
  <c r="J139"/>
  <c r="J104"/>
  <c i="3" r="BK142"/>
  <c r="J142"/>
  <c r="J100"/>
  <c r="BK223"/>
  <c r="J223"/>
  <c r="J114"/>
  <c i="6" r="BK126"/>
  <c r="J126"/>
  <c r="J99"/>
  <c r="BK133"/>
  <c r="J133"/>
  <c r="J102"/>
  <c r="E85"/>
  <c r="F119"/>
  <c r="J92"/>
  <c r="BE125"/>
  <c r="BE129"/>
  <c r="BE134"/>
  <c r="BE130"/>
  <c r="J116"/>
  <c r="BE127"/>
  <c i="5" r="E85"/>
  <c r="J118"/>
  <c r="J92"/>
  <c r="BE127"/>
  <c r="F92"/>
  <c r="BE131"/>
  <c r="BE129"/>
  <c r="BE130"/>
  <c i="4" r="BK120"/>
  <c r="BK119"/>
  <c r="J119"/>
  <c i="5" r="BE137"/>
  <c r="BE140"/>
  <c r="BE134"/>
  <c i="3" r="BK135"/>
  <c r="J135"/>
  <c r="J97"/>
  <c i="4" r="F92"/>
  <c r="J89"/>
  <c r="BE125"/>
  <c r="J92"/>
  <c r="BE123"/>
  <c r="E85"/>
  <c i="3" r="BK159"/>
  <c r="J159"/>
  <c r="J104"/>
  <c i="4" r="BE122"/>
  <c r="BE131"/>
  <c r="BE136"/>
  <c r="BE126"/>
  <c r="BE127"/>
  <c r="BE134"/>
  <c r="BE140"/>
  <c r="BE130"/>
  <c r="BE138"/>
  <c r="BE133"/>
  <c r="BE141"/>
  <c r="BE128"/>
  <c i="3" r="BE137"/>
  <c r="BE139"/>
  <c r="BE150"/>
  <c r="BE151"/>
  <c r="BE179"/>
  <c r="BE184"/>
  <c r="BE190"/>
  <c r="BE154"/>
  <c r="BE182"/>
  <c r="BE196"/>
  <c r="BE200"/>
  <c r="BE155"/>
  <c r="BE176"/>
  <c r="BE194"/>
  <c r="BE197"/>
  <c r="BE156"/>
  <c r="BE158"/>
  <c r="BE186"/>
  <c r="BE187"/>
  <c r="BE192"/>
  <c r="BE193"/>
  <c r="E124"/>
  <c r="BE166"/>
  <c r="BE168"/>
  <c r="BE204"/>
  <c r="BE138"/>
  <c r="BE171"/>
  <c r="BE207"/>
  <c r="J92"/>
  <c r="BE141"/>
  <c r="BE146"/>
  <c r="BE161"/>
  <c r="BE202"/>
  <c r="BE203"/>
  <c r="BE145"/>
  <c r="BE162"/>
  <c r="BE174"/>
  <c r="BE215"/>
  <c r="BE152"/>
  <c r="J89"/>
  <c r="BE143"/>
  <c r="BE188"/>
  <c r="BE208"/>
  <c r="BE210"/>
  <c r="BE163"/>
  <c r="BE164"/>
  <c r="BE167"/>
  <c r="BE173"/>
  <c r="BE199"/>
  <c r="BE216"/>
  <c r="BE218"/>
  <c r="BE221"/>
  <c r="F92"/>
  <c r="BE212"/>
  <c r="BE205"/>
  <c r="BE180"/>
  <c r="BE198"/>
  <c r="BE213"/>
  <c r="BE148"/>
  <c r="BE178"/>
  <c r="BE183"/>
  <c r="BE185"/>
  <c r="BE191"/>
  <c r="BE206"/>
  <c r="BE224"/>
  <c i="1" r="AW96"/>
  <c r="BB96"/>
  <c r="BC96"/>
  <c r="BA96"/>
  <c r="BD96"/>
  <c i="2" r="J90"/>
  <c i="1" r="BA95"/>
  <c r="BC95"/>
  <c r="AW95"/>
  <c i="2" r="BE120"/>
  <c r="BE126"/>
  <c r="BE124"/>
  <c r="BE122"/>
  <c r="F90"/>
  <c i="1" r="BB95"/>
  <c r="BD95"/>
  <c i="5" r="J34"/>
  <c i="1" r="AW98"/>
  <c i="4" r="J34"/>
  <c i="1" r="AW97"/>
  <c i="6" r="F37"/>
  <c i="1" r="BD99"/>
  <c i="6" r="F36"/>
  <c i="1" r="BC99"/>
  <c i="4" r="F35"/>
  <c i="1" r="BB97"/>
  <c i="4" r="J30"/>
  <c i="6" r="F34"/>
  <c i="1" r="BA99"/>
  <c i="5" r="F36"/>
  <c i="1" r="BC98"/>
  <c i="5" r="F35"/>
  <c i="1" r="BB98"/>
  <c i="4" r="F36"/>
  <c i="1" r="BC97"/>
  <c i="5" r="F37"/>
  <c i="1" r="BD98"/>
  <c i="6" r="F35"/>
  <c i="1" r="BB99"/>
  <c i="5" r="F34"/>
  <c i="1" r="BA98"/>
  <c i="4" r="F34"/>
  <c i="1" r="BA97"/>
  <c i="4" r="F37"/>
  <c i="1" r="BD97"/>
  <c i="6" r="J34"/>
  <c i="1" r="AW99"/>
  <c i="6" l="1" r="BK123"/>
  <c i="3" r="P135"/>
  <c i="4" r="P120"/>
  <c r="P119"/>
  <c i="1" r="AU97"/>
  <c i="4" r="T120"/>
  <c r="T119"/>
  <c i="3" r="T159"/>
  <c r="T134"/>
  <c r="P159"/>
  <c r="R135"/>
  <c r="R134"/>
  <c r="R159"/>
  <c i="2" r="BK118"/>
  <c r="J118"/>
  <c r="J95"/>
  <c i="3" r="BK219"/>
  <c r="J219"/>
  <c r="J111"/>
  <c r="BK222"/>
  <c r="J222"/>
  <c r="J113"/>
  <c i="5" r="BK125"/>
  <c r="BK132"/>
  <c r="J132"/>
  <c r="J100"/>
  <c r="BK138"/>
  <c r="J138"/>
  <c r="J103"/>
  <c i="6" r="J124"/>
  <c r="J98"/>
  <c r="BK132"/>
  <c r="J132"/>
  <c r="J101"/>
  <c i="1" r="AG97"/>
  <c i="4" r="J120"/>
  <c r="J97"/>
  <c r="J96"/>
  <c i="3" r="BK134"/>
  <c r="J134"/>
  <c i="2" r="F31"/>
  <c i="1" r="AZ95"/>
  <c i="4" r="J33"/>
  <c i="1" r="AV97"/>
  <c r="AT97"/>
  <c r="AN97"/>
  <c r="BC94"/>
  <c r="AY94"/>
  <c r="BD94"/>
  <c r="W33"/>
  <c i="2" r="J31"/>
  <c i="1" r="AV95"/>
  <c r="AT95"/>
  <c i="6" r="F33"/>
  <c i="1" r="AZ99"/>
  <c i="6" r="J33"/>
  <c i="1" r="AV99"/>
  <c r="AT99"/>
  <c i="3" r="F33"/>
  <c i="1" r="AZ96"/>
  <c i="3" r="J33"/>
  <c i="1" r="AV96"/>
  <c r="AT96"/>
  <c i="4" r="F33"/>
  <c i="1" r="AZ97"/>
  <c i="3" r="J30"/>
  <c i="1" r="AG96"/>
  <c i="5" r="J33"/>
  <c i="1" r="AV98"/>
  <c r="AT98"/>
  <c i="5" r="F33"/>
  <c i="1" r="AZ98"/>
  <c r="BB94"/>
  <c r="AX94"/>
  <c r="BA94"/>
  <c r="AW94"/>
  <c r="AK30"/>
  <c i="5" l="1" r="BK124"/>
  <c r="J124"/>
  <c r="J96"/>
  <c i="3" r="P134"/>
  <c i="1" r="AU96"/>
  <c i="6" r="BK122"/>
  <c r="J122"/>
  <c i="5" r="J125"/>
  <c r="J97"/>
  <c i="2" r="BK117"/>
  <c r="J117"/>
  <c r="J94"/>
  <c i="6" r="J123"/>
  <c r="J97"/>
  <c i="1" r="AN96"/>
  <c i="3" r="J96"/>
  <c i="4" r="J39"/>
  <c i="3" r="J39"/>
  <c i="1" r="AU94"/>
  <c r="W31"/>
  <c r="AZ94"/>
  <c r="AV94"/>
  <c r="AK29"/>
  <c i="6" r="J30"/>
  <c i="1" r="AG99"/>
  <c r="W32"/>
  <c r="W30"/>
  <c i="6" l="1" r="J39"/>
  <c r="J96"/>
  <c i="1" r="AN99"/>
  <c i="5" r="J30"/>
  <c i="1" r="AG98"/>
  <c i="2" r="J28"/>
  <c i="1" r="AG95"/>
  <c r="AN95"/>
  <c r="AT94"/>
  <c r="W29"/>
  <c i="2" l="1" r="J37"/>
  <c i="5" r="J39"/>
  <c i="1"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<sst xmlns="http://schemas.openxmlformats.org/spreadsheetml/2006/main">
  <si>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</si>
  <si>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</si>
  <si>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</si>
  <si>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</si>
  <si>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</si>
  <si>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{4a091608-5617-4a67-b247-6bb35baa8508}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</si>
  <si>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</si>
  <si>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</si>
  <si>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</si>
  <si>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</si>
  <si>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</si>
  <si>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</si>
  <si>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</si>
  <si>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</si>
  <si>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24_56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</si>
  <si>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</si>
  <si>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</si>
  <si>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Udržovací práce a st. úpravy střešního pláště</t>
  </si>
  <si>
    <t>KSO:</t>
  </si>
  <si>
    <t>CC-CZ:</t>
  </si>
  <si>
    <t>Místo:</t>
  </si>
  <si>
    <t xml:space="preserve"> </t>
  </si>
  <si>
    <t>Datum:</t>
  </si>
  <si>
    <t>10. 5. 2025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</si>
  <si>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</si>
  <si>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</si>
  <si>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</si>
  <si>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</si>
  <si>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</si>
  <si>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</si>
  <si>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</si>
  <si>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Komplex CR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</si>
  <si>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</si>
  <si>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</si>
  <si>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</si>
  <si>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</si>
  <si>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</si>
  <si>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</si>
  <si>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</si>
  <si>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</si>
  <si>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</si>
  <si>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</si>
  <si>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</si>
  <si>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</si>
  <si>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</si>
  <si>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</si>
  <si>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</si>
  <si>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</si>
  <si>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</si>
  <si>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</si>
  <si>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</si>
  <si>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</si>
  <si>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</si>
  <si>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</si>
  <si>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</si>
  <si>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</si>
  <si>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</si>
  <si>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</si>
  <si>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</si>
  <si>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</si>
  <si>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</si>
  <si>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</si>
  <si>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</si>
  <si>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</si>
  <si>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</si>
  <si>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</si>
  <si>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</si>
  <si>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</si>
  <si>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</si>
  <si>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</si>
  <si>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</si>
  <si>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</si>
  <si>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</si>
  <si>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</si>
  <si>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</si>
  <si>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</si>
  <si>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</si>
  <si>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</si>
  <si>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</si>
  <si>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</si>
  <si>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</si>
  <si>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</si>
  <si>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24_56_1</t>
  </si>
  <si>
    <t>střešní plášť</t>
  </si>
  <si>
    <t>{4689e370-f4ee-4bfb-a9f6-e66a1b39ecbe}</t>
  </si>
  <si>
    <t>2</t>
  </si>
  <si>
    <t>24_56_2</t>
  </si>
  <si>
    <t>zateplení stropu nad 2NP</t>
  </si>
  <si>
    <t>{168d70d0-1841-40ba-a25b-db686ee5c899}</t>
  </si>
  <si>
    <t>24_56_3</t>
  </si>
  <si>
    <t>terasa 1</t>
  </si>
  <si>
    <t>{3dd93d12-4916-41d3-9566-1ad5cc68eff3}</t>
  </si>
  <si>
    <t>24_56_4</t>
  </si>
  <si>
    <t>terasa 2</t>
  </si>
  <si>
    <t>{4e40066a-274c-46dc-8998-c045387ffc05}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</si>
  <si>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</si>
  <si>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</si>
  <si>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</si>
  <si>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</si>
  <si>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</si>
  <si>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</si>
  <si>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</si>
  <si>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</si>
  <si>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</si>
  <si>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</si>
  <si>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</si>
  <si>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</si>
  <si>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</si>
  <si>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</si>
  <si>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</si>
  <si>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</si>
  <si>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</si>
  <si>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</si>
  <si>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</si>
  <si>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</si>
  <si>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</si>
  <si>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</si>
  <si>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</si>
  <si>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</si>
  <si>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</si>
  <si>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</si>
  <si>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</si>
  <si>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</si>
  <si>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VRN4</t>
  </si>
  <si>
    <t>Inženýrská činnost</t>
  </si>
  <si>
    <t>3</t>
  </si>
  <si>
    <t>K</t>
  </si>
  <si>
    <t>045002000</t>
  </si>
  <si>
    <t>Kompletační a koordinační činnost</t>
  </si>
  <si>
    <t>soubor</t>
  </si>
  <si>
    <t>1024</t>
  </si>
  <si>
    <t>-451724194</t>
  </si>
  <si>
    <t>VRN5</t>
  </si>
  <si>
    <t>Finanční náklady</t>
  </si>
  <si>
    <t>4</t>
  </si>
  <si>
    <t>052002000</t>
  </si>
  <si>
    <t>Finanční rezerva</t>
  </si>
  <si>
    <t>kpl</t>
  </si>
  <si>
    <t>2096086814</t>
  </si>
  <si>
    <t>VRN7</t>
  </si>
  <si>
    <t>Provozní vlivy</t>
  </si>
  <si>
    <t>071002000</t>
  </si>
  <si>
    <t>Provoz investora, třetích osob, bydlení, povětrnostní vlivy</t>
  </si>
  <si>
    <t>1719064085</t>
  </si>
  <si>
    <t>VRN8</t>
  </si>
  <si>
    <t>Přesun stavebních kapacit</t>
  </si>
  <si>
    <t>6</t>
  </si>
  <si>
    <t>081002000</t>
  </si>
  <si>
    <t>Doprava zaměstnanců</t>
  </si>
  <si>
    <t>-1935630819</t>
  </si>
  <si>
    <t>Objekt:</t>
  </si>
  <si>
    <t>24_56_1 - střešní plášť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</si>
  <si>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</si>
  <si>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</si>
  <si>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</si>
  <si>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</si>
  <si>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</si>
  <si>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</si>
  <si>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</si>
  <si>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</si>
  <si>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</si>
  <si>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</si>
  <si>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</si>
  <si>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</si>
  <si>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</si>
  <si>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</si>
  <si>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M - Práce a dodávky M</t>
  </si>
  <si>
    <t xml:space="preserve">    21-M - Elektromontáže</t>
  </si>
  <si>
    <t>HSV</t>
  </si>
  <si>
    <t>Práce a dodávky HSV</t>
  </si>
  <si>
    <t>Svislé a kompletní konstrukce</t>
  </si>
  <si>
    <t>23</t>
  </si>
  <si>
    <t>314238482_r001</t>
  </si>
  <si>
    <t>Ukončení cihelných komínů hlavicí betonovou atyp; 2 ks</t>
  </si>
  <si>
    <t>-1871580525</t>
  </si>
  <si>
    <t>22</t>
  </si>
  <si>
    <t>314291511</t>
  </si>
  <si>
    <t>Zdivo komínů nad střechou průduch do 150x150 na MC včetně spárování z cihel šamotových dl 290 mm</t>
  </si>
  <si>
    <t>m3</t>
  </si>
  <si>
    <t>-1229384815</t>
  </si>
  <si>
    <t>26</t>
  </si>
  <si>
    <t>340239212</t>
  </si>
  <si>
    <t>Zazdívka otvorů v příčkách nebo stěnách pl přes 1 do 4 m2 cihlami plnými tl přes 100 mm</t>
  </si>
  <si>
    <t>m2</t>
  </si>
  <si>
    <t>-652211397</t>
  </si>
  <si>
    <t>Vodorovné konstrukce</t>
  </si>
  <si>
    <t>48</t>
  </si>
  <si>
    <t>411388532_r015</t>
  </si>
  <si>
    <t>Betonové dozdívky včetně výztuže</t>
  </si>
  <si>
    <t>385082132</t>
  </si>
  <si>
    <t>Úpravy povrchů, podlahy a osazování výplní</t>
  </si>
  <si>
    <t>44</t>
  </si>
  <si>
    <t>622525104</t>
  </si>
  <si>
    <t>Tenkovrstvá omítka malých ploch přes 0,5 do 1 m2 na stěnách</t>
  </si>
  <si>
    <t>kus</t>
  </si>
  <si>
    <t>-323666842</t>
  </si>
  <si>
    <t>9</t>
  </si>
  <si>
    <t>Ostatní konstrukce a práce, bourání</t>
  </si>
  <si>
    <t>60</t>
  </si>
  <si>
    <t>941111112_r030</t>
  </si>
  <si>
    <t>Lešení</t>
  </si>
  <si>
    <t>16</t>
  </si>
  <si>
    <t>-798039454</t>
  </si>
  <si>
    <t>962032641</t>
  </si>
  <si>
    <t>Bourání zdiva komínového z cihel z cihel pálených, šamotových nebo vápenopískových na MC</t>
  </si>
  <si>
    <t>1523110275</t>
  </si>
  <si>
    <t>VV</t>
  </si>
  <si>
    <t>0,9*0,45*1,2+0,75*0,45*1,2</t>
  </si>
  <si>
    <t>25</t>
  </si>
  <si>
    <t>963013530_r003</t>
  </si>
  <si>
    <t>Bourání stávajících nadstřešních atik</t>
  </si>
  <si>
    <t>2117478624</t>
  </si>
  <si>
    <t>997</t>
  </si>
  <si>
    <t>Přesun sutě</t>
  </si>
  <si>
    <t>15</t>
  </si>
  <si>
    <t>997006004</t>
  </si>
  <si>
    <t>Pytlování nebezpečného odpadu ze střešních šablon s obsahem azbestu</t>
  </si>
  <si>
    <t>t</t>
  </si>
  <si>
    <t>960728586</t>
  </si>
  <si>
    <t>55</t>
  </si>
  <si>
    <t>997006512</t>
  </si>
  <si>
    <t>Vodorovné doprava suti s naložením a složením na skládku přes 100 m do 1 km</t>
  </si>
  <si>
    <t>1299329256</t>
  </si>
  <si>
    <t>56</t>
  </si>
  <si>
    <t>997006519</t>
  </si>
  <si>
    <t>Příplatek k vodorovnému přemístění suti na skládku ZKD 1 km přes 1 km</t>
  </si>
  <si>
    <t>-127975068</t>
  </si>
  <si>
    <t>14,921*11 'Přepočtené koeficientem množství</t>
  </si>
  <si>
    <t>57</t>
  </si>
  <si>
    <t>997013112</t>
  </si>
  <si>
    <t>Vnitrostaveništní doprava suti a vybouraných hmot pro budovy v přes 6 do 9 m</t>
  </si>
  <si>
    <t>-1079416325</t>
  </si>
  <si>
    <t>59</t>
  </si>
  <si>
    <t>997013631</t>
  </si>
  <si>
    <t>Poplatek za uložení na skládce (skládkovné) stavebního odpadu směsného kód odpadu 17 09 04</t>
  </si>
  <si>
    <t>-145165565</t>
  </si>
  <si>
    <t>58</t>
  </si>
  <si>
    <t>997013821</t>
  </si>
  <si>
    <t>Poplatek za uložení na skládce (skládkovné) stavebního odpadu s obsahem azbestu kód odpadu 17 06 05</t>
  </si>
  <si>
    <t>746343597</t>
  </si>
  <si>
    <t>998</t>
  </si>
  <si>
    <t>Přesun hmot</t>
  </si>
  <si>
    <t>49</t>
  </si>
  <si>
    <t>998011002</t>
  </si>
  <si>
    <t>Přesun hmot pro budovy zděné v přes 6 do 12 m</t>
  </si>
  <si>
    <t>1808505940</t>
  </si>
  <si>
    <t>PSV</t>
  </si>
  <si>
    <t>Práce a dodávky PSV</t>
  </si>
  <si>
    <t>742</t>
  </si>
  <si>
    <t>Elektroinstalace - slaboproud</t>
  </si>
  <si>
    <t>64</t>
  </si>
  <si>
    <t>742420011</t>
  </si>
  <si>
    <t>Montáž FM antény; satelitu</t>
  </si>
  <si>
    <t>1759150012</t>
  </si>
  <si>
    <t>63</t>
  </si>
  <si>
    <t>742420021</t>
  </si>
  <si>
    <t>Montáž anténního stožáru včetně upevňovacího materiálu</t>
  </si>
  <si>
    <t>-696218168</t>
  </si>
  <si>
    <t>61</t>
  </si>
  <si>
    <t>742420811</t>
  </si>
  <si>
    <t>Demontáž antény venkovní televizní nebo FM nebo satelitu, pro opětovné použití</t>
  </si>
  <si>
    <t>99599530</t>
  </si>
  <si>
    <t>62</t>
  </si>
  <si>
    <t>742420821</t>
  </si>
  <si>
    <t>Demontáž anténního stožáru, pro opětovné použití</t>
  </si>
  <si>
    <t>576245912</t>
  </si>
  <si>
    <t>762</t>
  </si>
  <si>
    <t>Konstrukce tesařské</t>
  </si>
  <si>
    <t>17</t>
  </si>
  <si>
    <t>762331921</t>
  </si>
  <si>
    <t>Vyřezání části střešní vazby průřezové pl řeziva přes 120 do 224 cm2 dl do 3 m</t>
  </si>
  <si>
    <t>m</t>
  </si>
  <si>
    <t>-802508726</t>
  </si>
  <si>
    <t>18</t>
  </si>
  <si>
    <t>762332922</t>
  </si>
  <si>
    <t>Doplnění části střešní vazby hranoly průřezové pl přes 120 do 224 cm2 včetně materiálu</t>
  </si>
  <si>
    <t>-1655933975</t>
  </si>
  <si>
    <t>19</t>
  </si>
  <si>
    <t>762341210</t>
  </si>
  <si>
    <t>Montáž bednění střech rovných a šikmých sklonu do 60° z hrubých prken na sraz tl do 32 mm</t>
  </si>
  <si>
    <t>1694992403</t>
  </si>
  <si>
    <t>315</t>
  </si>
  <si>
    <t>Mezisoučet</t>
  </si>
  <si>
    <t>20</t>
  </si>
  <si>
    <t>M</t>
  </si>
  <si>
    <t>60515111</t>
  </si>
  <si>
    <t>řezivo jehličnaté boční prkno 20-30mm</t>
  </si>
  <si>
    <t>32</t>
  </si>
  <si>
    <t>1300237125</t>
  </si>
  <si>
    <t>7,875*1,1 'Přepočtené koeficientem množství</t>
  </si>
  <si>
    <t>762341811</t>
  </si>
  <si>
    <t>Demontáž bednění střech z prken</t>
  </si>
  <si>
    <t>-379162700</t>
  </si>
  <si>
    <t>51</t>
  </si>
  <si>
    <t>998762102</t>
  </si>
  <si>
    <t>Přesun hmot tonážní pro kce tesařské v objektech v přes 6 do 12 m</t>
  </si>
  <si>
    <t>809419670</t>
  </si>
  <si>
    <t>764</t>
  </si>
  <si>
    <t>Konstrukce klempířské</t>
  </si>
  <si>
    <t>7</t>
  </si>
  <si>
    <t>764001821</t>
  </si>
  <si>
    <t>Demontáž krytiny ze svitků nebo tabulí do suti</t>
  </si>
  <si>
    <t>-119653754</t>
  </si>
  <si>
    <t>20,1+68,5</t>
  </si>
  <si>
    <t>764001851</t>
  </si>
  <si>
    <t>Demontáž hřebene s větrací mřížkou nebo hřebenovým plechem do suti</t>
  </si>
  <si>
    <t>-1112385243</t>
  </si>
  <si>
    <t>8</t>
  </si>
  <si>
    <t>764001891</t>
  </si>
  <si>
    <t>Demontáž úžlabí do suti</t>
  </si>
  <si>
    <t>-294581560</t>
  </si>
  <si>
    <t>10</t>
  </si>
  <si>
    <t>764002812</t>
  </si>
  <si>
    <t>Demontáž okapového plechu do suti v krytině skládané</t>
  </si>
  <si>
    <t>-652060488</t>
  </si>
  <si>
    <t>7,7+15,35+6,35+4,4</t>
  </si>
  <si>
    <t>11</t>
  </si>
  <si>
    <t>764004801</t>
  </si>
  <si>
    <t>Demontáž podokapního žlabu do suti</t>
  </si>
  <si>
    <t>-1912917892</t>
  </si>
  <si>
    <t>14</t>
  </si>
  <si>
    <t>764004841</t>
  </si>
  <si>
    <t>Demontáž háku do suti</t>
  </si>
  <si>
    <t>-1510582607</t>
  </si>
  <si>
    <t>13</t>
  </si>
  <si>
    <t>764004861</t>
  </si>
  <si>
    <t>Demontáž svodu do suti</t>
  </si>
  <si>
    <t>1029554040</t>
  </si>
  <si>
    <t>66</t>
  </si>
  <si>
    <t>764121403</t>
  </si>
  <si>
    <t>Krytina střechy rovné drážkováním ze svitků z Al plechu rš 500 mm sklonu přes 30 do 60°; tl. min. 0,7</t>
  </si>
  <si>
    <t>1903821636</t>
  </si>
  <si>
    <t>34</t>
  </si>
  <si>
    <t>764121453_r10</t>
  </si>
  <si>
    <t>Krytina střechy rovné ze šablon z Al plechu do 10 ks/m2 sklonu přes 30 do 60° včetně hřebene, lemování a zlomů a bočnice; tl. plechu min. 0,7</t>
  </si>
  <si>
    <t>-1293789564</t>
  </si>
  <si>
    <t>42</t>
  </si>
  <si>
    <t>764221405</t>
  </si>
  <si>
    <t>Oplechování větraného hřebene s větrací mřížkou z Al plechu rš 400 mm</t>
  </si>
  <si>
    <t>-406437397</t>
  </si>
  <si>
    <t>68</t>
  </si>
  <si>
    <t>764223456_r105</t>
  </si>
  <si>
    <t xml:space="preserve">Sněhový zachytávač krytiny z Al plechu průběžný </t>
  </si>
  <si>
    <t>210073053</t>
  </si>
  <si>
    <t>11,5+7,5+15+18</t>
  </si>
  <si>
    <t>43</t>
  </si>
  <si>
    <t>764223458</t>
  </si>
  <si>
    <t>Sněhový hák krytiny z Al plechu pro falcované tašky, šindele nebo šablony</t>
  </si>
  <si>
    <t>1484524647</t>
  </si>
  <si>
    <t>29</t>
  </si>
  <si>
    <t>764521404</t>
  </si>
  <si>
    <t>Žlab podokapní půlkruhový z Al plechu rš 330 mm, lakovaný</t>
  </si>
  <si>
    <t>227243961</t>
  </si>
  <si>
    <t>27</t>
  </si>
  <si>
    <t>764521444</t>
  </si>
  <si>
    <t>Kotlík oválný (trychtýřový) pro podokapní žlaby z Al plechu 330/100 mm, lakovaný</t>
  </si>
  <si>
    <t>1046257550</t>
  </si>
  <si>
    <t>28</t>
  </si>
  <si>
    <t>764528422</t>
  </si>
  <si>
    <t>Svody kruhové včetně objímek, kolen, odskoků z Al plechu průměru 100 mm, lakovaný</t>
  </si>
  <si>
    <t>745365252</t>
  </si>
  <si>
    <t>52</t>
  </si>
  <si>
    <t>998764102</t>
  </si>
  <si>
    <t>Přesun hmot tonážní pro konstrukce klempířské v objektech v přes 6 do 12 m</t>
  </si>
  <si>
    <t>359902783</t>
  </si>
  <si>
    <t>765</t>
  </si>
  <si>
    <t>Krytina skládaná</t>
  </si>
  <si>
    <t>36</t>
  </si>
  <si>
    <t>765115302</t>
  </si>
  <si>
    <t xml:space="preserve">Montáž střešního výlezu pl jednotlivě přes 0,25 m2 </t>
  </si>
  <si>
    <t>1668647559</t>
  </si>
  <si>
    <t>37</t>
  </si>
  <si>
    <t>RMAT0001</t>
  </si>
  <si>
    <t>výlez střešní, dle PD</t>
  </si>
  <si>
    <t>2032270296</t>
  </si>
  <si>
    <t>38</t>
  </si>
  <si>
    <t>765125352</t>
  </si>
  <si>
    <t xml:space="preserve">Montáž střešní stoupací plošiny délky do 900 mm </t>
  </si>
  <si>
    <t>947329112</t>
  </si>
  <si>
    <t>39</t>
  </si>
  <si>
    <t>RMAT0002</t>
  </si>
  <si>
    <t>plošina střešní stoupací 1,2/0,36; specifikace dle PD</t>
  </si>
  <si>
    <t>sada</t>
  </si>
  <si>
    <t>618506516</t>
  </si>
  <si>
    <t>765131803</t>
  </si>
  <si>
    <t>Demontáž azbestocementové skládané krytiny sklonu do 30° do suti</t>
  </si>
  <si>
    <t>749015809</t>
  </si>
  <si>
    <t>250,1</t>
  </si>
  <si>
    <t>765131823</t>
  </si>
  <si>
    <t>Demontáž hřebene nebo nároží z hřebenáčů azbestocementové skládané krytiny sklonu do 30° do suti</t>
  </si>
  <si>
    <t>905780231</t>
  </si>
  <si>
    <t>765131843</t>
  </si>
  <si>
    <t>Příplatek k cenám demontáže skládané azbestocementové krytiny za sklon přes 30°</t>
  </si>
  <si>
    <t>-1645817143</t>
  </si>
  <si>
    <t>765131853</t>
  </si>
  <si>
    <t>Příplatek k cenám demontáže hřebene nebo nároží skládané azbestocementové krytiny za sklon přes 30°</t>
  </si>
  <si>
    <t>-1683751440</t>
  </si>
  <si>
    <t>765142801</t>
  </si>
  <si>
    <t>Demontáž krytiny z polykarbonátových rovných desek</t>
  </si>
  <si>
    <t>-2142671771</t>
  </si>
  <si>
    <t>765192811</t>
  </si>
  <si>
    <t>Demontáž střešního výlezu jakékoliv plochy</t>
  </si>
  <si>
    <t>-224516944</t>
  </si>
  <si>
    <t>40</t>
  </si>
  <si>
    <t>765193001</t>
  </si>
  <si>
    <t>Montáž podkladního pásu</t>
  </si>
  <si>
    <t>-925369690</t>
  </si>
  <si>
    <t>41</t>
  </si>
  <si>
    <t>RMAT0003</t>
  </si>
  <si>
    <t>pás podkladní pod plechvou krytinu separační, fólie lehkého typu s nakašírovanou strukturovanou rohoží; ekvivalentní dif. tl. max 0,02 m; 500g/m2</t>
  </si>
  <si>
    <t>1352811913</t>
  </si>
  <si>
    <t>378*1,1 'Přepočtené koeficientem množství</t>
  </si>
  <si>
    <t>53</t>
  </si>
  <si>
    <t>998765102</t>
  </si>
  <si>
    <t>Přesun hmot tonážní pro krytiny skládané v objektech v přes 6 do 12 m</t>
  </si>
  <si>
    <t>1925144498</t>
  </si>
  <si>
    <t>766</t>
  </si>
  <si>
    <t>Konstrukce truhlářské</t>
  </si>
  <si>
    <t>46</t>
  </si>
  <si>
    <t>766421223</t>
  </si>
  <si>
    <t>Montáž obložení podhledů jednoduchých palubkami modřínovými š přes 80 do 100 mm</t>
  </si>
  <si>
    <t>1417134541</t>
  </si>
  <si>
    <t>47</t>
  </si>
  <si>
    <t>61191160</t>
  </si>
  <si>
    <t>palubky obkladové sibiřský modřín profil rhombus 20x95mm jakost A/B</t>
  </si>
  <si>
    <t>-161093959</t>
  </si>
  <si>
    <t>69*1,1 'Přepočtené koeficientem množství</t>
  </si>
  <si>
    <t>45</t>
  </si>
  <si>
    <t>766421821</t>
  </si>
  <si>
    <t>Demontáž truhlářského obložení podhledů z palubek</t>
  </si>
  <si>
    <t>-657629444</t>
  </si>
  <si>
    <t>54</t>
  </si>
  <si>
    <t>998766102</t>
  </si>
  <si>
    <t>Přesun hmot tonážní pro kce truhlářské v objektech v přes 6 do 12 m</t>
  </si>
  <si>
    <t>917676998</t>
  </si>
  <si>
    <t>783</t>
  </si>
  <si>
    <t>Dokončovací práce - nátěry</t>
  </si>
  <si>
    <t>67</t>
  </si>
  <si>
    <t>783213021</t>
  </si>
  <si>
    <t>Napouštěcí dvojnásobný syntetický biodní nátěr tesařských prvků nezabudovaných do konstrukce</t>
  </si>
  <si>
    <t>-1955027318</t>
  </si>
  <si>
    <t>Práce a dodávky M</t>
  </si>
  <si>
    <t>21-M</t>
  </si>
  <si>
    <t>Elektromontáže</t>
  </si>
  <si>
    <t>24</t>
  </si>
  <si>
    <t>210293001_r002</t>
  </si>
  <si>
    <t>Obnovení stávajících hromosvodů</t>
  </si>
  <si>
    <t>-961471488</t>
  </si>
  <si>
    <t>65</t>
  </si>
  <si>
    <t>044002000</t>
  </si>
  <si>
    <t>Revize (dotčené spalinové cesty; hromosvod)</t>
  </si>
  <si>
    <t>-1983671857</t>
  </si>
  <si>
    <t>24_56_2 - zateplení stropu nad 2NP</t>
  </si>
  <si>
    <t xml:space="preserve">    713 - Izolace tepelné</t>
  </si>
  <si>
    <t>713</t>
  </si>
  <si>
    <t>Izolace tepelné</t>
  </si>
  <si>
    <t>713121121</t>
  </si>
  <si>
    <t>Montáž izolace tepelné podlah volně kladenými rohožemi, pásy, dílci, deskami 2 vrstvy</t>
  </si>
  <si>
    <t>-1776039093</t>
  </si>
  <si>
    <t>63148154</t>
  </si>
  <si>
    <t>deska tepelně izolační minerální univerzální λ=0,035 tl 100mm</t>
  </si>
  <si>
    <t>587180888</t>
  </si>
  <si>
    <t>168,9*2,1 'Přepočtené koeficientem množství</t>
  </si>
  <si>
    <t>713122111</t>
  </si>
  <si>
    <t>Parotěsná vrstva pro pochozí půdy vodorovná</t>
  </si>
  <si>
    <t>674970212</t>
  </si>
  <si>
    <t>713122112</t>
  </si>
  <si>
    <t>Parotěsná vrstva pro pochozí půdy svislá</t>
  </si>
  <si>
    <t>586227549</t>
  </si>
  <si>
    <t>713191132</t>
  </si>
  <si>
    <t>Montáž izolace tepelné podlah, stropů vrchem nebo střech překrytí separační fólií z PE</t>
  </si>
  <si>
    <t>-261010940</t>
  </si>
  <si>
    <t>2610101246</t>
  </si>
  <si>
    <t>Difúzně propustná fólie JUTADACH 95 (75 m2/bal.)</t>
  </si>
  <si>
    <t>647628096</t>
  </si>
  <si>
    <t>168,9*1,1655 'Přepočtené koeficientem množství</t>
  </si>
  <si>
    <t>998713102</t>
  </si>
  <si>
    <t>Přesun hmot tonážní pro izolace tepelné v objektech v přes 6 do 12 m</t>
  </si>
  <si>
    <t>1430283219</t>
  </si>
  <si>
    <t>r_062</t>
  </si>
  <si>
    <t>Izolace nepřístupných prostor - předpoklad</t>
  </si>
  <si>
    <t>961280581</t>
  </si>
  <si>
    <t>762811210</t>
  </si>
  <si>
    <t xml:space="preserve">Montáž vrchního záklopu z hrubých prken na sraz </t>
  </si>
  <si>
    <t>-2002977309</t>
  </si>
  <si>
    <t>-1276632396</t>
  </si>
  <si>
    <t>168,9*0,03 'Přepočtené koeficientem množství</t>
  </si>
  <si>
    <t>762951004</t>
  </si>
  <si>
    <t>Montáž podkladního roštu z dřevěných profilů osové vzdálenosti podpěr přes 550 mm</t>
  </si>
  <si>
    <t>1299052592</t>
  </si>
  <si>
    <t>168,9*2 'Přepočtené koeficientem množství</t>
  </si>
  <si>
    <t>hranol 60/100</t>
  </si>
  <si>
    <t>368879400</t>
  </si>
  <si>
    <t>337,8*2,7 'Přepočtené koeficientem množství</t>
  </si>
  <si>
    <t>-1754165852</t>
  </si>
  <si>
    <t>R_061</t>
  </si>
  <si>
    <t>Úprava podlahy u schodiště</t>
  </si>
  <si>
    <t>307329835</t>
  </si>
  <si>
    <t>24_56_3 - terasa 1</t>
  </si>
  <si>
    <t xml:space="preserve">    767 - Konstrukce zámečnické</t>
  </si>
  <si>
    <t xml:space="preserve">    776 - Podlahy povlakové</t>
  </si>
  <si>
    <t xml:space="preserve">    VRN1 - Přesuny hmot, odpadové hospodářství</t>
  </si>
  <si>
    <t>r_045</t>
  </si>
  <si>
    <t xml:space="preserve">Novátepelně izolační  dveřní výplň Ud min. 1,2; včetně zapravení omítky</t>
  </si>
  <si>
    <t>1549271480</t>
  </si>
  <si>
    <t>941111111_r044</t>
  </si>
  <si>
    <t>Lešení pomocné</t>
  </si>
  <si>
    <t>-1042206273</t>
  </si>
  <si>
    <t>r_042</t>
  </si>
  <si>
    <t>Bourání stávající nosné konstrukce zastřešení, zábradlí</t>
  </si>
  <si>
    <t>603646721</t>
  </si>
  <si>
    <t>r_043</t>
  </si>
  <si>
    <t>Vybourání skladby podlahy terasy</t>
  </si>
  <si>
    <t>948250239</t>
  </si>
  <si>
    <t>767</t>
  </si>
  <si>
    <t>Konstrukce zámečnické</t>
  </si>
  <si>
    <t>r_047</t>
  </si>
  <si>
    <t>Nová konstrukce zábradlí, hliník, specifikace dle PD</t>
  </si>
  <si>
    <t>bm</t>
  </si>
  <si>
    <t>-1718177265</t>
  </si>
  <si>
    <t>2,38*3</t>
  </si>
  <si>
    <t>776</t>
  </si>
  <si>
    <t>Podlahy povlakové</t>
  </si>
  <si>
    <t>r_048</t>
  </si>
  <si>
    <t>Nová skladba podlahové konstrukce včetně zateplení dle PD; pochozí PVC-P, specifikace folie dle PD; včetně úpravy okapní hrany a stávající římsy a napojení na stávající obvodovou zeď</t>
  </si>
  <si>
    <t>-1495919970</t>
  </si>
  <si>
    <t>VRN1</t>
  </si>
  <si>
    <t>Přesuny hmot, odpadové hospodářství</t>
  </si>
  <si>
    <t>r_041</t>
  </si>
  <si>
    <t>Přesun hmot, likvidace odpadu</t>
  </si>
  <si>
    <t>-454244661</t>
  </si>
  <si>
    <t>24_56_4 - terasa 2</t>
  </si>
  <si>
    <t>340235211_r022</t>
  </si>
  <si>
    <t>Zapravení omítky</t>
  </si>
  <si>
    <t>939247982</t>
  </si>
  <si>
    <t>637311112_r023</t>
  </si>
  <si>
    <t>Nová okapní hrana,sanace stávající skryté vady</t>
  </si>
  <si>
    <t>-1120045333</t>
  </si>
  <si>
    <t>941111111_r021</t>
  </si>
  <si>
    <t>747362066</t>
  </si>
  <si>
    <t>963051110_r020</t>
  </si>
  <si>
    <t>Bourání stávající římsy</t>
  </si>
  <si>
    <t>-1239025236</t>
  </si>
  <si>
    <t>13,82*0,45*0,15</t>
  </si>
  <si>
    <t>011414000_r023</t>
  </si>
  <si>
    <t>-1821410276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</si>
</sst>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24_56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Udržovací práce a st. úpravy střešního pláště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10. 5. 2025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a údržba silnic Pardubického kraje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Komplex CR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'24_56 - Udržovací práce a...'!J28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'24_56 - Udržovací práce a...'!P117</f>
        <v>0</v>
      </c>
      <c r="AV95" s="126">
        <f>'24_56 - Udržovací práce a...'!J31</f>
        <v>0</v>
      </c>
      <c r="AW95" s="126">
        <f>'24_56 - Udržovací práce a...'!J32</f>
        <v>0</v>
      </c>
      <c r="AX95" s="126">
        <f>'24_56 - Udržovací práce a...'!J33</f>
        <v>0</v>
      </c>
      <c r="AY95" s="126">
        <f>'24_56 - Udržovací práce a...'!J34</f>
        <v>0</v>
      </c>
      <c r="AZ95" s="126">
        <f>'24_56 - Udržovací práce a...'!F31</f>
        <v>0</v>
      </c>
      <c r="BA95" s="126">
        <f>'24_56 - Udržovací práce a...'!F32</f>
        <v>0</v>
      </c>
      <c r="BB95" s="126">
        <f>'24_56 - Udržovací práce a...'!F33</f>
        <v>0</v>
      </c>
      <c r="BC95" s="126">
        <f>'24_56 - Udržovací práce a...'!F34</f>
        <v>0</v>
      </c>
      <c r="BD95" s="128">
        <f>'24_56 - Udržovací práce a...'!F35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7" customFormat="1" ht="16.5" customHeight="1">
      <c r="A96" s="117" t="s">
        <v>78</v>
      </c>
      <c r="B96" s="118"/>
      <c r="C96" s="119"/>
      <c r="D96" s="120" t="s">
        <v>82</v>
      </c>
      <c r="E96" s="120"/>
      <c r="F96" s="120"/>
      <c r="G96" s="120"/>
      <c r="H96" s="120"/>
      <c r="I96" s="121"/>
      <c r="J96" s="120" t="s">
        <v>83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'24_56_1 - střešní plášť'!J30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79</v>
      </c>
      <c r="AR96" s="124"/>
      <c r="AS96" s="125">
        <v>0</v>
      </c>
      <c r="AT96" s="126">
        <f>ROUND(SUM(AV96:AW96),2)</f>
        <v>0</v>
      </c>
      <c r="AU96" s="127">
        <f>'24_56_1 - střešní plášť'!P134</f>
        <v>0</v>
      </c>
      <c r="AV96" s="126">
        <f>'24_56_1 - střešní plášť'!J33</f>
        <v>0</v>
      </c>
      <c r="AW96" s="126">
        <f>'24_56_1 - střešní plášť'!J34</f>
        <v>0</v>
      </c>
      <c r="AX96" s="126">
        <f>'24_56_1 - střešní plášť'!J35</f>
        <v>0</v>
      </c>
      <c r="AY96" s="126">
        <f>'24_56_1 - střešní plášť'!J36</f>
        <v>0</v>
      </c>
      <c r="AZ96" s="126">
        <f>'24_56_1 - střešní plášť'!F33</f>
        <v>0</v>
      </c>
      <c r="BA96" s="126">
        <f>'24_56_1 - střešní plášť'!F34</f>
        <v>0</v>
      </c>
      <c r="BB96" s="126">
        <f>'24_56_1 - střešní plášť'!F35</f>
        <v>0</v>
      </c>
      <c r="BC96" s="126">
        <f>'24_56_1 - střešní plášť'!F36</f>
        <v>0</v>
      </c>
      <c r="BD96" s="128">
        <f>'24_56_1 - střešní plášť'!F37</f>
        <v>0</v>
      </c>
      <c r="BE96" s="7"/>
      <c r="BT96" s="129" t="s">
        <v>80</v>
      </c>
      <c r="BV96" s="129" t="s">
        <v>76</v>
      </c>
      <c r="BW96" s="129" t="s">
        <v>84</v>
      </c>
      <c r="BX96" s="129" t="s">
        <v>5</v>
      </c>
      <c r="CL96" s="129" t="s">
        <v>1</v>
      </c>
      <c r="CM96" s="129" t="s">
        <v>85</v>
      </c>
    </row>
    <row r="97" s="7" customFormat="1" ht="16.5" customHeight="1">
      <c r="A97" s="117" t="s">
        <v>78</v>
      </c>
      <c r="B97" s="118"/>
      <c r="C97" s="119"/>
      <c r="D97" s="120" t="s">
        <v>86</v>
      </c>
      <c r="E97" s="120"/>
      <c r="F97" s="120"/>
      <c r="G97" s="120"/>
      <c r="H97" s="120"/>
      <c r="I97" s="121"/>
      <c r="J97" s="120" t="s">
        <v>87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'24_56_2 - zateplení strop...'!J30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79</v>
      </c>
      <c r="AR97" s="124"/>
      <c r="AS97" s="125">
        <v>0</v>
      </c>
      <c r="AT97" s="126">
        <f>ROUND(SUM(AV97:AW97),2)</f>
        <v>0</v>
      </c>
      <c r="AU97" s="127">
        <f>'24_56_2 - zateplení strop...'!P119</f>
        <v>0</v>
      </c>
      <c r="AV97" s="126">
        <f>'24_56_2 - zateplení strop...'!J33</f>
        <v>0</v>
      </c>
      <c r="AW97" s="126">
        <f>'24_56_2 - zateplení strop...'!J34</f>
        <v>0</v>
      </c>
      <c r="AX97" s="126">
        <f>'24_56_2 - zateplení strop...'!J35</f>
        <v>0</v>
      </c>
      <c r="AY97" s="126">
        <f>'24_56_2 - zateplení strop...'!J36</f>
        <v>0</v>
      </c>
      <c r="AZ97" s="126">
        <f>'24_56_2 - zateplení strop...'!F33</f>
        <v>0</v>
      </c>
      <c r="BA97" s="126">
        <f>'24_56_2 - zateplení strop...'!F34</f>
        <v>0</v>
      </c>
      <c r="BB97" s="126">
        <f>'24_56_2 - zateplení strop...'!F35</f>
        <v>0</v>
      </c>
      <c r="BC97" s="126">
        <f>'24_56_2 - zateplení strop...'!F36</f>
        <v>0</v>
      </c>
      <c r="BD97" s="128">
        <f>'24_56_2 - zateplení strop...'!F37</f>
        <v>0</v>
      </c>
      <c r="BE97" s="7"/>
      <c r="BT97" s="129" t="s">
        <v>80</v>
      </c>
      <c r="BV97" s="129" t="s">
        <v>76</v>
      </c>
      <c r="BW97" s="129" t="s">
        <v>88</v>
      </c>
      <c r="BX97" s="129" t="s">
        <v>5</v>
      </c>
      <c r="CL97" s="129" t="s">
        <v>1</v>
      </c>
      <c r="CM97" s="129" t="s">
        <v>85</v>
      </c>
    </row>
    <row r="98" s="7" customFormat="1" ht="16.5" customHeight="1">
      <c r="A98" s="117" t="s">
        <v>78</v>
      </c>
      <c r="B98" s="118"/>
      <c r="C98" s="119"/>
      <c r="D98" s="120" t="s">
        <v>89</v>
      </c>
      <c r="E98" s="120"/>
      <c r="F98" s="120"/>
      <c r="G98" s="120"/>
      <c r="H98" s="120"/>
      <c r="I98" s="121"/>
      <c r="J98" s="120" t="s">
        <v>90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'24_56_3 - terasa 1'!J30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79</v>
      </c>
      <c r="AR98" s="124"/>
      <c r="AS98" s="125">
        <v>0</v>
      </c>
      <c r="AT98" s="126">
        <f>ROUND(SUM(AV98:AW98),2)</f>
        <v>0</v>
      </c>
      <c r="AU98" s="127">
        <f>'24_56_3 - terasa 1'!P124</f>
        <v>0</v>
      </c>
      <c r="AV98" s="126">
        <f>'24_56_3 - terasa 1'!J33</f>
        <v>0</v>
      </c>
      <c r="AW98" s="126">
        <f>'24_56_3 - terasa 1'!J34</f>
        <v>0</v>
      </c>
      <c r="AX98" s="126">
        <f>'24_56_3 - terasa 1'!J35</f>
        <v>0</v>
      </c>
      <c r="AY98" s="126">
        <f>'24_56_3 - terasa 1'!J36</f>
        <v>0</v>
      </c>
      <c r="AZ98" s="126">
        <f>'24_56_3 - terasa 1'!F33</f>
        <v>0</v>
      </c>
      <c r="BA98" s="126">
        <f>'24_56_3 - terasa 1'!F34</f>
        <v>0</v>
      </c>
      <c r="BB98" s="126">
        <f>'24_56_3 - terasa 1'!F35</f>
        <v>0</v>
      </c>
      <c r="BC98" s="126">
        <f>'24_56_3 - terasa 1'!F36</f>
        <v>0</v>
      </c>
      <c r="BD98" s="128">
        <f>'24_56_3 - terasa 1'!F37</f>
        <v>0</v>
      </c>
      <c r="BE98" s="7"/>
      <c r="BT98" s="129" t="s">
        <v>80</v>
      </c>
      <c r="BV98" s="129" t="s">
        <v>76</v>
      </c>
      <c r="BW98" s="129" t="s">
        <v>91</v>
      </c>
      <c r="BX98" s="129" t="s">
        <v>5</v>
      </c>
      <c r="CL98" s="129" t="s">
        <v>1</v>
      </c>
      <c r="CM98" s="129" t="s">
        <v>85</v>
      </c>
    </row>
    <row r="99" s="7" customFormat="1" ht="16.5" customHeight="1">
      <c r="A99" s="117" t="s">
        <v>78</v>
      </c>
      <c r="B99" s="118"/>
      <c r="C99" s="119"/>
      <c r="D99" s="120" t="s">
        <v>92</v>
      </c>
      <c r="E99" s="120"/>
      <c r="F99" s="120"/>
      <c r="G99" s="120"/>
      <c r="H99" s="120"/>
      <c r="I99" s="121"/>
      <c r="J99" s="120" t="s">
        <v>93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'24_56_4 - terasa 2'!J30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79</v>
      </c>
      <c r="AR99" s="124"/>
      <c r="AS99" s="130">
        <v>0</v>
      </c>
      <c r="AT99" s="131">
        <f>ROUND(SUM(AV99:AW99),2)</f>
        <v>0</v>
      </c>
      <c r="AU99" s="132">
        <f>'24_56_4 - terasa 2'!P122</f>
        <v>0</v>
      </c>
      <c r="AV99" s="131">
        <f>'24_56_4 - terasa 2'!J33</f>
        <v>0</v>
      </c>
      <c r="AW99" s="131">
        <f>'24_56_4 - terasa 2'!J34</f>
        <v>0</v>
      </c>
      <c r="AX99" s="131">
        <f>'24_56_4 - terasa 2'!J35</f>
        <v>0</v>
      </c>
      <c r="AY99" s="131">
        <f>'24_56_4 - terasa 2'!J36</f>
        <v>0</v>
      </c>
      <c r="AZ99" s="131">
        <f>'24_56_4 - terasa 2'!F33</f>
        <v>0</v>
      </c>
      <c r="BA99" s="131">
        <f>'24_56_4 - terasa 2'!F34</f>
        <v>0</v>
      </c>
      <c r="BB99" s="131">
        <f>'24_56_4 - terasa 2'!F35</f>
        <v>0</v>
      </c>
      <c r="BC99" s="131">
        <f>'24_56_4 - terasa 2'!F36</f>
        <v>0</v>
      </c>
      <c r="BD99" s="133">
        <f>'24_56_4 - terasa 2'!F37</f>
        <v>0</v>
      </c>
      <c r="BE99" s="7"/>
      <c r="BT99" s="129" t="s">
        <v>80</v>
      </c>
      <c r="BV99" s="129" t="s">
        <v>76</v>
      </c>
      <c r="BW99" s="129" t="s">
        <v>94</v>
      </c>
      <c r="BX99" s="129" t="s">
        <v>5</v>
      </c>
      <c r="CL99" s="129" t="s">
        <v>1</v>
      </c>
      <c r="CM99" s="129" t="s">
        <v>85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+fPnZlcLY3k0Re0fqHAdxAwyRjlE8vLc1NCL8g8/Bo9NY+uziEJYng3See5NJE9xqnXWbhawuL9U98cxLrmb0g==" hashValue="K4PUxbzok9nCGewzQJmuRIJ0aWsBuzQQ5p1mQ45QiTFQ+CQ4U/JmGIsD0cRZk/zW3pa0qMCZknKeSYp+C1fFJ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4_56 - Udržovací práce a...'!C2" display="/"/>
    <hyperlink ref="A96" location="'24_56_1 - střešní plášť'!C2" display="/"/>
    <hyperlink ref="A97" location="'24_56_2 - zateplení strop...'!C2" display="/"/>
    <hyperlink ref="A98" location="'24_56_3 - terasa 1'!C2" display="/"/>
    <hyperlink ref="A99" location="'24_56_4 - terasa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95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8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9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8" t="s">
        <v>18</v>
      </c>
      <c r="E9" s="37"/>
      <c r="F9" s="140" t="s">
        <v>1</v>
      </c>
      <c r="G9" s="37"/>
      <c r="H9" s="37"/>
      <c r="I9" s="138" t="s">
        <v>19</v>
      </c>
      <c r="J9" s="140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8" t="s">
        <v>20</v>
      </c>
      <c r="E10" s="37"/>
      <c r="F10" s="140" t="s">
        <v>21</v>
      </c>
      <c r="G10" s="37"/>
      <c r="H10" s="37"/>
      <c r="I10" s="138" t="s">
        <v>22</v>
      </c>
      <c r="J10" s="141" t="str">
        <f>'Rekapitulace stavby'!AN8</f>
        <v>10. 5. 2025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24</v>
      </c>
      <c r="E12" s="37"/>
      <c r="F12" s="37"/>
      <c r="G12" s="37"/>
      <c r="H12" s="37"/>
      <c r="I12" s="138" t="s">
        <v>25</v>
      </c>
      <c r="J12" s="140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40" t="s">
        <v>26</v>
      </c>
      <c r="F13" s="37"/>
      <c r="G13" s="37"/>
      <c r="H13" s="37"/>
      <c r="I13" s="138" t="s">
        <v>27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8" t="s">
        <v>28</v>
      </c>
      <c r="E15" s="37"/>
      <c r="F15" s="37"/>
      <c r="G15" s="37"/>
      <c r="H15" s="37"/>
      <c r="I15" s="138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40"/>
      <c r="G16" s="140"/>
      <c r="H16" s="140"/>
      <c r="I16" s="138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8" t="s">
        <v>30</v>
      </c>
      <c r="E18" s="37"/>
      <c r="F18" s="37"/>
      <c r="G18" s="37"/>
      <c r="H18" s="37"/>
      <c r="I18" s="138" t="s">
        <v>25</v>
      </c>
      <c r="J18" s="140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0" t="s">
        <v>31</v>
      </c>
      <c r="F19" s="37"/>
      <c r="G19" s="37"/>
      <c r="H19" s="37"/>
      <c r="I19" s="138" t="s">
        <v>27</v>
      </c>
      <c r="J19" s="140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8" t="s">
        <v>33</v>
      </c>
      <c r="E21" s="37"/>
      <c r="F21" s="37"/>
      <c r="G21" s="37"/>
      <c r="H21" s="37"/>
      <c r="I21" s="138" t="s">
        <v>25</v>
      </c>
      <c r="J21" s="140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40" t="str">
        <f>IF('Rekapitulace stavby'!E20="","",'Rekapitulace stavby'!E20)</f>
        <v xml:space="preserve"> </v>
      </c>
      <c r="F22" s="37"/>
      <c r="G22" s="37"/>
      <c r="H22" s="37"/>
      <c r="I22" s="138" t="s">
        <v>27</v>
      </c>
      <c r="J22" s="140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8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2"/>
      <c r="J25" s="142"/>
      <c r="K25" s="142"/>
      <c r="L25" s="145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6"/>
      <c r="E27" s="146"/>
      <c r="F27" s="146"/>
      <c r="G27" s="146"/>
      <c r="H27" s="146"/>
      <c r="I27" s="146"/>
      <c r="J27" s="146"/>
      <c r="K27" s="146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7" t="s">
        <v>35</v>
      </c>
      <c r="E28" s="37"/>
      <c r="F28" s="37"/>
      <c r="G28" s="37"/>
      <c r="H28" s="37"/>
      <c r="I28" s="37"/>
      <c r="J28" s="148">
        <f>ROUND(J117,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9" t="s">
        <v>37</v>
      </c>
      <c r="G30" s="37"/>
      <c r="H30" s="37"/>
      <c r="I30" s="149" t="s">
        <v>36</v>
      </c>
      <c r="J30" s="149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39</v>
      </c>
      <c r="E31" s="138" t="s">
        <v>40</v>
      </c>
      <c r="F31" s="151">
        <f>ROUND((SUM(BE117:BE126)),  2)</f>
        <v>0</v>
      </c>
      <c r="G31" s="37"/>
      <c r="H31" s="37"/>
      <c r="I31" s="152">
        <v>0.20999999999999999</v>
      </c>
      <c r="J31" s="151">
        <f>ROUND(((SUM(BE117:BE126))*I31),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8" t="s">
        <v>41</v>
      </c>
      <c r="F32" s="151">
        <f>ROUND((SUM(BF117:BF126)),  2)</f>
        <v>0</v>
      </c>
      <c r="G32" s="37"/>
      <c r="H32" s="37"/>
      <c r="I32" s="152">
        <v>0.12</v>
      </c>
      <c r="J32" s="151">
        <f>ROUND(((SUM(BF117:BF126))*I32),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8" t="s">
        <v>42</v>
      </c>
      <c r="F33" s="151">
        <f>ROUND((SUM(BG117:BG126)),  2)</f>
        <v>0</v>
      </c>
      <c r="G33" s="37"/>
      <c r="H33" s="37"/>
      <c r="I33" s="152">
        <v>0.20999999999999999</v>
      </c>
      <c r="J33" s="151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8" t="s">
        <v>43</v>
      </c>
      <c r="F34" s="151">
        <f>ROUND((SUM(BH117:BH126)),  2)</f>
        <v>0</v>
      </c>
      <c r="G34" s="37"/>
      <c r="H34" s="37"/>
      <c r="I34" s="152">
        <v>0.12</v>
      </c>
      <c r="J34" s="151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44</v>
      </c>
      <c r="F35" s="151">
        <f>ROUND((SUM(BI117:BI126)),  2)</f>
        <v>0</v>
      </c>
      <c r="G35" s="37"/>
      <c r="H35" s="37"/>
      <c r="I35" s="152">
        <v>0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3"/>
      <c r="D37" s="154" t="s">
        <v>45</v>
      </c>
      <c r="E37" s="155"/>
      <c r="F37" s="155"/>
      <c r="G37" s="156" t="s">
        <v>46</v>
      </c>
      <c r="H37" s="157" t="s">
        <v>47</v>
      </c>
      <c r="I37" s="155"/>
      <c r="J37" s="158">
        <f>SUM(J28:J35)</f>
        <v>0</v>
      </c>
      <c r="K37" s="159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Udržovací práce a st. úpravy střešního pláště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10. 5. 2025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Správa a údržba silnic Pardubického kraje</v>
      </c>
      <c r="G89" s="39"/>
      <c r="H89" s="39"/>
      <c r="I89" s="31" t="s">
        <v>30</v>
      </c>
      <c r="J89" s="35" t="str">
        <f>E19</f>
        <v>Komplex CR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71" t="s">
        <v>97</v>
      </c>
      <c r="D92" s="172"/>
      <c r="E92" s="172"/>
      <c r="F92" s="172"/>
      <c r="G92" s="172"/>
      <c r="H92" s="172"/>
      <c r="I92" s="172"/>
      <c r="J92" s="173" t="s">
        <v>98</v>
      </c>
      <c r="K92" s="172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4" t="s">
        <v>99</v>
      </c>
      <c r="D94" s="39"/>
      <c r="E94" s="39"/>
      <c r="F94" s="39"/>
      <c r="G94" s="39"/>
      <c r="H94" s="39"/>
      <c r="I94" s="39"/>
      <c r="J94" s="109">
        <f>J117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100</v>
      </c>
    </row>
    <row r="95" s="9" customFormat="1" ht="24.96" customHeight="1">
      <c r="A95" s="9"/>
      <c r="B95" s="175"/>
      <c r="C95" s="176"/>
      <c r="D95" s="177" t="s">
        <v>101</v>
      </c>
      <c r="E95" s="178"/>
      <c r="F95" s="178"/>
      <c r="G95" s="178"/>
      <c r="H95" s="178"/>
      <c r="I95" s="178"/>
      <c r="J95" s="179">
        <f>J118</f>
        <v>0</v>
      </c>
      <c r="K95" s="176"/>
      <c r="L95" s="18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1"/>
      <c r="C96" s="182"/>
      <c r="D96" s="183" t="s">
        <v>102</v>
      </c>
      <c r="E96" s="184"/>
      <c r="F96" s="184"/>
      <c r="G96" s="184"/>
      <c r="H96" s="184"/>
      <c r="I96" s="184"/>
      <c r="J96" s="185">
        <f>J119</f>
        <v>0</v>
      </c>
      <c r="K96" s="182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1"/>
      <c r="C97" s="182"/>
      <c r="D97" s="183" t="s">
        <v>103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1"/>
      <c r="C98" s="182"/>
      <c r="D98" s="183" t="s">
        <v>104</v>
      </c>
      <c r="E98" s="184"/>
      <c r="F98" s="184"/>
      <c r="G98" s="184"/>
      <c r="H98" s="184"/>
      <c r="I98" s="184"/>
      <c r="J98" s="185">
        <f>J123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105</v>
      </c>
      <c r="E99" s="184"/>
      <c r="F99" s="184"/>
      <c r="G99" s="184"/>
      <c r="H99" s="184"/>
      <c r="I99" s="184"/>
      <c r="J99" s="185">
        <f>J125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E7</f>
        <v>Udržovací práce a st. úpravy střešního pláště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F10</f>
        <v xml:space="preserve"> </v>
      </c>
      <c r="G111" s="39"/>
      <c r="H111" s="39"/>
      <c r="I111" s="31" t="s">
        <v>22</v>
      </c>
      <c r="J111" s="78" t="str">
        <f>IF(J10="","",J10)</f>
        <v>10. 5. 2025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E13</f>
        <v>Správa a údržba silnic Pardubického kraje</v>
      </c>
      <c r="G113" s="39"/>
      <c r="H113" s="39"/>
      <c r="I113" s="31" t="s">
        <v>30</v>
      </c>
      <c r="J113" s="35" t="str">
        <f>E19</f>
        <v>Komplex CR s.r.o.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IF(E16="","",E16)</f>
        <v>Vyplň údaj</v>
      </c>
      <c r="G114" s="39"/>
      <c r="H114" s="39"/>
      <c r="I114" s="31" t="s">
        <v>33</v>
      </c>
      <c r="J114" s="35" t="str">
        <f>E22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87"/>
      <c r="B116" s="188"/>
      <c r="C116" s="189" t="s">
        <v>107</v>
      </c>
      <c r="D116" s="190" t="s">
        <v>60</v>
      </c>
      <c r="E116" s="190" t="s">
        <v>56</v>
      </c>
      <c r="F116" s="190" t="s">
        <v>57</v>
      </c>
      <c r="G116" s="190" t="s">
        <v>108</v>
      </c>
      <c r="H116" s="190" t="s">
        <v>109</v>
      </c>
      <c r="I116" s="190" t="s">
        <v>110</v>
      </c>
      <c r="J116" s="191" t="s">
        <v>98</v>
      </c>
      <c r="K116" s="192" t="s">
        <v>111</v>
      </c>
      <c r="L116" s="193"/>
      <c r="M116" s="99" t="s">
        <v>1</v>
      </c>
      <c r="N116" s="100" t="s">
        <v>39</v>
      </c>
      <c r="O116" s="100" t="s">
        <v>112</v>
      </c>
      <c r="P116" s="100" t="s">
        <v>113</v>
      </c>
      <c r="Q116" s="100" t="s">
        <v>114</v>
      </c>
      <c r="R116" s="100" t="s">
        <v>115</v>
      </c>
      <c r="S116" s="100" t="s">
        <v>116</v>
      </c>
      <c r="T116" s="101" t="s">
        <v>117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="2" customFormat="1" ht="22.8" customHeight="1">
      <c r="A117" s="37"/>
      <c r="B117" s="38"/>
      <c r="C117" s="106" t="s">
        <v>118</v>
      </c>
      <c r="D117" s="39"/>
      <c r="E117" s="39"/>
      <c r="F117" s="39"/>
      <c r="G117" s="39"/>
      <c r="H117" s="39"/>
      <c r="I117" s="39"/>
      <c r="J117" s="194">
        <f>BK117</f>
        <v>0</v>
      </c>
      <c r="K117" s="39"/>
      <c r="L117" s="43"/>
      <c r="M117" s="102"/>
      <c r="N117" s="195"/>
      <c r="O117" s="103"/>
      <c r="P117" s="196">
        <f>P118</f>
        <v>0</v>
      </c>
      <c r="Q117" s="103"/>
      <c r="R117" s="196">
        <f>R118</f>
        <v>0</v>
      </c>
      <c r="S117" s="103"/>
      <c r="T117" s="197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100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74</v>
      </c>
      <c r="E118" s="202" t="s">
        <v>119</v>
      </c>
      <c r="F118" s="202" t="s">
        <v>120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P119+P121+P123+P125</f>
        <v>0</v>
      </c>
      <c r="Q118" s="207"/>
      <c r="R118" s="208">
        <f>R119+R121+R123+R125</f>
        <v>0</v>
      </c>
      <c r="S118" s="207"/>
      <c r="T118" s="209">
        <f>T119+T121+T123+T125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121</v>
      </c>
      <c r="AT118" s="211" t="s">
        <v>74</v>
      </c>
      <c r="AU118" s="211" t="s">
        <v>75</v>
      </c>
      <c r="AY118" s="210" t="s">
        <v>122</v>
      </c>
      <c r="BK118" s="212">
        <f>BK119+BK121+BK123+BK125</f>
        <v>0</v>
      </c>
    </row>
    <row r="119" s="12" customFormat="1" ht="22.8" customHeight="1">
      <c r="A119" s="12"/>
      <c r="B119" s="199"/>
      <c r="C119" s="200"/>
      <c r="D119" s="201" t="s">
        <v>74</v>
      </c>
      <c r="E119" s="213" t="s">
        <v>123</v>
      </c>
      <c r="F119" s="213" t="s">
        <v>124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121</v>
      </c>
      <c r="AT119" s="211" t="s">
        <v>74</v>
      </c>
      <c r="AU119" s="211" t="s">
        <v>80</v>
      </c>
      <c r="AY119" s="210" t="s">
        <v>122</v>
      </c>
      <c r="BK119" s="212">
        <f>BK120</f>
        <v>0</v>
      </c>
    </row>
    <row r="120" s="2" customFormat="1" ht="16.5" customHeight="1">
      <c r="A120" s="37"/>
      <c r="B120" s="38"/>
      <c r="C120" s="215" t="s">
        <v>125</v>
      </c>
      <c r="D120" s="215" t="s">
        <v>126</v>
      </c>
      <c r="E120" s="216" t="s">
        <v>127</v>
      </c>
      <c r="F120" s="217" t="s">
        <v>128</v>
      </c>
      <c r="G120" s="218" t="s">
        <v>129</v>
      </c>
      <c r="H120" s="219">
        <v>1</v>
      </c>
      <c r="I120" s="220"/>
      <c r="J120" s="221">
        <f>ROUND(I120*H120,2)</f>
        <v>0</v>
      </c>
      <c r="K120" s="222"/>
      <c r="L120" s="43"/>
      <c r="M120" s="223" t="s">
        <v>1</v>
      </c>
      <c r="N120" s="224" t="s">
        <v>40</v>
      </c>
      <c r="O120" s="90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7" t="s">
        <v>130</v>
      </c>
      <c r="AT120" s="227" t="s">
        <v>126</v>
      </c>
      <c r="AU120" s="227" t="s">
        <v>85</v>
      </c>
      <c r="AY120" s="16" t="s">
        <v>122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6" t="s">
        <v>80</v>
      </c>
      <c r="BK120" s="228">
        <f>ROUND(I120*H120,2)</f>
        <v>0</v>
      </c>
      <c r="BL120" s="16" t="s">
        <v>130</v>
      </c>
      <c r="BM120" s="227" t="s">
        <v>131</v>
      </c>
    </row>
    <row r="121" s="12" customFormat="1" ht="22.8" customHeight="1">
      <c r="A121" s="12"/>
      <c r="B121" s="199"/>
      <c r="C121" s="200"/>
      <c r="D121" s="201" t="s">
        <v>74</v>
      </c>
      <c r="E121" s="213" t="s">
        <v>132</v>
      </c>
      <c r="F121" s="213" t="s">
        <v>133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0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121</v>
      </c>
      <c r="AT121" s="211" t="s">
        <v>74</v>
      </c>
      <c r="AU121" s="211" t="s">
        <v>80</v>
      </c>
      <c r="AY121" s="210" t="s">
        <v>122</v>
      </c>
      <c r="BK121" s="212">
        <f>BK122</f>
        <v>0</v>
      </c>
    </row>
    <row r="122" s="2" customFormat="1" ht="16.5" customHeight="1">
      <c r="A122" s="37"/>
      <c r="B122" s="38"/>
      <c r="C122" s="215" t="s">
        <v>134</v>
      </c>
      <c r="D122" s="215" t="s">
        <v>126</v>
      </c>
      <c r="E122" s="216" t="s">
        <v>135</v>
      </c>
      <c r="F122" s="217" t="s">
        <v>136</v>
      </c>
      <c r="G122" s="218" t="s">
        <v>137</v>
      </c>
      <c r="H122" s="219">
        <v>1</v>
      </c>
      <c r="I122" s="220"/>
      <c r="J122" s="221">
        <f>ROUND(I122*H122,2)</f>
        <v>0</v>
      </c>
      <c r="K122" s="222"/>
      <c r="L122" s="43"/>
      <c r="M122" s="223" t="s">
        <v>1</v>
      </c>
      <c r="N122" s="224" t="s">
        <v>40</v>
      </c>
      <c r="O122" s="90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7" t="s">
        <v>130</v>
      </c>
      <c r="AT122" s="227" t="s">
        <v>126</v>
      </c>
      <c r="AU122" s="227" t="s">
        <v>85</v>
      </c>
      <c r="AY122" s="16" t="s">
        <v>122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6" t="s">
        <v>80</v>
      </c>
      <c r="BK122" s="228">
        <f>ROUND(I122*H122,2)</f>
        <v>0</v>
      </c>
      <c r="BL122" s="16" t="s">
        <v>130</v>
      </c>
      <c r="BM122" s="227" t="s">
        <v>138</v>
      </c>
    </row>
    <row r="123" s="12" customFormat="1" ht="22.8" customHeight="1">
      <c r="A123" s="12"/>
      <c r="B123" s="199"/>
      <c r="C123" s="200"/>
      <c r="D123" s="201" t="s">
        <v>74</v>
      </c>
      <c r="E123" s="213" t="s">
        <v>139</v>
      </c>
      <c r="F123" s="213" t="s">
        <v>140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121</v>
      </c>
      <c r="AT123" s="211" t="s">
        <v>74</v>
      </c>
      <c r="AU123" s="211" t="s">
        <v>80</v>
      </c>
      <c r="AY123" s="210" t="s">
        <v>122</v>
      </c>
      <c r="BK123" s="212">
        <f>BK124</f>
        <v>0</v>
      </c>
    </row>
    <row r="124" s="2" customFormat="1" ht="21.75" customHeight="1">
      <c r="A124" s="37"/>
      <c r="B124" s="38"/>
      <c r="C124" s="215" t="s">
        <v>121</v>
      </c>
      <c r="D124" s="215" t="s">
        <v>126</v>
      </c>
      <c r="E124" s="216" t="s">
        <v>141</v>
      </c>
      <c r="F124" s="217" t="s">
        <v>142</v>
      </c>
      <c r="G124" s="218" t="s">
        <v>129</v>
      </c>
      <c r="H124" s="219">
        <v>1</v>
      </c>
      <c r="I124" s="220"/>
      <c r="J124" s="221">
        <f>ROUND(I124*H124,2)</f>
        <v>0</v>
      </c>
      <c r="K124" s="222"/>
      <c r="L124" s="43"/>
      <c r="M124" s="223" t="s">
        <v>1</v>
      </c>
      <c r="N124" s="224" t="s">
        <v>40</v>
      </c>
      <c r="O124" s="90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7" t="s">
        <v>130</v>
      </c>
      <c r="AT124" s="227" t="s">
        <v>126</v>
      </c>
      <c r="AU124" s="227" t="s">
        <v>85</v>
      </c>
      <c r="AY124" s="16" t="s">
        <v>122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6" t="s">
        <v>80</v>
      </c>
      <c r="BK124" s="228">
        <f>ROUND(I124*H124,2)</f>
        <v>0</v>
      </c>
      <c r="BL124" s="16" t="s">
        <v>130</v>
      </c>
      <c r="BM124" s="227" t="s">
        <v>143</v>
      </c>
    </row>
    <row r="125" s="12" customFormat="1" ht="22.8" customHeight="1">
      <c r="A125" s="12"/>
      <c r="B125" s="199"/>
      <c r="C125" s="200"/>
      <c r="D125" s="201" t="s">
        <v>74</v>
      </c>
      <c r="E125" s="213" t="s">
        <v>144</v>
      </c>
      <c r="F125" s="213" t="s">
        <v>145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P126</f>
        <v>0</v>
      </c>
      <c r="Q125" s="207"/>
      <c r="R125" s="208">
        <f>R126</f>
        <v>0</v>
      </c>
      <c r="S125" s="207"/>
      <c r="T125" s="20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121</v>
      </c>
      <c r="AT125" s="211" t="s">
        <v>74</v>
      </c>
      <c r="AU125" s="211" t="s">
        <v>80</v>
      </c>
      <c r="AY125" s="210" t="s">
        <v>122</v>
      </c>
      <c r="BK125" s="212">
        <f>BK126</f>
        <v>0</v>
      </c>
    </row>
    <row r="126" s="2" customFormat="1" ht="16.5" customHeight="1">
      <c r="A126" s="37"/>
      <c r="B126" s="38"/>
      <c r="C126" s="215" t="s">
        <v>146</v>
      </c>
      <c r="D126" s="215" t="s">
        <v>126</v>
      </c>
      <c r="E126" s="216" t="s">
        <v>147</v>
      </c>
      <c r="F126" s="217" t="s">
        <v>148</v>
      </c>
      <c r="G126" s="218" t="s">
        <v>129</v>
      </c>
      <c r="H126" s="219">
        <v>1</v>
      </c>
      <c r="I126" s="220"/>
      <c r="J126" s="221">
        <f>ROUND(I126*H126,2)</f>
        <v>0</v>
      </c>
      <c r="K126" s="222"/>
      <c r="L126" s="43"/>
      <c r="M126" s="229" t="s">
        <v>1</v>
      </c>
      <c r="N126" s="230" t="s">
        <v>40</v>
      </c>
      <c r="O126" s="231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7" t="s">
        <v>130</v>
      </c>
      <c r="AT126" s="227" t="s">
        <v>126</v>
      </c>
      <c r="AU126" s="227" t="s">
        <v>85</v>
      </c>
      <c r="AY126" s="16" t="s">
        <v>122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80</v>
      </c>
      <c r="BK126" s="228">
        <f>ROUND(I126*H126,2)</f>
        <v>0</v>
      </c>
      <c r="BL126" s="16" t="s">
        <v>130</v>
      </c>
      <c r="BM126" s="227" t="s">
        <v>149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flVPmFS3Sm6G7RHcPYenKl0F60pYsPB+I2YutDOkkG1DWigzMJz2V7E/BGbWHODMJ5rHn/qkhuAtRziIv2a+rg==" hashValue="1N9VS7Lq/sKl+bwZ0Tl4JGpbNl1SuTTYQ9Ds0MNxx/WjtZy1VOBycXZKQv8JWGT5FS7YQpt3+kSYVKldN7hOYQ==" algorithmName="SHA-512" password="CC35"/>
  <autoFilter ref="C116:K126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95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16</v>
      </c>
      <c r="L6" s="19"/>
    </row>
    <row r="7" s="1" customFormat="1" ht="16.5" customHeight="1">
      <c r="B7" s="19"/>
      <c r="E7" s="234" t="str">
        <f>'Rekapitulace stavby'!K6</f>
        <v>Udržovací práce a st. úpravy střešního pláště</v>
      </c>
      <c r="F7" s="138"/>
      <c r="G7" s="138"/>
      <c r="H7" s="138"/>
      <c r="L7" s="19"/>
    </row>
    <row r="8" s="2" customFormat="1" ht="12" customHeight="1">
      <c r="A8" s="37"/>
      <c r="B8" s="43"/>
      <c r="C8" s="37"/>
      <c r="D8" s="138" t="s">
        <v>150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9" t="s">
        <v>151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0" t="s">
        <v>1</v>
      </c>
      <c r="G11" s="37"/>
      <c r="H11" s="37"/>
      <c r="I11" s="138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0" t="s">
        <v>21</v>
      </c>
      <c r="G12" s="37"/>
      <c r="H12" s="37"/>
      <c r="I12" s="138" t="s">
        <v>22</v>
      </c>
      <c r="J12" s="141" t="str">
        <f>'Rekapitulace stavby'!AN8</f>
        <v>10. 5. 2025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38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38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28</v>
      </c>
      <c r="E17" s="37"/>
      <c r="F17" s="37"/>
      <c r="G17" s="37"/>
      <c r="H17" s="37"/>
      <c r="I17" s="138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38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30</v>
      </c>
      <c r="E20" s="37"/>
      <c r="F20" s="37"/>
      <c r="G20" s="37"/>
      <c r="H20" s="37"/>
      <c r="I20" s="138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38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33</v>
      </c>
      <c r="E23" s="37"/>
      <c r="F23" s="37"/>
      <c r="G23" s="37"/>
      <c r="H23" s="37"/>
      <c r="I23" s="138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38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7" t="s">
        <v>35</v>
      </c>
      <c r="E30" s="37"/>
      <c r="F30" s="37"/>
      <c r="G30" s="37"/>
      <c r="H30" s="37"/>
      <c r="I30" s="37"/>
      <c r="J30" s="148">
        <f>ROUND(J134,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9" t="s">
        <v>37</v>
      </c>
      <c r="G32" s="37"/>
      <c r="H32" s="37"/>
      <c r="I32" s="149" t="s">
        <v>36</v>
      </c>
      <c r="J32" s="149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0" t="s">
        <v>39</v>
      </c>
      <c r="E33" s="138" t="s">
        <v>40</v>
      </c>
      <c r="F33" s="151">
        <f>ROUND((SUM(BE134:BE224)),  2)</f>
        <v>0</v>
      </c>
      <c r="G33" s="37"/>
      <c r="H33" s="37"/>
      <c r="I33" s="152">
        <v>0.20999999999999999</v>
      </c>
      <c r="J33" s="151">
        <f>ROUND(((SUM(BE134:BE224))*I33),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41</v>
      </c>
      <c r="F34" s="151">
        <f>ROUND((SUM(BF134:BF224)),  2)</f>
        <v>0</v>
      </c>
      <c r="G34" s="37"/>
      <c r="H34" s="37"/>
      <c r="I34" s="152">
        <v>0.12</v>
      </c>
      <c r="J34" s="151">
        <f>ROUND(((SUM(BF134:BF224))*I34),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42</v>
      </c>
      <c r="F35" s="151">
        <f>ROUND((SUM(BG134:BG224)),  2)</f>
        <v>0</v>
      </c>
      <c r="G35" s="37"/>
      <c r="H35" s="37"/>
      <c r="I35" s="152">
        <v>0.20999999999999999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43</v>
      </c>
      <c r="F36" s="151">
        <f>ROUND((SUM(BH134:BH224)),  2)</f>
        <v>0</v>
      </c>
      <c r="G36" s="37"/>
      <c r="H36" s="37"/>
      <c r="I36" s="152">
        <v>0.12</v>
      </c>
      <c r="J36" s="15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44</v>
      </c>
      <c r="F37" s="151">
        <f>ROUND((SUM(BI134:BI224)),  2)</f>
        <v>0</v>
      </c>
      <c r="G37" s="37"/>
      <c r="H37" s="37"/>
      <c r="I37" s="152">
        <v>0</v>
      </c>
      <c r="J37" s="15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35" t="str">
        <f>E7</f>
        <v>Udržovací práce a st. úpravy střešního pláště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150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24_56_1 - střešní plášť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a údržba silnic Pardubického kraje</v>
      </c>
      <c r="G91" s="39"/>
      <c r="H91" s="39"/>
      <c r="I91" s="31" t="s">
        <v>30</v>
      </c>
      <c r="J91" s="35" t="str">
        <f>E21</f>
        <v>Komplex CR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99</v>
      </c>
      <c r="D96" s="39"/>
      <c r="E96" s="39"/>
      <c r="F96" s="39"/>
      <c r="G96" s="39"/>
      <c r="H96" s="39"/>
      <c r="I96" s="39"/>
      <c r="J96" s="109">
        <f>J134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5"/>
      <c r="C97" s="176"/>
      <c r="D97" s="177" t="s">
        <v>152</v>
      </c>
      <c r="E97" s="178"/>
      <c r="F97" s="178"/>
      <c r="G97" s="178"/>
      <c r="H97" s="178"/>
      <c r="I97" s="178"/>
      <c r="J97" s="179">
        <f>J135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153</v>
      </c>
      <c r="E98" s="184"/>
      <c r="F98" s="184"/>
      <c r="G98" s="184"/>
      <c r="H98" s="184"/>
      <c r="I98" s="184"/>
      <c r="J98" s="185">
        <f>J136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154</v>
      </c>
      <c r="E99" s="184"/>
      <c r="F99" s="184"/>
      <c r="G99" s="184"/>
      <c r="H99" s="184"/>
      <c r="I99" s="184"/>
      <c r="J99" s="185">
        <f>J140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155</v>
      </c>
      <c r="E100" s="184"/>
      <c r="F100" s="184"/>
      <c r="G100" s="184"/>
      <c r="H100" s="184"/>
      <c r="I100" s="184"/>
      <c r="J100" s="185">
        <f>J142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156</v>
      </c>
      <c r="E101" s="184"/>
      <c r="F101" s="184"/>
      <c r="G101" s="184"/>
      <c r="H101" s="184"/>
      <c r="I101" s="184"/>
      <c r="J101" s="185">
        <f>J144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157</v>
      </c>
      <c r="E102" s="184"/>
      <c r="F102" s="184"/>
      <c r="G102" s="184"/>
      <c r="H102" s="184"/>
      <c r="I102" s="184"/>
      <c r="J102" s="185">
        <f>J149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158</v>
      </c>
      <c r="E103" s="184"/>
      <c r="F103" s="184"/>
      <c r="G103" s="184"/>
      <c r="H103" s="184"/>
      <c r="I103" s="184"/>
      <c r="J103" s="185">
        <f>J157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159</v>
      </c>
      <c r="E104" s="178"/>
      <c r="F104" s="178"/>
      <c r="G104" s="178"/>
      <c r="H104" s="178"/>
      <c r="I104" s="178"/>
      <c r="J104" s="179">
        <f>J159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160</v>
      </c>
      <c r="E105" s="184"/>
      <c r="F105" s="184"/>
      <c r="G105" s="184"/>
      <c r="H105" s="184"/>
      <c r="I105" s="184"/>
      <c r="J105" s="185">
        <f>J160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161</v>
      </c>
      <c r="E106" s="184"/>
      <c r="F106" s="184"/>
      <c r="G106" s="184"/>
      <c r="H106" s="184"/>
      <c r="I106" s="184"/>
      <c r="J106" s="185">
        <f>J165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162</v>
      </c>
      <c r="E107" s="184"/>
      <c r="F107" s="184"/>
      <c r="G107" s="184"/>
      <c r="H107" s="184"/>
      <c r="I107" s="184"/>
      <c r="J107" s="185">
        <f>J175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163</v>
      </c>
      <c r="E108" s="184"/>
      <c r="F108" s="184"/>
      <c r="G108" s="184"/>
      <c r="H108" s="184"/>
      <c r="I108" s="184"/>
      <c r="J108" s="185">
        <f>J195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164</v>
      </c>
      <c r="E109" s="184"/>
      <c r="F109" s="184"/>
      <c r="G109" s="184"/>
      <c r="H109" s="184"/>
      <c r="I109" s="184"/>
      <c r="J109" s="185">
        <f>J211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165</v>
      </c>
      <c r="E110" s="184"/>
      <c r="F110" s="184"/>
      <c r="G110" s="184"/>
      <c r="H110" s="184"/>
      <c r="I110" s="184"/>
      <c r="J110" s="185">
        <f>J217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5"/>
      <c r="C111" s="176"/>
      <c r="D111" s="177" t="s">
        <v>166</v>
      </c>
      <c r="E111" s="178"/>
      <c r="F111" s="178"/>
      <c r="G111" s="178"/>
      <c r="H111" s="178"/>
      <c r="I111" s="178"/>
      <c r="J111" s="179">
        <f>J219</f>
        <v>0</v>
      </c>
      <c r="K111" s="176"/>
      <c r="L111" s="18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1"/>
      <c r="C112" s="182"/>
      <c r="D112" s="183" t="s">
        <v>167</v>
      </c>
      <c r="E112" s="184"/>
      <c r="F112" s="184"/>
      <c r="G112" s="184"/>
      <c r="H112" s="184"/>
      <c r="I112" s="184"/>
      <c r="J112" s="185">
        <f>J220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5"/>
      <c r="C113" s="176"/>
      <c r="D113" s="177" t="s">
        <v>101</v>
      </c>
      <c r="E113" s="178"/>
      <c r="F113" s="178"/>
      <c r="G113" s="178"/>
      <c r="H113" s="178"/>
      <c r="I113" s="178"/>
      <c r="J113" s="179">
        <f>J222</f>
        <v>0</v>
      </c>
      <c r="K113" s="176"/>
      <c r="L113" s="18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1"/>
      <c r="C114" s="182"/>
      <c r="D114" s="183" t="s">
        <v>102</v>
      </c>
      <c r="E114" s="184"/>
      <c r="F114" s="184"/>
      <c r="G114" s="184"/>
      <c r="H114" s="184"/>
      <c r="I114" s="184"/>
      <c r="J114" s="185">
        <f>J223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106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235" t="str">
        <f>E7</f>
        <v>Udržovací práce a st. úpravy střešního pláště</v>
      </c>
      <c r="F124" s="31"/>
      <c r="G124" s="31"/>
      <c r="H124" s="31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150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75" t="str">
        <f>E9</f>
        <v>24_56_1 - střešní plášť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9"/>
      <c r="E128" s="39"/>
      <c r="F128" s="26" t="str">
        <f>F12</f>
        <v xml:space="preserve"> </v>
      </c>
      <c r="G128" s="39"/>
      <c r="H128" s="39"/>
      <c r="I128" s="31" t="s">
        <v>22</v>
      </c>
      <c r="J128" s="78" t="str">
        <f>IF(J12="","",J12)</f>
        <v>10. 5. 2025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24</v>
      </c>
      <c r="D130" s="39"/>
      <c r="E130" s="39"/>
      <c r="F130" s="26" t="str">
        <f>E15</f>
        <v>Správa a údržba silnic Pardubického kraje</v>
      </c>
      <c r="G130" s="39"/>
      <c r="H130" s="39"/>
      <c r="I130" s="31" t="s">
        <v>30</v>
      </c>
      <c r="J130" s="35" t="str">
        <f>E21</f>
        <v>Komplex CR s.r.o.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28</v>
      </c>
      <c r="D131" s="39"/>
      <c r="E131" s="39"/>
      <c r="F131" s="26" t="str">
        <f>IF(E18="","",E18)</f>
        <v>Vyplň údaj</v>
      </c>
      <c r="G131" s="39"/>
      <c r="H131" s="39"/>
      <c r="I131" s="31" t="s">
        <v>33</v>
      </c>
      <c r="J131" s="35" t="str">
        <f>E24</f>
        <v xml:space="preserve"> 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87"/>
      <c r="B133" s="188"/>
      <c r="C133" s="189" t="s">
        <v>107</v>
      </c>
      <c r="D133" s="190" t="s">
        <v>60</v>
      </c>
      <c r="E133" s="190" t="s">
        <v>56</v>
      </c>
      <c r="F133" s="190" t="s">
        <v>57</v>
      </c>
      <c r="G133" s="190" t="s">
        <v>108</v>
      </c>
      <c r="H133" s="190" t="s">
        <v>109</v>
      </c>
      <c r="I133" s="190" t="s">
        <v>110</v>
      </c>
      <c r="J133" s="191" t="s">
        <v>98</v>
      </c>
      <c r="K133" s="192" t="s">
        <v>111</v>
      </c>
      <c r="L133" s="193"/>
      <c r="M133" s="99" t="s">
        <v>1</v>
      </c>
      <c r="N133" s="100" t="s">
        <v>39</v>
      </c>
      <c r="O133" s="100" t="s">
        <v>112</v>
      </c>
      <c r="P133" s="100" t="s">
        <v>113</v>
      </c>
      <c r="Q133" s="100" t="s">
        <v>114</v>
      </c>
      <c r="R133" s="100" t="s">
        <v>115</v>
      </c>
      <c r="S133" s="100" t="s">
        <v>116</v>
      </c>
      <c r="T133" s="101" t="s">
        <v>117</v>
      </c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</row>
    <row r="134" s="2" customFormat="1" ht="22.8" customHeight="1">
      <c r="A134" s="37"/>
      <c r="B134" s="38"/>
      <c r="C134" s="106" t="s">
        <v>118</v>
      </c>
      <c r="D134" s="39"/>
      <c r="E134" s="39"/>
      <c r="F134" s="39"/>
      <c r="G134" s="39"/>
      <c r="H134" s="39"/>
      <c r="I134" s="39"/>
      <c r="J134" s="194">
        <f>BK134</f>
        <v>0</v>
      </c>
      <c r="K134" s="39"/>
      <c r="L134" s="43"/>
      <c r="M134" s="102"/>
      <c r="N134" s="195"/>
      <c r="O134" s="103"/>
      <c r="P134" s="196">
        <f>P135+P159+P219+P222</f>
        <v>0</v>
      </c>
      <c r="Q134" s="103"/>
      <c r="R134" s="196">
        <f>R135+R159+R219+R222</f>
        <v>14.766903500000002</v>
      </c>
      <c r="S134" s="103"/>
      <c r="T134" s="197">
        <f>T135+T159+T219+T222</f>
        <v>14.920704999999998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74</v>
      </c>
      <c r="AU134" s="16" t="s">
        <v>100</v>
      </c>
      <c r="BK134" s="198">
        <f>BK135+BK159+BK219+BK222</f>
        <v>0</v>
      </c>
    </row>
    <row r="135" s="12" customFormat="1" ht="25.92" customHeight="1">
      <c r="A135" s="12"/>
      <c r="B135" s="199"/>
      <c r="C135" s="200"/>
      <c r="D135" s="201" t="s">
        <v>74</v>
      </c>
      <c r="E135" s="202" t="s">
        <v>168</v>
      </c>
      <c r="F135" s="202" t="s">
        <v>169</v>
      </c>
      <c r="G135" s="200"/>
      <c r="H135" s="200"/>
      <c r="I135" s="203"/>
      <c r="J135" s="204">
        <f>BK135</f>
        <v>0</v>
      </c>
      <c r="K135" s="200"/>
      <c r="L135" s="205"/>
      <c r="M135" s="206"/>
      <c r="N135" s="207"/>
      <c r="O135" s="207"/>
      <c r="P135" s="208">
        <f>P136+P140+P142+P144+P149+P157</f>
        <v>0</v>
      </c>
      <c r="Q135" s="207"/>
      <c r="R135" s="208">
        <f>R136+R140+R142+R144+R149+R157</f>
        <v>6.4918334999999994</v>
      </c>
      <c r="S135" s="207"/>
      <c r="T135" s="209">
        <f>T136+T140+T142+T144+T149+T157</f>
        <v>3.1888610000000002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80</v>
      </c>
      <c r="AT135" s="211" t="s">
        <v>74</v>
      </c>
      <c r="AU135" s="211" t="s">
        <v>75</v>
      </c>
      <c r="AY135" s="210" t="s">
        <v>122</v>
      </c>
      <c r="BK135" s="212">
        <f>BK136+BK140+BK142+BK144+BK149+BK157</f>
        <v>0</v>
      </c>
    </row>
    <row r="136" s="12" customFormat="1" ht="22.8" customHeight="1">
      <c r="A136" s="12"/>
      <c r="B136" s="199"/>
      <c r="C136" s="200"/>
      <c r="D136" s="201" t="s">
        <v>74</v>
      </c>
      <c r="E136" s="213" t="s">
        <v>125</v>
      </c>
      <c r="F136" s="213" t="s">
        <v>170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SUM(P137:P139)</f>
        <v>0</v>
      </c>
      <c r="Q136" s="207"/>
      <c r="R136" s="208">
        <f>SUM(R137:R139)</f>
        <v>4.4552350000000001</v>
      </c>
      <c r="S136" s="207"/>
      <c r="T136" s="209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80</v>
      </c>
      <c r="AT136" s="211" t="s">
        <v>74</v>
      </c>
      <c r="AU136" s="211" t="s">
        <v>80</v>
      </c>
      <c r="AY136" s="210" t="s">
        <v>122</v>
      </c>
      <c r="BK136" s="212">
        <f>SUM(BK137:BK139)</f>
        <v>0</v>
      </c>
    </row>
    <row r="137" s="2" customFormat="1" ht="24.15" customHeight="1">
      <c r="A137" s="37"/>
      <c r="B137" s="38"/>
      <c r="C137" s="215" t="s">
        <v>171</v>
      </c>
      <c r="D137" s="215" t="s">
        <v>126</v>
      </c>
      <c r="E137" s="216" t="s">
        <v>172</v>
      </c>
      <c r="F137" s="217" t="s">
        <v>173</v>
      </c>
      <c r="G137" s="218" t="s">
        <v>129</v>
      </c>
      <c r="H137" s="219">
        <v>1</v>
      </c>
      <c r="I137" s="220"/>
      <c r="J137" s="221">
        <f>ROUND(I137*H137,2)</f>
        <v>0</v>
      </c>
      <c r="K137" s="222"/>
      <c r="L137" s="43"/>
      <c r="M137" s="223" t="s">
        <v>1</v>
      </c>
      <c r="N137" s="224" t="s">
        <v>40</v>
      </c>
      <c r="O137" s="90"/>
      <c r="P137" s="225">
        <f>O137*H137</f>
        <v>0</v>
      </c>
      <c r="Q137" s="225">
        <v>0.00331</v>
      </c>
      <c r="R137" s="225">
        <f>Q137*H137</f>
        <v>0.00331</v>
      </c>
      <c r="S137" s="225">
        <v>0</v>
      </c>
      <c r="T137" s="22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7" t="s">
        <v>134</v>
      </c>
      <c r="AT137" s="227" t="s">
        <v>126</v>
      </c>
      <c r="AU137" s="227" t="s">
        <v>85</v>
      </c>
      <c r="AY137" s="16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6" t="s">
        <v>80</v>
      </c>
      <c r="BK137" s="228">
        <f>ROUND(I137*H137,2)</f>
        <v>0</v>
      </c>
      <c r="BL137" s="16" t="s">
        <v>134</v>
      </c>
      <c r="BM137" s="227" t="s">
        <v>174</v>
      </c>
    </row>
    <row r="138" s="2" customFormat="1" ht="33" customHeight="1">
      <c r="A138" s="37"/>
      <c r="B138" s="38"/>
      <c r="C138" s="215" t="s">
        <v>175</v>
      </c>
      <c r="D138" s="215" t="s">
        <v>126</v>
      </c>
      <c r="E138" s="216" t="s">
        <v>176</v>
      </c>
      <c r="F138" s="217" t="s">
        <v>177</v>
      </c>
      <c r="G138" s="218" t="s">
        <v>178</v>
      </c>
      <c r="H138" s="219">
        <v>1.1000000000000001</v>
      </c>
      <c r="I138" s="220"/>
      <c r="J138" s="221">
        <f>ROUND(I138*H138,2)</f>
        <v>0</v>
      </c>
      <c r="K138" s="222"/>
      <c r="L138" s="43"/>
      <c r="M138" s="223" t="s">
        <v>1</v>
      </c>
      <c r="N138" s="224" t="s">
        <v>40</v>
      </c>
      <c r="O138" s="90"/>
      <c r="P138" s="225">
        <f>O138*H138</f>
        <v>0</v>
      </c>
      <c r="Q138" s="225">
        <v>1.95095</v>
      </c>
      <c r="R138" s="225">
        <f>Q138*H138</f>
        <v>2.146045</v>
      </c>
      <c r="S138" s="225">
        <v>0</v>
      </c>
      <c r="T138" s="22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7" t="s">
        <v>134</v>
      </c>
      <c r="AT138" s="227" t="s">
        <v>126</v>
      </c>
      <c r="AU138" s="227" t="s">
        <v>85</v>
      </c>
      <c r="AY138" s="16" t="s">
        <v>122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80</v>
      </c>
      <c r="BK138" s="228">
        <f>ROUND(I138*H138,2)</f>
        <v>0</v>
      </c>
      <c r="BL138" s="16" t="s">
        <v>134</v>
      </c>
      <c r="BM138" s="227" t="s">
        <v>179</v>
      </c>
    </row>
    <row r="139" s="2" customFormat="1" ht="24.15" customHeight="1">
      <c r="A139" s="37"/>
      <c r="B139" s="38"/>
      <c r="C139" s="215" t="s">
        <v>180</v>
      </c>
      <c r="D139" s="215" t="s">
        <v>126</v>
      </c>
      <c r="E139" s="216" t="s">
        <v>181</v>
      </c>
      <c r="F139" s="217" t="s">
        <v>182</v>
      </c>
      <c r="G139" s="218" t="s">
        <v>183</v>
      </c>
      <c r="H139" s="219">
        <v>8.5</v>
      </c>
      <c r="I139" s="220"/>
      <c r="J139" s="221">
        <f>ROUND(I139*H139,2)</f>
        <v>0</v>
      </c>
      <c r="K139" s="222"/>
      <c r="L139" s="43"/>
      <c r="M139" s="223" t="s">
        <v>1</v>
      </c>
      <c r="N139" s="224" t="s">
        <v>40</v>
      </c>
      <c r="O139" s="90"/>
      <c r="P139" s="225">
        <f>O139*H139</f>
        <v>0</v>
      </c>
      <c r="Q139" s="225">
        <v>0.27128000000000002</v>
      </c>
      <c r="R139" s="225">
        <f>Q139*H139</f>
        <v>2.3058800000000002</v>
      </c>
      <c r="S139" s="225">
        <v>0</v>
      </c>
      <c r="T139" s="22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7" t="s">
        <v>134</v>
      </c>
      <c r="AT139" s="227" t="s">
        <v>126</v>
      </c>
      <c r="AU139" s="227" t="s">
        <v>85</v>
      </c>
      <c r="AY139" s="16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80</v>
      </c>
      <c r="BK139" s="228">
        <f>ROUND(I139*H139,2)</f>
        <v>0</v>
      </c>
      <c r="BL139" s="16" t="s">
        <v>134</v>
      </c>
      <c r="BM139" s="227" t="s">
        <v>184</v>
      </c>
    </row>
    <row r="140" s="12" customFormat="1" ht="22.8" customHeight="1">
      <c r="A140" s="12"/>
      <c r="B140" s="199"/>
      <c r="C140" s="200"/>
      <c r="D140" s="201" t="s">
        <v>74</v>
      </c>
      <c r="E140" s="213" t="s">
        <v>134</v>
      </c>
      <c r="F140" s="213" t="s">
        <v>185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P141</f>
        <v>0</v>
      </c>
      <c r="Q140" s="207"/>
      <c r="R140" s="208">
        <f>R141</f>
        <v>1.97004</v>
      </c>
      <c r="S140" s="207"/>
      <c r="T140" s="20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80</v>
      </c>
      <c r="AT140" s="211" t="s">
        <v>74</v>
      </c>
      <c r="AU140" s="211" t="s">
        <v>80</v>
      </c>
      <c r="AY140" s="210" t="s">
        <v>122</v>
      </c>
      <c r="BK140" s="212">
        <f>BK141</f>
        <v>0</v>
      </c>
    </row>
    <row r="141" s="2" customFormat="1" ht="16.5" customHeight="1">
      <c r="A141" s="37"/>
      <c r="B141" s="38"/>
      <c r="C141" s="215" t="s">
        <v>186</v>
      </c>
      <c r="D141" s="215" t="s">
        <v>126</v>
      </c>
      <c r="E141" s="216" t="s">
        <v>187</v>
      </c>
      <c r="F141" s="217" t="s">
        <v>188</v>
      </c>
      <c r="G141" s="218" t="s">
        <v>178</v>
      </c>
      <c r="H141" s="219">
        <v>0.80000000000000004</v>
      </c>
      <c r="I141" s="220"/>
      <c r="J141" s="221">
        <f>ROUND(I141*H141,2)</f>
        <v>0</v>
      </c>
      <c r="K141" s="222"/>
      <c r="L141" s="43"/>
      <c r="M141" s="223" t="s">
        <v>1</v>
      </c>
      <c r="N141" s="224" t="s">
        <v>40</v>
      </c>
      <c r="O141" s="90"/>
      <c r="P141" s="225">
        <f>O141*H141</f>
        <v>0</v>
      </c>
      <c r="Q141" s="225">
        <v>2.4625499999999998</v>
      </c>
      <c r="R141" s="225">
        <f>Q141*H141</f>
        <v>1.97004</v>
      </c>
      <c r="S141" s="225">
        <v>0</v>
      </c>
      <c r="T141" s="22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7" t="s">
        <v>134</v>
      </c>
      <c r="AT141" s="227" t="s">
        <v>126</v>
      </c>
      <c r="AU141" s="227" t="s">
        <v>85</v>
      </c>
      <c r="AY141" s="16" t="s">
        <v>122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80</v>
      </c>
      <c r="BK141" s="228">
        <f>ROUND(I141*H141,2)</f>
        <v>0</v>
      </c>
      <c r="BL141" s="16" t="s">
        <v>134</v>
      </c>
      <c r="BM141" s="227" t="s">
        <v>189</v>
      </c>
    </row>
    <row r="142" s="12" customFormat="1" ht="22.8" customHeight="1">
      <c r="A142" s="12"/>
      <c r="B142" s="199"/>
      <c r="C142" s="200"/>
      <c r="D142" s="201" t="s">
        <v>74</v>
      </c>
      <c r="E142" s="213" t="s">
        <v>146</v>
      </c>
      <c r="F142" s="213" t="s">
        <v>190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0.042099999999999999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80</v>
      </c>
      <c r="AT142" s="211" t="s">
        <v>74</v>
      </c>
      <c r="AU142" s="211" t="s">
        <v>80</v>
      </c>
      <c r="AY142" s="210" t="s">
        <v>122</v>
      </c>
      <c r="BK142" s="212">
        <f>BK143</f>
        <v>0</v>
      </c>
    </row>
    <row r="143" s="2" customFormat="1" ht="24.15" customHeight="1">
      <c r="A143" s="37"/>
      <c r="B143" s="38"/>
      <c r="C143" s="215" t="s">
        <v>191</v>
      </c>
      <c r="D143" s="215" t="s">
        <v>126</v>
      </c>
      <c r="E143" s="216" t="s">
        <v>192</v>
      </c>
      <c r="F143" s="217" t="s">
        <v>193</v>
      </c>
      <c r="G143" s="218" t="s">
        <v>194</v>
      </c>
      <c r="H143" s="219">
        <v>10</v>
      </c>
      <c r="I143" s="220"/>
      <c r="J143" s="221">
        <f>ROUND(I143*H143,2)</f>
        <v>0</v>
      </c>
      <c r="K143" s="222"/>
      <c r="L143" s="43"/>
      <c r="M143" s="223" t="s">
        <v>1</v>
      </c>
      <c r="N143" s="224" t="s">
        <v>40</v>
      </c>
      <c r="O143" s="90"/>
      <c r="P143" s="225">
        <f>O143*H143</f>
        <v>0</v>
      </c>
      <c r="Q143" s="225">
        <v>0.0042100000000000002</v>
      </c>
      <c r="R143" s="225">
        <f>Q143*H143</f>
        <v>0.042099999999999999</v>
      </c>
      <c r="S143" s="225">
        <v>0</v>
      </c>
      <c r="T143" s="22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7" t="s">
        <v>134</v>
      </c>
      <c r="AT143" s="227" t="s">
        <v>126</v>
      </c>
      <c r="AU143" s="227" t="s">
        <v>85</v>
      </c>
      <c r="AY143" s="16" t="s">
        <v>122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6" t="s">
        <v>80</v>
      </c>
      <c r="BK143" s="228">
        <f>ROUND(I143*H143,2)</f>
        <v>0</v>
      </c>
      <c r="BL143" s="16" t="s">
        <v>134</v>
      </c>
      <c r="BM143" s="227" t="s">
        <v>195</v>
      </c>
    </row>
    <row r="144" s="12" customFormat="1" ht="22.8" customHeight="1">
      <c r="A144" s="12"/>
      <c r="B144" s="199"/>
      <c r="C144" s="200"/>
      <c r="D144" s="201" t="s">
        <v>74</v>
      </c>
      <c r="E144" s="213" t="s">
        <v>196</v>
      </c>
      <c r="F144" s="213" t="s">
        <v>197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SUM(P145:P148)</f>
        <v>0</v>
      </c>
      <c r="Q144" s="207"/>
      <c r="R144" s="208">
        <f>SUM(R145:R148)</f>
        <v>0</v>
      </c>
      <c r="S144" s="207"/>
      <c r="T144" s="209">
        <f>SUM(T145:T148)</f>
        <v>3.1888610000000002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80</v>
      </c>
      <c r="AT144" s="211" t="s">
        <v>74</v>
      </c>
      <c r="AU144" s="211" t="s">
        <v>80</v>
      </c>
      <c r="AY144" s="210" t="s">
        <v>122</v>
      </c>
      <c r="BK144" s="212">
        <f>SUM(BK145:BK148)</f>
        <v>0</v>
      </c>
    </row>
    <row r="145" s="2" customFormat="1" ht="16.5" customHeight="1">
      <c r="A145" s="37"/>
      <c r="B145" s="38"/>
      <c r="C145" s="215" t="s">
        <v>198</v>
      </c>
      <c r="D145" s="215" t="s">
        <v>126</v>
      </c>
      <c r="E145" s="216" t="s">
        <v>199</v>
      </c>
      <c r="F145" s="217" t="s">
        <v>200</v>
      </c>
      <c r="G145" s="218" t="s">
        <v>129</v>
      </c>
      <c r="H145" s="219">
        <v>1</v>
      </c>
      <c r="I145" s="220"/>
      <c r="J145" s="221">
        <f>ROUND(I145*H145,2)</f>
        <v>0</v>
      </c>
      <c r="K145" s="222"/>
      <c r="L145" s="43"/>
      <c r="M145" s="223" t="s">
        <v>1</v>
      </c>
      <c r="N145" s="224" t="s">
        <v>40</v>
      </c>
      <c r="O145" s="90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7" t="s">
        <v>201</v>
      </c>
      <c r="AT145" s="227" t="s">
        <v>126</v>
      </c>
      <c r="AU145" s="227" t="s">
        <v>85</v>
      </c>
      <c r="AY145" s="16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80</v>
      </c>
      <c r="BK145" s="228">
        <f>ROUND(I145*H145,2)</f>
        <v>0</v>
      </c>
      <c r="BL145" s="16" t="s">
        <v>201</v>
      </c>
      <c r="BM145" s="227" t="s">
        <v>202</v>
      </c>
    </row>
    <row r="146" s="2" customFormat="1" ht="33" customHeight="1">
      <c r="A146" s="37"/>
      <c r="B146" s="38"/>
      <c r="C146" s="215" t="s">
        <v>7</v>
      </c>
      <c r="D146" s="215" t="s">
        <v>126</v>
      </c>
      <c r="E146" s="216" t="s">
        <v>203</v>
      </c>
      <c r="F146" s="217" t="s">
        <v>204</v>
      </c>
      <c r="G146" s="218" t="s">
        <v>178</v>
      </c>
      <c r="H146" s="219">
        <v>0.89100000000000001</v>
      </c>
      <c r="I146" s="220"/>
      <c r="J146" s="221">
        <f>ROUND(I146*H146,2)</f>
        <v>0</v>
      </c>
      <c r="K146" s="222"/>
      <c r="L146" s="43"/>
      <c r="M146" s="223" t="s">
        <v>1</v>
      </c>
      <c r="N146" s="224" t="s">
        <v>40</v>
      </c>
      <c r="O146" s="90"/>
      <c r="P146" s="225">
        <f>O146*H146</f>
        <v>0</v>
      </c>
      <c r="Q146" s="225">
        <v>0</v>
      </c>
      <c r="R146" s="225">
        <f>Q146*H146</f>
        <v>0</v>
      </c>
      <c r="S146" s="225">
        <v>1.671</v>
      </c>
      <c r="T146" s="226">
        <f>S146*H146</f>
        <v>1.488861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7" t="s">
        <v>134</v>
      </c>
      <c r="AT146" s="227" t="s">
        <v>126</v>
      </c>
      <c r="AU146" s="227" t="s">
        <v>85</v>
      </c>
      <c r="AY146" s="16" t="s">
        <v>122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6" t="s">
        <v>80</v>
      </c>
      <c r="BK146" s="228">
        <f>ROUND(I146*H146,2)</f>
        <v>0</v>
      </c>
      <c r="BL146" s="16" t="s">
        <v>134</v>
      </c>
      <c r="BM146" s="227" t="s">
        <v>205</v>
      </c>
    </row>
    <row r="147" s="13" customFormat="1">
      <c r="A147" s="13"/>
      <c r="B147" s="236"/>
      <c r="C147" s="237"/>
      <c r="D147" s="238" t="s">
        <v>206</v>
      </c>
      <c r="E147" s="239" t="s">
        <v>1</v>
      </c>
      <c r="F147" s="240" t="s">
        <v>207</v>
      </c>
      <c r="G147" s="237"/>
      <c r="H147" s="241">
        <v>0.89100000000000001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206</v>
      </c>
      <c r="AU147" s="247" t="s">
        <v>85</v>
      </c>
      <c r="AV147" s="13" t="s">
        <v>85</v>
      </c>
      <c r="AW147" s="13" t="s">
        <v>32</v>
      </c>
      <c r="AX147" s="13" t="s">
        <v>80</v>
      </c>
      <c r="AY147" s="247" t="s">
        <v>122</v>
      </c>
    </row>
    <row r="148" s="2" customFormat="1" ht="16.5" customHeight="1">
      <c r="A148" s="37"/>
      <c r="B148" s="38"/>
      <c r="C148" s="215" t="s">
        <v>208</v>
      </c>
      <c r="D148" s="215" t="s">
        <v>126</v>
      </c>
      <c r="E148" s="216" t="s">
        <v>209</v>
      </c>
      <c r="F148" s="217" t="s">
        <v>210</v>
      </c>
      <c r="G148" s="218" t="s">
        <v>129</v>
      </c>
      <c r="H148" s="219">
        <v>1</v>
      </c>
      <c r="I148" s="220"/>
      <c r="J148" s="221">
        <f>ROUND(I148*H148,2)</f>
        <v>0</v>
      </c>
      <c r="K148" s="222"/>
      <c r="L148" s="43"/>
      <c r="M148" s="223" t="s">
        <v>1</v>
      </c>
      <c r="N148" s="224" t="s">
        <v>40</v>
      </c>
      <c r="O148" s="90"/>
      <c r="P148" s="225">
        <f>O148*H148</f>
        <v>0</v>
      </c>
      <c r="Q148" s="225">
        <v>0</v>
      </c>
      <c r="R148" s="225">
        <f>Q148*H148</f>
        <v>0</v>
      </c>
      <c r="S148" s="225">
        <v>1.7</v>
      </c>
      <c r="T148" s="226">
        <f>S148*H148</f>
        <v>1.7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7" t="s">
        <v>134</v>
      </c>
      <c r="AT148" s="227" t="s">
        <v>126</v>
      </c>
      <c r="AU148" s="227" t="s">
        <v>85</v>
      </c>
      <c r="AY148" s="16" t="s">
        <v>122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80</v>
      </c>
      <c r="BK148" s="228">
        <f>ROUND(I148*H148,2)</f>
        <v>0</v>
      </c>
      <c r="BL148" s="16" t="s">
        <v>134</v>
      </c>
      <c r="BM148" s="227" t="s">
        <v>211</v>
      </c>
    </row>
    <row r="149" s="12" customFormat="1" ht="22.8" customHeight="1">
      <c r="A149" s="12"/>
      <c r="B149" s="199"/>
      <c r="C149" s="200"/>
      <c r="D149" s="201" t="s">
        <v>74</v>
      </c>
      <c r="E149" s="213" t="s">
        <v>212</v>
      </c>
      <c r="F149" s="213" t="s">
        <v>213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SUM(P150:P156)</f>
        <v>0</v>
      </c>
      <c r="Q149" s="207"/>
      <c r="R149" s="208">
        <f>SUM(R150:R156)</f>
        <v>0.024458499999999998</v>
      </c>
      <c r="S149" s="207"/>
      <c r="T149" s="209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80</v>
      </c>
      <c r="AT149" s="211" t="s">
        <v>74</v>
      </c>
      <c r="AU149" s="211" t="s">
        <v>80</v>
      </c>
      <c r="AY149" s="210" t="s">
        <v>122</v>
      </c>
      <c r="BK149" s="212">
        <f>SUM(BK150:BK156)</f>
        <v>0</v>
      </c>
    </row>
    <row r="150" s="2" customFormat="1" ht="24.15" customHeight="1">
      <c r="A150" s="37"/>
      <c r="B150" s="38"/>
      <c r="C150" s="215" t="s">
        <v>214</v>
      </c>
      <c r="D150" s="215" t="s">
        <v>126</v>
      </c>
      <c r="E150" s="216" t="s">
        <v>215</v>
      </c>
      <c r="F150" s="217" t="s">
        <v>216</v>
      </c>
      <c r="G150" s="218" t="s">
        <v>217</v>
      </c>
      <c r="H150" s="219">
        <v>4.4470000000000001</v>
      </c>
      <c r="I150" s="220"/>
      <c r="J150" s="221">
        <f>ROUND(I150*H150,2)</f>
        <v>0</v>
      </c>
      <c r="K150" s="222"/>
      <c r="L150" s="43"/>
      <c r="M150" s="223" t="s">
        <v>1</v>
      </c>
      <c r="N150" s="224" t="s">
        <v>40</v>
      </c>
      <c r="O150" s="90"/>
      <c r="P150" s="225">
        <f>O150*H150</f>
        <v>0</v>
      </c>
      <c r="Q150" s="225">
        <v>0.0054999999999999997</v>
      </c>
      <c r="R150" s="225">
        <f>Q150*H150</f>
        <v>0.024458499999999998</v>
      </c>
      <c r="S150" s="225">
        <v>0</v>
      </c>
      <c r="T150" s="22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7" t="s">
        <v>134</v>
      </c>
      <c r="AT150" s="227" t="s">
        <v>126</v>
      </c>
      <c r="AU150" s="227" t="s">
        <v>85</v>
      </c>
      <c r="AY150" s="16" t="s">
        <v>122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80</v>
      </c>
      <c r="BK150" s="228">
        <f>ROUND(I150*H150,2)</f>
        <v>0</v>
      </c>
      <c r="BL150" s="16" t="s">
        <v>134</v>
      </c>
      <c r="BM150" s="227" t="s">
        <v>218</v>
      </c>
    </row>
    <row r="151" s="2" customFormat="1" ht="24.15" customHeight="1">
      <c r="A151" s="37"/>
      <c r="B151" s="38"/>
      <c r="C151" s="215" t="s">
        <v>219</v>
      </c>
      <c r="D151" s="215" t="s">
        <v>126</v>
      </c>
      <c r="E151" s="216" t="s">
        <v>220</v>
      </c>
      <c r="F151" s="217" t="s">
        <v>221</v>
      </c>
      <c r="G151" s="218" t="s">
        <v>217</v>
      </c>
      <c r="H151" s="219">
        <v>14.920999999999999</v>
      </c>
      <c r="I151" s="220"/>
      <c r="J151" s="221">
        <f>ROUND(I151*H151,2)</f>
        <v>0</v>
      </c>
      <c r="K151" s="222"/>
      <c r="L151" s="43"/>
      <c r="M151" s="223" t="s">
        <v>1</v>
      </c>
      <c r="N151" s="224" t="s">
        <v>40</v>
      </c>
      <c r="O151" s="90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7" t="s">
        <v>134</v>
      </c>
      <c r="AT151" s="227" t="s">
        <v>126</v>
      </c>
      <c r="AU151" s="227" t="s">
        <v>85</v>
      </c>
      <c r="AY151" s="16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6" t="s">
        <v>80</v>
      </c>
      <c r="BK151" s="228">
        <f>ROUND(I151*H151,2)</f>
        <v>0</v>
      </c>
      <c r="BL151" s="16" t="s">
        <v>134</v>
      </c>
      <c r="BM151" s="227" t="s">
        <v>222</v>
      </c>
    </row>
    <row r="152" s="2" customFormat="1" ht="24.15" customHeight="1">
      <c r="A152" s="37"/>
      <c r="B152" s="38"/>
      <c r="C152" s="215" t="s">
        <v>223</v>
      </c>
      <c r="D152" s="215" t="s">
        <v>126</v>
      </c>
      <c r="E152" s="216" t="s">
        <v>224</v>
      </c>
      <c r="F152" s="217" t="s">
        <v>225</v>
      </c>
      <c r="G152" s="218" t="s">
        <v>217</v>
      </c>
      <c r="H152" s="219">
        <v>164.131</v>
      </c>
      <c r="I152" s="220"/>
      <c r="J152" s="221">
        <f>ROUND(I152*H152,2)</f>
        <v>0</v>
      </c>
      <c r="K152" s="222"/>
      <c r="L152" s="43"/>
      <c r="M152" s="223" t="s">
        <v>1</v>
      </c>
      <c r="N152" s="224" t="s">
        <v>40</v>
      </c>
      <c r="O152" s="90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7" t="s">
        <v>134</v>
      </c>
      <c r="AT152" s="227" t="s">
        <v>126</v>
      </c>
      <c r="AU152" s="227" t="s">
        <v>85</v>
      </c>
      <c r="AY152" s="16" t="s">
        <v>122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6" t="s">
        <v>80</v>
      </c>
      <c r="BK152" s="228">
        <f>ROUND(I152*H152,2)</f>
        <v>0</v>
      </c>
      <c r="BL152" s="16" t="s">
        <v>134</v>
      </c>
      <c r="BM152" s="227" t="s">
        <v>226</v>
      </c>
    </row>
    <row r="153" s="13" customFormat="1">
      <c r="A153" s="13"/>
      <c r="B153" s="236"/>
      <c r="C153" s="237"/>
      <c r="D153" s="238" t="s">
        <v>206</v>
      </c>
      <c r="E153" s="237"/>
      <c r="F153" s="240" t="s">
        <v>227</v>
      </c>
      <c r="G153" s="237"/>
      <c r="H153" s="241">
        <v>164.131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206</v>
      </c>
      <c r="AU153" s="247" t="s">
        <v>85</v>
      </c>
      <c r="AV153" s="13" t="s">
        <v>85</v>
      </c>
      <c r="AW153" s="13" t="s">
        <v>4</v>
      </c>
      <c r="AX153" s="13" t="s">
        <v>80</v>
      </c>
      <c r="AY153" s="247" t="s">
        <v>122</v>
      </c>
    </row>
    <row r="154" s="2" customFormat="1" ht="24.15" customHeight="1">
      <c r="A154" s="37"/>
      <c r="B154" s="38"/>
      <c r="C154" s="215" t="s">
        <v>228</v>
      </c>
      <c r="D154" s="215" t="s">
        <v>126</v>
      </c>
      <c r="E154" s="216" t="s">
        <v>229</v>
      </c>
      <c r="F154" s="217" t="s">
        <v>230</v>
      </c>
      <c r="G154" s="218" t="s">
        <v>217</v>
      </c>
      <c r="H154" s="219">
        <v>14.920999999999999</v>
      </c>
      <c r="I154" s="220"/>
      <c r="J154" s="221">
        <f>ROUND(I154*H154,2)</f>
        <v>0</v>
      </c>
      <c r="K154" s="222"/>
      <c r="L154" s="43"/>
      <c r="M154" s="223" t="s">
        <v>1</v>
      </c>
      <c r="N154" s="224" t="s">
        <v>40</v>
      </c>
      <c r="O154" s="90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7" t="s">
        <v>134</v>
      </c>
      <c r="AT154" s="227" t="s">
        <v>126</v>
      </c>
      <c r="AU154" s="227" t="s">
        <v>85</v>
      </c>
      <c r="AY154" s="16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80</v>
      </c>
      <c r="BK154" s="228">
        <f>ROUND(I154*H154,2)</f>
        <v>0</v>
      </c>
      <c r="BL154" s="16" t="s">
        <v>134</v>
      </c>
      <c r="BM154" s="227" t="s">
        <v>231</v>
      </c>
    </row>
    <row r="155" s="2" customFormat="1" ht="33" customHeight="1">
      <c r="A155" s="37"/>
      <c r="B155" s="38"/>
      <c r="C155" s="215" t="s">
        <v>232</v>
      </c>
      <c r="D155" s="215" t="s">
        <v>126</v>
      </c>
      <c r="E155" s="216" t="s">
        <v>233</v>
      </c>
      <c r="F155" s="217" t="s">
        <v>234</v>
      </c>
      <c r="G155" s="218" t="s">
        <v>217</v>
      </c>
      <c r="H155" s="219">
        <v>10.430999999999999</v>
      </c>
      <c r="I155" s="220"/>
      <c r="J155" s="221">
        <f>ROUND(I155*H155,2)</f>
        <v>0</v>
      </c>
      <c r="K155" s="222"/>
      <c r="L155" s="43"/>
      <c r="M155" s="223" t="s">
        <v>1</v>
      </c>
      <c r="N155" s="224" t="s">
        <v>40</v>
      </c>
      <c r="O155" s="90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7" t="s">
        <v>134</v>
      </c>
      <c r="AT155" s="227" t="s">
        <v>126</v>
      </c>
      <c r="AU155" s="227" t="s">
        <v>85</v>
      </c>
      <c r="AY155" s="16" t="s">
        <v>122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6" t="s">
        <v>80</v>
      </c>
      <c r="BK155" s="228">
        <f>ROUND(I155*H155,2)</f>
        <v>0</v>
      </c>
      <c r="BL155" s="16" t="s">
        <v>134</v>
      </c>
      <c r="BM155" s="227" t="s">
        <v>235</v>
      </c>
    </row>
    <row r="156" s="2" customFormat="1" ht="37.8" customHeight="1">
      <c r="A156" s="37"/>
      <c r="B156" s="38"/>
      <c r="C156" s="215" t="s">
        <v>236</v>
      </c>
      <c r="D156" s="215" t="s">
        <v>126</v>
      </c>
      <c r="E156" s="216" t="s">
        <v>237</v>
      </c>
      <c r="F156" s="217" t="s">
        <v>238</v>
      </c>
      <c r="G156" s="218" t="s">
        <v>217</v>
      </c>
      <c r="H156" s="219">
        <v>4.4470000000000001</v>
      </c>
      <c r="I156" s="220"/>
      <c r="J156" s="221">
        <f>ROUND(I156*H156,2)</f>
        <v>0</v>
      </c>
      <c r="K156" s="222"/>
      <c r="L156" s="43"/>
      <c r="M156" s="223" t="s">
        <v>1</v>
      </c>
      <c r="N156" s="224" t="s">
        <v>40</v>
      </c>
      <c r="O156" s="90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7" t="s">
        <v>134</v>
      </c>
      <c r="AT156" s="227" t="s">
        <v>126</v>
      </c>
      <c r="AU156" s="227" t="s">
        <v>85</v>
      </c>
      <c r="AY156" s="16" t="s">
        <v>122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80</v>
      </c>
      <c r="BK156" s="228">
        <f>ROUND(I156*H156,2)</f>
        <v>0</v>
      </c>
      <c r="BL156" s="16" t="s">
        <v>134</v>
      </c>
      <c r="BM156" s="227" t="s">
        <v>239</v>
      </c>
    </row>
    <row r="157" s="12" customFormat="1" ht="22.8" customHeight="1">
      <c r="A157" s="12"/>
      <c r="B157" s="199"/>
      <c r="C157" s="200"/>
      <c r="D157" s="201" t="s">
        <v>74</v>
      </c>
      <c r="E157" s="213" t="s">
        <v>240</v>
      </c>
      <c r="F157" s="213" t="s">
        <v>241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P158</f>
        <v>0</v>
      </c>
      <c r="Q157" s="207"/>
      <c r="R157" s="208">
        <f>R158</f>
        <v>0</v>
      </c>
      <c r="S157" s="207"/>
      <c r="T157" s="209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80</v>
      </c>
      <c r="AT157" s="211" t="s">
        <v>74</v>
      </c>
      <c r="AU157" s="211" t="s">
        <v>80</v>
      </c>
      <c r="AY157" s="210" t="s">
        <v>122</v>
      </c>
      <c r="BK157" s="212">
        <f>BK158</f>
        <v>0</v>
      </c>
    </row>
    <row r="158" s="2" customFormat="1" ht="21.75" customHeight="1">
      <c r="A158" s="37"/>
      <c r="B158" s="38"/>
      <c r="C158" s="215" t="s">
        <v>242</v>
      </c>
      <c r="D158" s="215" t="s">
        <v>126</v>
      </c>
      <c r="E158" s="216" t="s">
        <v>243</v>
      </c>
      <c r="F158" s="217" t="s">
        <v>244</v>
      </c>
      <c r="G158" s="218" t="s">
        <v>217</v>
      </c>
      <c r="H158" s="219">
        <v>6.492</v>
      </c>
      <c r="I158" s="220"/>
      <c r="J158" s="221">
        <f>ROUND(I158*H158,2)</f>
        <v>0</v>
      </c>
      <c r="K158" s="222"/>
      <c r="L158" s="43"/>
      <c r="M158" s="223" t="s">
        <v>1</v>
      </c>
      <c r="N158" s="224" t="s">
        <v>40</v>
      </c>
      <c r="O158" s="90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7" t="s">
        <v>134</v>
      </c>
      <c r="AT158" s="227" t="s">
        <v>126</v>
      </c>
      <c r="AU158" s="227" t="s">
        <v>85</v>
      </c>
      <c r="AY158" s="16" t="s">
        <v>122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6" t="s">
        <v>80</v>
      </c>
      <c r="BK158" s="228">
        <f>ROUND(I158*H158,2)</f>
        <v>0</v>
      </c>
      <c r="BL158" s="16" t="s">
        <v>134</v>
      </c>
      <c r="BM158" s="227" t="s">
        <v>245</v>
      </c>
    </row>
    <row r="159" s="12" customFormat="1" ht="25.92" customHeight="1">
      <c r="A159" s="12"/>
      <c r="B159" s="199"/>
      <c r="C159" s="200"/>
      <c r="D159" s="201" t="s">
        <v>74</v>
      </c>
      <c r="E159" s="202" t="s">
        <v>246</v>
      </c>
      <c r="F159" s="202" t="s">
        <v>247</v>
      </c>
      <c r="G159" s="200"/>
      <c r="H159" s="200"/>
      <c r="I159" s="203"/>
      <c r="J159" s="204">
        <f>BK159</f>
        <v>0</v>
      </c>
      <c r="K159" s="200"/>
      <c r="L159" s="205"/>
      <c r="M159" s="206"/>
      <c r="N159" s="207"/>
      <c r="O159" s="207"/>
      <c r="P159" s="208">
        <f>P160+P165+P175+P195+P211+P217</f>
        <v>0</v>
      </c>
      <c r="Q159" s="207"/>
      <c r="R159" s="208">
        <f>R160+R165+R175+R195+R211+R217</f>
        <v>8.2750700000000013</v>
      </c>
      <c r="S159" s="207"/>
      <c r="T159" s="209">
        <f>T160+T165+T175+T195+T211+T217</f>
        <v>11.731843999999999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85</v>
      </c>
      <c r="AT159" s="211" t="s">
        <v>74</v>
      </c>
      <c r="AU159" s="211" t="s">
        <v>75</v>
      </c>
      <c r="AY159" s="210" t="s">
        <v>122</v>
      </c>
      <c r="BK159" s="212">
        <f>BK160+BK165+BK175+BK195+BK211+BK217</f>
        <v>0</v>
      </c>
    </row>
    <row r="160" s="12" customFormat="1" ht="22.8" customHeight="1">
      <c r="A160" s="12"/>
      <c r="B160" s="199"/>
      <c r="C160" s="200"/>
      <c r="D160" s="201" t="s">
        <v>74</v>
      </c>
      <c r="E160" s="213" t="s">
        <v>248</v>
      </c>
      <c r="F160" s="213" t="s">
        <v>249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SUM(P161:P164)</f>
        <v>0</v>
      </c>
      <c r="Q160" s="207"/>
      <c r="R160" s="208">
        <f>SUM(R161:R164)</f>
        <v>0</v>
      </c>
      <c r="S160" s="207"/>
      <c r="T160" s="209">
        <f>SUM(T161:T164)</f>
        <v>0.042999999999999997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85</v>
      </c>
      <c r="AT160" s="211" t="s">
        <v>74</v>
      </c>
      <c r="AU160" s="211" t="s">
        <v>80</v>
      </c>
      <c r="AY160" s="210" t="s">
        <v>122</v>
      </c>
      <c r="BK160" s="212">
        <f>SUM(BK161:BK164)</f>
        <v>0</v>
      </c>
    </row>
    <row r="161" s="2" customFormat="1" ht="16.5" customHeight="1">
      <c r="A161" s="37"/>
      <c r="B161" s="38"/>
      <c r="C161" s="215" t="s">
        <v>250</v>
      </c>
      <c r="D161" s="215" t="s">
        <v>126</v>
      </c>
      <c r="E161" s="216" t="s">
        <v>251</v>
      </c>
      <c r="F161" s="217" t="s">
        <v>252</v>
      </c>
      <c r="G161" s="218" t="s">
        <v>194</v>
      </c>
      <c r="H161" s="219">
        <v>9</v>
      </c>
      <c r="I161" s="220"/>
      <c r="J161" s="221">
        <f>ROUND(I161*H161,2)</f>
        <v>0</v>
      </c>
      <c r="K161" s="222"/>
      <c r="L161" s="43"/>
      <c r="M161" s="223" t="s">
        <v>1</v>
      </c>
      <c r="N161" s="224" t="s">
        <v>40</v>
      </c>
      <c r="O161" s="90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7" t="s">
        <v>201</v>
      </c>
      <c r="AT161" s="227" t="s">
        <v>126</v>
      </c>
      <c r="AU161" s="227" t="s">
        <v>85</v>
      </c>
      <c r="AY161" s="16" t="s">
        <v>122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6" t="s">
        <v>80</v>
      </c>
      <c r="BK161" s="228">
        <f>ROUND(I161*H161,2)</f>
        <v>0</v>
      </c>
      <c r="BL161" s="16" t="s">
        <v>201</v>
      </c>
      <c r="BM161" s="227" t="s">
        <v>253</v>
      </c>
    </row>
    <row r="162" s="2" customFormat="1" ht="24.15" customHeight="1">
      <c r="A162" s="37"/>
      <c r="B162" s="38"/>
      <c r="C162" s="215" t="s">
        <v>254</v>
      </c>
      <c r="D162" s="215" t="s">
        <v>126</v>
      </c>
      <c r="E162" s="216" t="s">
        <v>255</v>
      </c>
      <c r="F162" s="217" t="s">
        <v>256</v>
      </c>
      <c r="G162" s="218" t="s">
        <v>194</v>
      </c>
      <c r="H162" s="219">
        <v>1</v>
      </c>
      <c r="I162" s="220"/>
      <c r="J162" s="221">
        <f>ROUND(I162*H162,2)</f>
        <v>0</v>
      </c>
      <c r="K162" s="222"/>
      <c r="L162" s="43"/>
      <c r="M162" s="223" t="s">
        <v>1</v>
      </c>
      <c r="N162" s="224" t="s">
        <v>40</v>
      </c>
      <c r="O162" s="90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7" t="s">
        <v>201</v>
      </c>
      <c r="AT162" s="227" t="s">
        <v>126</v>
      </c>
      <c r="AU162" s="227" t="s">
        <v>85</v>
      </c>
      <c r="AY162" s="16" t="s">
        <v>122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80</v>
      </c>
      <c r="BK162" s="228">
        <f>ROUND(I162*H162,2)</f>
        <v>0</v>
      </c>
      <c r="BL162" s="16" t="s">
        <v>201</v>
      </c>
      <c r="BM162" s="227" t="s">
        <v>257</v>
      </c>
    </row>
    <row r="163" s="2" customFormat="1" ht="24.15" customHeight="1">
      <c r="A163" s="37"/>
      <c r="B163" s="38"/>
      <c r="C163" s="215" t="s">
        <v>258</v>
      </c>
      <c r="D163" s="215" t="s">
        <v>126</v>
      </c>
      <c r="E163" s="216" t="s">
        <v>259</v>
      </c>
      <c r="F163" s="217" t="s">
        <v>260</v>
      </c>
      <c r="G163" s="218" t="s">
        <v>194</v>
      </c>
      <c r="H163" s="219">
        <v>9</v>
      </c>
      <c r="I163" s="220"/>
      <c r="J163" s="221">
        <f>ROUND(I163*H163,2)</f>
        <v>0</v>
      </c>
      <c r="K163" s="222"/>
      <c r="L163" s="43"/>
      <c r="M163" s="223" t="s">
        <v>1</v>
      </c>
      <c r="N163" s="224" t="s">
        <v>40</v>
      </c>
      <c r="O163" s="90"/>
      <c r="P163" s="225">
        <f>O163*H163</f>
        <v>0</v>
      </c>
      <c r="Q163" s="225">
        <v>0</v>
      </c>
      <c r="R163" s="225">
        <f>Q163*H163</f>
        <v>0</v>
      </c>
      <c r="S163" s="225">
        <v>0.0030000000000000001</v>
      </c>
      <c r="T163" s="226">
        <f>S163*H163</f>
        <v>0.027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7" t="s">
        <v>201</v>
      </c>
      <c r="AT163" s="227" t="s">
        <v>126</v>
      </c>
      <c r="AU163" s="227" t="s">
        <v>85</v>
      </c>
      <c r="AY163" s="16" t="s">
        <v>122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80</v>
      </c>
      <c r="BK163" s="228">
        <f>ROUND(I163*H163,2)</f>
        <v>0</v>
      </c>
      <c r="BL163" s="16" t="s">
        <v>201</v>
      </c>
      <c r="BM163" s="227" t="s">
        <v>261</v>
      </c>
    </row>
    <row r="164" s="2" customFormat="1" ht="21.75" customHeight="1">
      <c r="A164" s="37"/>
      <c r="B164" s="38"/>
      <c r="C164" s="215" t="s">
        <v>262</v>
      </c>
      <c r="D164" s="215" t="s">
        <v>126</v>
      </c>
      <c r="E164" s="216" t="s">
        <v>263</v>
      </c>
      <c r="F164" s="217" t="s">
        <v>264</v>
      </c>
      <c r="G164" s="218" t="s">
        <v>194</v>
      </c>
      <c r="H164" s="219">
        <v>1</v>
      </c>
      <c r="I164" s="220"/>
      <c r="J164" s="221">
        <f>ROUND(I164*H164,2)</f>
        <v>0</v>
      </c>
      <c r="K164" s="222"/>
      <c r="L164" s="43"/>
      <c r="M164" s="223" t="s">
        <v>1</v>
      </c>
      <c r="N164" s="224" t="s">
        <v>40</v>
      </c>
      <c r="O164" s="90"/>
      <c r="P164" s="225">
        <f>O164*H164</f>
        <v>0</v>
      </c>
      <c r="Q164" s="225">
        <v>0</v>
      </c>
      <c r="R164" s="225">
        <f>Q164*H164</f>
        <v>0</v>
      </c>
      <c r="S164" s="225">
        <v>0.016</v>
      </c>
      <c r="T164" s="226">
        <f>S164*H164</f>
        <v>0.016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7" t="s">
        <v>201</v>
      </c>
      <c r="AT164" s="227" t="s">
        <v>126</v>
      </c>
      <c r="AU164" s="227" t="s">
        <v>85</v>
      </c>
      <c r="AY164" s="16" t="s">
        <v>122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6" t="s">
        <v>80</v>
      </c>
      <c r="BK164" s="228">
        <f>ROUND(I164*H164,2)</f>
        <v>0</v>
      </c>
      <c r="BL164" s="16" t="s">
        <v>201</v>
      </c>
      <c r="BM164" s="227" t="s">
        <v>265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266</v>
      </c>
      <c r="F165" s="213" t="s">
        <v>267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SUM(P166:P174)</f>
        <v>0</v>
      </c>
      <c r="Q165" s="207"/>
      <c r="R165" s="208">
        <f>SUM(R166:R174)</f>
        <v>5.8904880000000004</v>
      </c>
      <c r="S165" s="207"/>
      <c r="T165" s="209">
        <f>SUM(T166:T174)</f>
        <v>5.3409999999999993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85</v>
      </c>
      <c r="AT165" s="211" t="s">
        <v>74</v>
      </c>
      <c r="AU165" s="211" t="s">
        <v>80</v>
      </c>
      <c r="AY165" s="210" t="s">
        <v>122</v>
      </c>
      <c r="BK165" s="212">
        <f>SUM(BK166:BK174)</f>
        <v>0</v>
      </c>
    </row>
    <row r="166" s="2" customFormat="1" ht="24.15" customHeight="1">
      <c r="A166" s="37"/>
      <c r="B166" s="38"/>
      <c r="C166" s="215" t="s">
        <v>268</v>
      </c>
      <c r="D166" s="215" t="s">
        <v>126</v>
      </c>
      <c r="E166" s="216" t="s">
        <v>269</v>
      </c>
      <c r="F166" s="217" t="s">
        <v>270</v>
      </c>
      <c r="G166" s="218" t="s">
        <v>271</v>
      </c>
      <c r="H166" s="219">
        <v>50</v>
      </c>
      <c r="I166" s="220"/>
      <c r="J166" s="221">
        <f>ROUND(I166*H166,2)</f>
        <v>0</v>
      </c>
      <c r="K166" s="222"/>
      <c r="L166" s="43"/>
      <c r="M166" s="223" t="s">
        <v>1</v>
      </c>
      <c r="N166" s="224" t="s">
        <v>40</v>
      </c>
      <c r="O166" s="90"/>
      <c r="P166" s="225">
        <f>O166*H166</f>
        <v>0</v>
      </c>
      <c r="Q166" s="225">
        <v>0</v>
      </c>
      <c r="R166" s="225">
        <f>Q166*H166</f>
        <v>0</v>
      </c>
      <c r="S166" s="225">
        <v>0.012319999999999999</v>
      </c>
      <c r="T166" s="226">
        <f>S166*H166</f>
        <v>0.61599999999999999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7" t="s">
        <v>201</v>
      </c>
      <c r="AT166" s="227" t="s">
        <v>126</v>
      </c>
      <c r="AU166" s="227" t="s">
        <v>85</v>
      </c>
      <c r="AY166" s="16" t="s">
        <v>122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6" t="s">
        <v>80</v>
      </c>
      <c r="BK166" s="228">
        <f>ROUND(I166*H166,2)</f>
        <v>0</v>
      </c>
      <c r="BL166" s="16" t="s">
        <v>201</v>
      </c>
      <c r="BM166" s="227" t="s">
        <v>272</v>
      </c>
    </row>
    <row r="167" s="2" customFormat="1" ht="24.15" customHeight="1">
      <c r="A167" s="37"/>
      <c r="B167" s="38"/>
      <c r="C167" s="215" t="s">
        <v>273</v>
      </c>
      <c r="D167" s="215" t="s">
        <v>126</v>
      </c>
      <c r="E167" s="216" t="s">
        <v>274</v>
      </c>
      <c r="F167" s="217" t="s">
        <v>275</v>
      </c>
      <c r="G167" s="218" t="s">
        <v>271</v>
      </c>
      <c r="H167" s="219">
        <v>82.599999999999994</v>
      </c>
      <c r="I167" s="220"/>
      <c r="J167" s="221">
        <f>ROUND(I167*H167,2)</f>
        <v>0</v>
      </c>
      <c r="K167" s="222"/>
      <c r="L167" s="43"/>
      <c r="M167" s="223" t="s">
        <v>1</v>
      </c>
      <c r="N167" s="224" t="s">
        <v>40</v>
      </c>
      <c r="O167" s="90"/>
      <c r="P167" s="225">
        <f>O167*H167</f>
        <v>0</v>
      </c>
      <c r="Q167" s="225">
        <v>0.01363</v>
      </c>
      <c r="R167" s="225">
        <f>Q167*H167</f>
        <v>1.1258379999999999</v>
      </c>
      <c r="S167" s="225">
        <v>0</v>
      </c>
      <c r="T167" s="22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7" t="s">
        <v>201</v>
      </c>
      <c r="AT167" s="227" t="s">
        <v>126</v>
      </c>
      <c r="AU167" s="227" t="s">
        <v>85</v>
      </c>
      <c r="AY167" s="16" t="s">
        <v>122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6" t="s">
        <v>80</v>
      </c>
      <c r="BK167" s="228">
        <f>ROUND(I167*H167,2)</f>
        <v>0</v>
      </c>
      <c r="BL167" s="16" t="s">
        <v>201</v>
      </c>
      <c r="BM167" s="227" t="s">
        <v>276</v>
      </c>
    </row>
    <row r="168" s="2" customFormat="1" ht="24.15" customHeight="1">
      <c r="A168" s="37"/>
      <c r="B168" s="38"/>
      <c r="C168" s="215" t="s">
        <v>277</v>
      </c>
      <c r="D168" s="215" t="s">
        <v>126</v>
      </c>
      <c r="E168" s="216" t="s">
        <v>278</v>
      </c>
      <c r="F168" s="217" t="s">
        <v>279</v>
      </c>
      <c r="G168" s="218" t="s">
        <v>183</v>
      </c>
      <c r="H168" s="219">
        <v>315</v>
      </c>
      <c r="I168" s="220"/>
      <c r="J168" s="221">
        <f>ROUND(I168*H168,2)</f>
        <v>0</v>
      </c>
      <c r="K168" s="222"/>
      <c r="L168" s="43"/>
      <c r="M168" s="223" t="s">
        <v>1</v>
      </c>
      <c r="N168" s="224" t="s">
        <v>40</v>
      </c>
      <c r="O168" s="90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7" t="s">
        <v>201</v>
      </c>
      <c r="AT168" s="227" t="s">
        <v>126</v>
      </c>
      <c r="AU168" s="227" t="s">
        <v>85</v>
      </c>
      <c r="AY168" s="16" t="s">
        <v>122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6" t="s">
        <v>80</v>
      </c>
      <c r="BK168" s="228">
        <f>ROUND(I168*H168,2)</f>
        <v>0</v>
      </c>
      <c r="BL168" s="16" t="s">
        <v>201</v>
      </c>
      <c r="BM168" s="227" t="s">
        <v>280</v>
      </c>
    </row>
    <row r="169" s="13" customFormat="1">
      <c r="A169" s="13"/>
      <c r="B169" s="236"/>
      <c r="C169" s="237"/>
      <c r="D169" s="238" t="s">
        <v>206</v>
      </c>
      <c r="E169" s="239" t="s">
        <v>1</v>
      </c>
      <c r="F169" s="240" t="s">
        <v>281</v>
      </c>
      <c r="G169" s="237"/>
      <c r="H169" s="241">
        <v>315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206</v>
      </c>
      <c r="AU169" s="247" t="s">
        <v>85</v>
      </c>
      <c r="AV169" s="13" t="s">
        <v>85</v>
      </c>
      <c r="AW169" s="13" t="s">
        <v>32</v>
      </c>
      <c r="AX169" s="13" t="s">
        <v>75</v>
      </c>
      <c r="AY169" s="247" t="s">
        <v>122</v>
      </c>
    </row>
    <row r="170" s="14" customFormat="1">
      <c r="A170" s="14"/>
      <c r="B170" s="248"/>
      <c r="C170" s="249"/>
      <c r="D170" s="238" t="s">
        <v>206</v>
      </c>
      <c r="E170" s="250" t="s">
        <v>1</v>
      </c>
      <c r="F170" s="251" t="s">
        <v>282</v>
      </c>
      <c r="G170" s="249"/>
      <c r="H170" s="252">
        <v>315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206</v>
      </c>
      <c r="AU170" s="258" t="s">
        <v>85</v>
      </c>
      <c r="AV170" s="14" t="s">
        <v>125</v>
      </c>
      <c r="AW170" s="14" t="s">
        <v>32</v>
      </c>
      <c r="AX170" s="14" t="s">
        <v>80</v>
      </c>
      <c r="AY170" s="258" t="s">
        <v>122</v>
      </c>
    </row>
    <row r="171" s="2" customFormat="1" ht="16.5" customHeight="1">
      <c r="A171" s="37"/>
      <c r="B171" s="38"/>
      <c r="C171" s="259" t="s">
        <v>283</v>
      </c>
      <c r="D171" s="259" t="s">
        <v>284</v>
      </c>
      <c r="E171" s="260" t="s">
        <v>285</v>
      </c>
      <c r="F171" s="261" t="s">
        <v>286</v>
      </c>
      <c r="G171" s="262" t="s">
        <v>178</v>
      </c>
      <c r="H171" s="263">
        <v>8.6630000000000003</v>
      </c>
      <c r="I171" s="264"/>
      <c r="J171" s="265">
        <f>ROUND(I171*H171,2)</f>
        <v>0</v>
      </c>
      <c r="K171" s="266"/>
      <c r="L171" s="267"/>
      <c r="M171" s="268" t="s">
        <v>1</v>
      </c>
      <c r="N171" s="269" t="s">
        <v>40</v>
      </c>
      <c r="O171" s="90"/>
      <c r="P171" s="225">
        <f>O171*H171</f>
        <v>0</v>
      </c>
      <c r="Q171" s="225">
        <v>0.55000000000000004</v>
      </c>
      <c r="R171" s="225">
        <f>Q171*H171</f>
        <v>4.7646500000000005</v>
      </c>
      <c r="S171" s="225">
        <v>0</v>
      </c>
      <c r="T171" s="22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7" t="s">
        <v>287</v>
      </c>
      <c r="AT171" s="227" t="s">
        <v>284</v>
      </c>
      <c r="AU171" s="227" t="s">
        <v>85</v>
      </c>
      <c r="AY171" s="16" t="s">
        <v>122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6" t="s">
        <v>80</v>
      </c>
      <c r="BK171" s="228">
        <f>ROUND(I171*H171,2)</f>
        <v>0</v>
      </c>
      <c r="BL171" s="16" t="s">
        <v>201</v>
      </c>
      <c r="BM171" s="227" t="s">
        <v>288</v>
      </c>
    </row>
    <row r="172" s="13" customFormat="1">
      <c r="A172" s="13"/>
      <c r="B172" s="236"/>
      <c r="C172" s="237"/>
      <c r="D172" s="238" t="s">
        <v>206</v>
      </c>
      <c r="E172" s="237"/>
      <c r="F172" s="240" t="s">
        <v>289</v>
      </c>
      <c r="G172" s="237"/>
      <c r="H172" s="241">
        <v>8.6630000000000003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206</v>
      </c>
      <c r="AU172" s="247" t="s">
        <v>85</v>
      </c>
      <c r="AV172" s="13" t="s">
        <v>85</v>
      </c>
      <c r="AW172" s="13" t="s">
        <v>4</v>
      </c>
      <c r="AX172" s="13" t="s">
        <v>80</v>
      </c>
      <c r="AY172" s="247" t="s">
        <v>122</v>
      </c>
    </row>
    <row r="173" s="2" customFormat="1" ht="16.5" customHeight="1">
      <c r="A173" s="37"/>
      <c r="B173" s="38"/>
      <c r="C173" s="215" t="s">
        <v>201</v>
      </c>
      <c r="D173" s="215" t="s">
        <v>126</v>
      </c>
      <c r="E173" s="216" t="s">
        <v>290</v>
      </c>
      <c r="F173" s="217" t="s">
        <v>291</v>
      </c>
      <c r="G173" s="218" t="s">
        <v>183</v>
      </c>
      <c r="H173" s="219">
        <v>315</v>
      </c>
      <c r="I173" s="220"/>
      <c r="J173" s="221">
        <f>ROUND(I173*H173,2)</f>
        <v>0</v>
      </c>
      <c r="K173" s="222"/>
      <c r="L173" s="43"/>
      <c r="M173" s="223" t="s">
        <v>1</v>
      </c>
      <c r="N173" s="224" t="s">
        <v>40</v>
      </c>
      <c r="O173" s="90"/>
      <c r="P173" s="225">
        <f>O173*H173</f>
        <v>0</v>
      </c>
      <c r="Q173" s="225">
        <v>0</v>
      </c>
      <c r="R173" s="225">
        <f>Q173*H173</f>
        <v>0</v>
      </c>
      <c r="S173" s="225">
        <v>0.014999999999999999</v>
      </c>
      <c r="T173" s="226">
        <f>S173*H173</f>
        <v>4.7249999999999996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7" t="s">
        <v>201</v>
      </c>
      <c r="AT173" s="227" t="s">
        <v>126</v>
      </c>
      <c r="AU173" s="227" t="s">
        <v>85</v>
      </c>
      <c r="AY173" s="16" t="s">
        <v>122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6" t="s">
        <v>80</v>
      </c>
      <c r="BK173" s="228">
        <f>ROUND(I173*H173,2)</f>
        <v>0</v>
      </c>
      <c r="BL173" s="16" t="s">
        <v>201</v>
      </c>
      <c r="BM173" s="227" t="s">
        <v>292</v>
      </c>
    </row>
    <row r="174" s="2" customFormat="1" ht="24.15" customHeight="1">
      <c r="A174" s="37"/>
      <c r="B174" s="38"/>
      <c r="C174" s="215" t="s">
        <v>293</v>
      </c>
      <c r="D174" s="215" t="s">
        <v>126</v>
      </c>
      <c r="E174" s="216" t="s">
        <v>294</v>
      </c>
      <c r="F174" s="217" t="s">
        <v>295</v>
      </c>
      <c r="G174" s="218" t="s">
        <v>217</v>
      </c>
      <c r="H174" s="219">
        <v>5.8899999999999997</v>
      </c>
      <c r="I174" s="220"/>
      <c r="J174" s="221">
        <f>ROUND(I174*H174,2)</f>
        <v>0</v>
      </c>
      <c r="K174" s="222"/>
      <c r="L174" s="43"/>
      <c r="M174" s="223" t="s">
        <v>1</v>
      </c>
      <c r="N174" s="224" t="s">
        <v>40</v>
      </c>
      <c r="O174" s="90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7" t="s">
        <v>201</v>
      </c>
      <c r="AT174" s="227" t="s">
        <v>126</v>
      </c>
      <c r="AU174" s="227" t="s">
        <v>85</v>
      </c>
      <c r="AY174" s="16" t="s">
        <v>122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6" t="s">
        <v>80</v>
      </c>
      <c r="BK174" s="228">
        <f>ROUND(I174*H174,2)</f>
        <v>0</v>
      </c>
      <c r="BL174" s="16" t="s">
        <v>201</v>
      </c>
      <c r="BM174" s="227" t="s">
        <v>296</v>
      </c>
    </row>
    <row r="175" s="12" customFormat="1" ht="22.8" customHeight="1">
      <c r="A175" s="12"/>
      <c r="B175" s="199"/>
      <c r="C175" s="200"/>
      <c r="D175" s="201" t="s">
        <v>74</v>
      </c>
      <c r="E175" s="213" t="s">
        <v>297</v>
      </c>
      <c r="F175" s="213" t="s">
        <v>298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SUM(P176:P194)</f>
        <v>0</v>
      </c>
      <c r="Q175" s="207"/>
      <c r="R175" s="208">
        <f>SUM(R176:R194)</f>
        <v>1.5217800000000001</v>
      </c>
      <c r="S175" s="207"/>
      <c r="T175" s="209">
        <f>SUM(T176:T194)</f>
        <v>0.88885999999999998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85</v>
      </c>
      <c r="AT175" s="211" t="s">
        <v>74</v>
      </c>
      <c r="AU175" s="211" t="s">
        <v>80</v>
      </c>
      <c r="AY175" s="210" t="s">
        <v>122</v>
      </c>
      <c r="BK175" s="212">
        <f>SUM(BK176:BK194)</f>
        <v>0</v>
      </c>
    </row>
    <row r="176" s="2" customFormat="1" ht="16.5" customHeight="1">
      <c r="A176" s="37"/>
      <c r="B176" s="38"/>
      <c r="C176" s="215" t="s">
        <v>299</v>
      </c>
      <c r="D176" s="215" t="s">
        <v>126</v>
      </c>
      <c r="E176" s="216" t="s">
        <v>300</v>
      </c>
      <c r="F176" s="217" t="s">
        <v>301</v>
      </c>
      <c r="G176" s="218" t="s">
        <v>183</v>
      </c>
      <c r="H176" s="219">
        <v>88.599999999999994</v>
      </c>
      <c r="I176" s="220"/>
      <c r="J176" s="221">
        <f>ROUND(I176*H176,2)</f>
        <v>0</v>
      </c>
      <c r="K176" s="222"/>
      <c r="L176" s="43"/>
      <c r="M176" s="223" t="s">
        <v>1</v>
      </c>
      <c r="N176" s="224" t="s">
        <v>40</v>
      </c>
      <c r="O176" s="90"/>
      <c r="P176" s="225">
        <f>O176*H176</f>
        <v>0</v>
      </c>
      <c r="Q176" s="225">
        <v>0</v>
      </c>
      <c r="R176" s="225">
        <f>Q176*H176</f>
        <v>0</v>
      </c>
      <c r="S176" s="225">
        <v>0.00594</v>
      </c>
      <c r="T176" s="226">
        <f>S176*H176</f>
        <v>0.52628399999999997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7" t="s">
        <v>201</v>
      </c>
      <c r="AT176" s="227" t="s">
        <v>126</v>
      </c>
      <c r="AU176" s="227" t="s">
        <v>85</v>
      </c>
      <c r="AY176" s="16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6" t="s">
        <v>80</v>
      </c>
      <c r="BK176" s="228">
        <f>ROUND(I176*H176,2)</f>
        <v>0</v>
      </c>
      <c r="BL176" s="16" t="s">
        <v>201</v>
      </c>
      <c r="BM176" s="227" t="s">
        <v>302</v>
      </c>
    </row>
    <row r="177" s="13" customFormat="1">
      <c r="A177" s="13"/>
      <c r="B177" s="236"/>
      <c r="C177" s="237"/>
      <c r="D177" s="238" t="s">
        <v>206</v>
      </c>
      <c r="E177" s="239" t="s">
        <v>1</v>
      </c>
      <c r="F177" s="240" t="s">
        <v>303</v>
      </c>
      <c r="G177" s="237"/>
      <c r="H177" s="241">
        <v>88.599999999999994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206</v>
      </c>
      <c r="AU177" s="247" t="s">
        <v>85</v>
      </c>
      <c r="AV177" s="13" t="s">
        <v>85</v>
      </c>
      <c r="AW177" s="13" t="s">
        <v>32</v>
      </c>
      <c r="AX177" s="13" t="s">
        <v>80</v>
      </c>
      <c r="AY177" s="247" t="s">
        <v>122</v>
      </c>
    </row>
    <row r="178" s="2" customFormat="1" ht="24.15" customHeight="1">
      <c r="A178" s="37"/>
      <c r="B178" s="38"/>
      <c r="C178" s="215" t="s">
        <v>196</v>
      </c>
      <c r="D178" s="215" t="s">
        <v>126</v>
      </c>
      <c r="E178" s="216" t="s">
        <v>304</v>
      </c>
      <c r="F178" s="217" t="s">
        <v>305</v>
      </c>
      <c r="G178" s="218" t="s">
        <v>271</v>
      </c>
      <c r="H178" s="219">
        <v>3.7000000000000002</v>
      </c>
      <c r="I178" s="220"/>
      <c r="J178" s="221">
        <f>ROUND(I178*H178,2)</f>
        <v>0</v>
      </c>
      <c r="K178" s="222"/>
      <c r="L178" s="43"/>
      <c r="M178" s="223" t="s">
        <v>1</v>
      </c>
      <c r="N178" s="224" t="s">
        <v>40</v>
      </c>
      <c r="O178" s="90"/>
      <c r="P178" s="225">
        <f>O178*H178</f>
        <v>0</v>
      </c>
      <c r="Q178" s="225">
        <v>0</v>
      </c>
      <c r="R178" s="225">
        <f>Q178*H178</f>
        <v>0</v>
      </c>
      <c r="S178" s="225">
        <v>0.0033800000000000002</v>
      </c>
      <c r="T178" s="226">
        <f>S178*H178</f>
        <v>0.012506000000000002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7" t="s">
        <v>201</v>
      </c>
      <c r="AT178" s="227" t="s">
        <v>126</v>
      </c>
      <c r="AU178" s="227" t="s">
        <v>85</v>
      </c>
      <c r="AY178" s="16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80</v>
      </c>
      <c r="BK178" s="228">
        <f>ROUND(I178*H178,2)</f>
        <v>0</v>
      </c>
      <c r="BL178" s="16" t="s">
        <v>201</v>
      </c>
      <c r="BM178" s="227" t="s">
        <v>306</v>
      </c>
    </row>
    <row r="179" s="2" customFormat="1" ht="16.5" customHeight="1">
      <c r="A179" s="37"/>
      <c r="B179" s="38"/>
      <c r="C179" s="215" t="s">
        <v>307</v>
      </c>
      <c r="D179" s="215" t="s">
        <v>126</v>
      </c>
      <c r="E179" s="216" t="s">
        <v>308</v>
      </c>
      <c r="F179" s="217" t="s">
        <v>309</v>
      </c>
      <c r="G179" s="218" t="s">
        <v>271</v>
      </c>
      <c r="H179" s="219">
        <v>4.7999999999999998</v>
      </c>
      <c r="I179" s="220"/>
      <c r="J179" s="221">
        <f>ROUND(I179*H179,2)</f>
        <v>0</v>
      </c>
      <c r="K179" s="222"/>
      <c r="L179" s="43"/>
      <c r="M179" s="223" t="s">
        <v>1</v>
      </c>
      <c r="N179" s="224" t="s">
        <v>40</v>
      </c>
      <c r="O179" s="90"/>
      <c r="P179" s="225">
        <f>O179*H179</f>
        <v>0</v>
      </c>
      <c r="Q179" s="225">
        <v>0</v>
      </c>
      <c r="R179" s="225">
        <f>Q179*H179</f>
        <v>0</v>
      </c>
      <c r="S179" s="225">
        <v>0.00348</v>
      </c>
      <c r="T179" s="226">
        <f>S179*H179</f>
        <v>0.016704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7" t="s">
        <v>201</v>
      </c>
      <c r="AT179" s="227" t="s">
        <v>126</v>
      </c>
      <c r="AU179" s="227" t="s">
        <v>85</v>
      </c>
      <c r="AY179" s="16" t="s">
        <v>122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6" t="s">
        <v>80</v>
      </c>
      <c r="BK179" s="228">
        <f>ROUND(I179*H179,2)</f>
        <v>0</v>
      </c>
      <c r="BL179" s="16" t="s">
        <v>201</v>
      </c>
      <c r="BM179" s="227" t="s">
        <v>310</v>
      </c>
    </row>
    <row r="180" s="2" customFormat="1" ht="21.75" customHeight="1">
      <c r="A180" s="37"/>
      <c r="B180" s="38"/>
      <c r="C180" s="215" t="s">
        <v>311</v>
      </c>
      <c r="D180" s="215" t="s">
        <v>126</v>
      </c>
      <c r="E180" s="216" t="s">
        <v>312</v>
      </c>
      <c r="F180" s="217" t="s">
        <v>313</v>
      </c>
      <c r="G180" s="218" t="s">
        <v>271</v>
      </c>
      <c r="H180" s="219">
        <v>33.799999999999997</v>
      </c>
      <c r="I180" s="220"/>
      <c r="J180" s="221">
        <f>ROUND(I180*H180,2)</f>
        <v>0</v>
      </c>
      <c r="K180" s="222"/>
      <c r="L180" s="43"/>
      <c r="M180" s="223" t="s">
        <v>1</v>
      </c>
      <c r="N180" s="224" t="s">
        <v>40</v>
      </c>
      <c r="O180" s="90"/>
      <c r="P180" s="225">
        <f>O180*H180</f>
        <v>0</v>
      </c>
      <c r="Q180" s="225">
        <v>0</v>
      </c>
      <c r="R180" s="225">
        <f>Q180*H180</f>
        <v>0</v>
      </c>
      <c r="S180" s="225">
        <v>0.0017700000000000001</v>
      </c>
      <c r="T180" s="226">
        <f>S180*H180</f>
        <v>0.059825999999999997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7" t="s">
        <v>201</v>
      </c>
      <c r="AT180" s="227" t="s">
        <v>126</v>
      </c>
      <c r="AU180" s="227" t="s">
        <v>85</v>
      </c>
      <c r="AY180" s="16" t="s">
        <v>122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80</v>
      </c>
      <c r="BK180" s="228">
        <f>ROUND(I180*H180,2)</f>
        <v>0</v>
      </c>
      <c r="BL180" s="16" t="s">
        <v>201</v>
      </c>
      <c r="BM180" s="227" t="s">
        <v>314</v>
      </c>
    </row>
    <row r="181" s="13" customFormat="1">
      <c r="A181" s="13"/>
      <c r="B181" s="236"/>
      <c r="C181" s="237"/>
      <c r="D181" s="238" t="s">
        <v>206</v>
      </c>
      <c r="E181" s="239" t="s">
        <v>1</v>
      </c>
      <c r="F181" s="240" t="s">
        <v>315</v>
      </c>
      <c r="G181" s="237"/>
      <c r="H181" s="241">
        <v>33.799999999999997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206</v>
      </c>
      <c r="AU181" s="247" t="s">
        <v>85</v>
      </c>
      <c r="AV181" s="13" t="s">
        <v>85</v>
      </c>
      <c r="AW181" s="13" t="s">
        <v>32</v>
      </c>
      <c r="AX181" s="13" t="s">
        <v>80</v>
      </c>
      <c r="AY181" s="247" t="s">
        <v>122</v>
      </c>
    </row>
    <row r="182" s="2" customFormat="1" ht="16.5" customHeight="1">
      <c r="A182" s="37"/>
      <c r="B182" s="38"/>
      <c r="C182" s="215" t="s">
        <v>316</v>
      </c>
      <c r="D182" s="215" t="s">
        <v>126</v>
      </c>
      <c r="E182" s="216" t="s">
        <v>317</v>
      </c>
      <c r="F182" s="217" t="s">
        <v>318</v>
      </c>
      <c r="G182" s="218" t="s">
        <v>271</v>
      </c>
      <c r="H182" s="219">
        <v>30</v>
      </c>
      <c r="I182" s="220"/>
      <c r="J182" s="221">
        <f>ROUND(I182*H182,2)</f>
        <v>0</v>
      </c>
      <c r="K182" s="222"/>
      <c r="L182" s="43"/>
      <c r="M182" s="223" t="s">
        <v>1</v>
      </c>
      <c r="N182" s="224" t="s">
        <v>40</v>
      </c>
      <c r="O182" s="90"/>
      <c r="P182" s="225">
        <f>O182*H182</f>
        <v>0</v>
      </c>
      <c r="Q182" s="225">
        <v>0</v>
      </c>
      <c r="R182" s="225">
        <f>Q182*H182</f>
        <v>0</v>
      </c>
      <c r="S182" s="225">
        <v>0.0025999999999999999</v>
      </c>
      <c r="T182" s="226">
        <f>S182*H182</f>
        <v>0.078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7" t="s">
        <v>201</v>
      </c>
      <c r="AT182" s="227" t="s">
        <v>126</v>
      </c>
      <c r="AU182" s="227" t="s">
        <v>85</v>
      </c>
      <c r="AY182" s="16" t="s">
        <v>122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6" t="s">
        <v>80</v>
      </c>
      <c r="BK182" s="228">
        <f>ROUND(I182*H182,2)</f>
        <v>0</v>
      </c>
      <c r="BL182" s="16" t="s">
        <v>201</v>
      </c>
      <c r="BM182" s="227" t="s">
        <v>319</v>
      </c>
    </row>
    <row r="183" s="2" customFormat="1" ht="16.5" customHeight="1">
      <c r="A183" s="37"/>
      <c r="B183" s="38"/>
      <c r="C183" s="215" t="s">
        <v>320</v>
      </c>
      <c r="D183" s="215" t="s">
        <v>126</v>
      </c>
      <c r="E183" s="216" t="s">
        <v>321</v>
      </c>
      <c r="F183" s="217" t="s">
        <v>322</v>
      </c>
      <c r="G183" s="218" t="s">
        <v>194</v>
      </c>
      <c r="H183" s="219">
        <v>12</v>
      </c>
      <c r="I183" s="220"/>
      <c r="J183" s="221">
        <f>ROUND(I183*H183,2)</f>
        <v>0</v>
      </c>
      <c r="K183" s="222"/>
      <c r="L183" s="43"/>
      <c r="M183" s="223" t="s">
        <v>1</v>
      </c>
      <c r="N183" s="224" t="s">
        <v>40</v>
      </c>
      <c r="O183" s="90"/>
      <c r="P183" s="225">
        <f>O183*H183</f>
        <v>0</v>
      </c>
      <c r="Q183" s="225">
        <v>0</v>
      </c>
      <c r="R183" s="225">
        <f>Q183*H183</f>
        <v>0</v>
      </c>
      <c r="S183" s="225">
        <v>0.0094000000000000004</v>
      </c>
      <c r="T183" s="226">
        <f>S183*H183</f>
        <v>0.11280000000000001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7" t="s">
        <v>201</v>
      </c>
      <c r="AT183" s="227" t="s">
        <v>126</v>
      </c>
      <c r="AU183" s="227" t="s">
        <v>85</v>
      </c>
      <c r="AY183" s="16" t="s">
        <v>122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6" t="s">
        <v>80</v>
      </c>
      <c r="BK183" s="228">
        <f>ROUND(I183*H183,2)</f>
        <v>0</v>
      </c>
      <c r="BL183" s="16" t="s">
        <v>201</v>
      </c>
      <c r="BM183" s="227" t="s">
        <v>323</v>
      </c>
    </row>
    <row r="184" s="2" customFormat="1" ht="16.5" customHeight="1">
      <c r="A184" s="37"/>
      <c r="B184" s="38"/>
      <c r="C184" s="215" t="s">
        <v>324</v>
      </c>
      <c r="D184" s="215" t="s">
        <v>126</v>
      </c>
      <c r="E184" s="216" t="s">
        <v>325</v>
      </c>
      <c r="F184" s="217" t="s">
        <v>326</v>
      </c>
      <c r="G184" s="218" t="s">
        <v>271</v>
      </c>
      <c r="H184" s="219">
        <v>21</v>
      </c>
      <c r="I184" s="220"/>
      <c r="J184" s="221">
        <f>ROUND(I184*H184,2)</f>
        <v>0</v>
      </c>
      <c r="K184" s="222"/>
      <c r="L184" s="43"/>
      <c r="M184" s="223" t="s">
        <v>1</v>
      </c>
      <c r="N184" s="224" t="s">
        <v>40</v>
      </c>
      <c r="O184" s="90"/>
      <c r="P184" s="225">
        <f>O184*H184</f>
        <v>0</v>
      </c>
      <c r="Q184" s="225">
        <v>0</v>
      </c>
      <c r="R184" s="225">
        <f>Q184*H184</f>
        <v>0</v>
      </c>
      <c r="S184" s="225">
        <v>0.0039399999999999999</v>
      </c>
      <c r="T184" s="226">
        <f>S184*H184</f>
        <v>0.082739999999999994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7" t="s">
        <v>201</v>
      </c>
      <c r="AT184" s="227" t="s">
        <v>126</v>
      </c>
      <c r="AU184" s="227" t="s">
        <v>85</v>
      </c>
      <c r="AY184" s="16" t="s">
        <v>122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6" t="s">
        <v>80</v>
      </c>
      <c r="BK184" s="228">
        <f>ROUND(I184*H184,2)</f>
        <v>0</v>
      </c>
      <c r="BL184" s="16" t="s">
        <v>201</v>
      </c>
      <c r="BM184" s="227" t="s">
        <v>327</v>
      </c>
    </row>
    <row r="185" s="2" customFormat="1" ht="33" customHeight="1">
      <c r="A185" s="37"/>
      <c r="B185" s="38"/>
      <c r="C185" s="215" t="s">
        <v>328</v>
      </c>
      <c r="D185" s="215" t="s">
        <v>126</v>
      </c>
      <c r="E185" s="216" t="s">
        <v>329</v>
      </c>
      <c r="F185" s="217" t="s">
        <v>330</v>
      </c>
      <c r="G185" s="218" t="s">
        <v>183</v>
      </c>
      <c r="H185" s="219">
        <v>118.5</v>
      </c>
      <c r="I185" s="220"/>
      <c r="J185" s="221">
        <f>ROUND(I185*H185,2)</f>
        <v>0</v>
      </c>
      <c r="K185" s="222"/>
      <c r="L185" s="43"/>
      <c r="M185" s="223" t="s">
        <v>1</v>
      </c>
      <c r="N185" s="224" t="s">
        <v>40</v>
      </c>
      <c r="O185" s="90"/>
      <c r="P185" s="225">
        <f>O185*H185</f>
        <v>0</v>
      </c>
      <c r="Q185" s="225">
        <v>0.0027200000000000002</v>
      </c>
      <c r="R185" s="225">
        <f>Q185*H185</f>
        <v>0.32232000000000005</v>
      </c>
      <c r="S185" s="225">
        <v>0</v>
      </c>
      <c r="T185" s="22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7" t="s">
        <v>201</v>
      </c>
      <c r="AT185" s="227" t="s">
        <v>126</v>
      </c>
      <c r="AU185" s="227" t="s">
        <v>85</v>
      </c>
      <c r="AY185" s="16" t="s">
        <v>122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6" t="s">
        <v>80</v>
      </c>
      <c r="BK185" s="228">
        <f>ROUND(I185*H185,2)</f>
        <v>0</v>
      </c>
      <c r="BL185" s="16" t="s">
        <v>201</v>
      </c>
      <c r="BM185" s="227" t="s">
        <v>331</v>
      </c>
    </row>
    <row r="186" s="2" customFormat="1" ht="44.25" customHeight="1">
      <c r="A186" s="37"/>
      <c r="B186" s="38"/>
      <c r="C186" s="215" t="s">
        <v>332</v>
      </c>
      <c r="D186" s="215" t="s">
        <v>126</v>
      </c>
      <c r="E186" s="216" t="s">
        <v>333</v>
      </c>
      <c r="F186" s="217" t="s">
        <v>334</v>
      </c>
      <c r="G186" s="218" t="s">
        <v>183</v>
      </c>
      <c r="H186" s="219">
        <v>278</v>
      </c>
      <c r="I186" s="220"/>
      <c r="J186" s="221">
        <f>ROUND(I186*H186,2)</f>
        <v>0</v>
      </c>
      <c r="K186" s="222"/>
      <c r="L186" s="43"/>
      <c r="M186" s="223" t="s">
        <v>1</v>
      </c>
      <c r="N186" s="224" t="s">
        <v>40</v>
      </c>
      <c r="O186" s="90"/>
      <c r="P186" s="225">
        <f>O186*H186</f>
        <v>0</v>
      </c>
      <c r="Q186" s="225">
        <v>0.00299</v>
      </c>
      <c r="R186" s="225">
        <f>Q186*H186</f>
        <v>0.83121999999999996</v>
      </c>
      <c r="S186" s="225">
        <v>0</v>
      </c>
      <c r="T186" s="22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7" t="s">
        <v>201</v>
      </c>
      <c r="AT186" s="227" t="s">
        <v>126</v>
      </c>
      <c r="AU186" s="227" t="s">
        <v>85</v>
      </c>
      <c r="AY186" s="16" t="s">
        <v>122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6" t="s">
        <v>80</v>
      </c>
      <c r="BK186" s="228">
        <f>ROUND(I186*H186,2)</f>
        <v>0</v>
      </c>
      <c r="BL186" s="16" t="s">
        <v>201</v>
      </c>
      <c r="BM186" s="227" t="s">
        <v>335</v>
      </c>
    </row>
    <row r="187" s="2" customFormat="1" ht="24.15" customHeight="1">
      <c r="A187" s="37"/>
      <c r="B187" s="38"/>
      <c r="C187" s="215" t="s">
        <v>336</v>
      </c>
      <c r="D187" s="215" t="s">
        <v>126</v>
      </c>
      <c r="E187" s="216" t="s">
        <v>337</v>
      </c>
      <c r="F187" s="217" t="s">
        <v>338</v>
      </c>
      <c r="G187" s="218" t="s">
        <v>271</v>
      </c>
      <c r="H187" s="219">
        <v>52</v>
      </c>
      <c r="I187" s="220"/>
      <c r="J187" s="221">
        <f>ROUND(I187*H187,2)</f>
        <v>0</v>
      </c>
      <c r="K187" s="222"/>
      <c r="L187" s="43"/>
      <c r="M187" s="223" t="s">
        <v>1</v>
      </c>
      <c r="N187" s="224" t="s">
        <v>40</v>
      </c>
      <c r="O187" s="90"/>
      <c r="P187" s="225">
        <f>O187*H187</f>
        <v>0</v>
      </c>
      <c r="Q187" s="225">
        <v>0.0012700000000000001</v>
      </c>
      <c r="R187" s="225">
        <f>Q187*H187</f>
        <v>0.066040000000000001</v>
      </c>
      <c r="S187" s="225">
        <v>0</v>
      </c>
      <c r="T187" s="22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7" t="s">
        <v>201</v>
      </c>
      <c r="AT187" s="227" t="s">
        <v>126</v>
      </c>
      <c r="AU187" s="227" t="s">
        <v>85</v>
      </c>
      <c r="AY187" s="16" t="s">
        <v>122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80</v>
      </c>
      <c r="BK187" s="228">
        <f>ROUND(I187*H187,2)</f>
        <v>0</v>
      </c>
      <c r="BL187" s="16" t="s">
        <v>201</v>
      </c>
      <c r="BM187" s="227" t="s">
        <v>339</v>
      </c>
    </row>
    <row r="188" s="2" customFormat="1" ht="16.5" customHeight="1">
      <c r="A188" s="37"/>
      <c r="B188" s="38"/>
      <c r="C188" s="215" t="s">
        <v>340</v>
      </c>
      <c r="D188" s="215" t="s">
        <v>126</v>
      </c>
      <c r="E188" s="216" t="s">
        <v>341</v>
      </c>
      <c r="F188" s="217" t="s">
        <v>342</v>
      </c>
      <c r="G188" s="218" t="s">
        <v>271</v>
      </c>
      <c r="H188" s="219">
        <v>52</v>
      </c>
      <c r="I188" s="220"/>
      <c r="J188" s="221">
        <f>ROUND(I188*H188,2)</f>
        <v>0</v>
      </c>
      <c r="K188" s="222"/>
      <c r="L188" s="43"/>
      <c r="M188" s="223" t="s">
        <v>1</v>
      </c>
      <c r="N188" s="224" t="s">
        <v>40</v>
      </c>
      <c r="O188" s="90"/>
      <c r="P188" s="225">
        <f>O188*H188</f>
        <v>0</v>
      </c>
      <c r="Q188" s="225">
        <v>0.0028300000000000001</v>
      </c>
      <c r="R188" s="225">
        <f>Q188*H188</f>
        <v>0.14716000000000001</v>
      </c>
      <c r="S188" s="225">
        <v>0</v>
      </c>
      <c r="T188" s="22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7" t="s">
        <v>201</v>
      </c>
      <c r="AT188" s="227" t="s">
        <v>126</v>
      </c>
      <c r="AU188" s="227" t="s">
        <v>85</v>
      </c>
      <c r="AY188" s="16" t="s">
        <v>122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80</v>
      </c>
      <c r="BK188" s="228">
        <f>ROUND(I188*H188,2)</f>
        <v>0</v>
      </c>
      <c r="BL188" s="16" t="s">
        <v>201</v>
      </c>
      <c r="BM188" s="227" t="s">
        <v>343</v>
      </c>
    </row>
    <row r="189" s="13" customFormat="1">
      <c r="A189" s="13"/>
      <c r="B189" s="236"/>
      <c r="C189" s="237"/>
      <c r="D189" s="238" t="s">
        <v>206</v>
      </c>
      <c r="E189" s="239" t="s">
        <v>1</v>
      </c>
      <c r="F189" s="240" t="s">
        <v>344</v>
      </c>
      <c r="G189" s="237"/>
      <c r="H189" s="241">
        <v>52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206</v>
      </c>
      <c r="AU189" s="247" t="s">
        <v>85</v>
      </c>
      <c r="AV189" s="13" t="s">
        <v>85</v>
      </c>
      <c r="AW189" s="13" t="s">
        <v>32</v>
      </c>
      <c r="AX189" s="13" t="s">
        <v>80</v>
      </c>
      <c r="AY189" s="247" t="s">
        <v>122</v>
      </c>
    </row>
    <row r="190" s="2" customFormat="1" ht="24.15" customHeight="1">
      <c r="A190" s="37"/>
      <c r="B190" s="38"/>
      <c r="C190" s="215" t="s">
        <v>345</v>
      </c>
      <c r="D190" s="215" t="s">
        <v>126</v>
      </c>
      <c r="E190" s="216" t="s">
        <v>346</v>
      </c>
      <c r="F190" s="217" t="s">
        <v>347</v>
      </c>
      <c r="G190" s="218" t="s">
        <v>194</v>
      </c>
      <c r="H190" s="219">
        <v>778</v>
      </c>
      <c r="I190" s="220"/>
      <c r="J190" s="221">
        <f>ROUND(I190*H190,2)</f>
        <v>0</v>
      </c>
      <c r="K190" s="222"/>
      <c r="L190" s="43"/>
      <c r="M190" s="223" t="s">
        <v>1</v>
      </c>
      <c r="N190" s="224" t="s">
        <v>40</v>
      </c>
      <c r="O190" s="90"/>
      <c r="P190" s="225">
        <f>O190*H190</f>
        <v>0</v>
      </c>
      <c r="Q190" s="225">
        <v>8.0000000000000007E-05</v>
      </c>
      <c r="R190" s="225">
        <f>Q190*H190</f>
        <v>0.062240000000000004</v>
      </c>
      <c r="S190" s="225">
        <v>0</v>
      </c>
      <c r="T190" s="22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7" t="s">
        <v>201</v>
      </c>
      <c r="AT190" s="227" t="s">
        <v>126</v>
      </c>
      <c r="AU190" s="227" t="s">
        <v>85</v>
      </c>
      <c r="AY190" s="16" t="s">
        <v>122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6" t="s">
        <v>80</v>
      </c>
      <c r="BK190" s="228">
        <f>ROUND(I190*H190,2)</f>
        <v>0</v>
      </c>
      <c r="BL190" s="16" t="s">
        <v>201</v>
      </c>
      <c r="BM190" s="227" t="s">
        <v>348</v>
      </c>
    </row>
    <row r="191" s="2" customFormat="1" ht="24.15" customHeight="1">
      <c r="A191" s="37"/>
      <c r="B191" s="38"/>
      <c r="C191" s="215" t="s">
        <v>349</v>
      </c>
      <c r="D191" s="215" t="s">
        <v>126</v>
      </c>
      <c r="E191" s="216" t="s">
        <v>350</v>
      </c>
      <c r="F191" s="217" t="s">
        <v>351</v>
      </c>
      <c r="G191" s="218" t="s">
        <v>271</v>
      </c>
      <c r="H191" s="219">
        <v>58</v>
      </c>
      <c r="I191" s="220"/>
      <c r="J191" s="221">
        <f>ROUND(I191*H191,2)</f>
        <v>0</v>
      </c>
      <c r="K191" s="222"/>
      <c r="L191" s="43"/>
      <c r="M191" s="223" t="s">
        <v>1</v>
      </c>
      <c r="N191" s="224" t="s">
        <v>40</v>
      </c>
      <c r="O191" s="90"/>
      <c r="P191" s="225">
        <f>O191*H191</f>
        <v>0</v>
      </c>
      <c r="Q191" s="225">
        <v>0.00091</v>
      </c>
      <c r="R191" s="225">
        <f>Q191*H191</f>
        <v>0.052780000000000001</v>
      </c>
      <c r="S191" s="225">
        <v>0</v>
      </c>
      <c r="T191" s="22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7" t="s">
        <v>201</v>
      </c>
      <c r="AT191" s="227" t="s">
        <v>126</v>
      </c>
      <c r="AU191" s="227" t="s">
        <v>85</v>
      </c>
      <c r="AY191" s="16" t="s">
        <v>122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6" t="s">
        <v>80</v>
      </c>
      <c r="BK191" s="228">
        <f>ROUND(I191*H191,2)</f>
        <v>0</v>
      </c>
      <c r="BL191" s="16" t="s">
        <v>201</v>
      </c>
      <c r="BM191" s="227" t="s">
        <v>352</v>
      </c>
    </row>
    <row r="192" s="2" customFormat="1" ht="24.15" customHeight="1">
      <c r="A192" s="37"/>
      <c r="B192" s="38"/>
      <c r="C192" s="215" t="s">
        <v>353</v>
      </c>
      <c r="D192" s="215" t="s">
        <v>126</v>
      </c>
      <c r="E192" s="216" t="s">
        <v>354</v>
      </c>
      <c r="F192" s="217" t="s">
        <v>355</v>
      </c>
      <c r="G192" s="218" t="s">
        <v>194</v>
      </c>
      <c r="H192" s="219">
        <v>6</v>
      </c>
      <c r="I192" s="220"/>
      <c r="J192" s="221">
        <f>ROUND(I192*H192,2)</f>
        <v>0</v>
      </c>
      <c r="K192" s="222"/>
      <c r="L192" s="43"/>
      <c r="M192" s="223" t="s">
        <v>1</v>
      </c>
      <c r="N192" s="224" t="s">
        <v>40</v>
      </c>
      <c r="O192" s="90"/>
      <c r="P192" s="225">
        <f>O192*H192</f>
        <v>0</v>
      </c>
      <c r="Q192" s="225">
        <v>0.00019000000000000001</v>
      </c>
      <c r="R192" s="225">
        <f>Q192*H192</f>
        <v>0.00114</v>
      </c>
      <c r="S192" s="225">
        <v>0</v>
      </c>
      <c r="T192" s="22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7" t="s">
        <v>201</v>
      </c>
      <c r="AT192" s="227" t="s">
        <v>126</v>
      </c>
      <c r="AU192" s="227" t="s">
        <v>85</v>
      </c>
      <c r="AY192" s="16" t="s">
        <v>122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80</v>
      </c>
      <c r="BK192" s="228">
        <f>ROUND(I192*H192,2)</f>
        <v>0</v>
      </c>
      <c r="BL192" s="16" t="s">
        <v>201</v>
      </c>
      <c r="BM192" s="227" t="s">
        <v>356</v>
      </c>
    </row>
    <row r="193" s="2" customFormat="1" ht="24.15" customHeight="1">
      <c r="A193" s="37"/>
      <c r="B193" s="38"/>
      <c r="C193" s="215" t="s">
        <v>357</v>
      </c>
      <c r="D193" s="215" t="s">
        <v>126</v>
      </c>
      <c r="E193" s="216" t="s">
        <v>358</v>
      </c>
      <c r="F193" s="217" t="s">
        <v>359</v>
      </c>
      <c r="G193" s="218" t="s">
        <v>271</v>
      </c>
      <c r="H193" s="219">
        <v>36</v>
      </c>
      <c r="I193" s="220"/>
      <c r="J193" s="221">
        <f>ROUND(I193*H193,2)</f>
        <v>0</v>
      </c>
      <c r="K193" s="222"/>
      <c r="L193" s="43"/>
      <c r="M193" s="223" t="s">
        <v>1</v>
      </c>
      <c r="N193" s="224" t="s">
        <v>40</v>
      </c>
      <c r="O193" s="90"/>
      <c r="P193" s="225">
        <f>O193*H193</f>
        <v>0</v>
      </c>
      <c r="Q193" s="225">
        <v>0.00108</v>
      </c>
      <c r="R193" s="225">
        <f>Q193*H193</f>
        <v>0.038879999999999998</v>
      </c>
      <c r="S193" s="225">
        <v>0</v>
      </c>
      <c r="T193" s="22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7" t="s">
        <v>201</v>
      </c>
      <c r="AT193" s="227" t="s">
        <v>126</v>
      </c>
      <c r="AU193" s="227" t="s">
        <v>85</v>
      </c>
      <c r="AY193" s="16" t="s">
        <v>122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6" t="s">
        <v>80</v>
      </c>
      <c r="BK193" s="228">
        <f>ROUND(I193*H193,2)</f>
        <v>0</v>
      </c>
      <c r="BL193" s="16" t="s">
        <v>201</v>
      </c>
      <c r="BM193" s="227" t="s">
        <v>360</v>
      </c>
    </row>
    <row r="194" s="2" customFormat="1" ht="24.15" customHeight="1">
      <c r="A194" s="37"/>
      <c r="B194" s="38"/>
      <c r="C194" s="215" t="s">
        <v>361</v>
      </c>
      <c r="D194" s="215" t="s">
        <v>126</v>
      </c>
      <c r="E194" s="216" t="s">
        <v>362</v>
      </c>
      <c r="F194" s="217" t="s">
        <v>363</v>
      </c>
      <c r="G194" s="218" t="s">
        <v>217</v>
      </c>
      <c r="H194" s="219">
        <v>1.522</v>
      </c>
      <c r="I194" s="220"/>
      <c r="J194" s="221">
        <f>ROUND(I194*H194,2)</f>
        <v>0</v>
      </c>
      <c r="K194" s="222"/>
      <c r="L194" s="43"/>
      <c r="M194" s="223" t="s">
        <v>1</v>
      </c>
      <c r="N194" s="224" t="s">
        <v>40</v>
      </c>
      <c r="O194" s="90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7" t="s">
        <v>201</v>
      </c>
      <c r="AT194" s="227" t="s">
        <v>126</v>
      </c>
      <c r="AU194" s="227" t="s">
        <v>85</v>
      </c>
      <c r="AY194" s="16" t="s">
        <v>122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6" t="s">
        <v>80</v>
      </c>
      <c r="BK194" s="228">
        <f>ROUND(I194*H194,2)</f>
        <v>0</v>
      </c>
      <c r="BL194" s="16" t="s">
        <v>201</v>
      </c>
      <c r="BM194" s="227" t="s">
        <v>364</v>
      </c>
    </row>
    <row r="195" s="12" customFormat="1" ht="22.8" customHeight="1">
      <c r="A195" s="12"/>
      <c r="B195" s="199"/>
      <c r="C195" s="200"/>
      <c r="D195" s="201" t="s">
        <v>74</v>
      </c>
      <c r="E195" s="213" t="s">
        <v>365</v>
      </c>
      <c r="F195" s="213" t="s">
        <v>366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SUM(P196:P210)</f>
        <v>0</v>
      </c>
      <c r="Q195" s="207"/>
      <c r="R195" s="208">
        <f>SUM(R196:R210)</f>
        <v>0.051112000000000005</v>
      </c>
      <c r="S195" s="207"/>
      <c r="T195" s="209">
        <f>SUM(T196:T210)</f>
        <v>4.7672439999999998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85</v>
      </c>
      <c r="AT195" s="211" t="s">
        <v>74</v>
      </c>
      <c r="AU195" s="211" t="s">
        <v>80</v>
      </c>
      <c r="AY195" s="210" t="s">
        <v>122</v>
      </c>
      <c r="BK195" s="212">
        <f>SUM(BK196:BK210)</f>
        <v>0</v>
      </c>
    </row>
    <row r="196" s="2" customFormat="1" ht="21.75" customHeight="1">
      <c r="A196" s="37"/>
      <c r="B196" s="38"/>
      <c r="C196" s="215" t="s">
        <v>367</v>
      </c>
      <c r="D196" s="215" t="s">
        <v>126</v>
      </c>
      <c r="E196" s="216" t="s">
        <v>368</v>
      </c>
      <c r="F196" s="217" t="s">
        <v>369</v>
      </c>
      <c r="G196" s="218" t="s">
        <v>194</v>
      </c>
      <c r="H196" s="219">
        <v>2</v>
      </c>
      <c r="I196" s="220"/>
      <c r="J196" s="221">
        <f>ROUND(I196*H196,2)</f>
        <v>0</v>
      </c>
      <c r="K196" s="222"/>
      <c r="L196" s="43"/>
      <c r="M196" s="223" t="s">
        <v>1</v>
      </c>
      <c r="N196" s="224" t="s">
        <v>40</v>
      </c>
      <c r="O196" s="90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7" t="s">
        <v>201</v>
      </c>
      <c r="AT196" s="227" t="s">
        <v>126</v>
      </c>
      <c r="AU196" s="227" t="s">
        <v>85</v>
      </c>
      <c r="AY196" s="16" t="s">
        <v>122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6" t="s">
        <v>80</v>
      </c>
      <c r="BK196" s="228">
        <f>ROUND(I196*H196,2)</f>
        <v>0</v>
      </c>
      <c r="BL196" s="16" t="s">
        <v>201</v>
      </c>
      <c r="BM196" s="227" t="s">
        <v>370</v>
      </c>
    </row>
    <row r="197" s="2" customFormat="1" ht="16.5" customHeight="1">
      <c r="A197" s="37"/>
      <c r="B197" s="38"/>
      <c r="C197" s="259" t="s">
        <v>371</v>
      </c>
      <c r="D197" s="259" t="s">
        <v>284</v>
      </c>
      <c r="E197" s="260" t="s">
        <v>372</v>
      </c>
      <c r="F197" s="261" t="s">
        <v>373</v>
      </c>
      <c r="G197" s="262" t="s">
        <v>1</v>
      </c>
      <c r="H197" s="263">
        <v>2</v>
      </c>
      <c r="I197" s="264"/>
      <c r="J197" s="265">
        <f>ROUND(I197*H197,2)</f>
        <v>0</v>
      </c>
      <c r="K197" s="266"/>
      <c r="L197" s="267"/>
      <c r="M197" s="268" t="s">
        <v>1</v>
      </c>
      <c r="N197" s="269" t="s">
        <v>40</v>
      </c>
      <c r="O197" s="90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7" t="s">
        <v>287</v>
      </c>
      <c r="AT197" s="227" t="s">
        <v>284</v>
      </c>
      <c r="AU197" s="227" t="s">
        <v>85</v>
      </c>
      <c r="AY197" s="16" t="s">
        <v>122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6" t="s">
        <v>80</v>
      </c>
      <c r="BK197" s="228">
        <f>ROUND(I197*H197,2)</f>
        <v>0</v>
      </c>
      <c r="BL197" s="16" t="s">
        <v>201</v>
      </c>
      <c r="BM197" s="227" t="s">
        <v>374</v>
      </c>
    </row>
    <row r="198" s="2" customFormat="1" ht="21.75" customHeight="1">
      <c r="A198" s="37"/>
      <c r="B198" s="38"/>
      <c r="C198" s="215" t="s">
        <v>375</v>
      </c>
      <c r="D198" s="215" t="s">
        <v>126</v>
      </c>
      <c r="E198" s="216" t="s">
        <v>376</v>
      </c>
      <c r="F198" s="217" t="s">
        <v>377</v>
      </c>
      <c r="G198" s="218" t="s">
        <v>194</v>
      </c>
      <c r="H198" s="219">
        <v>4</v>
      </c>
      <c r="I198" s="220"/>
      <c r="J198" s="221">
        <f>ROUND(I198*H198,2)</f>
        <v>0</v>
      </c>
      <c r="K198" s="222"/>
      <c r="L198" s="43"/>
      <c r="M198" s="223" t="s">
        <v>1</v>
      </c>
      <c r="N198" s="224" t="s">
        <v>40</v>
      </c>
      <c r="O198" s="90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7" t="s">
        <v>201</v>
      </c>
      <c r="AT198" s="227" t="s">
        <v>126</v>
      </c>
      <c r="AU198" s="227" t="s">
        <v>85</v>
      </c>
      <c r="AY198" s="16" t="s">
        <v>122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6" t="s">
        <v>80</v>
      </c>
      <c r="BK198" s="228">
        <f>ROUND(I198*H198,2)</f>
        <v>0</v>
      </c>
      <c r="BL198" s="16" t="s">
        <v>201</v>
      </c>
      <c r="BM198" s="227" t="s">
        <v>378</v>
      </c>
    </row>
    <row r="199" s="2" customFormat="1" ht="21.75" customHeight="1">
      <c r="A199" s="37"/>
      <c r="B199" s="38"/>
      <c r="C199" s="259" t="s">
        <v>379</v>
      </c>
      <c r="D199" s="259" t="s">
        <v>284</v>
      </c>
      <c r="E199" s="260" t="s">
        <v>380</v>
      </c>
      <c r="F199" s="261" t="s">
        <v>381</v>
      </c>
      <c r="G199" s="262" t="s">
        <v>382</v>
      </c>
      <c r="H199" s="263">
        <v>2</v>
      </c>
      <c r="I199" s="264"/>
      <c r="J199" s="265">
        <f>ROUND(I199*H199,2)</f>
        <v>0</v>
      </c>
      <c r="K199" s="266"/>
      <c r="L199" s="267"/>
      <c r="M199" s="268" t="s">
        <v>1</v>
      </c>
      <c r="N199" s="269" t="s">
        <v>40</v>
      </c>
      <c r="O199" s="90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7" t="s">
        <v>287</v>
      </c>
      <c r="AT199" s="227" t="s">
        <v>284</v>
      </c>
      <c r="AU199" s="227" t="s">
        <v>85</v>
      </c>
      <c r="AY199" s="16" t="s">
        <v>122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6" t="s">
        <v>80</v>
      </c>
      <c r="BK199" s="228">
        <f>ROUND(I199*H199,2)</f>
        <v>0</v>
      </c>
      <c r="BL199" s="16" t="s">
        <v>201</v>
      </c>
      <c r="BM199" s="227" t="s">
        <v>383</v>
      </c>
    </row>
    <row r="200" s="2" customFormat="1" ht="24.15" customHeight="1">
      <c r="A200" s="37"/>
      <c r="B200" s="38"/>
      <c r="C200" s="215" t="s">
        <v>80</v>
      </c>
      <c r="D200" s="215" t="s">
        <v>126</v>
      </c>
      <c r="E200" s="216" t="s">
        <v>384</v>
      </c>
      <c r="F200" s="217" t="s">
        <v>385</v>
      </c>
      <c r="G200" s="218" t="s">
        <v>183</v>
      </c>
      <c r="H200" s="219">
        <v>250.09999999999999</v>
      </c>
      <c r="I200" s="220"/>
      <c r="J200" s="221">
        <f>ROUND(I200*H200,2)</f>
        <v>0</v>
      </c>
      <c r="K200" s="222"/>
      <c r="L200" s="43"/>
      <c r="M200" s="223" t="s">
        <v>1</v>
      </c>
      <c r="N200" s="224" t="s">
        <v>40</v>
      </c>
      <c r="O200" s="90"/>
      <c r="P200" s="225">
        <f>O200*H200</f>
        <v>0</v>
      </c>
      <c r="Q200" s="225">
        <v>0.00020000000000000001</v>
      </c>
      <c r="R200" s="225">
        <f>Q200*H200</f>
        <v>0.050020000000000002</v>
      </c>
      <c r="S200" s="225">
        <v>0.017780000000000001</v>
      </c>
      <c r="T200" s="226">
        <f>S200*H200</f>
        <v>4.4467780000000001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7" t="s">
        <v>201</v>
      </c>
      <c r="AT200" s="227" t="s">
        <v>126</v>
      </c>
      <c r="AU200" s="227" t="s">
        <v>85</v>
      </c>
      <c r="AY200" s="16" t="s">
        <v>122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6" t="s">
        <v>80</v>
      </c>
      <c r="BK200" s="228">
        <f>ROUND(I200*H200,2)</f>
        <v>0</v>
      </c>
      <c r="BL200" s="16" t="s">
        <v>201</v>
      </c>
      <c r="BM200" s="227" t="s">
        <v>386</v>
      </c>
    </row>
    <row r="201" s="13" customFormat="1">
      <c r="A201" s="13"/>
      <c r="B201" s="236"/>
      <c r="C201" s="237"/>
      <c r="D201" s="238" t="s">
        <v>206</v>
      </c>
      <c r="E201" s="239" t="s">
        <v>1</v>
      </c>
      <c r="F201" s="240" t="s">
        <v>387</v>
      </c>
      <c r="G201" s="237"/>
      <c r="H201" s="241">
        <v>250.09999999999999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206</v>
      </c>
      <c r="AU201" s="247" t="s">
        <v>85</v>
      </c>
      <c r="AV201" s="13" t="s">
        <v>85</v>
      </c>
      <c r="AW201" s="13" t="s">
        <v>32</v>
      </c>
      <c r="AX201" s="13" t="s">
        <v>80</v>
      </c>
      <c r="AY201" s="247" t="s">
        <v>122</v>
      </c>
    </row>
    <row r="202" s="2" customFormat="1" ht="37.8" customHeight="1">
      <c r="A202" s="37"/>
      <c r="B202" s="38"/>
      <c r="C202" s="215" t="s">
        <v>125</v>
      </c>
      <c r="D202" s="215" t="s">
        <v>126</v>
      </c>
      <c r="E202" s="216" t="s">
        <v>388</v>
      </c>
      <c r="F202" s="217" t="s">
        <v>389</v>
      </c>
      <c r="G202" s="218" t="s">
        <v>271</v>
      </c>
      <c r="H202" s="219">
        <v>36.399999999999999</v>
      </c>
      <c r="I202" s="220"/>
      <c r="J202" s="221">
        <f>ROUND(I202*H202,2)</f>
        <v>0</v>
      </c>
      <c r="K202" s="222"/>
      <c r="L202" s="43"/>
      <c r="M202" s="223" t="s">
        <v>1</v>
      </c>
      <c r="N202" s="224" t="s">
        <v>40</v>
      </c>
      <c r="O202" s="90"/>
      <c r="P202" s="225">
        <f>O202*H202</f>
        <v>0</v>
      </c>
      <c r="Q202" s="225">
        <v>3.0000000000000001E-05</v>
      </c>
      <c r="R202" s="225">
        <f>Q202*H202</f>
        <v>0.0010920000000000001</v>
      </c>
      <c r="S202" s="225">
        <v>0.0046299999999999996</v>
      </c>
      <c r="T202" s="226">
        <f>S202*H202</f>
        <v>0.16853199999999999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7" t="s">
        <v>201</v>
      </c>
      <c r="AT202" s="227" t="s">
        <v>126</v>
      </c>
      <c r="AU202" s="227" t="s">
        <v>85</v>
      </c>
      <c r="AY202" s="16" t="s">
        <v>122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6" t="s">
        <v>80</v>
      </c>
      <c r="BK202" s="228">
        <f>ROUND(I202*H202,2)</f>
        <v>0</v>
      </c>
      <c r="BL202" s="16" t="s">
        <v>201</v>
      </c>
      <c r="BM202" s="227" t="s">
        <v>390</v>
      </c>
    </row>
    <row r="203" s="2" customFormat="1" ht="24.15" customHeight="1">
      <c r="A203" s="37"/>
      <c r="B203" s="38"/>
      <c r="C203" s="215" t="s">
        <v>85</v>
      </c>
      <c r="D203" s="215" t="s">
        <v>126</v>
      </c>
      <c r="E203" s="216" t="s">
        <v>391</v>
      </c>
      <c r="F203" s="217" t="s">
        <v>392</v>
      </c>
      <c r="G203" s="218" t="s">
        <v>183</v>
      </c>
      <c r="H203" s="219">
        <v>250.09999999999999</v>
      </c>
      <c r="I203" s="220"/>
      <c r="J203" s="221">
        <f>ROUND(I203*H203,2)</f>
        <v>0</v>
      </c>
      <c r="K203" s="222"/>
      <c r="L203" s="43"/>
      <c r="M203" s="223" t="s">
        <v>1</v>
      </c>
      <c r="N203" s="224" t="s">
        <v>40</v>
      </c>
      <c r="O203" s="90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7" t="s">
        <v>201</v>
      </c>
      <c r="AT203" s="227" t="s">
        <v>126</v>
      </c>
      <c r="AU203" s="227" t="s">
        <v>85</v>
      </c>
      <c r="AY203" s="16" t="s">
        <v>122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6" t="s">
        <v>80</v>
      </c>
      <c r="BK203" s="228">
        <f>ROUND(I203*H203,2)</f>
        <v>0</v>
      </c>
      <c r="BL203" s="16" t="s">
        <v>201</v>
      </c>
      <c r="BM203" s="227" t="s">
        <v>393</v>
      </c>
    </row>
    <row r="204" s="2" customFormat="1" ht="33" customHeight="1">
      <c r="A204" s="37"/>
      <c r="B204" s="38"/>
      <c r="C204" s="215" t="s">
        <v>134</v>
      </c>
      <c r="D204" s="215" t="s">
        <v>126</v>
      </c>
      <c r="E204" s="216" t="s">
        <v>394</v>
      </c>
      <c r="F204" s="217" t="s">
        <v>395</v>
      </c>
      <c r="G204" s="218" t="s">
        <v>271</v>
      </c>
      <c r="H204" s="219">
        <v>36.399999999999999</v>
      </c>
      <c r="I204" s="220"/>
      <c r="J204" s="221">
        <f>ROUND(I204*H204,2)</f>
        <v>0</v>
      </c>
      <c r="K204" s="222"/>
      <c r="L204" s="43"/>
      <c r="M204" s="223" t="s">
        <v>1</v>
      </c>
      <c r="N204" s="224" t="s">
        <v>40</v>
      </c>
      <c r="O204" s="90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7" t="s">
        <v>201</v>
      </c>
      <c r="AT204" s="227" t="s">
        <v>126</v>
      </c>
      <c r="AU204" s="227" t="s">
        <v>85</v>
      </c>
      <c r="AY204" s="16" t="s">
        <v>122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6" t="s">
        <v>80</v>
      </c>
      <c r="BK204" s="228">
        <f>ROUND(I204*H204,2)</f>
        <v>0</v>
      </c>
      <c r="BL204" s="16" t="s">
        <v>201</v>
      </c>
      <c r="BM204" s="227" t="s">
        <v>396</v>
      </c>
    </row>
    <row r="205" s="2" customFormat="1" ht="21.75" customHeight="1">
      <c r="A205" s="37"/>
      <c r="B205" s="38"/>
      <c r="C205" s="215" t="s">
        <v>121</v>
      </c>
      <c r="D205" s="215" t="s">
        <v>126</v>
      </c>
      <c r="E205" s="216" t="s">
        <v>397</v>
      </c>
      <c r="F205" s="217" t="s">
        <v>398</v>
      </c>
      <c r="G205" s="218" t="s">
        <v>183</v>
      </c>
      <c r="H205" s="219">
        <v>19.899999999999999</v>
      </c>
      <c r="I205" s="220"/>
      <c r="J205" s="221">
        <f>ROUND(I205*H205,2)</f>
        <v>0</v>
      </c>
      <c r="K205" s="222"/>
      <c r="L205" s="43"/>
      <c r="M205" s="223" t="s">
        <v>1</v>
      </c>
      <c r="N205" s="224" t="s">
        <v>40</v>
      </c>
      <c r="O205" s="90"/>
      <c r="P205" s="225">
        <f>O205*H205</f>
        <v>0</v>
      </c>
      <c r="Q205" s="225">
        <v>0</v>
      </c>
      <c r="R205" s="225">
        <f>Q205*H205</f>
        <v>0</v>
      </c>
      <c r="S205" s="225">
        <v>0.00266</v>
      </c>
      <c r="T205" s="226">
        <f>S205*H205</f>
        <v>0.052933999999999995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7" t="s">
        <v>201</v>
      </c>
      <c r="AT205" s="227" t="s">
        <v>126</v>
      </c>
      <c r="AU205" s="227" t="s">
        <v>85</v>
      </c>
      <c r="AY205" s="16" t="s">
        <v>122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6" t="s">
        <v>80</v>
      </c>
      <c r="BK205" s="228">
        <f>ROUND(I205*H205,2)</f>
        <v>0</v>
      </c>
      <c r="BL205" s="16" t="s">
        <v>201</v>
      </c>
      <c r="BM205" s="227" t="s">
        <v>399</v>
      </c>
    </row>
    <row r="206" s="2" customFormat="1" ht="16.5" customHeight="1">
      <c r="A206" s="37"/>
      <c r="B206" s="38"/>
      <c r="C206" s="215" t="s">
        <v>146</v>
      </c>
      <c r="D206" s="215" t="s">
        <v>126</v>
      </c>
      <c r="E206" s="216" t="s">
        <v>400</v>
      </c>
      <c r="F206" s="217" t="s">
        <v>401</v>
      </c>
      <c r="G206" s="218" t="s">
        <v>194</v>
      </c>
      <c r="H206" s="219">
        <v>6</v>
      </c>
      <c r="I206" s="220"/>
      <c r="J206" s="221">
        <f>ROUND(I206*H206,2)</f>
        <v>0</v>
      </c>
      <c r="K206" s="222"/>
      <c r="L206" s="43"/>
      <c r="M206" s="223" t="s">
        <v>1</v>
      </c>
      <c r="N206" s="224" t="s">
        <v>40</v>
      </c>
      <c r="O206" s="90"/>
      <c r="P206" s="225">
        <f>O206*H206</f>
        <v>0</v>
      </c>
      <c r="Q206" s="225">
        <v>0</v>
      </c>
      <c r="R206" s="225">
        <f>Q206*H206</f>
        <v>0</v>
      </c>
      <c r="S206" s="225">
        <v>0.016500000000000001</v>
      </c>
      <c r="T206" s="226">
        <f>S206*H206</f>
        <v>0.099000000000000005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7" t="s">
        <v>201</v>
      </c>
      <c r="AT206" s="227" t="s">
        <v>126</v>
      </c>
      <c r="AU206" s="227" t="s">
        <v>85</v>
      </c>
      <c r="AY206" s="16" t="s">
        <v>122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6" t="s">
        <v>80</v>
      </c>
      <c r="BK206" s="228">
        <f>ROUND(I206*H206,2)</f>
        <v>0</v>
      </c>
      <c r="BL206" s="16" t="s">
        <v>201</v>
      </c>
      <c r="BM206" s="227" t="s">
        <v>402</v>
      </c>
    </row>
    <row r="207" s="2" customFormat="1" ht="16.5" customHeight="1">
      <c r="A207" s="37"/>
      <c r="B207" s="38"/>
      <c r="C207" s="215" t="s">
        <v>403</v>
      </c>
      <c r="D207" s="215" t="s">
        <v>126</v>
      </c>
      <c r="E207" s="216" t="s">
        <v>404</v>
      </c>
      <c r="F207" s="217" t="s">
        <v>405</v>
      </c>
      <c r="G207" s="218" t="s">
        <v>183</v>
      </c>
      <c r="H207" s="219">
        <v>378</v>
      </c>
      <c r="I207" s="220"/>
      <c r="J207" s="221">
        <f>ROUND(I207*H207,2)</f>
        <v>0</v>
      </c>
      <c r="K207" s="222"/>
      <c r="L207" s="43"/>
      <c r="M207" s="223" t="s">
        <v>1</v>
      </c>
      <c r="N207" s="224" t="s">
        <v>40</v>
      </c>
      <c r="O207" s="90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7" t="s">
        <v>201</v>
      </c>
      <c r="AT207" s="227" t="s">
        <v>126</v>
      </c>
      <c r="AU207" s="227" t="s">
        <v>85</v>
      </c>
      <c r="AY207" s="16" t="s">
        <v>122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6" t="s">
        <v>80</v>
      </c>
      <c r="BK207" s="228">
        <f>ROUND(I207*H207,2)</f>
        <v>0</v>
      </c>
      <c r="BL207" s="16" t="s">
        <v>201</v>
      </c>
      <c r="BM207" s="227" t="s">
        <v>406</v>
      </c>
    </row>
    <row r="208" s="2" customFormat="1" ht="44.25" customHeight="1">
      <c r="A208" s="37"/>
      <c r="B208" s="38"/>
      <c r="C208" s="259" t="s">
        <v>407</v>
      </c>
      <c r="D208" s="259" t="s">
        <v>284</v>
      </c>
      <c r="E208" s="260" t="s">
        <v>408</v>
      </c>
      <c r="F208" s="261" t="s">
        <v>409</v>
      </c>
      <c r="G208" s="262" t="s">
        <v>183</v>
      </c>
      <c r="H208" s="263">
        <v>415.80000000000001</v>
      </c>
      <c r="I208" s="264"/>
      <c r="J208" s="265">
        <f>ROUND(I208*H208,2)</f>
        <v>0</v>
      </c>
      <c r="K208" s="266"/>
      <c r="L208" s="267"/>
      <c r="M208" s="268" t="s">
        <v>1</v>
      </c>
      <c r="N208" s="269" t="s">
        <v>40</v>
      </c>
      <c r="O208" s="90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7" t="s">
        <v>287</v>
      </c>
      <c r="AT208" s="227" t="s">
        <v>284</v>
      </c>
      <c r="AU208" s="227" t="s">
        <v>85</v>
      </c>
      <c r="AY208" s="16" t="s">
        <v>122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80</v>
      </c>
      <c r="BK208" s="228">
        <f>ROUND(I208*H208,2)</f>
        <v>0</v>
      </c>
      <c r="BL208" s="16" t="s">
        <v>201</v>
      </c>
      <c r="BM208" s="227" t="s">
        <v>410</v>
      </c>
    </row>
    <row r="209" s="13" customFormat="1">
      <c r="A209" s="13"/>
      <c r="B209" s="236"/>
      <c r="C209" s="237"/>
      <c r="D209" s="238" t="s">
        <v>206</v>
      </c>
      <c r="E209" s="237"/>
      <c r="F209" s="240" t="s">
        <v>411</v>
      </c>
      <c r="G209" s="237"/>
      <c r="H209" s="241">
        <v>415.80000000000001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206</v>
      </c>
      <c r="AU209" s="247" t="s">
        <v>85</v>
      </c>
      <c r="AV209" s="13" t="s">
        <v>85</v>
      </c>
      <c r="AW209" s="13" t="s">
        <v>4</v>
      </c>
      <c r="AX209" s="13" t="s">
        <v>80</v>
      </c>
      <c r="AY209" s="247" t="s">
        <v>122</v>
      </c>
    </row>
    <row r="210" s="2" customFormat="1" ht="24.15" customHeight="1">
      <c r="A210" s="37"/>
      <c r="B210" s="38"/>
      <c r="C210" s="215" t="s">
        <v>412</v>
      </c>
      <c r="D210" s="215" t="s">
        <v>126</v>
      </c>
      <c r="E210" s="216" t="s">
        <v>413</v>
      </c>
      <c r="F210" s="217" t="s">
        <v>414</v>
      </c>
      <c r="G210" s="218" t="s">
        <v>217</v>
      </c>
      <c r="H210" s="219">
        <v>0.050999999999999997</v>
      </c>
      <c r="I210" s="220"/>
      <c r="J210" s="221">
        <f>ROUND(I210*H210,2)</f>
        <v>0</v>
      </c>
      <c r="K210" s="222"/>
      <c r="L210" s="43"/>
      <c r="M210" s="223" t="s">
        <v>1</v>
      </c>
      <c r="N210" s="224" t="s">
        <v>40</v>
      </c>
      <c r="O210" s="90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7" t="s">
        <v>201</v>
      </c>
      <c r="AT210" s="227" t="s">
        <v>126</v>
      </c>
      <c r="AU210" s="227" t="s">
        <v>85</v>
      </c>
      <c r="AY210" s="16" t="s">
        <v>122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6" t="s">
        <v>80</v>
      </c>
      <c r="BK210" s="228">
        <f>ROUND(I210*H210,2)</f>
        <v>0</v>
      </c>
      <c r="BL210" s="16" t="s">
        <v>201</v>
      </c>
      <c r="BM210" s="227" t="s">
        <v>415</v>
      </c>
    </row>
    <row r="211" s="12" customFormat="1" ht="22.8" customHeight="1">
      <c r="A211" s="12"/>
      <c r="B211" s="199"/>
      <c r="C211" s="200"/>
      <c r="D211" s="201" t="s">
        <v>74</v>
      </c>
      <c r="E211" s="213" t="s">
        <v>416</v>
      </c>
      <c r="F211" s="213" t="s">
        <v>417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SUM(P212:P216)</f>
        <v>0</v>
      </c>
      <c r="Q211" s="207"/>
      <c r="R211" s="208">
        <f>SUM(R212:R216)</f>
        <v>0.72105000000000008</v>
      </c>
      <c r="S211" s="207"/>
      <c r="T211" s="209">
        <f>SUM(T212:T216)</f>
        <v>0.69174000000000002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85</v>
      </c>
      <c r="AT211" s="211" t="s">
        <v>74</v>
      </c>
      <c r="AU211" s="211" t="s">
        <v>80</v>
      </c>
      <c r="AY211" s="210" t="s">
        <v>122</v>
      </c>
      <c r="BK211" s="212">
        <f>SUM(BK212:BK216)</f>
        <v>0</v>
      </c>
    </row>
    <row r="212" s="2" customFormat="1" ht="24.15" customHeight="1">
      <c r="A212" s="37"/>
      <c r="B212" s="38"/>
      <c r="C212" s="215" t="s">
        <v>418</v>
      </c>
      <c r="D212" s="215" t="s">
        <v>126</v>
      </c>
      <c r="E212" s="216" t="s">
        <v>419</v>
      </c>
      <c r="F212" s="217" t="s">
        <v>420</v>
      </c>
      <c r="G212" s="218" t="s">
        <v>183</v>
      </c>
      <c r="H212" s="219">
        <v>69</v>
      </c>
      <c r="I212" s="220"/>
      <c r="J212" s="221">
        <f>ROUND(I212*H212,2)</f>
        <v>0</v>
      </c>
      <c r="K212" s="222"/>
      <c r="L212" s="43"/>
      <c r="M212" s="223" t="s">
        <v>1</v>
      </c>
      <c r="N212" s="224" t="s">
        <v>40</v>
      </c>
      <c r="O212" s="90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7" t="s">
        <v>201</v>
      </c>
      <c r="AT212" s="227" t="s">
        <v>126</v>
      </c>
      <c r="AU212" s="227" t="s">
        <v>85</v>
      </c>
      <c r="AY212" s="16" t="s">
        <v>122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6" t="s">
        <v>80</v>
      </c>
      <c r="BK212" s="228">
        <f>ROUND(I212*H212,2)</f>
        <v>0</v>
      </c>
      <c r="BL212" s="16" t="s">
        <v>201</v>
      </c>
      <c r="BM212" s="227" t="s">
        <v>421</v>
      </c>
    </row>
    <row r="213" s="2" customFormat="1" ht="24.15" customHeight="1">
      <c r="A213" s="37"/>
      <c r="B213" s="38"/>
      <c r="C213" s="259" t="s">
        <v>422</v>
      </c>
      <c r="D213" s="259" t="s">
        <v>284</v>
      </c>
      <c r="E213" s="260" t="s">
        <v>423</v>
      </c>
      <c r="F213" s="261" t="s">
        <v>424</v>
      </c>
      <c r="G213" s="262" t="s">
        <v>183</v>
      </c>
      <c r="H213" s="263">
        <v>75.900000000000006</v>
      </c>
      <c r="I213" s="264"/>
      <c r="J213" s="265">
        <f>ROUND(I213*H213,2)</f>
        <v>0</v>
      </c>
      <c r="K213" s="266"/>
      <c r="L213" s="267"/>
      <c r="M213" s="268" t="s">
        <v>1</v>
      </c>
      <c r="N213" s="269" t="s">
        <v>40</v>
      </c>
      <c r="O213" s="90"/>
      <c r="P213" s="225">
        <f>O213*H213</f>
        <v>0</v>
      </c>
      <c r="Q213" s="225">
        <v>0.0094999999999999998</v>
      </c>
      <c r="R213" s="225">
        <f>Q213*H213</f>
        <v>0.72105000000000008</v>
      </c>
      <c r="S213" s="225">
        <v>0</v>
      </c>
      <c r="T213" s="22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7" t="s">
        <v>287</v>
      </c>
      <c r="AT213" s="227" t="s">
        <v>284</v>
      </c>
      <c r="AU213" s="227" t="s">
        <v>85</v>
      </c>
      <c r="AY213" s="16" t="s">
        <v>122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6" t="s">
        <v>80</v>
      </c>
      <c r="BK213" s="228">
        <f>ROUND(I213*H213,2)</f>
        <v>0</v>
      </c>
      <c r="BL213" s="16" t="s">
        <v>201</v>
      </c>
      <c r="BM213" s="227" t="s">
        <v>425</v>
      </c>
    </row>
    <row r="214" s="13" customFormat="1">
      <c r="A214" s="13"/>
      <c r="B214" s="236"/>
      <c r="C214" s="237"/>
      <c r="D214" s="238" t="s">
        <v>206</v>
      </c>
      <c r="E214" s="237"/>
      <c r="F214" s="240" t="s">
        <v>426</v>
      </c>
      <c r="G214" s="237"/>
      <c r="H214" s="241">
        <v>75.900000000000006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206</v>
      </c>
      <c r="AU214" s="247" t="s">
        <v>85</v>
      </c>
      <c r="AV214" s="13" t="s">
        <v>85</v>
      </c>
      <c r="AW214" s="13" t="s">
        <v>4</v>
      </c>
      <c r="AX214" s="13" t="s">
        <v>80</v>
      </c>
      <c r="AY214" s="247" t="s">
        <v>122</v>
      </c>
    </row>
    <row r="215" s="2" customFormat="1" ht="21.75" customHeight="1">
      <c r="A215" s="37"/>
      <c r="B215" s="38"/>
      <c r="C215" s="215" t="s">
        <v>427</v>
      </c>
      <c r="D215" s="215" t="s">
        <v>126</v>
      </c>
      <c r="E215" s="216" t="s">
        <v>428</v>
      </c>
      <c r="F215" s="217" t="s">
        <v>429</v>
      </c>
      <c r="G215" s="218" t="s">
        <v>183</v>
      </c>
      <c r="H215" s="219">
        <v>63</v>
      </c>
      <c r="I215" s="220"/>
      <c r="J215" s="221">
        <f>ROUND(I215*H215,2)</f>
        <v>0</v>
      </c>
      <c r="K215" s="222"/>
      <c r="L215" s="43"/>
      <c r="M215" s="223" t="s">
        <v>1</v>
      </c>
      <c r="N215" s="224" t="s">
        <v>40</v>
      </c>
      <c r="O215" s="90"/>
      <c r="P215" s="225">
        <f>O215*H215</f>
        <v>0</v>
      </c>
      <c r="Q215" s="225">
        <v>0</v>
      </c>
      <c r="R215" s="225">
        <f>Q215*H215</f>
        <v>0</v>
      </c>
      <c r="S215" s="225">
        <v>0.01098</v>
      </c>
      <c r="T215" s="226">
        <f>S215*H215</f>
        <v>0.69174000000000002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7" t="s">
        <v>201</v>
      </c>
      <c r="AT215" s="227" t="s">
        <v>126</v>
      </c>
      <c r="AU215" s="227" t="s">
        <v>85</v>
      </c>
      <c r="AY215" s="16" t="s">
        <v>122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6" t="s">
        <v>80</v>
      </c>
      <c r="BK215" s="228">
        <f>ROUND(I215*H215,2)</f>
        <v>0</v>
      </c>
      <c r="BL215" s="16" t="s">
        <v>201</v>
      </c>
      <c r="BM215" s="227" t="s">
        <v>430</v>
      </c>
    </row>
    <row r="216" s="2" customFormat="1" ht="24.15" customHeight="1">
      <c r="A216" s="37"/>
      <c r="B216" s="38"/>
      <c r="C216" s="215" t="s">
        <v>431</v>
      </c>
      <c r="D216" s="215" t="s">
        <v>126</v>
      </c>
      <c r="E216" s="216" t="s">
        <v>432</v>
      </c>
      <c r="F216" s="217" t="s">
        <v>433</v>
      </c>
      <c r="G216" s="218" t="s">
        <v>217</v>
      </c>
      <c r="H216" s="219">
        <v>0.72099999999999997</v>
      </c>
      <c r="I216" s="220"/>
      <c r="J216" s="221">
        <f>ROUND(I216*H216,2)</f>
        <v>0</v>
      </c>
      <c r="K216" s="222"/>
      <c r="L216" s="43"/>
      <c r="M216" s="223" t="s">
        <v>1</v>
      </c>
      <c r="N216" s="224" t="s">
        <v>40</v>
      </c>
      <c r="O216" s="90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7" t="s">
        <v>201</v>
      </c>
      <c r="AT216" s="227" t="s">
        <v>126</v>
      </c>
      <c r="AU216" s="227" t="s">
        <v>85</v>
      </c>
      <c r="AY216" s="16" t="s">
        <v>122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80</v>
      </c>
      <c r="BK216" s="228">
        <f>ROUND(I216*H216,2)</f>
        <v>0</v>
      </c>
      <c r="BL216" s="16" t="s">
        <v>201</v>
      </c>
      <c r="BM216" s="227" t="s">
        <v>434</v>
      </c>
    </row>
    <row r="217" s="12" customFormat="1" ht="22.8" customHeight="1">
      <c r="A217" s="12"/>
      <c r="B217" s="199"/>
      <c r="C217" s="200"/>
      <c r="D217" s="201" t="s">
        <v>74</v>
      </c>
      <c r="E217" s="213" t="s">
        <v>435</v>
      </c>
      <c r="F217" s="213" t="s">
        <v>436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P218</f>
        <v>0</v>
      </c>
      <c r="Q217" s="207"/>
      <c r="R217" s="208">
        <f>R218</f>
        <v>0.090639999999999998</v>
      </c>
      <c r="S217" s="207"/>
      <c r="T217" s="209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85</v>
      </c>
      <c r="AT217" s="211" t="s">
        <v>74</v>
      </c>
      <c r="AU217" s="211" t="s">
        <v>80</v>
      </c>
      <c r="AY217" s="210" t="s">
        <v>122</v>
      </c>
      <c r="BK217" s="212">
        <f>BK218</f>
        <v>0</v>
      </c>
    </row>
    <row r="218" s="2" customFormat="1" ht="24.15" customHeight="1">
      <c r="A218" s="37"/>
      <c r="B218" s="38"/>
      <c r="C218" s="215" t="s">
        <v>437</v>
      </c>
      <c r="D218" s="215" t="s">
        <v>126</v>
      </c>
      <c r="E218" s="216" t="s">
        <v>438</v>
      </c>
      <c r="F218" s="217" t="s">
        <v>439</v>
      </c>
      <c r="G218" s="218" t="s">
        <v>183</v>
      </c>
      <c r="H218" s="219">
        <v>412</v>
      </c>
      <c r="I218" s="220"/>
      <c r="J218" s="221">
        <f>ROUND(I218*H218,2)</f>
        <v>0</v>
      </c>
      <c r="K218" s="222"/>
      <c r="L218" s="43"/>
      <c r="M218" s="223" t="s">
        <v>1</v>
      </c>
      <c r="N218" s="224" t="s">
        <v>40</v>
      </c>
      <c r="O218" s="90"/>
      <c r="P218" s="225">
        <f>O218*H218</f>
        <v>0</v>
      </c>
      <c r="Q218" s="225">
        <v>0.00022000000000000001</v>
      </c>
      <c r="R218" s="225">
        <f>Q218*H218</f>
        <v>0.090639999999999998</v>
      </c>
      <c r="S218" s="225">
        <v>0</v>
      </c>
      <c r="T218" s="22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7" t="s">
        <v>201</v>
      </c>
      <c r="AT218" s="227" t="s">
        <v>126</v>
      </c>
      <c r="AU218" s="227" t="s">
        <v>85</v>
      </c>
      <c r="AY218" s="16" t="s">
        <v>122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80</v>
      </c>
      <c r="BK218" s="228">
        <f>ROUND(I218*H218,2)</f>
        <v>0</v>
      </c>
      <c r="BL218" s="16" t="s">
        <v>201</v>
      </c>
      <c r="BM218" s="227" t="s">
        <v>440</v>
      </c>
    </row>
    <row r="219" s="12" customFormat="1" ht="25.92" customHeight="1">
      <c r="A219" s="12"/>
      <c r="B219" s="199"/>
      <c r="C219" s="200"/>
      <c r="D219" s="201" t="s">
        <v>74</v>
      </c>
      <c r="E219" s="202" t="s">
        <v>284</v>
      </c>
      <c r="F219" s="202" t="s">
        <v>441</v>
      </c>
      <c r="G219" s="200"/>
      <c r="H219" s="200"/>
      <c r="I219" s="203"/>
      <c r="J219" s="204">
        <f>BK219</f>
        <v>0</v>
      </c>
      <c r="K219" s="200"/>
      <c r="L219" s="205"/>
      <c r="M219" s="206"/>
      <c r="N219" s="207"/>
      <c r="O219" s="207"/>
      <c r="P219" s="208">
        <f>P220</f>
        <v>0</v>
      </c>
      <c r="Q219" s="207"/>
      <c r="R219" s="208">
        <f>R220</f>
        <v>0</v>
      </c>
      <c r="S219" s="207"/>
      <c r="T219" s="209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125</v>
      </c>
      <c r="AT219" s="211" t="s">
        <v>74</v>
      </c>
      <c r="AU219" s="211" t="s">
        <v>75</v>
      </c>
      <c r="AY219" s="210" t="s">
        <v>122</v>
      </c>
      <c r="BK219" s="212">
        <f>BK220</f>
        <v>0</v>
      </c>
    </row>
    <row r="220" s="12" customFormat="1" ht="22.8" customHeight="1">
      <c r="A220" s="12"/>
      <c r="B220" s="199"/>
      <c r="C220" s="200"/>
      <c r="D220" s="201" t="s">
        <v>74</v>
      </c>
      <c r="E220" s="213" t="s">
        <v>442</v>
      </c>
      <c r="F220" s="213" t="s">
        <v>443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P221</f>
        <v>0</v>
      </c>
      <c r="Q220" s="207"/>
      <c r="R220" s="208">
        <f>R221</f>
        <v>0</v>
      </c>
      <c r="S220" s="207"/>
      <c r="T220" s="209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125</v>
      </c>
      <c r="AT220" s="211" t="s">
        <v>74</v>
      </c>
      <c r="AU220" s="211" t="s">
        <v>80</v>
      </c>
      <c r="AY220" s="210" t="s">
        <v>122</v>
      </c>
      <c r="BK220" s="212">
        <f>BK221</f>
        <v>0</v>
      </c>
    </row>
    <row r="221" s="2" customFormat="1" ht="16.5" customHeight="1">
      <c r="A221" s="37"/>
      <c r="B221" s="38"/>
      <c r="C221" s="215" t="s">
        <v>444</v>
      </c>
      <c r="D221" s="215" t="s">
        <v>126</v>
      </c>
      <c r="E221" s="216" t="s">
        <v>445</v>
      </c>
      <c r="F221" s="217" t="s">
        <v>446</v>
      </c>
      <c r="G221" s="218" t="s">
        <v>129</v>
      </c>
      <c r="H221" s="219">
        <v>1</v>
      </c>
      <c r="I221" s="220"/>
      <c r="J221" s="221">
        <f>ROUND(I221*H221,2)</f>
        <v>0</v>
      </c>
      <c r="K221" s="222"/>
      <c r="L221" s="43"/>
      <c r="M221" s="223" t="s">
        <v>1</v>
      </c>
      <c r="N221" s="224" t="s">
        <v>40</v>
      </c>
      <c r="O221" s="90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7" t="s">
        <v>250</v>
      </c>
      <c r="AT221" s="227" t="s">
        <v>126</v>
      </c>
      <c r="AU221" s="227" t="s">
        <v>85</v>
      </c>
      <c r="AY221" s="16" t="s">
        <v>122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6" t="s">
        <v>80</v>
      </c>
      <c r="BK221" s="228">
        <f>ROUND(I221*H221,2)</f>
        <v>0</v>
      </c>
      <c r="BL221" s="16" t="s">
        <v>250</v>
      </c>
      <c r="BM221" s="227" t="s">
        <v>447</v>
      </c>
    </row>
    <row r="222" s="12" customFormat="1" ht="25.92" customHeight="1">
      <c r="A222" s="12"/>
      <c r="B222" s="199"/>
      <c r="C222" s="200"/>
      <c r="D222" s="201" t="s">
        <v>74</v>
      </c>
      <c r="E222" s="202" t="s">
        <v>119</v>
      </c>
      <c r="F222" s="202" t="s">
        <v>120</v>
      </c>
      <c r="G222" s="200"/>
      <c r="H222" s="200"/>
      <c r="I222" s="203"/>
      <c r="J222" s="204">
        <f>BK222</f>
        <v>0</v>
      </c>
      <c r="K222" s="200"/>
      <c r="L222" s="205"/>
      <c r="M222" s="206"/>
      <c r="N222" s="207"/>
      <c r="O222" s="207"/>
      <c r="P222" s="208">
        <f>P223</f>
        <v>0</v>
      </c>
      <c r="Q222" s="207"/>
      <c r="R222" s="208">
        <f>R223</f>
        <v>0</v>
      </c>
      <c r="S222" s="207"/>
      <c r="T222" s="209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121</v>
      </c>
      <c r="AT222" s="211" t="s">
        <v>74</v>
      </c>
      <c r="AU222" s="211" t="s">
        <v>75</v>
      </c>
      <c r="AY222" s="210" t="s">
        <v>122</v>
      </c>
      <c r="BK222" s="212">
        <f>BK223</f>
        <v>0</v>
      </c>
    </row>
    <row r="223" s="12" customFormat="1" ht="22.8" customHeight="1">
      <c r="A223" s="12"/>
      <c r="B223" s="199"/>
      <c r="C223" s="200"/>
      <c r="D223" s="201" t="s">
        <v>74</v>
      </c>
      <c r="E223" s="213" t="s">
        <v>123</v>
      </c>
      <c r="F223" s="213" t="s">
        <v>124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P224</f>
        <v>0</v>
      </c>
      <c r="Q223" s="207"/>
      <c r="R223" s="208">
        <f>R224</f>
        <v>0</v>
      </c>
      <c r="S223" s="207"/>
      <c r="T223" s="20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121</v>
      </c>
      <c r="AT223" s="211" t="s">
        <v>74</v>
      </c>
      <c r="AU223" s="211" t="s">
        <v>80</v>
      </c>
      <c r="AY223" s="210" t="s">
        <v>122</v>
      </c>
      <c r="BK223" s="212">
        <f>BK224</f>
        <v>0</v>
      </c>
    </row>
    <row r="224" s="2" customFormat="1" ht="16.5" customHeight="1">
      <c r="A224" s="37"/>
      <c r="B224" s="38"/>
      <c r="C224" s="215" t="s">
        <v>448</v>
      </c>
      <c r="D224" s="215" t="s">
        <v>126</v>
      </c>
      <c r="E224" s="216" t="s">
        <v>449</v>
      </c>
      <c r="F224" s="217" t="s">
        <v>450</v>
      </c>
      <c r="G224" s="218" t="s">
        <v>129</v>
      </c>
      <c r="H224" s="219">
        <v>1</v>
      </c>
      <c r="I224" s="220"/>
      <c r="J224" s="221">
        <f>ROUND(I224*H224,2)</f>
        <v>0</v>
      </c>
      <c r="K224" s="222"/>
      <c r="L224" s="43"/>
      <c r="M224" s="229" t="s">
        <v>1</v>
      </c>
      <c r="N224" s="230" t="s">
        <v>40</v>
      </c>
      <c r="O224" s="231"/>
      <c r="P224" s="232">
        <f>O224*H224</f>
        <v>0</v>
      </c>
      <c r="Q224" s="232">
        <v>0</v>
      </c>
      <c r="R224" s="232">
        <f>Q224*H224</f>
        <v>0</v>
      </c>
      <c r="S224" s="232">
        <v>0</v>
      </c>
      <c r="T224" s="23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7" t="s">
        <v>130</v>
      </c>
      <c r="AT224" s="227" t="s">
        <v>126</v>
      </c>
      <c r="AU224" s="227" t="s">
        <v>85</v>
      </c>
      <c r="AY224" s="16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6" t="s">
        <v>80</v>
      </c>
      <c r="BK224" s="228">
        <f>ROUND(I224*H224,2)</f>
        <v>0</v>
      </c>
      <c r="BL224" s="16" t="s">
        <v>130</v>
      </c>
      <c r="BM224" s="227" t="s">
        <v>451</v>
      </c>
    </row>
    <row r="225" s="2" customFormat="1" ht="6.96" customHeight="1">
      <c r="A225" s="37"/>
      <c r="B225" s="65"/>
      <c r="C225" s="66"/>
      <c r="D225" s="66"/>
      <c r="E225" s="66"/>
      <c r="F225" s="66"/>
      <c r="G225" s="66"/>
      <c r="H225" s="66"/>
      <c r="I225" s="66"/>
      <c r="J225" s="66"/>
      <c r="K225" s="66"/>
      <c r="L225" s="43"/>
      <c r="M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</row>
  </sheetData>
  <sheetProtection sheet="1" autoFilter="0" formatColumns="0" formatRows="0" objects="1" scenarios="1" spinCount="100000" saltValue="fNrU/6I2D1ImM91dpEYQ0mxJCXj2WoQ0ljTv5Kkde2kzmit/uY1X+5N+aIhCxFHZBl6NUewDi/y23666k/TWdQ==" hashValue="nnDZcbSanJCCHMl2NUcsdfgIrpXNbitLFP69u+hwF87oNC8gTBur/Ok4ePCR8cqGBQnbf/KzAolvxNQIFF8czA==" algorithmName="SHA-512" password="CC35"/>
  <autoFilter ref="C133:K224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95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16</v>
      </c>
      <c r="L6" s="19"/>
    </row>
    <row r="7" s="1" customFormat="1" ht="16.5" customHeight="1">
      <c r="B7" s="19"/>
      <c r="E7" s="234" t="str">
        <f>'Rekapitulace stavby'!K6</f>
        <v>Udržovací práce a st. úpravy střešního pláště</v>
      </c>
      <c r="F7" s="138"/>
      <c r="G7" s="138"/>
      <c r="H7" s="138"/>
      <c r="L7" s="19"/>
    </row>
    <row r="8" s="2" customFormat="1" ht="12" customHeight="1">
      <c r="A8" s="37"/>
      <c r="B8" s="43"/>
      <c r="C8" s="37"/>
      <c r="D8" s="138" t="s">
        <v>150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9" t="s">
        <v>452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0" t="s">
        <v>1</v>
      </c>
      <c r="G11" s="37"/>
      <c r="H11" s="37"/>
      <c r="I11" s="138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0" t="s">
        <v>21</v>
      </c>
      <c r="G12" s="37"/>
      <c r="H12" s="37"/>
      <c r="I12" s="138" t="s">
        <v>22</v>
      </c>
      <c r="J12" s="141" t="str">
        <f>'Rekapitulace stavby'!AN8</f>
        <v>10. 5. 2025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38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38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28</v>
      </c>
      <c r="E17" s="37"/>
      <c r="F17" s="37"/>
      <c r="G17" s="37"/>
      <c r="H17" s="37"/>
      <c r="I17" s="138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38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30</v>
      </c>
      <c r="E20" s="37"/>
      <c r="F20" s="37"/>
      <c r="G20" s="37"/>
      <c r="H20" s="37"/>
      <c r="I20" s="138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38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33</v>
      </c>
      <c r="E23" s="37"/>
      <c r="F23" s="37"/>
      <c r="G23" s="37"/>
      <c r="H23" s="37"/>
      <c r="I23" s="138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38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7" t="s">
        <v>35</v>
      </c>
      <c r="E30" s="37"/>
      <c r="F30" s="37"/>
      <c r="G30" s="37"/>
      <c r="H30" s="37"/>
      <c r="I30" s="37"/>
      <c r="J30" s="148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9" t="s">
        <v>37</v>
      </c>
      <c r="G32" s="37"/>
      <c r="H32" s="37"/>
      <c r="I32" s="149" t="s">
        <v>36</v>
      </c>
      <c r="J32" s="149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0" t="s">
        <v>39</v>
      </c>
      <c r="E33" s="138" t="s">
        <v>40</v>
      </c>
      <c r="F33" s="151">
        <f>ROUND((SUM(BE119:BE141)),  2)</f>
        <v>0</v>
      </c>
      <c r="G33" s="37"/>
      <c r="H33" s="37"/>
      <c r="I33" s="152">
        <v>0.20999999999999999</v>
      </c>
      <c r="J33" s="151">
        <f>ROUND(((SUM(BE119:BE141))*I33),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41</v>
      </c>
      <c r="F34" s="151">
        <f>ROUND((SUM(BF119:BF141)),  2)</f>
        <v>0</v>
      </c>
      <c r="G34" s="37"/>
      <c r="H34" s="37"/>
      <c r="I34" s="152">
        <v>0.12</v>
      </c>
      <c r="J34" s="151">
        <f>ROUND(((SUM(BF119:BF141))*I34),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42</v>
      </c>
      <c r="F35" s="151">
        <f>ROUND((SUM(BG119:BG141)),  2)</f>
        <v>0</v>
      </c>
      <c r="G35" s="37"/>
      <c r="H35" s="37"/>
      <c r="I35" s="152">
        <v>0.20999999999999999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43</v>
      </c>
      <c r="F36" s="151">
        <f>ROUND((SUM(BH119:BH141)),  2)</f>
        <v>0</v>
      </c>
      <c r="G36" s="37"/>
      <c r="H36" s="37"/>
      <c r="I36" s="152">
        <v>0.12</v>
      </c>
      <c r="J36" s="15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44</v>
      </c>
      <c r="F37" s="151">
        <f>ROUND((SUM(BI119:BI141)),  2)</f>
        <v>0</v>
      </c>
      <c r="G37" s="37"/>
      <c r="H37" s="37"/>
      <c r="I37" s="152">
        <v>0</v>
      </c>
      <c r="J37" s="15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35" t="str">
        <f>E7</f>
        <v>Udržovací práce a st. úpravy střešního pláště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150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24_56_2 - zateplení stropu nad 2NP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a údržba silnic Pardubického kraje</v>
      </c>
      <c r="G91" s="39"/>
      <c r="H91" s="39"/>
      <c r="I91" s="31" t="s">
        <v>30</v>
      </c>
      <c r="J91" s="35" t="str">
        <f>E21</f>
        <v>Komplex CR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99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5"/>
      <c r="C97" s="176"/>
      <c r="D97" s="177" t="s">
        <v>159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453</v>
      </c>
      <c r="E98" s="184"/>
      <c r="F98" s="184"/>
      <c r="G98" s="184"/>
      <c r="H98" s="184"/>
      <c r="I98" s="184"/>
      <c r="J98" s="185">
        <f>J121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161</v>
      </c>
      <c r="E99" s="184"/>
      <c r="F99" s="184"/>
      <c r="G99" s="184"/>
      <c r="H99" s="184"/>
      <c r="I99" s="184"/>
      <c r="J99" s="185">
        <f>J132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235" t="str">
        <f>E7</f>
        <v>Udržovací práce a st. úpravy střešního pláště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150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24_56_2 - zateplení stropu nad 2NP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10. 5. 2025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a údržba silnic Pardubického kraje</v>
      </c>
      <c r="G115" s="39"/>
      <c r="H115" s="39"/>
      <c r="I115" s="31" t="s">
        <v>30</v>
      </c>
      <c r="J115" s="35" t="str">
        <f>E21</f>
        <v>Komplex CR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87"/>
      <c r="B118" s="188"/>
      <c r="C118" s="189" t="s">
        <v>107</v>
      </c>
      <c r="D118" s="190" t="s">
        <v>60</v>
      </c>
      <c r="E118" s="190" t="s">
        <v>56</v>
      </c>
      <c r="F118" s="190" t="s">
        <v>57</v>
      </c>
      <c r="G118" s="190" t="s">
        <v>108</v>
      </c>
      <c r="H118" s="190" t="s">
        <v>109</v>
      </c>
      <c r="I118" s="190" t="s">
        <v>110</v>
      </c>
      <c r="J118" s="191" t="s">
        <v>98</v>
      </c>
      <c r="K118" s="192" t="s">
        <v>111</v>
      </c>
      <c r="L118" s="193"/>
      <c r="M118" s="99" t="s">
        <v>1</v>
      </c>
      <c r="N118" s="100" t="s">
        <v>39</v>
      </c>
      <c r="O118" s="100" t="s">
        <v>112</v>
      </c>
      <c r="P118" s="100" t="s">
        <v>113</v>
      </c>
      <c r="Q118" s="100" t="s">
        <v>114</v>
      </c>
      <c r="R118" s="100" t="s">
        <v>115</v>
      </c>
      <c r="S118" s="100" t="s">
        <v>116</v>
      </c>
      <c r="T118" s="101" t="s">
        <v>117</v>
      </c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</row>
    <row r="119" s="2" customFormat="1" ht="22.8" customHeight="1">
      <c r="A119" s="37"/>
      <c r="B119" s="38"/>
      <c r="C119" s="106" t="s">
        <v>118</v>
      </c>
      <c r="D119" s="39"/>
      <c r="E119" s="39"/>
      <c r="F119" s="39"/>
      <c r="G119" s="39"/>
      <c r="H119" s="39"/>
      <c r="I119" s="39"/>
      <c r="J119" s="194">
        <f>BK119</f>
        <v>0</v>
      </c>
      <c r="K119" s="39"/>
      <c r="L119" s="43"/>
      <c r="M119" s="102"/>
      <c r="N119" s="195"/>
      <c r="O119" s="103"/>
      <c r="P119" s="196">
        <f>P120</f>
        <v>0</v>
      </c>
      <c r="Q119" s="103"/>
      <c r="R119" s="196">
        <f>R120</f>
        <v>4.7504128300000001</v>
      </c>
      <c r="S119" s="103"/>
      <c r="T119" s="197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74</v>
      </c>
      <c r="AU119" s="16" t="s">
        <v>100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74</v>
      </c>
      <c r="E120" s="202" t="s">
        <v>246</v>
      </c>
      <c r="F120" s="202" t="s">
        <v>247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P121+P132</f>
        <v>0</v>
      </c>
      <c r="Q120" s="207"/>
      <c r="R120" s="208">
        <f>R121+R132</f>
        <v>4.7504128300000001</v>
      </c>
      <c r="S120" s="207"/>
      <c r="T120" s="209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74</v>
      </c>
      <c r="AU120" s="211" t="s">
        <v>75</v>
      </c>
      <c r="AY120" s="210" t="s">
        <v>122</v>
      </c>
      <c r="BK120" s="212">
        <f>BK121+BK132</f>
        <v>0</v>
      </c>
    </row>
    <row r="121" s="12" customFormat="1" ht="22.8" customHeight="1">
      <c r="A121" s="12"/>
      <c r="B121" s="199"/>
      <c r="C121" s="200"/>
      <c r="D121" s="201" t="s">
        <v>74</v>
      </c>
      <c r="E121" s="213" t="s">
        <v>454</v>
      </c>
      <c r="F121" s="213" t="s">
        <v>455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SUM(P122:P131)</f>
        <v>0</v>
      </c>
      <c r="Q121" s="207"/>
      <c r="R121" s="208">
        <f>SUM(R122:R131)</f>
        <v>1.9635628300000001</v>
      </c>
      <c r="S121" s="207"/>
      <c r="T121" s="209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74</v>
      </c>
      <c r="AU121" s="211" t="s">
        <v>80</v>
      </c>
      <c r="AY121" s="210" t="s">
        <v>122</v>
      </c>
      <c r="BK121" s="212">
        <f>SUM(BK122:BK131)</f>
        <v>0</v>
      </c>
    </row>
    <row r="122" s="2" customFormat="1" ht="24.15" customHeight="1">
      <c r="A122" s="37"/>
      <c r="B122" s="38"/>
      <c r="C122" s="215" t="s">
        <v>299</v>
      </c>
      <c r="D122" s="215" t="s">
        <v>126</v>
      </c>
      <c r="E122" s="216" t="s">
        <v>456</v>
      </c>
      <c r="F122" s="217" t="s">
        <v>457</v>
      </c>
      <c r="G122" s="218" t="s">
        <v>183</v>
      </c>
      <c r="H122" s="219">
        <v>168.90000000000001</v>
      </c>
      <c r="I122" s="220"/>
      <c r="J122" s="221">
        <f>ROUND(I122*H122,2)</f>
        <v>0</v>
      </c>
      <c r="K122" s="222"/>
      <c r="L122" s="43"/>
      <c r="M122" s="223" t="s">
        <v>1</v>
      </c>
      <c r="N122" s="224" t="s">
        <v>40</v>
      </c>
      <c r="O122" s="90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7" t="s">
        <v>201</v>
      </c>
      <c r="AT122" s="227" t="s">
        <v>126</v>
      </c>
      <c r="AU122" s="227" t="s">
        <v>85</v>
      </c>
      <c r="AY122" s="16" t="s">
        <v>122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6" t="s">
        <v>80</v>
      </c>
      <c r="BK122" s="228">
        <f>ROUND(I122*H122,2)</f>
        <v>0</v>
      </c>
      <c r="BL122" s="16" t="s">
        <v>201</v>
      </c>
      <c r="BM122" s="227" t="s">
        <v>458</v>
      </c>
    </row>
    <row r="123" s="2" customFormat="1" ht="24.15" customHeight="1">
      <c r="A123" s="37"/>
      <c r="B123" s="38"/>
      <c r="C123" s="259" t="s">
        <v>307</v>
      </c>
      <c r="D123" s="259" t="s">
        <v>284</v>
      </c>
      <c r="E123" s="260" t="s">
        <v>459</v>
      </c>
      <c r="F123" s="261" t="s">
        <v>460</v>
      </c>
      <c r="G123" s="262" t="s">
        <v>183</v>
      </c>
      <c r="H123" s="263">
        <v>354.69</v>
      </c>
      <c r="I123" s="264"/>
      <c r="J123" s="265">
        <f>ROUND(I123*H123,2)</f>
        <v>0</v>
      </c>
      <c r="K123" s="266"/>
      <c r="L123" s="267"/>
      <c r="M123" s="268" t="s">
        <v>1</v>
      </c>
      <c r="N123" s="269" t="s">
        <v>40</v>
      </c>
      <c r="O123" s="90"/>
      <c r="P123" s="225">
        <f>O123*H123</f>
        <v>0</v>
      </c>
      <c r="Q123" s="225">
        <v>0.0050000000000000001</v>
      </c>
      <c r="R123" s="225">
        <f>Q123*H123</f>
        <v>1.77345</v>
      </c>
      <c r="S123" s="225">
        <v>0</v>
      </c>
      <c r="T123" s="22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7" t="s">
        <v>287</v>
      </c>
      <c r="AT123" s="227" t="s">
        <v>284</v>
      </c>
      <c r="AU123" s="227" t="s">
        <v>85</v>
      </c>
      <c r="AY123" s="16" t="s">
        <v>122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6" t="s">
        <v>80</v>
      </c>
      <c r="BK123" s="228">
        <f>ROUND(I123*H123,2)</f>
        <v>0</v>
      </c>
      <c r="BL123" s="16" t="s">
        <v>201</v>
      </c>
      <c r="BM123" s="227" t="s">
        <v>461</v>
      </c>
    </row>
    <row r="124" s="13" customFormat="1">
      <c r="A124" s="13"/>
      <c r="B124" s="236"/>
      <c r="C124" s="237"/>
      <c r="D124" s="238" t="s">
        <v>206</v>
      </c>
      <c r="E124" s="237"/>
      <c r="F124" s="240" t="s">
        <v>462</v>
      </c>
      <c r="G124" s="237"/>
      <c r="H124" s="241">
        <v>354.69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206</v>
      </c>
      <c r="AU124" s="247" t="s">
        <v>85</v>
      </c>
      <c r="AV124" s="13" t="s">
        <v>85</v>
      </c>
      <c r="AW124" s="13" t="s">
        <v>4</v>
      </c>
      <c r="AX124" s="13" t="s">
        <v>80</v>
      </c>
      <c r="AY124" s="247" t="s">
        <v>122</v>
      </c>
    </row>
    <row r="125" s="2" customFormat="1" ht="16.5" customHeight="1">
      <c r="A125" s="37"/>
      <c r="B125" s="38"/>
      <c r="C125" s="215" t="s">
        <v>80</v>
      </c>
      <c r="D125" s="215" t="s">
        <v>126</v>
      </c>
      <c r="E125" s="216" t="s">
        <v>463</v>
      </c>
      <c r="F125" s="217" t="s">
        <v>464</v>
      </c>
      <c r="G125" s="218" t="s">
        <v>183</v>
      </c>
      <c r="H125" s="219">
        <v>168.90000000000001</v>
      </c>
      <c r="I125" s="220"/>
      <c r="J125" s="221">
        <f>ROUND(I125*H125,2)</f>
        <v>0</v>
      </c>
      <c r="K125" s="222"/>
      <c r="L125" s="43"/>
      <c r="M125" s="223" t="s">
        <v>1</v>
      </c>
      <c r="N125" s="224" t="s">
        <v>40</v>
      </c>
      <c r="O125" s="90"/>
      <c r="P125" s="225">
        <f>O125*H125</f>
        <v>0</v>
      </c>
      <c r="Q125" s="225">
        <v>0.00080999999999999996</v>
      </c>
      <c r="R125" s="225">
        <f>Q125*H125</f>
        <v>0.13680899999999999</v>
      </c>
      <c r="S125" s="225">
        <v>0</v>
      </c>
      <c r="T125" s="22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7" t="s">
        <v>201</v>
      </c>
      <c r="AT125" s="227" t="s">
        <v>126</v>
      </c>
      <c r="AU125" s="227" t="s">
        <v>85</v>
      </c>
      <c r="AY125" s="16" t="s">
        <v>122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80</v>
      </c>
      <c r="BK125" s="228">
        <f>ROUND(I125*H125,2)</f>
        <v>0</v>
      </c>
      <c r="BL125" s="16" t="s">
        <v>201</v>
      </c>
      <c r="BM125" s="227" t="s">
        <v>465</v>
      </c>
    </row>
    <row r="126" s="2" customFormat="1" ht="16.5" customHeight="1">
      <c r="A126" s="37"/>
      <c r="B126" s="38"/>
      <c r="C126" s="215" t="s">
        <v>85</v>
      </c>
      <c r="D126" s="215" t="s">
        <v>126</v>
      </c>
      <c r="E126" s="216" t="s">
        <v>466</v>
      </c>
      <c r="F126" s="217" t="s">
        <v>467</v>
      </c>
      <c r="G126" s="218" t="s">
        <v>183</v>
      </c>
      <c r="H126" s="219">
        <v>36</v>
      </c>
      <c r="I126" s="220"/>
      <c r="J126" s="221">
        <f>ROUND(I126*H126,2)</f>
        <v>0</v>
      </c>
      <c r="K126" s="222"/>
      <c r="L126" s="43"/>
      <c r="M126" s="223" t="s">
        <v>1</v>
      </c>
      <c r="N126" s="224" t="s">
        <v>40</v>
      </c>
      <c r="O126" s="90"/>
      <c r="P126" s="225">
        <f>O126*H126</f>
        <v>0</v>
      </c>
      <c r="Q126" s="225">
        <v>0.00080999999999999996</v>
      </c>
      <c r="R126" s="225">
        <f>Q126*H126</f>
        <v>0.029159999999999998</v>
      </c>
      <c r="S126" s="225">
        <v>0</v>
      </c>
      <c r="T126" s="22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7" t="s">
        <v>201</v>
      </c>
      <c r="AT126" s="227" t="s">
        <v>126</v>
      </c>
      <c r="AU126" s="227" t="s">
        <v>85</v>
      </c>
      <c r="AY126" s="16" t="s">
        <v>122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80</v>
      </c>
      <c r="BK126" s="228">
        <f>ROUND(I126*H126,2)</f>
        <v>0</v>
      </c>
      <c r="BL126" s="16" t="s">
        <v>201</v>
      </c>
      <c r="BM126" s="227" t="s">
        <v>468</v>
      </c>
    </row>
    <row r="127" s="2" customFormat="1" ht="24.15" customHeight="1">
      <c r="A127" s="37"/>
      <c r="B127" s="38"/>
      <c r="C127" s="215" t="s">
        <v>324</v>
      </c>
      <c r="D127" s="215" t="s">
        <v>126</v>
      </c>
      <c r="E127" s="216" t="s">
        <v>469</v>
      </c>
      <c r="F127" s="217" t="s">
        <v>470</v>
      </c>
      <c r="G127" s="218" t="s">
        <v>183</v>
      </c>
      <c r="H127" s="219">
        <v>168.90000000000001</v>
      </c>
      <c r="I127" s="220"/>
      <c r="J127" s="221">
        <f>ROUND(I127*H127,2)</f>
        <v>0</v>
      </c>
      <c r="K127" s="222"/>
      <c r="L127" s="43"/>
      <c r="M127" s="223" t="s">
        <v>1</v>
      </c>
      <c r="N127" s="224" t="s">
        <v>40</v>
      </c>
      <c r="O127" s="90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7" t="s">
        <v>201</v>
      </c>
      <c r="AT127" s="227" t="s">
        <v>126</v>
      </c>
      <c r="AU127" s="227" t="s">
        <v>85</v>
      </c>
      <c r="AY127" s="16" t="s">
        <v>122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80</v>
      </c>
      <c r="BK127" s="228">
        <f>ROUND(I127*H127,2)</f>
        <v>0</v>
      </c>
      <c r="BL127" s="16" t="s">
        <v>201</v>
      </c>
      <c r="BM127" s="227" t="s">
        <v>471</v>
      </c>
    </row>
    <row r="128" s="2" customFormat="1" ht="21.75" customHeight="1">
      <c r="A128" s="37"/>
      <c r="B128" s="38"/>
      <c r="C128" s="259" t="s">
        <v>320</v>
      </c>
      <c r="D128" s="259" t="s">
        <v>284</v>
      </c>
      <c r="E128" s="260" t="s">
        <v>472</v>
      </c>
      <c r="F128" s="261" t="s">
        <v>473</v>
      </c>
      <c r="G128" s="262" t="s">
        <v>183</v>
      </c>
      <c r="H128" s="263">
        <v>196.85300000000001</v>
      </c>
      <c r="I128" s="264"/>
      <c r="J128" s="265">
        <f>ROUND(I128*H128,2)</f>
        <v>0</v>
      </c>
      <c r="K128" s="266"/>
      <c r="L128" s="267"/>
      <c r="M128" s="268" t="s">
        <v>1</v>
      </c>
      <c r="N128" s="269" t="s">
        <v>40</v>
      </c>
      <c r="O128" s="90"/>
      <c r="P128" s="225">
        <f>O128*H128</f>
        <v>0</v>
      </c>
      <c r="Q128" s="225">
        <v>0.00011</v>
      </c>
      <c r="R128" s="225">
        <f>Q128*H128</f>
        <v>0.021653830000000002</v>
      </c>
      <c r="S128" s="225">
        <v>0</v>
      </c>
      <c r="T128" s="22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7" t="s">
        <v>287</v>
      </c>
      <c r="AT128" s="227" t="s">
        <v>284</v>
      </c>
      <c r="AU128" s="227" t="s">
        <v>85</v>
      </c>
      <c r="AY128" s="16" t="s">
        <v>122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6" t="s">
        <v>80</v>
      </c>
      <c r="BK128" s="228">
        <f>ROUND(I128*H128,2)</f>
        <v>0</v>
      </c>
      <c r="BL128" s="16" t="s">
        <v>201</v>
      </c>
      <c r="BM128" s="227" t="s">
        <v>474</v>
      </c>
    </row>
    <row r="129" s="13" customFormat="1">
      <c r="A129" s="13"/>
      <c r="B129" s="236"/>
      <c r="C129" s="237"/>
      <c r="D129" s="238" t="s">
        <v>206</v>
      </c>
      <c r="E129" s="237"/>
      <c r="F129" s="240" t="s">
        <v>475</v>
      </c>
      <c r="G129" s="237"/>
      <c r="H129" s="241">
        <v>196.85300000000001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206</v>
      </c>
      <c r="AU129" s="247" t="s">
        <v>85</v>
      </c>
      <c r="AV129" s="13" t="s">
        <v>85</v>
      </c>
      <c r="AW129" s="13" t="s">
        <v>4</v>
      </c>
      <c r="AX129" s="13" t="s">
        <v>80</v>
      </c>
      <c r="AY129" s="247" t="s">
        <v>122</v>
      </c>
    </row>
    <row r="130" s="2" customFormat="1" ht="24.15" customHeight="1">
      <c r="A130" s="37"/>
      <c r="B130" s="38"/>
      <c r="C130" s="215" t="s">
        <v>316</v>
      </c>
      <c r="D130" s="215" t="s">
        <v>126</v>
      </c>
      <c r="E130" s="216" t="s">
        <v>476</v>
      </c>
      <c r="F130" s="217" t="s">
        <v>477</v>
      </c>
      <c r="G130" s="218" t="s">
        <v>217</v>
      </c>
      <c r="H130" s="219">
        <v>1.964</v>
      </c>
      <c r="I130" s="220"/>
      <c r="J130" s="221">
        <f>ROUND(I130*H130,2)</f>
        <v>0</v>
      </c>
      <c r="K130" s="222"/>
      <c r="L130" s="43"/>
      <c r="M130" s="223" t="s">
        <v>1</v>
      </c>
      <c r="N130" s="224" t="s">
        <v>40</v>
      </c>
      <c r="O130" s="90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7" t="s">
        <v>201</v>
      </c>
      <c r="AT130" s="227" t="s">
        <v>126</v>
      </c>
      <c r="AU130" s="227" t="s">
        <v>85</v>
      </c>
      <c r="AY130" s="16" t="s">
        <v>122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80</v>
      </c>
      <c r="BK130" s="228">
        <f>ROUND(I130*H130,2)</f>
        <v>0</v>
      </c>
      <c r="BL130" s="16" t="s">
        <v>201</v>
      </c>
      <c r="BM130" s="227" t="s">
        <v>478</v>
      </c>
    </row>
    <row r="131" s="2" customFormat="1" ht="16.5" customHeight="1">
      <c r="A131" s="37"/>
      <c r="B131" s="38"/>
      <c r="C131" s="215" t="s">
        <v>311</v>
      </c>
      <c r="D131" s="215" t="s">
        <v>126</v>
      </c>
      <c r="E131" s="216" t="s">
        <v>479</v>
      </c>
      <c r="F131" s="217" t="s">
        <v>480</v>
      </c>
      <c r="G131" s="218" t="s">
        <v>183</v>
      </c>
      <c r="H131" s="219">
        <v>83</v>
      </c>
      <c r="I131" s="220"/>
      <c r="J131" s="221">
        <f>ROUND(I131*H131,2)</f>
        <v>0</v>
      </c>
      <c r="K131" s="222"/>
      <c r="L131" s="43"/>
      <c r="M131" s="223" t="s">
        <v>1</v>
      </c>
      <c r="N131" s="224" t="s">
        <v>40</v>
      </c>
      <c r="O131" s="90"/>
      <c r="P131" s="225">
        <f>O131*H131</f>
        <v>0</v>
      </c>
      <c r="Q131" s="225">
        <v>3.0000000000000001E-05</v>
      </c>
      <c r="R131" s="225">
        <f>Q131*H131</f>
        <v>0.00249</v>
      </c>
      <c r="S131" s="225">
        <v>0</v>
      </c>
      <c r="T131" s="22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7" t="s">
        <v>201</v>
      </c>
      <c r="AT131" s="227" t="s">
        <v>126</v>
      </c>
      <c r="AU131" s="227" t="s">
        <v>85</v>
      </c>
      <c r="AY131" s="16" t="s">
        <v>122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6" t="s">
        <v>80</v>
      </c>
      <c r="BK131" s="228">
        <f>ROUND(I131*H131,2)</f>
        <v>0</v>
      </c>
      <c r="BL131" s="16" t="s">
        <v>201</v>
      </c>
      <c r="BM131" s="227" t="s">
        <v>481</v>
      </c>
    </row>
    <row r="132" s="12" customFormat="1" ht="22.8" customHeight="1">
      <c r="A132" s="12"/>
      <c r="B132" s="199"/>
      <c r="C132" s="200"/>
      <c r="D132" s="201" t="s">
        <v>74</v>
      </c>
      <c r="E132" s="213" t="s">
        <v>266</v>
      </c>
      <c r="F132" s="213" t="s">
        <v>267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SUM(P133:P141)</f>
        <v>0</v>
      </c>
      <c r="Q132" s="207"/>
      <c r="R132" s="208">
        <f>SUM(R133:R141)</f>
        <v>2.7868500000000003</v>
      </c>
      <c r="S132" s="207"/>
      <c r="T132" s="209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85</v>
      </c>
      <c r="AT132" s="211" t="s">
        <v>74</v>
      </c>
      <c r="AU132" s="211" t="s">
        <v>80</v>
      </c>
      <c r="AY132" s="210" t="s">
        <v>122</v>
      </c>
      <c r="BK132" s="212">
        <f>SUM(BK133:BK141)</f>
        <v>0</v>
      </c>
    </row>
    <row r="133" s="2" customFormat="1" ht="21.75" customHeight="1">
      <c r="A133" s="37"/>
      <c r="B133" s="38"/>
      <c r="C133" s="215" t="s">
        <v>121</v>
      </c>
      <c r="D133" s="215" t="s">
        <v>126</v>
      </c>
      <c r="E133" s="216" t="s">
        <v>482</v>
      </c>
      <c r="F133" s="217" t="s">
        <v>483</v>
      </c>
      <c r="G133" s="218" t="s">
        <v>183</v>
      </c>
      <c r="H133" s="219">
        <v>168.90000000000001</v>
      </c>
      <c r="I133" s="220"/>
      <c r="J133" s="221">
        <f>ROUND(I133*H133,2)</f>
        <v>0</v>
      </c>
      <c r="K133" s="222"/>
      <c r="L133" s="43"/>
      <c r="M133" s="223" t="s">
        <v>1</v>
      </c>
      <c r="N133" s="224" t="s">
        <v>40</v>
      </c>
      <c r="O133" s="90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7" t="s">
        <v>201</v>
      </c>
      <c r="AT133" s="227" t="s">
        <v>126</v>
      </c>
      <c r="AU133" s="227" t="s">
        <v>85</v>
      </c>
      <c r="AY133" s="16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6" t="s">
        <v>80</v>
      </c>
      <c r="BK133" s="228">
        <f>ROUND(I133*H133,2)</f>
        <v>0</v>
      </c>
      <c r="BL133" s="16" t="s">
        <v>201</v>
      </c>
      <c r="BM133" s="227" t="s">
        <v>484</v>
      </c>
    </row>
    <row r="134" s="2" customFormat="1" ht="16.5" customHeight="1">
      <c r="A134" s="37"/>
      <c r="B134" s="38"/>
      <c r="C134" s="259" t="s">
        <v>146</v>
      </c>
      <c r="D134" s="259" t="s">
        <v>284</v>
      </c>
      <c r="E134" s="260" t="s">
        <v>285</v>
      </c>
      <c r="F134" s="261" t="s">
        <v>286</v>
      </c>
      <c r="G134" s="262" t="s">
        <v>178</v>
      </c>
      <c r="H134" s="263">
        <v>5.0670000000000002</v>
      </c>
      <c r="I134" s="264"/>
      <c r="J134" s="265">
        <f>ROUND(I134*H134,2)</f>
        <v>0</v>
      </c>
      <c r="K134" s="266"/>
      <c r="L134" s="267"/>
      <c r="M134" s="268" t="s">
        <v>1</v>
      </c>
      <c r="N134" s="269" t="s">
        <v>40</v>
      </c>
      <c r="O134" s="90"/>
      <c r="P134" s="225">
        <f>O134*H134</f>
        <v>0</v>
      </c>
      <c r="Q134" s="225">
        <v>0.55000000000000004</v>
      </c>
      <c r="R134" s="225">
        <f>Q134*H134</f>
        <v>2.7868500000000003</v>
      </c>
      <c r="S134" s="225">
        <v>0</v>
      </c>
      <c r="T134" s="22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7" t="s">
        <v>287</v>
      </c>
      <c r="AT134" s="227" t="s">
        <v>284</v>
      </c>
      <c r="AU134" s="227" t="s">
        <v>85</v>
      </c>
      <c r="AY134" s="16" t="s">
        <v>122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6" t="s">
        <v>80</v>
      </c>
      <c r="BK134" s="228">
        <f>ROUND(I134*H134,2)</f>
        <v>0</v>
      </c>
      <c r="BL134" s="16" t="s">
        <v>201</v>
      </c>
      <c r="BM134" s="227" t="s">
        <v>485</v>
      </c>
    </row>
    <row r="135" s="13" customFormat="1">
      <c r="A135" s="13"/>
      <c r="B135" s="236"/>
      <c r="C135" s="237"/>
      <c r="D135" s="238" t="s">
        <v>206</v>
      </c>
      <c r="E135" s="237"/>
      <c r="F135" s="240" t="s">
        <v>486</v>
      </c>
      <c r="G135" s="237"/>
      <c r="H135" s="241">
        <v>5.0670000000000002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206</v>
      </c>
      <c r="AU135" s="247" t="s">
        <v>85</v>
      </c>
      <c r="AV135" s="13" t="s">
        <v>85</v>
      </c>
      <c r="AW135" s="13" t="s">
        <v>4</v>
      </c>
      <c r="AX135" s="13" t="s">
        <v>80</v>
      </c>
      <c r="AY135" s="247" t="s">
        <v>122</v>
      </c>
    </row>
    <row r="136" s="2" customFormat="1" ht="24.15" customHeight="1">
      <c r="A136" s="37"/>
      <c r="B136" s="38"/>
      <c r="C136" s="215" t="s">
        <v>125</v>
      </c>
      <c r="D136" s="215" t="s">
        <v>126</v>
      </c>
      <c r="E136" s="216" t="s">
        <v>487</v>
      </c>
      <c r="F136" s="217" t="s">
        <v>488</v>
      </c>
      <c r="G136" s="218" t="s">
        <v>183</v>
      </c>
      <c r="H136" s="219">
        <v>337.80000000000001</v>
      </c>
      <c r="I136" s="220"/>
      <c r="J136" s="221">
        <f>ROUND(I136*H136,2)</f>
        <v>0</v>
      </c>
      <c r="K136" s="222"/>
      <c r="L136" s="43"/>
      <c r="M136" s="223" t="s">
        <v>1</v>
      </c>
      <c r="N136" s="224" t="s">
        <v>40</v>
      </c>
      <c r="O136" s="90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7" t="s">
        <v>201</v>
      </c>
      <c r="AT136" s="227" t="s">
        <v>126</v>
      </c>
      <c r="AU136" s="227" t="s">
        <v>85</v>
      </c>
      <c r="AY136" s="16" t="s">
        <v>122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6" t="s">
        <v>80</v>
      </c>
      <c r="BK136" s="228">
        <f>ROUND(I136*H136,2)</f>
        <v>0</v>
      </c>
      <c r="BL136" s="16" t="s">
        <v>201</v>
      </c>
      <c r="BM136" s="227" t="s">
        <v>489</v>
      </c>
    </row>
    <row r="137" s="13" customFormat="1">
      <c r="A137" s="13"/>
      <c r="B137" s="236"/>
      <c r="C137" s="237"/>
      <c r="D137" s="238" t="s">
        <v>206</v>
      </c>
      <c r="E137" s="237"/>
      <c r="F137" s="240" t="s">
        <v>490</v>
      </c>
      <c r="G137" s="237"/>
      <c r="H137" s="241">
        <v>337.80000000000001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206</v>
      </c>
      <c r="AU137" s="247" t="s">
        <v>85</v>
      </c>
      <c r="AV137" s="13" t="s">
        <v>85</v>
      </c>
      <c r="AW137" s="13" t="s">
        <v>4</v>
      </c>
      <c r="AX137" s="13" t="s">
        <v>80</v>
      </c>
      <c r="AY137" s="247" t="s">
        <v>122</v>
      </c>
    </row>
    <row r="138" s="2" customFormat="1" ht="16.5" customHeight="1">
      <c r="A138" s="37"/>
      <c r="B138" s="38"/>
      <c r="C138" s="259" t="s">
        <v>134</v>
      </c>
      <c r="D138" s="259" t="s">
        <v>284</v>
      </c>
      <c r="E138" s="260" t="s">
        <v>372</v>
      </c>
      <c r="F138" s="261" t="s">
        <v>491</v>
      </c>
      <c r="G138" s="262" t="s">
        <v>271</v>
      </c>
      <c r="H138" s="263">
        <v>912.05999999999995</v>
      </c>
      <c r="I138" s="264"/>
      <c r="J138" s="265">
        <f>ROUND(I138*H138,2)</f>
        <v>0</v>
      </c>
      <c r="K138" s="266"/>
      <c r="L138" s="267"/>
      <c r="M138" s="268" t="s">
        <v>1</v>
      </c>
      <c r="N138" s="269" t="s">
        <v>40</v>
      </c>
      <c r="O138" s="90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7" t="s">
        <v>287</v>
      </c>
      <c r="AT138" s="227" t="s">
        <v>284</v>
      </c>
      <c r="AU138" s="227" t="s">
        <v>85</v>
      </c>
      <c r="AY138" s="16" t="s">
        <v>122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80</v>
      </c>
      <c r="BK138" s="228">
        <f>ROUND(I138*H138,2)</f>
        <v>0</v>
      </c>
      <c r="BL138" s="16" t="s">
        <v>201</v>
      </c>
      <c r="BM138" s="227" t="s">
        <v>492</v>
      </c>
    </row>
    <row r="139" s="13" customFormat="1">
      <c r="A139" s="13"/>
      <c r="B139" s="236"/>
      <c r="C139" s="237"/>
      <c r="D139" s="238" t="s">
        <v>206</v>
      </c>
      <c r="E139" s="237"/>
      <c r="F139" s="240" t="s">
        <v>493</v>
      </c>
      <c r="G139" s="237"/>
      <c r="H139" s="241">
        <v>912.05999999999995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206</v>
      </c>
      <c r="AU139" s="247" t="s">
        <v>85</v>
      </c>
      <c r="AV139" s="13" t="s">
        <v>85</v>
      </c>
      <c r="AW139" s="13" t="s">
        <v>4</v>
      </c>
      <c r="AX139" s="13" t="s">
        <v>80</v>
      </c>
      <c r="AY139" s="247" t="s">
        <v>122</v>
      </c>
    </row>
    <row r="140" s="2" customFormat="1" ht="24.15" customHeight="1">
      <c r="A140" s="37"/>
      <c r="B140" s="38"/>
      <c r="C140" s="215" t="s">
        <v>8</v>
      </c>
      <c r="D140" s="215" t="s">
        <v>126</v>
      </c>
      <c r="E140" s="216" t="s">
        <v>294</v>
      </c>
      <c r="F140" s="217" t="s">
        <v>295</v>
      </c>
      <c r="G140" s="218" t="s">
        <v>217</v>
      </c>
      <c r="H140" s="219">
        <v>2.7869999999999999</v>
      </c>
      <c r="I140" s="220"/>
      <c r="J140" s="221">
        <f>ROUND(I140*H140,2)</f>
        <v>0</v>
      </c>
      <c r="K140" s="222"/>
      <c r="L140" s="43"/>
      <c r="M140" s="223" t="s">
        <v>1</v>
      </c>
      <c r="N140" s="224" t="s">
        <v>40</v>
      </c>
      <c r="O140" s="90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7" t="s">
        <v>201</v>
      </c>
      <c r="AT140" s="227" t="s">
        <v>126</v>
      </c>
      <c r="AU140" s="227" t="s">
        <v>85</v>
      </c>
      <c r="AY140" s="16" t="s">
        <v>122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6" t="s">
        <v>80</v>
      </c>
      <c r="BK140" s="228">
        <f>ROUND(I140*H140,2)</f>
        <v>0</v>
      </c>
      <c r="BL140" s="16" t="s">
        <v>201</v>
      </c>
      <c r="BM140" s="227" t="s">
        <v>494</v>
      </c>
    </row>
    <row r="141" s="2" customFormat="1" ht="16.5" customHeight="1">
      <c r="A141" s="37"/>
      <c r="B141" s="38"/>
      <c r="C141" s="215" t="s">
        <v>196</v>
      </c>
      <c r="D141" s="215" t="s">
        <v>126</v>
      </c>
      <c r="E141" s="216" t="s">
        <v>495</v>
      </c>
      <c r="F141" s="217" t="s">
        <v>496</v>
      </c>
      <c r="G141" s="218" t="s">
        <v>129</v>
      </c>
      <c r="H141" s="219">
        <v>1</v>
      </c>
      <c r="I141" s="220"/>
      <c r="J141" s="221">
        <f>ROUND(I141*H141,2)</f>
        <v>0</v>
      </c>
      <c r="K141" s="222"/>
      <c r="L141" s="43"/>
      <c r="M141" s="229" t="s">
        <v>1</v>
      </c>
      <c r="N141" s="230" t="s">
        <v>40</v>
      </c>
      <c r="O141" s="231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7" t="s">
        <v>201</v>
      </c>
      <c r="AT141" s="227" t="s">
        <v>126</v>
      </c>
      <c r="AU141" s="227" t="s">
        <v>85</v>
      </c>
      <c r="AY141" s="16" t="s">
        <v>122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80</v>
      </c>
      <c r="BK141" s="228">
        <f>ROUND(I141*H141,2)</f>
        <v>0</v>
      </c>
      <c r="BL141" s="16" t="s">
        <v>201</v>
      </c>
      <c r="BM141" s="227" t="s">
        <v>497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96ezxNYmbIkeQvE2TuLOS0JtnVFW3X2bmJFg/++4atz+0SgnClCOk1gLnxuPHaq6Yb3e/V2fmJUID1JjIL1dtg==" hashValue="r05yvoykX62ejKSGhsjQSARKFWoQGVDWXTmx8xGXiJyI5jmUzLuCwK43Y4KeX0nnAeUAITwHtR6RRRd7P0ZU5A==" algorithmName="SHA-512" password="CC35"/>
  <autoFilter ref="C118:K14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95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16</v>
      </c>
      <c r="L6" s="19"/>
    </row>
    <row r="7" s="1" customFormat="1" ht="16.5" customHeight="1">
      <c r="B7" s="19"/>
      <c r="E7" s="234" t="str">
        <f>'Rekapitulace stavby'!K6</f>
        <v>Udržovací práce a st. úpravy střešního pláště</v>
      </c>
      <c r="F7" s="138"/>
      <c r="G7" s="138"/>
      <c r="H7" s="138"/>
      <c r="L7" s="19"/>
    </row>
    <row r="8" s="2" customFormat="1" ht="12" customHeight="1">
      <c r="A8" s="37"/>
      <c r="B8" s="43"/>
      <c r="C8" s="37"/>
      <c r="D8" s="138" t="s">
        <v>150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9" t="s">
        <v>498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0" t="s">
        <v>1</v>
      </c>
      <c r="G11" s="37"/>
      <c r="H11" s="37"/>
      <c r="I11" s="138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0" t="s">
        <v>21</v>
      </c>
      <c r="G12" s="37"/>
      <c r="H12" s="37"/>
      <c r="I12" s="138" t="s">
        <v>22</v>
      </c>
      <c r="J12" s="141" t="str">
        <f>'Rekapitulace stavby'!AN8</f>
        <v>10. 5. 2025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38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38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28</v>
      </c>
      <c r="E17" s="37"/>
      <c r="F17" s="37"/>
      <c r="G17" s="37"/>
      <c r="H17" s="37"/>
      <c r="I17" s="138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38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30</v>
      </c>
      <c r="E20" s="37"/>
      <c r="F20" s="37"/>
      <c r="G20" s="37"/>
      <c r="H20" s="37"/>
      <c r="I20" s="138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38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33</v>
      </c>
      <c r="E23" s="37"/>
      <c r="F23" s="37"/>
      <c r="G23" s="37"/>
      <c r="H23" s="37"/>
      <c r="I23" s="138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38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7" t="s">
        <v>35</v>
      </c>
      <c r="E30" s="37"/>
      <c r="F30" s="37"/>
      <c r="G30" s="37"/>
      <c r="H30" s="37"/>
      <c r="I30" s="37"/>
      <c r="J30" s="148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9" t="s">
        <v>37</v>
      </c>
      <c r="G32" s="37"/>
      <c r="H32" s="37"/>
      <c r="I32" s="149" t="s">
        <v>36</v>
      </c>
      <c r="J32" s="149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0" t="s">
        <v>39</v>
      </c>
      <c r="E33" s="138" t="s">
        <v>40</v>
      </c>
      <c r="F33" s="151">
        <f>ROUND((SUM(BE124:BE140)),  2)</f>
        <v>0</v>
      </c>
      <c r="G33" s="37"/>
      <c r="H33" s="37"/>
      <c r="I33" s="152">
        <v>0.20999999999999999</v>
      </c>
      <c r="J33" s="151">
        <f>ROUND(((SUM(BE124:BE140))*I33),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41</v>
      </c>
      <c r="F34" s="151">
        <f>ROUND((SUM(BF124:BF140)),  2)</f>
        <v>0</v>
      </c>
      <c r="G34" s="37"/>
      <c r="H34" s="37"/>
      <c r="I34" s="152">
        <v>0.12</v>
      </c>
      <c r="J34" s="151">
        <f>ROUND(((SUM(BF124:BF140))*I34),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42</v>
      </c>
      <c r="F35" s="151">
        <f>ROUND((SUM(BG124:BG140)),  2)</f>
        <v>0</v>
      </c>
      <c r="G35" s="37"/>
      <c r="H35" s="37"/>
      <c r="I35" s="152">
        <v>0.20999999999999999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43</v>
      </c>
      <c r="F36" s="151">
        <f>ROUND((SUM(BH124:BH140)),  2)</f>
        <v>0</v>
      </c>
      <c r="G36" s="37"/>
      <c r="H36" s="37"/>
      <c r="I36" s="152">
        <v>0.12</v>
      </c>
      <c r="J36" s="15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44</v>
      </c>
      <c r="F37" s="151">
        <f>ROUND((SUM(BI124:BI140)),  2)</f>
        <v>0</v>
      </c>
      <c r="G37" s="37"/>
      <c r="H37" s="37"/>
      <c r="I37" s="152">
        <v>0</v>
      </c>
      <c r="J37" s="15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35" t="str">
        <f>E7</f>
        <v>Udržovací práce a st. úpravy střešního pláště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150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24_56_3 - terasa 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a údržba silnic Pardubického kraje</v>
      </c>
      <c r="G91" s="39"/>
      <c r="H91" s="39"/>
      <c r="I91" s="31" t="s">
        <v>30</v>
      </c>
      <c r="J91" s="35" t="str">
        <f>E21</f>
        <v>Komplex CR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99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5"/>
      <c r="C97" s="176"/>
      <c r="D97" s="177" t="s">
        <v>152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153</v>
      </c>
      <c r="E98" s="184"/>
      <c r="F98" s="184"/>
      <c r="G98" s="184"/>
      <c r="H98" s="184"/>
      <c r="I98" s="184"/>
      <c r="J98" s="185">
        <f>J126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156</v>
      </c>
      <c r="E99" s="184"/>
      <c r="F99" s="184"/>
      <c r="G99" s="184"/>
      <c r="H99" s="184"/>
      <c r="I99" s="184"/>
      <c r="J99" s="185">
        <f>J128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5"/>
      <c r="C100" s="176"/>
      <c r="D100" s="177" t="s">
        <v>159</v>
      </c>
      <c r="E100" s="178"/>
      <c r="F100" s="178"/>
      <c r="G100" s="178"/>
      <c r="H100" s="178"/>
      <c r="I100" s="178"/>
      <c r="J100" s="179">
        <f>J132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1"/>
      <c r="C101" s="182"/>
      <c r="D101" s="183" t="s">
        <v>499</v>
      </c>
      <c r="E101" s="184"/>
      <c r="F101" s="184"/>
      <c r="G101" s="184"/>
      <c r="H101" s="184"/>
      <c r="I101" s="184"/>
      <c r="J101" s="185">
        <f>J133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500</v>
      </c>
      <c r="E102" s="184"/>
      <c r="F102" s="184"/>
      <c r="G102" s="184"/>
      <c r="H102" s="184"/>
      <c r="I102" s="184"/>
      <c r="J102" s="185">
        <f>J136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J138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501</v>
      </c>
      <c r="E104" s="184"/>
      <c r="F104" s="184"/>
      <c r="G104" s="184"/>
      <c r="H104" s="184"/>
      <c r="I104" s="184"/>
      <c r="J104" s="185">
        <f>J139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235" t="str">
        <f>E7</f>
        <v>Udržovací práce a st. úpravy střešního pláště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150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24_56_3 - terasa 1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10. 5. 2025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Správa a údržba silnic Pardubického kraje</v>
      </c>
      <c r="G120" s="39"/>
      <c r="H120" s="39"/>
      <c r="I120" s="31" t="s">
        <v>30</v>
      </c>
      <c r="J120" s="35" t="str">
        <f>E21</f>
        <v>Komplex CR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87"/>
      <c r="B123" s="188"/>
      <c r="C123" s="189" t="s">
        <v>107</v>
      </c>
      <c r="D123" s="190" t="s">
        <v>60</v>
      </c>
      <c r="E123" s="190" t="s">
        <v>56</v>
      </c>
      <c r="F123" s="190" t="s">
        <v>57</v>
      </c>
      <c r="G123" s="190" t="s">
        <v>108</v>
      </c>
      <c r="H123" s="190" t="s">
        <v>109</v>
      </c>
      <c r="I123" s="190" t="s">
        <v>110</v>
      </c>
      <c r="J123" s="191" t="s">
        <v>98</v>
      </c>
      <c r="K123" s="192" t="s">
        <v>111</v>
      </c>
      <c r="L123" s="193"/>
      <c r="M123" s="99" t="s">
        <v>1</v>
      </c>
      <c r="N123" s="100" t="s">
        <v>39</v>
      </c>
      <c r="O123" s="100" t="s">
        <v>112</v>
      </c>
      <c r="P123" s="100" t="s">
        <v>113</v>
      </c>
      <c r="Q123" s="100" t="s">
        <v>114</v>
      </c>
      <c r="R123" s="100" t="s">
        <v>115</v>
      </c>
      <c r="S123" s="100" t="s">
        <v>116</v>
      </c>
      <c r="T123" s="101" t="s">
        <v>117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="2" customFormat="1" ht="22.8" customHeight="1">
      <c r="A124" s="37"/>
      <c r="B124" s="38"/>
      <c r="C124" s="106" t="s">
        <v>118</v>
      </c>
      <c r="D124" s="39"/>
      <c r="E124" s="39"/>
      <c r="F124" s="39"/>
      <c r="G124" s="39"/>
      <c r="H124" s="39"/>
      <c r="I124" s="39"/>
      <c r="J124" s="194">
        <f>BK124</f>
        <v>0</v>
      </c>
      <c r="K124" s="39"/>
      <c r="L124" s="43"/>
      <c r="M124" s="102"/>
      <c r="N124" s="195"/>
      <c r="O124" s="103"/>
      <c r="P124" s="196">
        <f>P125+P132+P138</f>
        <v>0</v>
      </c>
      <c r="Q124" s="103"/>
      <c r="R124" s="196">
        <f>R125+R132+R138</f>
        <v>0.053612</v>
      </c>
      <c r="S124" s="103"/>
      <c r="T124" s="197">
        <f>T125+T132+T138</f>
        <v>5.25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100</v>
      </c>
      <c r="BK124" s="198">
        <f>BK125+BK132+BK138</f>
        <v>0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168</v>
      </c>
      <c r="F125" s="202" t="s">
        <v>169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P126+P128</f>
        <v>0</v>
      </c>
      <c r="Q125" s="207"/>
      <c r="R125" s="208">
        <f>R126+R128</f>
        <v>0.0027000000000000001</v>
      </c>
      <c r="S125" s="207"/>
      <c r="T125" s="209">
        <f>T126+T128</f>
        <v>5.25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80</v>
      </c>
      <c r="AT125" s="211" t="s">
        <v>74</v>
      </c>
      <c r="AU125" s="211" t="s">
        <v>75</v>
      </c>
      <c r="AY125" s="210" t="s">
        <v>122</v>
      </c>
      <c r="BK125" s="212">
        <f>BK126+BK128</f>
        <v>0</v>
      </c>
    </row>
    <row r="126" s="12" customFormat="1" ht="22.8" customHeight="1">
      <c r="A126" s="12"/>
      <c r="B126" s="199"/>
      <c r="C126" s="200"/>
      <c r="D126" s="201" t="s">
        <v>74</v>
      </c>
      <c r="E126" s="213" t="s">
        <v>125</v>
      </c>
      <c r="F126" s="213" t="s">
        <v>170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P127</f>
        <v>0</v>
      </c>
      <c r="Q126" s="207"/>
      <c r="R126" s="208">
        <f>R127</f>
        <v>0.0027000000000000001</v>
      </c>
      <c r="S126" s="207"/>
      <c r="T126" s="20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80</v>
      </c>
      <c r="AT126" s="211" t="s">
        <v>74</v>
      </c>
      <c r="AU126" s="211" t="s">
        <v>80</v>
      </c>
      <c r="AY126" s="210" t="s">
        <v>122</v>
      </c>
      <c r="BK126" s="212">
        <f>BK127</f>
        <v>0</v>
      </c>
    </row>
    <row r="127" s="2" customFormat="1" ht="24.15" customHeight="1">
      <c r="A127" s="37"/>
      <c r="B127" s="38"/>
      <c r="C127" s="215" t="s">
        <v>80</v>
      </c>
      <c r="D127" s="215" t="s">
        <v>126</v>
      </c>
      <c r="E127" s="216" t="s">
        <v>502</v>
      </c>
      <c r="F127" s="217" t="s">
        <v>503</v>
      </c>
      <c r="G127" s="218" t="s">
        <v>129</v>
      </c>
      <c r="H127" s="219">
        <v>1</v>
      </c>
      <c r="I127" s="220"/>
      <c r="J127" s="221">
        <f>ROUND(I127*H127,2)</f>
        <v>0</v>
      </c>
      <c r="K127" s="222"/>
      <c r="L127" s="43"/>
      <c r="M127" s="223" t="s">
        <v>1</v>
      </c>
      <c r="N127" s="224" t="s">
        <v>40</v>
      </c>
      <c r="O127" s="90"/>
      <c r="P127" s="225">
        <f>O127*H127</f>
        <v>0</v>
      </c>
      <c r="Q127" s="225">
        <v>0.0027000000000000001</v>
      </c>
      <c r="R127" s="225">
        <f>Q127*H127</f>
        <v>0.0027000000000000001</v>
      </c>
      <c r="S127" s="225">
        <v>0</v>
      </c>
      <c r="T127" s="22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7" t="s">
        <v>134</v>
      </c>
      <c r="AT127" s="227" t="s">
        <v>126</v>
      </c>
      <c r="AU127" s="227" t="s">
        <v>85</v>
      </c>
      <c r="AY127" s="16" t="s">
        <v>122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80</v>
      </c>
      <c r="BK127" s="228">
        <f>ROUND(I127*H127,2)</f>
        <v>0</v>
      </c>
      <c r="BL127" s="16" t="s">
        <v>134</v>
      </c>
      <c r="BM127" s="227" t="s">
        <v>504</v>
      </c>
    </row>
    <row r="128" s="12" customFormat="1" ht="22.8" customHeight="1">
      <c r="A128" s="12"/>
      <c r="B128" s="199"/>
      <c r="C128" s="200"/>
      <c r="D128" s="201" t="s">
        <v>74</v>
      </c>
      <c r="E128" s="213" t="s">
        <v>196</v>
      </c>
      <c r="F128" s="213" t="s">
        <v>197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SUM(P129:P131)</f>
        <v>0</v>
      </c>
      <c r="Q128" s="207"/>
      <c r="R128" s="208">
        <f>SUM(R129:R131)</f>
        <v>0</v>
      </c>
      <c r="S128" s="207"/>
      <c r="T128" s="209">
        <f>SUM(T129:T131)</f>
        <v>5.25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80</v>
      </c>
      <c r="AT128" s="211" t="s">
        <v>74</v>
      </c>
      <c r="AU128" s="211" t="s">
        <v>80</v>
      </c>
      <c r="AY128" s="210" t="s">
        <v>122</v>
      </c>
      <c r="BK128" s="212">
        <f>SUM(BK129:BK131)</f>
        <v>0</v>
      </c>
    </row>
    <row r="129" s="2" customFormat="1" ht="16.5" customHeight="1">
      <c r="A129" s="37"/>
      <c r="B129" s="38"/>
      <c r="C129" s="215" t="s">
        <v>85</v>
      </c>
      <c r="D129" s="215" t="s">
        <v>126</v>
      </c>
      <c r="E129" s="216" t="s">
        <v>505</v>
      </c>
      <c r="F129" s="217" t="s">
        <v>506</v>
      </c>
      <c r="G129" s="218" t="s">
        <v>129</v>
      </c>
      <c r="H129" s="219">
        <v>1</v>
      </c>
      <c r="I129" s="220"/>
      <c r="J129" s="221">
        <f>ROUND(I129*H129,2)</f>
        <v>0</v>
      </c>
      <c r="K129" s="222"/>
      <c r="L129" s="43"/>
      <c r="M129" s="223" t="s">
        <v>1</v>
      </c>
      <c r="N129" s="224" t="s">
        <v>40</v>
      </c>
      <c r="O129" s="90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7" t="s">
        <v>134</v>
      </c>
      <c r="AT129" s="227" t="s">
        <v>126</v>
      </c>
      <c r="AU129" s="227" t="s">
        <v>85</v>
      </c>
      <c r="AY129" s="16" t="s">
        <v>122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80</v>
      </c>
      <c r="BK129" s="228">
        <f>ROUND(I129*H129,2)</f>
        <v>0</v>
      </c>
      <c r="BL129" s="16" t="s">
        <v>134</v>
      </c>
      <c r="BM129" s="227" t="s">
        <v>507</v>
      </c>
    </row>
    <row r="130" s="2" customFormat="1" ht="21.75" customHeight="1">
      <c r="A130" s="37"/>
      <c r="B130" s="38"/>
      <c r="C130" s="215" t="s">
        <v>125</v>
      </c>
      <c r="D130" s="215" t="s">
        <v>126</v>
      </c>
      <c r="E130" s="216" t="s">
        <v>508</v>
      </c>
      <c r="F130" s="217" t="s">
        <v>509</v>
      </c>
      <c r="G130" s="218" t="s">
        <v>129</v>
      </c>
      <c r="H130" s="219">
        <v>1</v>
      </c>
      <c r="I130" s="220"/>
      <c r="J130" s="221">
        <f>ROUND(I130*H130,2)</f>
        <v>0</v>
      </c>
      <c r="K130" s="222"/>
      <c r="L130" s="43"/>
      <c r="M130" s="223" t="s">
        <v>1</v>
      </c>
      <c r="N130" s="224" t="s">
        <v>40</v>
      </c>
      <c r="O130" s="90"/>
      <c r="P130" s="225">
        <f>O130*H130</f>
        <v>0</v>
      </c>
      <c r="Q130" s="225">
        <v>0</v>
      </c>
      <c r="R130" s="225">
        <f>Q130*H130</f>
        <v>0</v>
      </c>
      <c r="S130" s="225">
        <v>2.3999999999999999</v>
      </c>
      <c r="T130" s="226">
        <f>S130*H130</f>
        <v>2.3999999999999999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7" t="s">
        <v>134</v>
      </c>
      <c r="AT130" s="227" t="s">
        <v>126</v>
      </c>
      <c r="AU130" s="227" t="s">
        <v>85</v>
      </c>
      <c r="AY130" s="16" t="s">
        <v>122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80</v>
      </c>
      <c r="BK130" s="228">
        <f>ROUND(I130*H130,2)</f>
        <v>0</v>
      </c>
      <c r="BL130" s="16" t="s">
        <v>134</v>
      </c>
      <c r="BM130" s="227" t="s">
        <v>510</v>
      </c>
    </row>
    <row r="131" s="2" customFormat="1" ht="16.5" customHeight="1">
      <c r="A131" s="37"/>
      <c r="B131" s="38"/>
      <c r="C131" s="215" t="s">
        <v>121</v>
      </c>
      <c r="D131" s="215" t="s">
        <v>126</v>
      </c>
      <c r="E131" s="216" t="s">
        <v>511</v>
      </c>
      <c r="F131" s="217" t="s">
        <v>512</v>
      </c>
      <c r="G131" s="218" t="s">
        <v>183</v>
      </c>
      <c r="H131" s="219">
        <v>19</v>
      </c>
      <c r="I131" s="220"/>
      <c r="J131" s="221">
        <f>ROUND(I131*H131,2)</f>
        <v>0</v>
      </c>
      <c r="K131" s="222"/>
      <c r="L131" s="43"/>
      <c r="M131" s="223" t="s">
        <v>1</v>
      </c>
      <c r="N131" s="224" t="s">
        <v>40</v>
      </c>
      <c r="O131" s="90"/>
      <c r="P131" s="225">
        <f>O131*H131</f>
        <v>0</v>
      </c>
      <c r="Q131" s="225">
        <v>0</v>
      </c>
      <c r="R131" s="225">
        <f>Q131*H131</f>
        <v>0</v>
      </c>
      <c r="S131" s="225">
        <v>0.14999999999999999</v>
      </c>
      <c r="T131" s="226">
        <f>S131*H131</f>
        <v>2.8500000000000001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7" t="s">
        <v>134</v>
      </c>
      <c r="AT131" s="227" t="s">
        <v>126</v>
      </c>
      <c r="AU131" s="227" t="s">
        <v>85</v>
      </c>
      <c r="AY131" s="16" t="s">
        <v>122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6" t="s">
        <v>80</v>
      </c>
      <c r="BK131" s="228">
        <f>ROUND(I131*H131,2)</f>
        <v>0</v>
      </c>
      <c r="BL131" s="16" t="s">
        <v>134</v>
      </c>
      <c r="BM131" s="227" t="s">
        <v>513</v>
      </c>
    </row>
    <row r="132" s="12" customFormat="1" ht="25.92" customHeight="1">
      <c r="A132" s="12"/>
      <c r="B132" s="199"/>
      <c r="C132" s="200"/>
      <c r="D132" s="201" t="s">
        <v>74</v>
      </c>
      <c r="E132" s="202" t="s">
        <v>246</v>
      </c>
      <c r="F132" s="202" t="s">
        <v>247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P133+P136</f>
        <v>0</v>
      </c>
      <c r="Q132" s="207"/>
      <c r="R132" s="208">
        <f>R133+R136</f>
        <v>0.050911999999999999</v>
      </c>
      <c r="S132" s="207"/>
      <c r="T132" s="209">
        <f>T133+T136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85</v>
      </c>
      <c r="AT132" s="211" t="s">
        <v>74</v>
      </c>
      <c r="AU132" s="211" t="s">
        <v>75</v>
      </c>
      <c r="AY132" s="210" t="s">
        <v>122</v>
      </c>
      <c r="BK132" s="212">
        <f>BK133+BK136</f>
        <v>0</v>
      </c>
    </row>
    <row r="133" s="12" customFormat="1" ht="22.8" customHeight="1">
      <c r="A133" s="12"/>
      <c r="B133" s="199"/>
      <c r="C133" s="200"/>
      <c r="D133" s="201" t="s">
        <v>74</v>
      </c>
      <c r="E133" s="213" t="s">
        <v>514</v>
      </c>
      <c r="F133" s="213" t="s">
        <v>515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SUM(P134:P135)</f>
        <v>0</v>
      </c>
      <c r="Q133" s="207"/>
      <c r="R133" s="208">
        <f>SUM(R134:R135)</f>
        <v>0.041411999999999997</v>
      </c>
      <c r="S133" s="207"/>
      <c r="T133" s="209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85</v>
      </c>
      <c r="AT133" s="211" t="s">
        <v>74</v>
      </c>
      <c r="AU133" s="211" t="s">
        <v>80</v>
      </c>
      <c r="AY133" s="210" t="s">
        <v>122</v>
      </c>
      <c r="BK133" s="212">
        <f>SUM(BK134:BK135)</f>
        <v>0</v>
      </c>
    </row>
    <row r="134" s="2" customFormat="1" ht="21.75" customHeight="1">
      <c r="A134" s="37"/>
      <c r="B134" s="38"/>
      <c r="C134" s="215" t="s">
        <v>299</v>
      </c>
      <c r="D134" s="215" t="s">
        <v>126</v>
      </c>
      <c r="E134" s="216" t="s">
        <v>516</v>
      </c>
      <c r="F134" s="217" t="s">
        <v>517</v>
      </c>
      <c r="G134" s="218" t="s">
        <v>518</v>
      </c>
      <c r="H134" s="219">
        <v>7.1399999999999997</v>
      </c>
      <c r="I134" s="220"/>
      <c r="J134" s="221">
        <f>ROUND(I134*H134,2)</f>
        <v>0</v>
      </c>
      <c r="K134" s="222"/>
      <c r="L134" s="43"/>
      <c r="M134" s="223" t="s">
        <v>1</v>
      </c>
      <c r="N134" s="224" t="s">
        <v>40</v>
      </c>
      <c r="O134" s="90"/>
      <c r="P134" s="225">
        <f>O134*H134</f>
        <v>0</v>
      </c>
      <c r="Q134" s="225">
        <v>0.0057999999999999996</v>
      </c>
      <c r="R134" s="225">
        <f>Q134*H134</f>
        <v>0.041411999999999997</v>
      </c>
      <c r="S134" s="225">
        <v>0</v>
      </c>
      <c r="T134" s="22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7" t="s">
        <v>201</v>
      </c>
      <c r="AT134" s="227" t="s">
        <v>126</v>
      </c>
      <c r="AU134" s="227" t="s">
        <v>85</v>
      </c>
      <c r="AY134" s="16" t="s">
        <v>122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6" t="s">
        <v>80</v>
      </c>
      <c r="BK134" s="228">
        <f>ROUND(I134*H134,2)</f>
        <v>0</v>
      </c>
      <c r="BL134" s="16" t="s">
        <v>201</v>
      </c>
      <c r="BM134" s="227" t="s">
        <v>519</v>
      </c>
    </row>
    <row r="135" s="13" customFormat="1">
      <c r="A135" s="13"/>
      <c r="B135" s="236"/>
      <c r="C135" s="237"/>
      <c r="D135" s="238" t="s">
        <v>206</v>
      </c>
      <c r="E135" s="239" t="s">
        <v>1</v>
      </c>
      <c r="F135" s="240" t="s">
        <v>520</v>
      </c>
      <c r="G135" s="237"/>
      <c r="H135" s="241">
        <v>7.1399999999999997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206</v>
      </c>
      <c r="AU135" s="247" t="s">
        <v>85</v>
      </c>
      <c r="AV135" s="13" t="s">
        <v>85</v>
      </c>
      <c r="AW135" s="13" t="s">
        <v>32</v>
      </c>
      <c r="AX135" s="13" t="s">
        <v>80</v>
      </c>
      <c r="AY135" s="247" t="s">
        <v>122</v>
      </c>
    </row>
    <row r="136" s="12" customFormat="1" ht="22.8" customHeight="1">
      <c r="A136" s="12"/>
      <c r="B136" s="199"/>
      <c r="C136" s="200"/>
      <c r="D136" s="201" t="s">
        <v>74</v>
      </c>
      <c r="E136" s="213" t="s">
        <v>521</v>
      </c>
      <c r="F136" s="213" t="s">
        <v>522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P137</f>
        <v>0</v>
      </c>
      <c r="Q136" s="207"/>
      <c r="R136" s="208">
        <f>R137</f>
        <v>0.0094999999999999998</v>
      </c>
      <c r="S136" s="207"/>
      <c r="T136" s="20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85</v>
      </c>
      <c r="AT136" s="211" t="s">
        <v>74</v>
      </c>
      <c r="AU136" s="211" t="s">
        <v>80</v>
      </c>
      <c r="AY136" s="210" t="s">
        <v>122</v>
      </c>
      <c r="BK136" s="212">
        <f>BK137</f>
        <v>0</v>
      </c>
    </row>
    <row r="137" s="2" customFormat="1" ht="55.5" customHeight="1">
      <c r="A137" s="37"/>
      <c r="B137" s="38"/>
      <c r="C137" s="215" t="s">
        <v>307</v>
      </c>
      <c r="D137" s="215" t="s">
        <v>126</v>
      </c>
      <c r="E137" s="216" t="s">
        <v>523</v>
      </c>
      <c r="F137" s="217" t="s">
        <v>524</v>
      </c>
      <c r="G137" s="218" t="s">
        <v>183</v>
      </c>
      <c r="H137" s="219">
        <v>19</v>
      </c>
      <c r="I137" s="220"/>
      <c r="J137" s="221">
        <f>ROUND(I137*H137,2)</f>
        <v>0</v>
      </c>
      <c r="K137" s="222"/>
      <c r="L137" s="43"/>
      <c r="M137" s="223" t="s">
        <v>1</v>
      </c>
      <c r="N137" s="224" t="s">
        <v>40</v>
      </c>
      <c r="O137" s="90"/>
      <c r="P137" s="225">
        <f>O137*H137</f>
        <v>0</v>
      </c>
      <c r="Q137" s="225">
        <v>0.00050000000000000001</v>
      </c>
      <c r="R137" s="225">
        <f>Q137*H137</f>
        <v>0.0094999999999999998</v>
      </c>
      <c r="S137" s="225">
        <v>0</v>
      </c>
      <c r="T137" s="22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7" t="s">
        <v>201</v>
      </c>
      <c r="AT137" s="227" t="s">
        <v>126</v>
      </c>
      <c r="AU137" s="227" t="s">
        <v>85</v>
      </c>
      <c r="AY137" s="16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6" t="s">
        <v>80</v>
      </c>
      <c r="BK137" s="228">
        <f>ROUND(I137*H137,2)</f>
        <v>0</v>
      </c>
      <c r="BL137" s="16" t="s">
        <v>201</v>
      </c>
      <c r="BM137" s="227" t="s">
        <v>525</v>
      </c>
    </row>
    <row r="138" s="12" customFormat="1" ht="25.92" customHeight="1">
      <c r="A138" s="12"/>
      <c r="B138" s="199"/>
      <c r="C138" s="200"/>
      <c r="D138" s="201" t="s">
        <v>74</v>
      </c>
      <c r="E138" s="202" t="s">
        <v>119</v>
      </c>
      <c r="F138" s="202" t="s">
        <v>120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</f>
        <v>0</v>
      </c>
      <c r="Q138" s="207"/>
      <c r="R138" s="208">
        <f>R139</f>
        <v>0</v>
      </c>
      <c r="S138" s="207"/>
      <c r="T138" s="20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121</v>
      </c>
      <c r="AT138" s="211" t="s">
        <v>74</v>
      </c>
      <c r="AU138" s="211" t="s">
        <v>75</v>
      </c>
      <c r="AY138" s="210" t="s">
        <v>122</v>
      </c>
      <c r="BK138" s="212">
        <f>BK139</f>
        <v>0</v>
      </c>
    </row>
    <row r="139" s="12" customFormat="1" ht="22.8" customHeight="1">
      <c r="A139" s="12"/>
      <c r="B139" s="199"/>
      <c r="C139" s="200"/>
      <c r="D139" s="201" t="s">
        <v>74</v>
      </c>
      <c r="E139" s="213" t="s">
        <v>526</v>
      </c>
      <c r="F139" s="213" t="s">
        <v>527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P140</f>
        <v>0</v>
      </c>
      <c r="Q139" s="207"/>
      <c r="R139" s="208">
        <f>R140</f>
        <v>0</v>
      </c>
      <c r="S139" s="207"/>
      <c r="T139" s="20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121</v>
      </c>
      <c r="AT139" s="211" t="s">
        <v>74</v>
      </c>
      <c r="AU139" s="211" t="s">
        <v>80</v>
      </c>
      <c r="AY139" s="210" t="s">
        <v>122</v>
      </c>
      <c r="BK139" s="212">
        <f>BK140</f>
        <v>0</v>
      </c>
    </row>
    <row r="140" s="2" customFormat="1" ht="16.5" customHeight="1">
      <c r="A140" s="37"/>
      <c r="B140" s="38"/>
      <c r="C140" s="215" t="s">
        <v>134</v>
      </c>
      <c r="D140" s="215" t="s">
        <v>126</v>
      </c>
      <c r="E140" s="216" t="s">
        <v>528</v>
      </c>
      <c r="F140" s="217" t="s">
        <v>529</v>
      </c>
      <c r="G140" s="218" t="s">
        <v>129</v>
      </c>
      <c r="H140" s="219">
        <v>1</v>
      </c>
      <c r="I140" s="220"/>
      <c r="J140" s="221">
        <f>ROUND(I140*H140,2)</f>
        <v>0</v>
      </c>
      <c r="K140" s="222"/>
      <c r="L140" s="43"/>
      <c r="M140" s="229" t="s">
        <v>1</v>
      </c>
      <c r="N140" s="230" t="s">
        <v>40</v>
      </c>
      <c r="O140" s="231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7" t="s">
        <v>130</v>
      </c>
      <c r="AT140" s="227" t="s">
        <v>126</v>
      </c>
      <c r="AU140" s="227" t="s">
        <v>85</v>
      </c>
      <c r="AY140" s="16" t="s">
        <v>122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6" t="s">
        <v>80</v>
      </c>
      <c r="BK140" s="228">
        <f>ROUND(I140*H140,2)</f>
        <v>0</v>
      </c>
      <c r="BL140" s="16" t="s">
        <v>130</v>
      </c>
      <c r="BM140" s="227" t="s">
        <v>530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VSOERW2oD01lkSk8PPMRpMCjfbELYPfvsdQiCih9sU6AfktGFDD9SUFh4/Ym/MvIejZN9z926sCy3WXh/iNdfQ==" hashValue="C9RpTx1Gcyv5q0VkiXzlF3xEa3iPostb/ltTjae8HaRYN9Z8pFsnAfjRvJ3kvJWOupJMqxuq0YhXCzWL1eDu4A==" algorithmName="SHA-512" password="CC35"/>
  <autoFilter ref="C123:K14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95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16</v>
      </c>
      <c r="L6" s="19"/>
    </row>
    <row r="7" s="1" customFormat="1" ht="16.5" customHeight="1">
      <c r="B7" s="19"/>
      <c r="E7" s="234" t="str">
        <f>'Rekapitulace stavby'!K6</f>
        <v>Udržovací práce a st. úpravy střešního pláště</v>
      </c>
      <c r="F7" s="138"/>
      <c r="G7" s="138"/>
      <c r="H7" s="138"/>
      <c r="L7" s="19"/>
    </row>
    <row r="8" s="2" customFormat="1" ht="12" customHeight="1">
      <c r="A8" s="37"/>
      <c r="B8" s="43"/>
      <c r="C8" s="37"/>
      <c r="D8" s="138" t="s">
        <v>150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9" t="s">
        <v>531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0" t="s">
        <v>1</v>
      </c>
      <c r="G11" s="37"/>
      <c r="H11" s="37"/>
      <c r="I11" s="138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0" t="s">
        <v>21</v>
      </c>
      <c r="G12" s="37"/>
      <c r="H12" s="37"/>
      <c r="I12" s="138" t="s">
        <v>22</v>
      </c>
      <c r="J12" s="141" t="str">
        <f>'Rekapitulace stavby'!AN8</f>
        <v>10. 5. 2025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38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38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28</v>
      </c>
      <c r="E17" s="37"/>
      <c r="F17" s="37"/>
      <c r="G17" s="37"/>
      <c r="H17" s="37"/>
      <c r="I17" s="138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38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30</v>
      </c>
      <c r="E20" s="37"/>
      <c r="F20" s="37"/>
      <c r="G20" s="37"/>
      <c r="H20" s="37"/>
      <c r="I20" s="138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38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33</v>
      </c>
      <c r="E23" s="37"/>
      <c r="F23" s="37"/>
      <c r="G23" s="37"/>
      <c r="H23" s="37"/>
      <c r="I23" s="138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38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7" t="s">
        <v>35</v>
      </c>
      <c r="E30" s="37"/>
      <c r="F30" s="37"/>
      <c r="G30" s="37"/>
      <c r="H30" s="37"/>
      <c r="I30" s="37"/>
      <c r="J30" s="148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9" t="s">
        <v>37</v>
      </c>
      <c r="G32" s="37"/>
      <c r="H32" s="37"/>
      <c r="I32" s="149" t="s">
        <v>36</v>
      </c>
      <c r="J32" s="149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0" t="s">
        <v>39</v>
      </c>
      <c r="E33" s="138" t="s">
        <v>40</v>
      </c>
      <c r="F33" s="151">
        <f>ROUND((SUM(BE122:BE134)),  2)</f>
        <v>0</v>
      </c>
      <c r="G33" s="37"/>
      <c r="H33" s="37"/>
      <c r="I33" s="152">
        <v>0.20999999999999999</v>
      </c>
      <c r="J33" s="151">
        <f>ROUND(((SUM(BE122:BE134))*I33),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41</v>
      </c>
      <c r="F34" s="151">
        <f>ROUND((SUM(BF122:BF134)),  2)</f>
        <v>0</v>
      </c>
      <c r="G34" s="37"/>
      <c r="H34" s="37"/>
      <c r="I34" s="152">
        <v>0.12</v>
      </c>
      <c r="J34" s="151">
        <f>ROUND(((SUM(BF122:BF134))*I34),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42</v>
      </c>
      <c r="F35" s="151">
        <f>ROUND((SUM(BG122:BG134)),  2)</f>
        <v>0</v>
      </c>
      <c r="G35" s="37"/>
      <c r="H35" s="37"/>
      <c r="I35" s="152">
        <v>0.20999999999999999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43</v>
      </c>
      <c r="F36" s="151">
        <f>ROUND((SUM(BH122:BH134)),  2)</f>
        <v>0</v>
      </c>
      <c r="G36" s="37"/>
      <c r="H36" s="37"/>
      <c r="I36" s="152">
        <v>0.12</v>
      </c>
      <c r="J36" s="15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44</v>
      </c>
      <c r="F37" s="151">
        <f>ROUND((SUM(BI122:BI134)),  2)</f>
        <v>0</v>
      </c>
      <c r="G37" s="37"/>
      <c r="H37" s="37"/>
      <c r="I37" s="152">
        <v>0</v>
      </c>
      <c r="J37" s="15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35" t="str">
        <f>E7</f>
        <v>Udržovací práce a st. úpravy střešního pláště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150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24_56_4 - terasa 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a údržba silnic Pardubického kraje</v>
      </c>
      <c r="G91" s="39"/>
      <c r="H91" s="39"/>
      <c r="I91" s="31" t="s">
        <v>30</v>
      </c>
      <c r="J91" s="35" t="str">
        <f>E21</f>
        <v>Komplex CR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5"/>
      <c r="C97" s="176"/>
      <c r="D97" s="177" t="s">
        <v>152</v>
      </c>
      <c r="E97" s="178"/>
      <c r="F97" s="178"/>
      <c r="G97" s="178"/>
      <c r="H97" s="178"/>
      <c r="I97" s="178"/>
      <c r="J97" s="179">
        <f>J123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153</v>
      </c>
      <c r="E98" s="184"/>
      <c r="F98" s="184"/>
      <c r="G98" s="184"/>
      <c r="H98" s="184"/>
      <c r="I98" s="184"/>
      <c r="J98" s="185">
        <f>J124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155</v>
      </c>
      <c r="E99" s="184"/>
      <c r="F99" s="184"/>
      <c r="G99" s="184"/>
      <c r="H99" s="184"/>
      <c r="I99" s="184"/>
      <c r="J99" s="185">
        <f>J126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156</v>
      </c>
      <c r="E100" s="184"/>
      <c r="F100" s="184"/>
      <c r="G100" s="184"/>
      <c r="H100" s="184"/>
      <c r="I100" s="184"/>
      <c r="J100" s="185">
        <f>J128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5"/>
      <c r="C101" s="176"/>
      <c r="D101" s="177" t="s">
        <v>101</v>
      </c>
      <c r="E101" s="178"/>
      <c r="F101" s="178"/>
      <c r="G101" s="178"/>
      <c r="H101" s="178"/>
      <c r="I101" s="178"/>
      <c r="J101" s="179">
        <f>J132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1"/>
      <c r="C102" s="182"/>
      <c r="D102" s="183" t="s">
        <v>501</v>
      </c>
      <c r="E102" s="184"/>
      <c r="F102" s="184"/>
      <c r="G102" s="184"/>
      <c r="H102" s="184"/>
      <c r="I102" s="184"/>
      <c r="J102" s="185">
        <f>J133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235" t="str">
        <f>E7</f>
        <v>Udržovací práce a st. úpravy střešního pláště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24_56_4 - terasa 2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10. 5. 2025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Správa a údržba silnic Pardubického kraje</v>
      </c>
      <c r="G118" s="39"/>
      <c r="H118" s="39"/>
      <c r="I118" s="31" t="s">
        <v>30</v>
      </c>
      <c r="J118" s="35" t="str">
        <f>E21</f>
        <v>Komplex CR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7"/>
      <c r="B121" s="188"/>
      <c r="C121" s="189" t="s">
        <v>107</v>
      </c>
      <c r="D121" s="190" t="s">
        <v>60</v>
      </c>
      <c r="E121" s="190" t="s">
        <v>56</v>
      </c>
      <c r="F121" s="190" t="s">
        <v>57</v>
      </c>
      <c r="G121" s="190" t="s">
        <v>108</v>
      </c>
      <c r="H121" s="190" t="s">
        <v>109</v>
      </c>
      <c r="I121" s="190" t="s">
        <v>110</v>
      </c>
      <c r="J121" s="191" t="s">
        <v>98</v>
      </c>
      <c r="K121" s="192" t="s">
        <v>111</v>
      </c>
      <c r="L121" s="193"/>
      <c r="M121" s="99" t="s">
        <v>1</v>
      </c>
      <c r="N121" s="100" t="s">
        <v>39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4">
        <f>BK122</f>
        <v>0</v>
      </c>
      <c r="K122" s="39"/>
      <c r="L122" s="43"/>
      <c r="M122" s="102"/>
      <c r="N122" s="195"/>
      <c r="O122" s="103"/>
      <c r="P122" s="196">
        <f>P123+P132</f>
        <v>0</v>
      </c>
      <c r="Q122" s="103"/>
      <c r="R122" s="196">
        <f>R123+R132</f>
        <v>1.4294084999999999</v>
      </c>
      <c r="S122" s="103"/>
      <c r="T122" s="197">
        <f>T123+T132</f>
        <v>2.2391999999999999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100</v>
      </c>
      <c r="BK122" s="198">
        <f>BK123+BK132</f>
        <v>0</v>
      </c>
    </row>
    <row r="123" s="12" customFormat="1" ht="25.92" customHeight="1">
      <c r="A123" s="12"/>
      <c r="B123" s="199"/>
      <c r="C123" s="200"/>
      <c r="D123" s="201" t="s">
        <v>74</v>
      </c>
      <c r="E123" s="202" t="s">
        <v>168</v>
      </c>
      <c r="F123" s="202" t="s">
        <v>169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P124+P126+P128</f>
        <v>0</v>
      </c>
      <c r="Q123" s="207"/>
      <c r="R123" s="208">
        <f>R124+R126+R128</f>
        <v>1.4294084999999999</v>
      </c>
      <c r="S123" s="207"/>
      <c r="T123" s="209">
        <f>T124+T126+T128</f>
        <v>2.2391999999999999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80</v>
      </c>
      <c r="AT123" s="211" t="s">
        <v>74</v>
      </c>
      <c r="AU123" s="211" t="s">
        <v>75</v>
      </c>
      <c r="AY123" s="210" t="s">
        <v>122</v>
      </c>
      <c r="BK123" s="212">
        <f>BK124+BK126+BK128</f>
        <v>0</v>
      </c>
    </row>
    <row r="124" s="12" customFormat="1" ht="22.8" customHeight="1">
      <c r="A124" s="12"/>
      <c r="B124" s="199"/>
      <c r="C124" s="200"/>
      <c r="D124" s="201" t="s">
        <v>74</v>
      </c>
      <c r="E124" s="213" t="s">
        <v>125</v>
      </c>
      <c r="F124" s="213" t="s">
        <v>170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P125</f>
        <v>0</v>
      </c>
      <c r="Q124" s="207"/>
      <c r="R124" s="208">
        <f>R125</f>
        <v>0.0027000000000000001</v>
      </c>
      <c r="S124" s="207"/>
      <c r="T124" s="20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80</v>
      </c>
      <c r="AT124" s="211" t="s">
        <v>74</v>
      </c>
      <c r="AU124" s="211" t="s">
        <v>80</v>
      </c>
      <c r="AY124" s="210" t="s">
        <v>122</v>
      </c>
      <c r="BK124" s="212">
        <f>BK125</f>
        <v>0</v>
      </c>
    </row>
    <row r="125" s="2" customFormat="1" ht="16.5" customHeight="1">
      <c r="A125" s="37"/>
      <c r="B125" s="38"/>
      <c r="C125" s="215" t="s">
        <v>125</v>
      </c>
      <c r="D125" s="215" t="s">
        <v>126</v>
      </c>
      <c r="E125" s="216" t="s">
        <v>532</v>
      </c>
      <c r="F125" s="217" t="s">
        <v>533</v>
      </c>
      <c r="G125" s="218" t="s">
        <v>129</v>
      </c>
      <c r="H125" s="219">
        <v>1</v>
      </c>
      <c r="I125" s="220"/>
      <c r="J125" s="221">
        <f>ROUND(I125*H125,2)</f>
        <v>0</v>
      </c>
      <c r="K125" s="222"/>
      <c r="L125" s="43"/>
      <c r="M125" s="223" t="s">
        <v>1</v>
      </c>
      <c r="N125" s="224" t="s">
        <v>40</v>
      </c>
      <c r="O125" s="90"/>
      <c r="P125" s="225">
        <f>O125*H125</f>
        <v>0</v>
      </c>
      <c r="Q125" s="225">
        <v>0.0027000000000000001</v>
      </c>
      <c r="R125" s="225">
        <f>Q125*H125</f>
        <v>0.0027000000000000001</v>
      </c>
      <c r="S125" s="225">
        <v>0</v>
      </c>
      <c r="T125" s="22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7" t="s">
        <v>134</v>
      </c>
      <c r="AT125" s="227" t="s">
        <v>126</v>
      </c>
      <c r="AU125" s="227" t="s">
        <v>85</v>
      </c>
      <c r="AY125" s="16" t="s">
        <v>122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80</v>
      </c>
      <c r="BK125" s="228">
        <f>ROUND(I125*H125,2)</f>
        <v>0</v>
      </c>
      <c r="BL125" s="16" t="s">
        <v>134</v>
      </c>
      <c r="BM125" s="227" t="s">
        <v>534</v>
      </c>
    </row>
    <row r="126" s="12" customFormat="1" ht="22.8" customHeight="1">
      <c r="A126" s="12"/>
      <c r="B126" s="199"/>
      <c r="C126" s="200"/>
      <c r="D126" s="201" t="s">
        <v>74</v>
      </c>
      <c r="E126" s="213" t="s">
        <v>146</v>
      </c>
      <c r="F126" s="213" t="s">
        <v>190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P127</f>
        <v>0</v>
      </c>
      <c r="Q126" s="207"/>
      <c r="R126" s="208">
        <f>R127</f>
        <v>1.4267084999999999</v>
      </c>
      <c r="S126" s="207"/>
      <c r="T126" s="20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80</v>
      </c>
      <c r="AT126" s="211" t="s">
        <v>74</v>
      </c>
      <c r="AU126" s="211" t="s">
        <v>80</v>
      </c>
      <c r="AY126" s="210" t="s">
        <v>122</v>
      </c>
      <c r="BK126" s="212">
        <f>BK127</f>
        <v>0</v>
      </c>
    </row>
    <row r="127" s="2" customFormat="1" ht="16.5" customHeight="1">
      <c r="A127" s="37"/>
      <c r="B127" s="38"/>
      <c r="C127" s="215" t="s">
        <v>134</v>
      </c>
      <c r="D127" s="215" t="s">
        <v>126</v>
      </c>
      <c r="E127" s="216" t="s">
        <v>535</v>
      </c>
      <c r="F127" s="217" t="s">
        <v>536</v>
      </c>
      <c r="G127" s="218" t="s">
        <v>518</v>
      </c>
      <c r="H127" s="219">
        <v>8.8499999999999996</v>
      </c>
      <c r="I127" s="220"/>
      <c r="J127" s="221">
        <f>ROUND(I127*H127,2)</f>
        <v>0</v>
      </c>
      <c r="K127" s="222"/>
      <c r="L127" s="43"/>
      <c r="M127" s="223" t="s">
        <v>1</v>
      </c>
      <c r="N127" s="224" t="s">
        <v>40</v>
      </c>
      <c r="O127" s="90"/>
      <c r="P127" s="225">
        <f>O127*H127</f>
        <v>0</v>
      </c>
      <c r="Q127" s="225">
        <v>0.16120999999999999</v>
      </c>
      <c r="R127" s="225">
        <f>Q127*H127</f>
        <v>1.4267084999999999</v>
      </c>
      <c r="S127" s="225">
        <v>0</v>
      </c>
      <c r="T127" s="22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7" t="s">
        <v>134</v>
      </c>
      <c r="AT127" s="227" t="s">
        <v>126</v>
      </c>
      <c r="AU127" s="227" t="s">
        <v>85</v>
      </c>
      <c r="AY127" s="16" t="s">
        <v>122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80</v>
      </c>
      <c r="BK127" s="228">
        <f>ROUND(I127*H127,2)</f>
        <v>0</v>
      </c>
      <c r="BL127" s="16" t="s">
        <v>134</v>
      </c>
      <c r="BM127" s="227" t="s">
        <v>537</v>
      </c>
    </row>
    <row r="128" s="12" customFormat="1" ht="22.8" customHeight="1">
      <c r="A128" s="12"/>
      <c r="B128" s="199"/>
      <c r="C128" s="200"/>
      <c r="D128" s="201" t="s">
        <v>74</v>
      </c>
      <c r="E128" s="213" t="s">
        <v>196</v>
      </c>
      <c r="F128" s="213" t="s">
        <v>197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SUM(P129:P131)</f>
        <v>0</v>
      </c>
      <c r="Q128" s="207"/>
      <c r="R128" s="208">
        <f>SUM(R129:R131)</f>
        <v>0</v>
      </c>
      <c r="S128" s="207"/>
      <c r="T128" s="209">
        <f>SUM(T129:T131)</f>
        <v>2.2391999999999999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80</v>
      </c>
      <c r="AT128" s="211" t="s">
        <v>74</v>
      </c>
      <c r="AU128" s="211" t="s">
        <v>80</v>
      </c>
      <c r="AY128" s="210" t="s">
        <v>122</v>
      </c>
      <c r="BK128" s="212">
        <f>SUM(BK129:BK131)</f>
        <v>0</v>
      </c>
    </row>
    <row r="129" s="2" customFormat="1" ht="16.5" customHeight="1">
      <c r="A129" s="37"/>
      <c r="B129" s="38"/>
      <c r="C129" s="215" t="s">
        <v>85</v>
      </c>
      <c r="D129" s="215" t="s">
        <v>126</v>
      </c>
      <c r="E129" s="216" t="s">
        <v>538</v>
      </c>
      <c r="F129" s="217" t="s">
        <v>200</v>
      </c>
      <c r="G129" s="218" t="s">
        <v>129</v>
      </c>
      <c r="H129" s="219">
        <v>1</v>
      </c>
      <c r="I129" s="220"/>
      <c r="J129" s="221">
        <f>ROUND(I129*H129,2)</f>
        <v>0</v>
      </c>
      <c r="K129" s="222"/>
      <c r="L129" s="43"/>
      <c r="M129" s="223" t="s">
        <v>1</v>
      </c>
      <c r="N129" s="224" t="s">
        <v>40</v>
      </c>
      <c r="O129" s="90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7" t="s">
        <v>134</v>
      </c>
      <c r="AT129" s="227" t="s">
        <v>126</v>
      </c>
      <c r="AU129" s="227" t="s">
        <v>85</v>
      </c>
      <c r="AY129" s="16" t="s">
        <v>122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80</v>
      </c>
      <c r="BK129" s="228">
        <f>ROUND(I129*H129,2)</f>
        <v>0</v>
      </c>
      <c r="BL129" s="16" t="s">
        <v>134</v>
      </c>
      <c r="BM129" s="227" t="s">
        <v>539</v>
      </c>
    </row>
    <row r="130" s="2" customFormat="1" ht="16.5" customHeight="1">
      <c r="A130" s="37"/>
      <c r="B130" s="38"/>
      <c r="C130" s="215" t="s">
        <v>80</v>
      </c>
      <c r="D130" s="215" t="s">
        <v>126</v>
      </c>
      <c r="E130" s="216" t="s">
        <v>540</v>
      </c>
      <c r="F130" s="217" t="s">
        <v>541</v>
      </c>
      <c r="G130" s="218" t="s">
        <v>178</v>
      </c>
      <c r="H130" s="219">
        <v>0.93300000000000005</v>
      </c>
      <c r="I130" s="220"/>
      <c r="J130" s="221">
        <f>ROUND(I130*H130,2)</f>
        <v>0</v>
      </c>
      <c r="K130" s="222"/>
      <c r="L130" s="43"/>
      <c r="M130" s="223" t="s">
        <v>1</v>
      </c>
      <c r="N130" s="224" t="s">
        <v>40</v>
      </c>
      <c r="O130" s="90"/>
      <c r="P130" s="225">
        <f>O130*H130</f>
        <v>0</v>
      </c>
      <c r="Q130" s="225">
        <v>0</v>
      </c>
      <c r="R130" s="225">
        <f>Q130*H130</f>
        <v>0</v>
      </c>
      <c r="S130" s="225">
        <v>2.3999999999999999</v>
      </c>
      <c r="T130" s="226">
        <f>S130*H130</f>
        <v>2.2391999999999999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7" t="s">
        <v>134</v>
      </c>
      <c r="AT130" s="227" t="s">
        <v>126</v>
      </c>
      <c r="AU130" s="227" t="s">
        <v>85</v>
      </c>
      <c r="AY130" s="16" t="s">
        <v>122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80</v>
      </c>
      <c r="BK130" s="228">
        <f>ROUND(I130*H130,2)</f>
        <v>0</v>
      </c>
      <c r="BL130" s="16" t="s">
        <v>134</v>
      </c>
      <c r="BM130" s="227" t="s">
        <v>542</v>
      </c>
    </row>
    <row r="131" s="13" customFormat="1">
      <c r="A131" s="13"/>
      <c r="B131" s="236"/>
      <c r="C131" s="237"/>
      <c r="D131" s="238" t="s">
        <v>206</v>
      </c>
      <c r="E131" s="239" t="s">
        <v>1</v>
      </c>
      <c r="F131" s="240" t="s">
        <v>543</v>
      </c>
      <c r="G131" s="237"/>
      <c r="H131" s="241">
        <v>0.93300000000000005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206</v>
      </c>
      <c r="AU131" s="247" t="s">
        <v>85</v>
      </c>
      <c r="AV131" s="13" t="s">
        <v>85</v>
      </c>
      <c r="AW131" s="13" t="s">
        <v>32</v>
      </c>
      <c r="AX131" s="13" t="s">
        <v>80</v>
      </c>
      <c r="AY131" s="247" t="s">
        <v>122</v>
      </c>
    </row>
    <row r="132" s="12" customFormat="1" ht="25.92" customHeight="1">
      <c r="A132" s="12"/>
      <c r="B132" s="199"/>
      <c r="C132" s="200"/>
      <c r="D132" s="201" t="s">
        <v>74</v>
      </c>
      <c r="E132" s="202" t="s">
        <v>119</v>
      </c>
      <c r="F132" s="202" t="s">
        <v>120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</f>
        <v>0</v>
      </c>
      <c r="Q132" s="207"/>
      <c r="R132" s="208">
        <f>R133</f>
        <v>0</v>
      </c>
      <c r="S132" s="207"/>
      <c r="T132" s="20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121</v>
      </c>
      <c r="AT132" s="211" t="s">
        <v>74</v>
      </c>
      <c r="AU132" s="211" t="s">
        <v>75</v>
      </c>
      <c r="AY132" s="210" t="s">
        <v>122</v>
      </c>
      <c r="BK132" s="212">
        <f>BK133</f>
        <v>0</v>
      </c>
    </row>
    <row r="133" s="12" customFormat="1" ht="22.8" customHeight="1">
      <c r="A133" s="12"/>
      <c r="B133" s="199"/>
      <c r="C133" s="200"/>
      <c r="D133" s="201" t="s">
        <v>74</v>
      </c>
      <c r="E133" s="213" t="s">
        <v>526</v>
      </c>
      <c r="F133" s="213" t="s">
        <v>527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P134</f>
        <v>0</v>
      </c>
      <c r="Q133" s="207"/>
      <c r="R133" s="208">
        <f>R134</f>
        <v>0</v>
      </c>
      <c r="S133" s="207"/>
      <c r="T133" s="209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121</v>
      </c>
      <c r="AT133" s="211" t="s">
        <v>74</v>
      </c>
      <c r="AU133" s="211" t="s">
        <v>80</v>
      </c>
      <c r="AY133" s="210" t="s">
        <v>122</v>
      </c>
      <c r="BK133" s="212">
        <f>BK134</f>
        <v>0</v>
      </c>
    </row>
    <row r="134" s="2" customFormat="1" ht="16.5" customHeight="1">
      <c r="A134" s="37"/>
      <c r="B134" s="38"/>
      <c r="C134" s="215" t="s">
        <v>121</v>
      </c>
      <c r="D134" s="215" t="s">
        <v>126</v>
      </c>
      <c r="E134" s="216" t="s">
        <v>544</v>
      </c>
      <c r="F134" s="217" t="s">
        <v>529</v>
      </c>
      <c r="G134" s="218" t="s">
        <v>129</v>
      </c>
      <c r="H134" s="219">
        <v>1</v>
      </c>
      <c r="I134" s="220"/>
      <c r="J134" s="221">
        <f>ROUND(I134*H134,2)</f>
        <v>0</v>
      </c>
      <c r="K134" s="222"/>
      <c r="L134" s="43"/>
      <c r="M134" s="229" t="s">
        <v>1</v>
      </c>
      <c r="N134" s="230" t="s">
        <v>40</v>
      </c>
      <c r="O134" s="231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7" t="s">
        <v>130</v>
      </c>
      <c r="AT134" s="227" t="s">
        <v>126</v>
      </c>
      <c r="AU134" s="227" t="s">
        <v>85</v>
      </c>
      <c r="AY134" s="16" t="s">
        <v>122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6" t="s">
        <v>80</v>
      </c>
      <c r="BK134" s="228">
        <f>ROUND(I134*H134,2)</f>
        <v>0</v>
      </c>
      <c r="BL134" s="16" t="s">
        <v>130</v>
      </c>
      <c r="BM134" s="227" t="s">
        <v>545</v>
      </c>
    </row>
    <row r="135" s="2" customFormat="1" ht="6.96" customHeight="1">
      <c r="A135" s="37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lYkRWvq4BCHgG6SE/DBpEOGyM/rg9xKcxOWZMeNofHFH0aW9aK4FmquyZOUURy+2jDpDbsbuJUdgaZenxsG7GQ==" hashValue="7Xwp6asqXJwbC1YjAWyXbikrkh3CKA3ev00Qme+F1tD0WSLOsgWDPdWVX9KfDcyL3wEGCt0ppw2PIFWvMnYDuQ==" algorithmName="SHA-512" password="CC35"/>
  <autoFilter ref="C121:K1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VODNIK\Pepa</dc:creator>
  <cp:lastModifiedBy>VODNIK\Pepa</cp:lastModifiedBy>
  <dcterms:created xsi:type="dcterms:W3CDTF">2025-06-04T05:03:38Z</dcterms:created>
  <dcterms:modified xsi:type="dcterms:W3CDTF">2025-06-04T05:03:42Z</dcterms:modified>
</cp:coreProperties>
</file>