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W:\2025_0581_Napojení_II-312_Vysoke_Myto_ZAV\Export\čistopis\Skrývky a kácení zeleně pro ZAV\5 Soupis prací\"/>
    </mc:Choice>
  </mc:AlternateContent>
  <xr:revisionPtr revIDLastSave="0" documentId="13_ncr:1_{E10E22DB-DA1D-4657-81C2-7FC580F77FAF}" xr6:coauthVersionLast="47" xr6:coauthVersionMax="47" xr10:uidLastSave="{00000000-0000-0000-0000-000000000000}"/>
  <bookViews>
    <workbookView xWindow="-17904" yWindow="432" windowWidth="16548" windowHeight="15552" xr2:uid="{00000000-000D-0000-FFFF-FFFF00000000}"/>
  </bookViews>
  <sheets>
    <sheet name="Rekapitulace" sheetId="1" r:id="rId1"/>
    <sheet name="Skrývky_kácení" sheetId="2" r:id="rId2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2" l="1"/>
  <c r="O79" i="2" s="1"/>
  <c r="I76" i="2"/>
  <c r="O76" i="2" s="1"/>
  <c r="I73" i="2"/>
  <c r="O73" i="2" s="1"/>
  <c r="I70" i="2"/>
  <c r="O70" i="2" s="1"/>
  <c r="I67" i="2"/>
  <c r="O67" i="2" s="1"/>
  <c r="I64" i="2"/>
  <c r="O64" i="2" s="1"/>
  <c r="I61" i="2"/>
  <c r="O61" i="2" s="1"/>
  <c r="I58" i="2"/>
  <c r="O58" i="2" s="1"/>
  <c r="I55" i="2"/>
  <c r="O55" i="2" s="1"/>
  <c r="I52" i="2"/>
  <c r="O52" i="2" s="1"/>
  <c r="I49" i="2"/>
  <c r="O49" i="2" s="1"/>
  <c r="I46" i="2"/>
  <c r="O46" i="2" s="1"/>
  <c r="I43" i="2"/>
  <c r="O43" i="2" s="1"/>
  <c r="I40" i="2"/>
  <c r="O40" i="2" s="1"/>
  <c r="I37" i="2"/>
  <c r="O37" i="2" s="1"/>
  <c r="I34" i="2"/>
  <c r="O34" i="2" s="1"/>
  <c r="I31" i="2"/>
  <c r="O31" i="2" s="1"/>
  <c r="I28" i="2"/>
  <c r="O28" i="2" s="1"/>
  <c r="I25" i="2"/>
  <c r="O25" i="2" s="1"/>
  <c r="I21" i="2"/>
  <c r="O21" i="2" s="1"/>
  <c r="I18" i="2"/>
  <c r="O18" i="2" s="1"/>
  <c r="I15" i="2"/>
  <c r="O15" i="2" s="1"/>
  <c r="I12" i="2"/>
  <c r="O12" i="2" s="1"/>
  <c r="I9" i="2"/>
  <c r="O9" i="2" s="1"/>
  <c r="R8" i="2" s="1"/>
  <c r="O8" i="2" s="1"/>
  <c r="Q8" i="2"/>
  <c r="I8" i="2" s="1"/>
  <c r="R24" i="2" l="1"/>
  <c r="O24" i="2" s="1"/>
  <c r="O2" i="2" s="1"/>
  <c r="D10" i="1" s="1"/>
  <c r="Q24" i="2"/>
  <c r="I24" i="2" s="1"/>
  <c r="I3" i="2" s="1"/>
  <c r="C10" i="1" s="1"/>
  <c r="E10" i="1" l="1"/>
  <c r="C7" i="1" s="1"/>
  <c r="C6" i="1"/>
</calcChain>
</file>

<file path=xl/sharedStrings.xml><?xml version="1.0" encoding="utf-8"?>
<sst xmlns="http://schemas.openxmlformats.org/spreadsheetml/2006/main" count="320" uniqueCount="139">
  <si>
    <t>Rekapitulace ceny</t>
  </si>
  <si>
    <t>Stavba: 2025/0581 - Napojení silnice II/312 na D35 MÚK Vysoké Mýto-západ, I. etapa, PD pro ZAV</t>
  </si>
  <si>
    <t>Varianta:  - PDPS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</si>
  <si>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</si>
  <si>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</si>
  <si>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</si>
  <si>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</si>
  <si>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</si>
  <si>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</si>
  <si>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</si>
  <si>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</si>
  <si>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</si>
  <si>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</si>
  <si>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</si>
  <si>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2025/0581</t>
  </si>
  <si>
    <t>Napojení silnice II/312 na D35 MÚK Vysoké Mýto-západ, I. etapa, PD pro ZAV</t>
  </si>
  <si>
    <t>O</t>
  </si>
  <si>
    <t>Rozpočet:</t>
  </si>
  <si>
    <t>0,00</t>
  </si>
  <si>
    <t>15,00</t>
  </si>
  <si>
    <t>21,00</t>
  </si>
  <si>
    <t>2</t>
  </si>
  <si>
    <t>3</t>
  </si>
  <si>
    <t/>
  </si>
  <si>
    <t>Skrývka a kácení zeleně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</si>
  <si>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</si>
  <si>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</si>
  <si>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</si>
  <si>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</si>
  <si>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</si>
  <si>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</si>
  <si>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</si>
  <si>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</si>
  <si>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</si>
  <si>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</si>
  <si>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</si>
  <si>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</si>
  <si>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</si>
  <si>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</si>
  <si>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</si>
  <si>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</si>
  <si>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</si>
  <si>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</si>
  <si>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</si>
  <si>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</si>
  <si>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014101</t>
  </si>
  <si>
    <t>POPLATKY ZA SKLÁDKU</t>
  </si>
  <si>
    <t>M3</t>
  </si>
  <si>
    <t>PP</t>
  </si>
  <si>
    <t>pařezy s kořenovým systémem</t>
  </si>
  <si>
    <t>VV</t>
  </si>
  <si>
    <t>průměr kmene do 30 cm (1,05* 211)*0,035=7,75 [A] 
průměr kmene 30 - 50 cm (1,05* 22) *0,118=2,73 [B] 
průměr kmene 50 - 90 cm (1,05* 7) *0,50 =3,68 [C] 
průměr kmene nad 90 cm (1*2) *0,75 =1,50 [D] 
Celkem: A+B+C+D=15,66 [E]</t>
  </si>
  <si>
    <t>02720</t>
  </si>
  <si>
    <t>POMOC PRÁCE ZŘÍZ NEBO ZAJIŠŤ REGULACI A OCHRANU DOPRAVY</t>
  </si>
  <si>
    <t>KPL</t>
  </si>
  <si>
    <t>02911</t>
  </si>
  <si>
    <t>a</t>
  </si>
  <si>
    <t>OSTATNÍ POŽADAVKY - GEODETICKÉ ZAMĚŘENÍ</t>
  </si>
  <si>
    <t>Zaměření před realizací stavby, po provedení skrývek (max. rozsah) + další měření nutná pro vyčíslení kubatur provedených prací</t>
  </si>
  <si>
    <t>b</t>
  </si>
  <si>
    <t>vytyčení a udržování bodů staveniště</t>
  </si>
  <si>
    <t>c</t>
  </si>
  <si>
    <t>vytyčení stávajících inženýrských sítí v celém obvodu staveniště</t>
  </si>
  <si>
    <t>Zemní práce</t>
  </si>
  <si>
    <t>11020</t>
  </si>
  <si>
    <t>VŠEOBECNÉ VYKLIZENÍ ZEMĚDĚLSKÝCH PLOCH</t>
  </si>
  <si>
    <t>M2</t>
  </si>
  <si>
    <t>trvalý zábor  135597*0,05 =6 779,85 [A] 
dočasný zábor  1250*0,05 =62,50 [B] 
Celkem: A+B=6 842,35 [C]</t>
  </si>
  <si>
    <t>11030</t>
  </si>
  <si>
    <t>VŠEOBECNÉ VYKLIZENÍ LESNÍCH PLOCH</t>
  </si>
  <si>
    <t>513*0,05 =25,65 [A]</t>
  </si>
  <si>
    <t>11090</t>
  </si>
  <si>
    <t>VŠEOBECNÉ VYKLIZENÍ OSTATNÍCH PLOCH</t>
  </si>
  <si>
    <t>3940*0,05 =197,00 [A]</t>
  </si>
  <si>
    <t>11120</t>
  </si>
  <si>
    <t>ODSTRANĚNÍ KŘOVIN</t>
  </si>
  <si>
    <t>Vysoké Mýto - mimolesní zeleň 2950 =2 950,00 [A] 
Vysoké Mýto - PUPFL 500 =500,00 [B] 
Slatina u VM - mimolesní zeleň 0 =0,00 [C] 
Celkem: A+B+C=3 450,00 [D]</t>
  </si>
  <si>
    <t>11130</t>
  </si>
  <si>
    <t>SEJMUTÍ DRNU</t>
  </si>
  <si>
    <t>viz VV v technické zprávě</t>
  </si>
  <si>
    <t>11204</t>
  </si>
  <si>
    <t>KÁCENÍ STROMŮ D KMENE DO 0,3M S ODSTRANĚNÍM PAŘEZŮ</t>
  </si>
  <si>
    <t>KUS</t>
  </si>
  <si>
    <t>Vysoké Mýto - mimolesní zeleň  194 =194,00 [A] 
Vysoké Mýto - PUPFL 15 =15,00 [B] 
Slatina u VM - mimolesní zeleň 2 =2,00 [C] 
Celkem: A+B+C=211,00 [D]</t>
  </si>
  <si>
    <t>7</t>
  </si>
  <si>
    <t>11211</t>
  </si>
  <si>
    <t>KÁCENÍ STROMŮ D KMENE DO 0,5M</t>
  </si>
  <si>
    <t>Odkup vytěženého materiálu zhotovitelem dle směrnice ŘSD s. p. 10-S-12.7 Hospodaření se získanými materiály</t>
  </si>
  <si>
    <t>Vysoké Mýto - mimolesní zeleň  22 =22,00 [A] 
Vysoké Mýto - PUPFL 0 =0,00 [B] 
Slatina u VM - mimolesní zeleň 0 =0,00 [C] 
Celkem: A+B+C=22,00 [D]</t>
  </si>
  <si>
    <t>8</t>
  </si>
  <si>
    <t>11212</t>
  </si>
  <si>
    <t>KÁCENÍ STROMŮ D KMENE DO 0,9M</t>
  </si>
  <si>
    <t>Vysoké Mýto - mimolesní zeleň  7 =7,00 [A] 
Vysoké Mýto - PUPFL 0 =0,00 [B] 
Slatina u VM - mimolesní zeleň 0 =0,00 [C] 
Celkem: A+B+C=7,00 [D]</t>
  </si>
  <si>
    <t>11213</t>
  </si>
  <si>
    <t>KÁCENÍ STROMŮ D KMENE PŘES 0,9M</t>
  </si>
  <si>
    <t>Vysoké Mýto - mimolesní zeleň  2 =2,00 [A] 
Vysoké Mýto - PUPFL 0 =0,00 [B] 
Slatina u VM - mimolesní zeleň 0 =0,00 [C] 
Celkem: A+B+C=2,00 [D]</t>
  </si>
  <si>
    <t>11221</t>
  </si>
  <si>
    <t>ODSTRANĚNÍ PAŘEZŮ D DO 0,5M</t>
  </si>
  <si>
    <t>včetně stávajících pařezů + stávající pařezy průměru do 0,3 m</t>
  </si>
  <si>
    <t>pařezy do průměru 30 cm:211*0,05=10,55 [A] 
pařezy o průměru 31-50 cm:22*1,05=23,10 [B] 
CELKEM:A+B=33,65 [C]</t>
  </si>
  <si>
    <t>11</t>
  </si>
  <si>
    <t>11222</t>
  </si>
  <si>
    <t>ODSTRANĚNÍ PAŘEZŮ D DO 0,9M</t>
  </si>
  <si>
    <t>včetně stávajících pařezů</t>
  </si>
  <si>
    <t>7*1,05=7,35 [A]</t>
  </si>
  <si>
    <t>12</t>
  </si>
  <si>
    <t>11223</t>
  </si>
  <si>
    <t>ODSTRANĚNÍ PAŘEZŮ D PŘES 0,9M</t>
  </si>
  <si>
    <t>13</t>
  </si>
  <si>
    <t>12110</t>
  </si>
  <si>
    <t>SEJMUTÍ ORNICE NEBO LESNÍ PŮDY</t>
  </si>
  <si>
    <t>včetně odvozu na deponie 
technologické podmínky pro provádění skrývek viz TZ</t>
  </si>
  <si>
    <t>trvalý zábor - ornice   38101 =38 101,00 [A] 
trvalý zábor - podorničí  13608 =13 608,00 [B] 
dočasný zábor - ornice  337 =337,00 [C] 
dočasný zábor - podorničí  494 =494,00 [D] 
lesní hrabanka  77 =77,00 [E] 
Celkem: A+B+C+D+E=52 617,00 [F]</t>
  </si>
  <si>
    <t>14</t>
  </si>
  <si>
    <t>12190</t>
  </si>
  <si>
    <t>PŘEVRSTVENÍ ORNICE</t>
  </si>
  <si>
    <t>ošetřování potřebné ornice a podorničí na stavbě na deponiích</t>
  </si>
  <si>
    <t>trvalý zábor - ornice   10406 =10 406,00 [A] viz pol. 12110a, 12110 b 
dočasný zábor - ornice   41608 =41 608,00 [B] viz pol. 12110a, 12110 b 
dočasný zábor - podorničí - 1. fáze  5730 =5 730,00 [C]  viz pol. 12110c 
Celkem: A+B+C=57 744,00 [D]</t>
  </si>
  <si>
    <t>15</t>
  </si>
  <si>
    <t>12573</t>
  </si>
  <si>
    <t>VYKOPÁVKY ZE ZEMNÍKŮ A SKLÁDEK TŘ. I</t>
  </si>
  <si>
    <t>- manipulace s podorničím 1., 2. a 3. fáze během ZAV 
- podorničí pro ohumusování KN</t>
  </si>
  <si>
    <t>dočasný zábor - podorničí - 1., 2. a 3. fáze  29487 =29 487,00 [A]  viz pol. 12110c, 17120a 
ohumusování konsolidačního násypu 510 =510,00 [B]  viz pol. 18220 
Celkem: A+B=29 997,00 [C]</t>
  </si>
  <si>
    <t>16</t>
  </si>
  <si>
    <t>17120</t>
  </si>
  <si>
    <t>ULOŽENÍ SYPANINY DO NÁSYPŮ A NA SKLÁDKY BEZ ZHUTNĚNÍ</t>
  </si>
  <si>
    <t>uložení potřebné ornice a podorničí na deponie v obvodu stavby</t>
  </si>
  <si>
    <t>trvalý zábor - ornice   10406 =10 406,00 [A] viz pol. 12110a, 12110 b 
dočasný zábor - ornice   41608 =41 608,00 [B] viz pol. 12110a, 12110 b 
dočasný zábor - podorničí - 1., 2. a 3. fáze  29487 =29 487,00 [C]  viz pol. 12110c 
Celkem: A+B+C=81 501,00 [D]</t>
  </si>
  <si>
    <t>17</t>
  </si>
  <si>
    <t>18230</t>
  </si>
  <si>
    <t>ROZPROSTŘENÍ ORNICE V ROVINĚ</t>
  </si>
  <si>
    <t>viz pol. 12110, 12110A.b</t>
  </si>
  <si>
    <t>18</t>
  </si>
  <si>
    <t>18242</t>
  </si>
  <si>
    <t>ZALOŽENÍ TRÁVNÍKU HYDROOSEVEM NA ORNICI</t>
  </si>
  <si>
    <t>osetí secím strojem</t>
  </si>
  <si>
    <t>19</t>
  </si>
  <si>
    <t>18247</t>
  </si>
  <si>
    <t>OŠETŘOVÁNÍ TRÁVNÍKU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</si>
</sst>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8" x14ac:knownFonts="1">
    <font>
      <sz val="10"/>
      <name val="Arial"/>
    </font>
    <font>
      <b/>
      <sz val="16"/>
      <color rgb="FF000000"/>
      <name val="Arial"/>
    </font>
    <font>
      <b/>
      <sz val="16"/>
      <name val="Arial"/>
    </font>
    <font>
      <b/>
      <sz val="10"/>
      <name val="Arial"/>
    </font>
    <font>
      <sz val="10"/>
      <color rgb="FFFFFFFF"/>
      <name val="Arial"/>
    </font>
    <font>
      <b/>
      <sz val="11"/>
      <name val="Arial"/>
    </font>
    <font>
      <i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4" fillId="3" borderId="1" xfId="6" applyFont="1" applyFill="1" applyBorder="1" applyAlignment="1">
      <alignment horizontal="center" vertical="center" wrapText="1"/>
    </xf>
    <xf numFmtId="0" fontId="0" fillId="2" borderId="2" xfId="6" applyFont="1" applyFill="1" applyBorder="1"/>
    <xf numFmtId="0" fontId="1" fillId="2" borderId="0" xfId="6" applyFont="1" applyFill="1" applyAlignment="1">
      <alignment horizontal="center" vertical="center"/>
    </xf>
    <xf numFmtId="0" fontId="0" fillId="2" borderId="0" xfId="6" applyFont="1" applyFill="1"/>
    <xf numFmtId="0" fontId="3" fillId="2" borderId="0" xfId="6" applyFont="1" applyFill="1" applyAlignment="1">
      <alignment horizontal="right"/>
    </xf>
    <xf numFmtId="0" fontId="4" fillId="3" borderId="1" xfId="6" applyFont="1" applyFill="1" applyBorder="1" applyAlignment="1">
      <alignment horizontal="center"/>
    </xf>
    <xf numFmtId="4" fontId="3" fillId="2" borderId="0" xfId="6" applyNumberFormat="1" applyFont="1" applyFill="1" applyAlignment="1">
      <alignment horizontal="right"/>
    </xf>
    <xf numFmtId="0" fontId="0" fillId="2" borderId="1" xfId="6" applyFont="1" applyFill="1" applyBorder="1" applyAlignment="1">
      <alignment horizontal="center"/>
    </xf>
    <xf numFmtId="0" fontId="0" fillId="2" borderId="3" xfId="6" applyFont="1" applyFill="1" applyBorder="1"/>
    <xf numFmtId="0" fontId="5" fillId="2" borderId="0" xfId="6" applyFont="1" applyFill="1"/>
    <xf numFmtId="0" fontId="5" fillId="2" borderId="0" xfId="6" applyFont="1" applyFill="1" applyAlignment="1">
      <alignment horizontal="left"/>
    </xf>
    <xf numFmtId="0" fontId="5" fillId="2" borderId="2" xfId="6" applyFont="1" applyFill="1" applyBorder="1"/>
    <xf numFmtId="0" fontId="5" fillId="2" borderId="2" xfId="6" applyFont="1" applyFill="1" applyBorder="1" applyAlignment="1">
      <alignment horizontal="left"/>
    </xf>
    <xf numFmtId="0" fontId="0" fillId="2" borderId="5" xfId="6" applyFont="1" applyFill="1" applyBorder="1"/>
    <xf numFmtId="0" fontId="3" fillId="0" borderId="1" xfId="6" applyFont="1" applyBorder="1" applyAlignment="1">
      <alignment horizontal="left"/>
    </xf>
    <xf numFmtId="4" fontId="3" fillId="0" borderId="1" xfId="6" applyNumberFormat="1" applyFont="1" applyBorder="1" applyAlignment="1">
      <alignment horizontal="right"/>
    </xf>
    <xf numFmtId="0" fontId="0" fillId="0" borderId="1" xfId="6" applyFont="1" applyBorder="1"/>
    <xf numFmtId="0" fontId="3" fillId="2" borderId="5" xfId="6" applyFont="1" applyFill="1" applyBorder="1" applyAlignment="1">
      <alignment horizontal="right"/>
    </xf>
    <xf numFmtId="0" fontId="3" fillId="2" borderId="5" xfId="6" applyFont="1" applyFill="1" applyBorder="1" applyAlignment="1">
      <alignment wrapText="1"/>
    </xf>
    <xf numFmtId="4" fontId="3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6" fillId="0" borderId="1" xfId="6" applyFont="1" applyBorder="1" applyAlignment="1">
      <alignment horizontal="left" vertical="center" wrapText="1"/>
    </xf>
    <xf numFmtId="0" fontId="0" fillId="0" borderId="2" xfId="6" applyFont="1" applyBorder="1" applyAlignment="1">
      <alignment vertical="top"/>
    </xf>
    <xf numFmtId="0" fontId="3" fillId="2" borderId="2" xfId="6" applyFont="1" applyFill="1" applyBorder="1" applyAlignment="1">
      <alignment horizontal="right"/>
    </xf>
    <xf numFmtId="4" fontId="3" fillId="2" borderId="2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2" fillId="2" borderId="0" xfId="6" applyFont="1" applyFill="1"/>
    <xf numFmtId="0" fontId="4" fillId="3" borderId="1" xfId="6" applyFont="1" applyFill="1" applyBorder="1" applyAlignment="1">
      <alignment horizontal="center" vertical="center" wrapText="1"/>
    </xf>
    <xf numFmtId="0" fontId="5" fillId="2" borderId="0" xfId="6" applyFont="1" applyFill="1" applyAlignment="1">
      <alignment horizontal="right"/>
    </xf>
    <xf numFmtId="0" fontId="5" fillId="2" borderId="2" xfId="6" applyFont="1" applyFill="1" applyBorder="1" applyAlignment="1">
      <alignment horizontal="right"/>
    </xf>
    <xf numFmtId="0" fontId="0" fillId="2" borderId="2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workbookViewId="0">
      <selection activeCell="C25" sqref="C25"/>
    </sheetView>
  </sheetViews>
  <sheetFormatPr defaultColWidth="9.109375" defaultRowHeight="12.75" customHeight="1" x14ac:dyDescent="0.25"/>
  <cols>
    <col min="1" max="1" width="25.6640625" customWidth="1"/>
    <col min="2" max="2" width="66.6640625" customWidth="1"/>
    <col min="3" max="5" width="20.6640625" customWidth="1"/>
  </cols>
  <sheetData>
    <row r="1" spans="1:5" ht="12.75" customHeight="1" x14ac:dyDescent="0.25">
      <c r="A1" s="33"/>
      <c r="B1" s="4"/>
      <c r="C1" s="4"/>
      <c r="D1" s="4"/>
      <c r="E1" s="4"/>
    </row>
    <row r="2" spans="1:5" ht="12.75" customHeight="1" x14ac:dyDescent="0.25">
      <c r="A2" s="33"/>
      <c r="B2" s="34" t="s">
        <v>0</v>
      </c>
      <c r="C2" s="4"/>
      <c r="D2" s="4"/>
      <c r="E2" s="4"/>
    </row>
    <row r="3" spans="1:5" ht="19.95" customHeight="1" x14ac:dyDescent="0.25">
      <c r="A3" s="33"/>
      <c r="B3" s="33"/>
      <c r="C3" s="4"/>
      <c r="D3" s="4"/>
      <c r="E3" s="4"/>
    </row>
    <row r="4" spans="1:5" ht="19.95" customHeight="1" x14ac:dyDescent="0.4">
      <c r="A4" s="4"/>
      <c r="B4" s="35" t="s">
        <v>1</v>
      </c>
      <c r="C4" s="33"/>
      <c r="D4" s="33"/>
      <c r="E4" s="4"/>
    </row>
    <row r="5" spans="1:5" ht="12.75" customHeight="1" x14ac:dyDescent="0.25">
      <c r="A5" s="4"/>
      <c r="B5" s="33" t="s">
        <v>2</v>
      </c>
      <c r="C5" s="33"/>
      <c r="D5" s="33"/>
      <c r="E5" s="4"/>
    </row>
    <row r="6" spans="1:5" ht="12.75" customHeight="1" x14ac:dyDescent="0.25">
      <c r="A6" s="4"/>
      <c r="B6" s="5" t="s">
        <v>3</v>
      </c>
      <c r="C6" s="7">
        <f>SUM(C10:C10)</f>
        <v>0</v>
      </c>
      <c r="D6" s="4"/>
      <c r="E6" s="4"/>
    </row>
    <row r="7" spans="1:5" ht="12.75" customHeight="1" x14ac:dyDescent="0.25">
      <c r="A7" s="4"/>
      <c r="B7" s="5" t="s">
        <v>4</v>
      </c>
      <c r="C7" s="7">
        <f>SUM(E10:E10)</f>
        <v>0</v>
      </c>
      <c r="D7" s="4"/>
      <c r="E7" s="4"/>
    </row>
    <row r="8" spans="1:5" ht="12.75" customHeight="1" x14ac:dyDescent="0.25">
      <c r="A8" s="2"/>
      <c r="B8" s="2"/>
      <c r="C8" s="2"/>
      <c r="D8" s="2"/>
      <c r="E8" s="2"/>
    </row>
    <row r="9" spans="1:5" ht="12.75" customHeight="1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</row>
    <row r="10" spans="1:5" ht="12.75" customHeight="1" x14ac:dyDescent="0.25">
      <c r="A10" s="15" t="s">
        <v>23</v>
      </c>
      <c r="B10" s="15" t="s">
        <v>24</v>
      </c>
      <c r="C10" s="16">
        <f>Skrývky_kácení!I3</f>
        <v>0</v>
      </c>
      <c r="D10" s="16">
        <f>Skrývky_kácení!O2</f>
        <v>0</v>
      </c>
      <c r="E10" s="16">
        <f>C10+D10</f>
        <v>0</v>
      </c>
    </row>
  </sheetData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1"/>
  <sheetViews>
    <sheetView workbookViewId="0">
      <pane ySplit="7" topLeftCell="A8" activePane="bottomLeft" state="frozen"/>
      <selection pane="bottomLeft" activeCell="A8" sqref="A8"/>
    </sheetView>
  </sheetViews>
  <sheetFormatPr defaultColWidth="9.109375" defaultRowHeight="12.75" customHeight="1" x14ac:dyDescent="0.25"/>
  <cols>
    <col min="1" max="1" width="9.109375" hidden="1" customWidth="1"/>
    <col min="2" max="2" width="11.6640625" customWidth="1"/>
    <col min="3" max="3" width="14.6640625" customWidth="1"/>
    <col min="4" max="4" width="9.6640625" customWidth="1"/>
    <col min="5" max="5" width="70.6640625" customWidth="1"/>
    <col min="6" max="6" width="11.6640625" customWidth="1"/>
    <col min="7" max="9" width="16.6640625" customWidth="1"/>
    <col min="15" max="18" width="9.109375" hidden="1" customWidth="1"/>
  </cols>
  <sheetData>
    <row r="1" spans="1:18" ht="12.75" customHeight="1" x14ac:dyDescent="0.25">
      <c r="A1" t="s">
        <v>10</v>
      </c>
      <c r="B1" s="4"/>
      <c r="C1" s="4"/>
      <c r="D1" s="4"/>
      <c r="E1" s="4"/>
      <c r="F1" s="4"/>
      <c r="G1" s="4"/>
      <c r="H1" s="4"/>
      <c r="I1" s="4"/>
      <c r="P1" t="s">
        <v>21</v>
      </c>
    </row>
    <row r="2" spans="1:18" ht="25.05" customHeight="1" x14ac:dyDescent="0.25">
      <c r="B2" s="4"/>
      <c r="C2" s="4"/>
      <c r="D2" s="4"/>
      <c r="E2" s="3" t="s">
        <v>12</v>
      </c>
      <c r="F2" s="4"/>
      <c r="G2" s="4"/>
      <c r="H2" s="2"/>
      <c r="I2" s="2"/>
      <c r="O2">
        <f>0+O8+O24</f>
        <v>0</v>
      </c>
      <c r="P2" t="s">
        <v>22</v>
      </c>
    </row>
    <row r="3" spans="1:18" ht="15" customHeight="1" x14ac:dyDescent="0.25">
      <c r="A3" t="s">
        <v>11</v>
      </c>
      <c r="B3" s="10" t="s">
        <v>13</v>
      </c>
      <c r="C3" s="37" t="s">
        <v>14</v>
      </c>
      <c r="D3" s="33"/>
      <c r="E3" s="11" t="s">
        <v>15</v>
      </c>
      <c r="F3" s="4"/>
      <c r="G3" s="9"/>
      <c r="H3" s="8" t="s">
        <v>23</v>
      </c>
      <c r="I3" s="32">
        <f>0+I8+I24</f>
        <v>0</v>
      </c>
      <c r="O3" t="s">
        <v>18</v>
      </c>
      <c r="P3" t="s">
        <v>21</v>
      </c>
    </row>
    <row r="4" spans="1:18" ht="15" customHeight="1" x14ac:dyDescent="0.25">
      <c r="A4" t="s">
        <v>16</v>
      </c>
      <c r="B4" s="12" t="s">
        <v>17</v>
      </c>
      <c r="C4" s="38" t="s">
        <v>23</v>
      </c>
      <c r="D4" s="39"/>
      <c r="E4" s="13" t="s">
        <v>24</v>
      </c>
      <c r="F4" s="2"/>
      <c r="G4" s="2"/>
      <c r="H4" s="14"/>
      <c r="I4" s="14"/>
      <c r="O4" t="s">
        <v>19</v>
      </c>
      <c r="P4" t="s">
        <v>21</v>
      </c>
    </row>
    <row r="5" spans="1:18" ht="12.75" customHeight="1" x14ac:dyDescent="0.25">
      <c r="A5" s="36" t="s">
        <v>25</v>
      </c>
      <c r="B5" s="36" t="s">
        <v>27</v>
      </c>
      <c r="C5" s="36" t="s">
        <v>29</v>
      </c>
      <c r="D5" s="36" t="s">
        <v>30</v>
      </c>
      <c r="E5" s="36" t="s">
        <v>31</v>
      </c>
      <c r="F5" s="36" t="s">
        <v>33</v>
      </c>
      <c r="G5" s="36" t="s">
        <v>35</v>
      </c>
      <c r="H5" s="36" t="s">
        <v>37</v>
      </c>
      <c r="I5" s="36"/>
      <c r="O5" t="s">
        <v>20</v>
      </c>
      <c r="P5" t="s">
        <v>21</v>
      </c>
    </row>
    <row r="6" spans="1:18" ht="12.75" customHeight="1" x14ac:dyDescent="0.25">
      <c r="A6" s="36"/>
      <c r="B6" s="36"/>
      <c r="C6" s="36"/>
      <c r="D6" s="36"/>
      <c r="E6" s="36"/>
      <c r="F6" s="36"/>
      <c r="G6" s="36"/>
      <c r="H6" s="1" t="s">
        <v>38</v>
      </c>
      <c r="I6" s="1" t="s">
        <v>40</v>
      </c>
    </row>
    <row r="7" spans="1:18" ht="12.75" customHeight="1" x14ac:dyDescent="0.25">
      <c r="A7" s="1" t="s">
        <v>26</v>
      </c>
      <c r="B7" s="1" t="s">
        <v>28</v>
      </c>
      <c r="C7" s="1" t="s">
        <v>21</v>
      </c>
      <c r="D7" s="1" t="s">
        <v>22</v>
      </c>
      <c r="E7" s="1" t="s">
        <v>32</v>
      </c>
      <c r="F7" s="1" t="s">
        <v>34</v>
      </c>
      <c r="G7" s="1" t="s">
        <v>36</v>
      </c>
      <c r="H7" s="1" t="s">
        <v>39</v>
      </c>
      <c r="I7" s="1" t="s">
        <v>41</v>
      </c>
    </row>
    <row r="8" spans="1:18" ht="12.75" customHeight="1" x14ac:dyDescent="0.25">
      <c r="A8" s="14" t="s">
        <v>42</v>
      </c>
      <c r="B8" s="14"/>
      <c r="C8" s="18" t="s">
        <v>26</v>
      </c>
      <c r="D8" s="14"/>
      <c r="E8" s="19" t="s">
        <v>43</v>
      </c>
      <c r="F8" s="14"/>
      <c r="G8" s="14"/>
      <c r="H8" s="14"/>
      <c r="I8" s="20">
        <f>0+Q8</f>
        <v>0</v>
      </c>
      <c r="O8">
        <f>0+R8</f>
        <v>0</v>
      </c>
      <c r="Q8">
        <f>0+I9+I12+I15+I18+I21</f>
        <v>0</v>
      </c>
      <c r="R8">
        <f>0+O9+O12+O15+O18+O21</f>
        <v>0</v>
      </c>
    </row>
    <row r="9" spans="1:18" ht="13.2" x14ac:dyDescent="0.25">
      <c r="A9" s="17" t="s">
        <v>44</v>
      </c>
      <c r="B9" s="21" t="s">
        <v>28</v>
      </c>
      <c r="C9" s="21" t="s">
        <v>45</v>
      </c>
      <c r="D9" s="17" t="s">
        <v>23</v>
      </c>
      <c r="E9" s="22" t="s">
        <v>46</v>
      </c>
      <c r="F9" s="23" t="s">
        <v>47</v>
      </c>
      <c r="G9" s="24">
        <v>15.66</v>
      </c>
      <c r="H9" s="24">
        <v>0</v>
      </c>
      <c r="I9" s="24">
        <f>ROUND(ROUND(H9,2)*ROUND(G9,2),2)</f>
        <v>0</v>
      </c>
      <c r="O9">
        <f>(I9*21)/100</f>
        <v>0</v>
      </c>
      <c r="P9" t="s">
        <v>21</v>
      </c>
    </row>
    <row r="10" spans="1:18" ht="13.2" x14ac:dyDescent="0.25">
      <c r="A10" s="25" t="s">
        <v>48</v>
      </c>
      <c r="E10" s="26" t="s">
        <v>49</v>
      </c>
    </row>
    <row r="11" spans="1:18" ht="66" x14ac:dyDescent="0.25">
      <c r="A11" s="29" t="s">
        <v>50</v>
      </c>
      <c r="E11" s="28" t="s">
        <v>51</v>
      </c>
    </row>
    <row r="12" spans="1:18" ht="13.2" x14ac:dyDescent="0.25">
      <c r="A12" s="17" t="s">
        <v>44</v>
      </c>
      <c r="B12" s="21" t="s">
        <v>21</v>
      </c>
      <c r="C12" s="21" t="s">
        <v>52</v>
      </c>
      <c r="D12" s="17" t="s">
        <v>23</v>
      </c>
      <c r="E12" s="22" t="s">
        <v>53</v>
      </c>
      <c r="F12" s="23" t="s">
        <v>54</v>
      </c>
      <c r="G12" s="24">
        <v>1</v>
      </c>
      <c r="H12" s="24">
        <v>0</v>
      </c>
      <c r="I12" s="24">
        <f>ROUND(ROUND(H12,2)*ROUND(G12,2),2)</f>
        <v>0</v>
      </c>
      <c r="O12">
        <f>(I12*21)/100</f>
        <v>0</v>
      </c>
      <c r="P12" t="s">
        <v>21</v>
      </c>
    </row>
    <row r="13" spans="1:18" ht="13.2" x14ac:dyDescent="0.25">
      <c r="A13" s="25" t="s">
        <v>48</v>
      </c>
      <c r="E13" s="26" t="s">
        <v>23</v>
      </c>
    </row>
    <row r="14" spans="1:18" ht="13.2" x14ac:dyDescent="0.25">
      <c r="A14" s="29" t="s">
        <v>50</v>
      </c>
      <c r="E14" s="28" t="s">
        <v>23</v>
      </c>
    </row>
    <row r="15" spans="1:18" ht="13.2" x14ac:dyDescent="0.25">
      <c r="A15" s="17" t="s">
        <v>44</v>
      </c>
      <c r="B15" s="21" t="s">
        <v>22</v>
      </c>
      <c r="C15" s="21" t="s">
        <v>55</v>
      </c>
      <c r="D15" s="17" t="s">
        <v>56</v>
      </c>
      <c r="E15" s="22" t="s">
        <v>57</v>
      </c>
      <c r="F15" s="23" t="s">
        <v>54</v>
      </c>
      <c r="G15" s="24">
        <v>1</v>
      </c>
      <c r="H15" s="24">
        <v>0</v>
      </c>
      <c r="I15" s="24">
        <f>ROUND(ROUND(H15,2)*ROUND(G15,2),2)</f>
        <v>0</v>
      </c>
      <c r="O15">
        <f>(I15*21)/100</f>
        <v>0</v>
      </c>
      <c r="P15" t="s">
        <v>21</v>
      </c>
    </row>
    <row r="16" spans="1:18" ht="26.4" x14ac:dyDescent="0.25">
      <c r="A16" s="25" t="s">
        <v>48</v>
      </c>
      <c r="E16" s="26" t="s">
        <v>58</v>
      </c>
    </row>
    <row r="17" spans="1:18" ht="13.2" x14ac:dyDescent="0.25">
      <c r="A17" s="29" t="s">
        <v>50</v>
      </c>
      <c r="E17" s="28" t="s">
        <v>23</v>
      </c>
    </row>
    <row r="18" spans="1:18" ht="13.2" x14ac:dyDescent="0.25">
      <c r="A18" s="17" t="s">
        <v>44</v>
      </c>
      <c r="B18" s="21" t="s">
        <v>32</v>
      </c>
      <c r="C18" s="21" t="s">
        <v>55</v>
      </c>
      <c r="D18" s="17" t="s">
        <v>59</v>
      </c>
      <c r="E18" s="22" t="s">
        <v>57</v>
      </c>
      <c r="F18" s="23" t="s">
        <v>54</v>
      </c>
      <c r="G18" s="24">
        <v>1</v>
      </c>
      <c r="H18" s="24">
        <v>0</v>
      </c>
      <c r="I18" s="24">
        <f>ROUND(ROUND(H18,2)*ROUND(G18,2),2)</f>
        <v>0</v>
      </c>
      <c r="O18">
        <f>(I18*21)/100</f>
        <v>0</v>
      </c>
      <c r="P18" t="s">
        <v>21</v>
      </c>
    </row>
    <row r="19" spans="1:18" ht="13.2" x14ac:dyDescent="0.25">
      <c r="A19" s="25" t="s">
        <v>48</v>
      </c>
      <c r="E19" s="26" t="s">
        <v>60</v>
      </c>
    </row>
    <row r="20" spans="1:18" ht="13.2" x14ac:dyDescent="0.25">
      <c r="A20" s="29" t="s">
        <v>50</v>
      </c>
      <c r="E20" s="28" t="s">
        <v>23</v>
      </c>
    </row>
    <row r="21" spans="1:18" ht="13.2" x14ac:dyDescent="0.25">
      <c r="A21" s="17" t="s">
        <v>44</v>
      </c>
      <c r="B21" s="21" t="s">
        <v>34</v>
      </c>
      <c r="C21" s="21" t="s">
        <v>55</v>
      </c>
      <c r="D21" s="17" t="s">
        <v>61</v>
      </c>
      <c r="E21" s="22" t="s">
        <v>57</v>
      </c>
      <c r="F21" s="23" t="s">
        <v>54</v>
      </c>
      <c r="G21" s="24">
        <v>1</v>
      </c>
      <c r="H21" s="24">
        <v>0</v>
      </c>
      <c r="I21" s="24">
        <f>ROUND(ROUND(H21,2)*ROUND(G21,2),2)</f>
        <v>0</v>
      </c>
      <c r="O21">
        <f>(I21*21)/100</f>
        <v>0</v>
      </c>
      <c r="P21" t="s">
        <v>21</v>
      </c>
    </row>
    <row r="22" spans="1:18" ht="13.2" x14ac:dyDescent="0.25">
      <c r="A22" s="25" t="s">
        <v>48</v>
      </c>
      <c r="E22" s="26" t="s">
        <v>62</v>
      </c>
    </row>
    <row r="23" spans="1:18" ht="13.2" x14ac:dyDescent="0.25">
      <c r="A23" s="27" t="s">
        <v>50</v>
      </c>
      <c r="E23" s="28" t="s">
        <v>23</v>
      </c>
    </row>
    <row r="24" spans="1:18" ht="12.75" customHeight="1" x14ac:dyDescent="0.25">
      <c r="A24" s="2" t="s">
        <v>42</v>
      </c>
      <c r="B24" s="2"/>
      <c r="C24" s="30" t="s">
        <v>28</v>
      </c>
      <c r="D24" s="2"/>
      <c r="E24" s="19" t="s">
        <v>63</v>
      </c>
      <c r="F24" s="2"/>
      <c r="G24" s="2"/>
      <c r="H24" s="2"/>
      <c r="I24" s="31">
        <f>0+Q24</f>
        <v>0</v>
      </c>
      <c r="O24">
        <f>0+R24</f>
        <v>0</v>
      </c>
      <c r="Q24">
        <f>0+I25+I28+I31+I34+I37+I40+I43+I46+I49+I52+I55+I58+I61+I64+I67+I70+I73+I76+I79</f>
        <v>0</v>
      </c>
      <c r="R24">
        <f>0+O25+O28+O31+O34+O37+O40+O43+O46+O49+O52+O55+O58+O61+O64+O67+O70+O73+O76+O79</f>
        <v>0</v>
      </c>
    </row>
    <row r="25" spans="1:18" ht="13.2" x14ac:dyDescent="0.25">
      <c r="A25" s="17" t="s">
        <v>44</v>
      </c>
      <c r="B25" s="21" t="s">
        <v>28</v>
      </c>
      <c r="C25" s="21" t="s">
        <v>64</v>
      </c>
      <c r="D25" s="17" t="s">
        <v>23</v>
      </c>
      <c r="E25" s="22" t="s">
        <v>65</v>
      </c>
      <c r="F25" s="23" t="s">
        <v>66</v>
      </c>
      <c r="G25" s="24">
        <v>6842.35</v>
      </c>
      <c r="H25" s="24">
        <v>0</v>
      </c>
      <c r="I25" s="24">
        <f>ROUND(ROUND(H25,2)*ROUND(G25,2),2)</f>
        <v>0</v>
      </c>
      <c r="O25">
        <f>(I25*21)/100</f>
        <v>0</v>
      </c>
      <c r="P25" t="s">
        <v>21</v>
      </c>
    </row>
    <row r="26" spans="1:18" ht="13.2" x14ac:dyDescent="0.25">
      <c r="A26" s="25" t="s">
        <v>48</v>
      </c>
      <c r="E26" s="26" t="s">
        <v>23</v>
      </c>
    </row>
    <row r="27" spans="1:18" ht="39.6" x14ac:dyDescent="0.25">
      <c r="A27" s="29" t="s">
        <v>50</v>
      </c>
      <c r="E27" s="28" t="s">
        <v>67</v>
      </c>
    </row>
    <row r="28" spans="1:18" ht="13.2" x14ac:dyDescent="0.25">
      <c r="A28" s="17" t="s">
        <v>44</v>
      </c>
      <c r="B28" s="21" t="s">
        <v>21</v>
      </c>
      <c r="C28" s="21" t="s">
        <v>68</v>
      </c>
      <c r="D28" s="17" t="s">
        <v>23</v>
      </c>
      <c r="E28" s="22" t="s">
        <v>69</v>
      </c>
      <c r="F28" s="23" t="s">
        <v>66</v>
      </c>
      <c r="G28" s="24">
        <v>25.65</v>
      </c>
      <c r="H28" s="24">
        <v>0</v>
      </c>
      <c r="I28" s="24">
        <f>ROUND(ROUND(H28,2)*ROUND(G28,2),2)</f>
        <v>0</v>
      </c>
      <c r="O28">
        <f>(I28*21)/100</f>
        <v>0</v>
      </c>
      <c r="P28" t="s">
        <v>21</v>
      </c>
    </row>
    <row r="29" spans="1:18" ht="13.2" x14ac:dyDescent="0.25">
      <c r="A29" s="25" t="s">
        <v>48</v>
      </c>
      <c r="E29" s="26" t="s">
        <v>23</v>
      </c>
    </row>
    <row r="30" spans="1:18" ht="13.2" x14ac:dyDescent="0.25">
      <c r="A30" s="29" t="s">
        <v>50</v>
      </c>
      <c r="E30" s="28" t="s">
        <v>70</v>
      </c>
    </row>
    <row r="31" spans="1:18" ht="13.2" x14ac:dyDescent="0.25">
      <c r="A31" s="17" t="s">
        <v>44</v>
      </c>
      <c r="B31" s="21" t="s">
        <v>22</v>
      </c>
      <c r="C31" s="21" t="s">
        <v>71</v>
      </c>
      <c r="D31" s="17" t="s">
        <v>23</v>
      </c>
      <c r="E31" s="22" t="s">
        <v>72</v>
      </c>
      <c r="F31" s="23" t="s">
        <v>66</v>
      </c>
      <c r="G31" s="24">
        <v>197</v>
      </c>
      <c r="H31" s="24">
        <v>0</v>
      </c>
      <c r="I31" s="24">
        <f>ROUND(ROUND(H31,2)*ROUND(G31,2),2)</f>
        <v>0</v>
      </c>
      <c r="O31">
        <f>(I31*21)/100</f>
        <v>0</v>
      </c>
      <c r="P31" t="s">
        <v>21</v>
      </c>
    </row>
    <row r="32" spans="1:18" ht="13.2" x14ac:dyDescent="0.25">
      <c r="A32" s="25" t="s">
        <v>48</v>
      </c>
      <c r="E32" s="26" t="s">
        <v>23</v>
      </c>
    </row>
    <row r="33" spans="1:16" ht="13.2" x14ac:dyDescent="0.25">
      <c r="A33" s="29" t="s">
        <v>50</v>
      </c>
      <c r="E33" s="28" t="s">
        <v>73</v>
      </c>
    </row>
    <row r="34" spans="1:16" ht="13.2" x14ac:dyDescent="0.25">
      <c r="A34" s="17" t="s">
        <v>44</v>
      </c>
      <c r="B34" s="21" t="s">
        <v>32</v>
      </c>
      <c r="C34" s="21" t="s">
        <v>74</v>
      </c>
      <c r="D34" s="17" t="s">
        <v>23</v>
      </c>
      <c r="E34" s="22" t="s">
        <v>75</v>
      </c>
      <c r="F34" s="23" t="s">
        <v>66</v>
      </c>
      <c r="G34" s="24">
        <v>3450</v>
      </c>
      <c r="H34" s="24">
        <v>0</v>
      </c>
      <c r="I34" s="24">
        <f>ROUND(ROUND(H34,2)*ROUND(G34,2),2)</f>
        <v>0</v>
      </c>
      <c r="O34">
        <f>(I34*21)/100</f>
        <v>0</v>
      </c>
      <c r="P34" t="s">
        <v>21</v>
      </c>
    </row>
    <row r="35" spans="1:16" ht="13.2" x14ac:dyDescent="0.25">
      <c r="A35" s="25" t="s">
        <v>48</v>
      </c>
      <c r="E35" s="26" t="s">
        <v>23</v>
      </c>
    </row>
    <row r="36" spans="1:16" ht="52.8" x14ac:dyDescent="0.25">
      <c r="A36" s="29" t="s">
        <v>50</v>
      </c>
      <c r="E36" s="28" t="s">
        <v>76</v>
      </c>
    </row>
    <row r="37" spans="1:16" ht="13.2" x14ac:dyDescent="0.25">
      <c r="A37" s="17" t="s">
        <v>44</v>
      </c>
      <c r="B37" s="21" t="s">
        <v>34</v>
      </c>
      <c r="C37" s="21" t="s">
        <v>77</v>
      </c>
      <c r="D37" s="17" t="s">
        <v>23</v>
      </c>
      <c r="E37" s="22" t="s">
        <v>78</v>
      </c>
      <c r="F37" s="23" t="s">
        <v>66</v>
      </c>
      <c r="G37" s="24">
        <v>3940</v>
      </c>
      <c r="H37" s="24">
        <v>0</v>
      </c>
      <c r="I37" s="24">
        <f>ROUND(ROUND(H37,2)*ROUND(G37,2),2)</f>
        <v>0</v>
      </c>
      <c r="O37">
        <f>(I37*21)/100</f>
        <v>0</v>
      </c>
      <c r="P37" t="s">
        <v>21</v>
      </c>
    </row>
    <row r="38" spans="1:16" ht="13.2" x14ac:dyDescent="0.25">
      <c r="A38" s="25" t="s">
        <v>48</v>
      </c>
      <c r="E38" s="26" t="s">
        <v>23</v>
      </c>
    </row>
    <row r="39" spans="1:16" ht="13.2" x14ac:dyDescent="0.25">
      <c r="A39" s="29" t="s">
        <v>50</v>
      </c>
      <c r="E39" s="28" t="s">
        <v>79</v>
      </c>
    </row>
    <row r="40" spans="1:16" ht="13.2" x14ac:dyDescent="0.25">
      <c r="A40" s="17" t="s">
        <v>44</v>
      </c>
      <c r="B40" s="21" t="s">
        <v>36</v>
      </c>
      <c r="C40" s="21" t="s">
        <v>80</v>
      </c>
      <c r="D40" s="17" t="s">
        <v>23</v>
      </c>
      <c r="E40" s="22" t="s">
        <v>81</v>
      </c>
      <c r="F40" s="23" t="s">
        <v>82</v>
      </c>
      <c r="G40" s="24">
        <v>211</v>
      </c>
      <c r="H40" s="24">
        <v>0</v>
      </c>
      <c r="I40" s="24">
        <f>ROUND(ROUND(H40,2)*ROUND(G40,2),2)</f>
        <v>0</v>
      </c>
      <c r="O40">
        <f>(I40*21)/100</f>
        <v>0</v>
      </c>
      <c r="P40" t="s">
        <v>21</v>
      </c>
    </row>
    <row r="41" spans="1:16" ht="13.2" x14ac:dyDescent="0.25">
      <c r="A41" s="25" t="s">
        <v>48</v>
      </c>
      <c r="E41" s="26" t="s">
        <v>23</v>
      </c>
    </row>
    <row r="42" spans="1:16" ht="52.8" x14ac:dyDescent="0.25">
      <c r="A42" s="29" t="s">
        <v>50</v>
      </c>
      <c r="E42" s="28" t="s">
        <v>83</v>
      </c>
    </row>
    <row r="43" spans="1:16" ht="13.2" x14ac:dyDescent="0.25">
      <c r="A43" s="17" t="s">
        <v>44</v>
      </c>
      <c r="B43" s="21" t="s">
        <v>84</v>
      </c>
      <c r="C43" s="21" t="s">
        <v>85</v>
      </c>
      <c r="D43" s="17" t="s">
        <v>23</v>
      </c>
      <c r="E43" s="22" t="s">
        <v>86</v>
      </c>
      <c r="F43" s="23" t="s">
        <v>82</v>
      </c>
      <c r="G43" s="24">
        <v>22</v>
      </c>
      <c r="H43" s="24">
        <v>0</v>
      </c>
      <c r="I43" s="24">
        <f>ROUND(ROUND(H43,2)*ROUND(G43,2),2)</f>
        <v>0</v>
      </c>
      <c r="O43">
        <f>(I43*21)/100</f>
        <v>0</v>
      </c>
      <c r="P43" t="s">
        <v>21</v>
      </c>
    </row>
    <row r="44" spans="1:16" ht="26.4" x14ac:dyDescent="0.25">
      <c r="A44" s="25" t="s">
        <v>48</v>
      </c>
      <c r="E44" s="26" t="s">
        <v>87</v>
      </c>
    </row>
    <row r="45" spans="1:16" ht="52.8" x14ac:dyDescent="0.25">
      <c r="A45" s="29" t="s">
        <v>50</v>
      </c>
      <c r="E45" s="28" t="s">
        <v>88</v>
      </c>
    </row>
    <row r="46" spans="1:16" ht="13.2" x14ac:dyDescent="0.25">
      <c r="A46" s="17" t="s">
        <v>44</v>
      </c>
      <c r="B46" s="21" t="s">
        <v>89</v>
      </c>
      <c r="C46" s="21" t="s">
        <v>90</v>
      </c>
      <c r="D46" s="17" t="s">
        <v>23</v>
      </c>
      <c r="E46" s="22" t="s">
        <v>91</v>
      </c>
      <c r="F46" s="23" t="s">
        <v>82</v>
      </c>
      <c r="G46" s="24">
        <v>7</v>
      </c>
      <c r="H46" s="24">
        <v>0</v>
      </c>
      <c r="I46" s="24">
        <f>ROUND(ROUND(H46,2)*ROUND(G46,2),2)</f>
        <v>0</v>
      </c>
      <c r="O46">
        <f>(I46*21)/100</f>
        <v>0</v>
      </c>
      <c r="P46" t="s">
        <v>21</v>
      </c>
    </row>
    <row r="47" spans="1:16" ht="26.4" x14ac:dyDescent="0.25">
      <c r="A47" s="25" t="s">
        <v>48</v>
      </c>
      <c r="E47" s="26" t="s">
        <v>87</v>
      </c>
    </row>
    <row r="48" spans="1:16" ht="52.8" x14ac:dyDescent="0.25">
      <c r="A48" s="29" t="s">
        <v>50</v>
      </c>
      <c r="E48" s="28" t="s">
        <v>92</v>
      </c>
    </row>
    <row r="49" spans="1:16" ht="13.2" x14ac:dyDescent="0.25">
      <c r="A49" s="17" t="s">
        <v>44</v>
      </c>
      <c r="B49" s="21" t="s">
        <v>39</v>
      </c>
      <c r="C49" s="21" t="s">
        <v>93</v>
      </c>
      <c r="D49" s="17" t="s">
        <v>23</v>
      </c>
      <c r="E49" s="22" t="s">
        <v>94</v>
      </c>
      <c r="F49" s="23" t="s">
        <v>82</v>
      </c>
      <c r="G49" s="24">
        <v>2</v>
      </c>
      <c r="H49" s="24">
        <v>0</v>
      </c>
      <c r="I49" s="24">
        <f>ROUND(ROUND(H49,2)*ROUND(G49,2),2)</f>
        <v>0</v>
      </c>
      <c r="O49">
        <f>(I49*21)/100</f>
        <v>0</v>
      </c>
      <c r="P49" t="s">
        <v>21</v>
      </c>
    </row>
    <row r="50" spans="1:16" ht="26.4" x14ac:dyDescent="0.25">
      <c r="A50" s="25" t="s">
        <v>48</v>
      </c>
      <c r="E50" s="26" t="s">
        <v>87</v>
      </c>
    </row>
    <row r="51" spans="1:16" ht="52.8" x14ac:dyDescent="0.25">
      <c r="A51" s="29" t="s">
        <v>50</v>
      </c>
      <c r="E51" s="28" t="s">
        <v>95</v>
      </c>
    </row>
    <row r="52" spans="1:16" ht="13.2" x14ac:dyDescent="0.25">
      <c r="A52" s="17" t="s">
        <v>44</v>
      </c>
      <c r="B52" s="21" t="s">
        <v>41</v>
      </c>
      <c r="C52" s="21" t="s">
        <v>96</v>
      </c>
      <c r="D52" s="17" t="s">
        <v>23</v>
      </c>
      <c r="E52" s="22" t="s">
        <v>97</v>
      </c>
      <c r="F52" s="23" t="s">
        <v>82</v>
      </c>
      <c r="G52" s="24">
        <v>33.65</v>
      </c>
      <c r="H52" s="24">
        <v>0</v>
      </c>
      <c r="I52" s="24">
        <f>ROUND(ROUND(H52,2)*ROUND(G52,2),2)</f>
        <v>0</v>
      </c>
      <c r="O52">
        <f>(I52*21)/100</f>
        <v>0</v>
      </c>
      <c r="P52" t="s">
        <v>21</v>
      </c>
    </row>
    <row r="53" spans="1:16" ht="13.2" x14ac:dyDescent="0.25">
      <c r="A53" s="25" t="s">
        <v>48</v>
      </c>
      <c r="E53" s="26" t="s">
        <v>98</v>
      </c>
    </row>
    <row r="54" spans="1:16" ht="39.6" x14ac:dyDescent="0.25">
      <c r="A54" s="29" t="s">
        <v>50</v>
      </c>
      <c r="E54" s="28" t="s">
        <v>99</v>
      </c>
    </row>
    <row r="55" spans="1:16" ht="13.2" x14ac:dyDescent="0.25">
      <c r="A55" s="17" t="s">
        <v>44</v>
      </c>
      <c r="B55" s="21" t="s">
        <v>100</v>
      </c>
      <c r="C55" s="21" t="s">
        <v>101</v>
      </c>
      <c r="D55" s="17" t="s">
        <v>23</v>
      </c>
      <c r="E55" s="22" t="s">
        <v>102</v>
      </c>
      <c r="F55" s="23" t="s">
        <v>82</v>
      </c>
      <c r="G55" s="24">
        <v>7.35</v>
      </c>
      <c r="H55" s="24">
        <v>0</v>
      </c>
      <c r="I55" s="24">
        <f>ROUND(ROUND(H55,2)*ROUND(G55,2),2)</f>
        <v>0</v>
      </c>
      <c r="O55">
        <f>(I55*21)/100</f>
        <v>0</v>
      </c>
      <c r="P55" t="s">
        <v>21</v>
      </c>
    </row>
    <row r="56" spans="1:16" ht="13.2" x14ac:dyDescent="0.25">
      <c r="A56" s="25" t="s">
        <v>48</v>
      </c>
      <c r="E56" s="26" t="s">
        <v>103</v>
      </c>
    </row>
    <row r="57" spans="1:16" ht="13.2" x14ac:dyDescent="0.25">
      <c r="A57" s="29" t="s">
        <v>50</v>
      </c>
      <c r="E57" s="28" t="s">
        <v>104</v>
      </c>
    </row>
    <row r="58" spans="1:16" ht="13.2" x14ac:dyDescent="0.25">
      <c r="A58" s="17" t="s">
        <v>44</v>
      </c>
      <c r="B58" s="21" t="s">
        <v>105</v>
      </c>
      <c r="C58" s="21" t="s">
        <v>106</v>
      </c>
      <c r="D58" s="17" t="s">
        <v>23</v>
      </c>
      <c r="E58" s="22" t="s">
        <v>107</v>
      </c>
      <c r="F58" s="23" t="s">
        <v>82</v>
      </c>
      <c r="G58" s="24">
        <v>2</v>
      </c>
      <c r="H58" s="24">
        <v>0</v>
      </c>
      <c r="I58" s="24">
        <f>ROUND(ROUND(H58,2)*ROUND(G58,2),2)</f>
        <v>0</v>
      </c>
      <c r="O58">
        <f>(I58*21)/100</f>
        <v>0</v>
      </c>
      <c r="P58" t="s">
        <v>21</v>
      </c>
    </row>
    <row r="59" spans="1:16" ht="13.2" x14ac:dyDescent="0.25">
      <c r="A59" s="25" t="s">
        <v>48</v>
      </c>
      <c r="E59" s="26" t="s">
        <v>23</v>
      </c>
    </row>
    <row r="60" spans="1:16" ht="13.2" x14ac:dyDescent="0.25">
      <c r="A60" s="29" t="s">
        <v>50</v>
      </c>
      <c r="E60" s="28" t="s">
        <v>23</v>
      </c>
    </row>
    <row r="61" spans="1:16" ht="13.2" x14ac:dyDescent="0.25">
      <c r="A61" s="17" t="s">
        <v>44</v>
      </c>
      <c r="B61" s="21" t="s">
        <v>108</v>
      </c>
      <c r="C61" s="21" t="s">
        <v>109</v>
      </c>
      <c r="D61" s="17" t="s">
        <v>23</v>
      </c>
      <c r="E61" s="22" t="s">
        <v>110</v>
      </c>
      <c r="F61" s="23" t="s">
        <v>47</v>
      </c>
      <c r="G61" s="24">
        <v>52617</v>
      </c>
      <c r="H61" s="24">
        <v>0</v>
      </c>
      <c r="I61" s="24">
        <f>ROUND(ROUND(H61,2)*ROUND(G61,2),2)</f>
        <v>0</v>
      </c>
      <c r="O61">
        <f>(I61*21)/100</f>
        <v>0</v>
      </c>
      <c r="P61" t="s">
        <v>21</v>
      </c>
    </row>
    <row r="62" spans="1:16" ht="26.4" x14ac:dyDescent="0.25">
      <c r="A62" s="25" t="s">
        <v>48</v>
      </c>
      <c r="E62" s="26" t="s">
        <v>111</v>
      </c>
    </row>
    <row r="63" spans="1:16" ht="79.2" x14ac:dyDescent="0.25">
      <c r="A63" s="29" t="s">
        <v>50</v>
      </c>
      <c r="E63" s="28" t="s">
        <v>112</v>
      </c>
    </row>
    <row r="64" spans="1:16" ht="13.2" x14ac:dyDescent="0.25">
      <c r="A64" s="17" t="s">
        <v>44</v>
      </c>
      <c r="B64" s="21" t="s">
        <v>113</v>
      </c>
      <c r="C64" s="21" t="s">
        <v>114</v>
      </c>
      <c r="D64" s="17" t="s">
        <v>23</v>
      </c>
      <c r="E64" s="22" t="s">
        <v>115</v>
      </c>
      <c r="F64" s="23" t="s">
        <v>47</v>
      </c>
      <c r="G64" s="24">
        <v>57744</v>
      </c>
      <c r="H64" s="24">
        <v>0</v>
      </c>
      <c r="I64" s="24">
        <f>ROUND(ROUND(H64,2)*ROUND(G64,2),2)</f>
        <v>0</v>
      </c>
      <c r="O64">
        <f>(I64*21)/100</f>
        <v>0</v>
      </c>
      <c r="P64" t="s">
        <v>21</v>
      </c>
    </row>
    <row r="65" spans="1:16" ht="13.2" x14ac:dyDescent="0.25">
      <c r="A65" s="25" t="s">
        <v>48</v>
      </c>
      <c r="E65" s="26" t="s">
        <v>116</v>
      </c>
    </row>
    <row r="66" spans="1:16" ht="52.8" x14ac:dyDescent="0.25">
      <c r="A66" s="29" t="s">
        <v>50</v>
      </c>
      <c r="E66" s="28" t="s">
        <v>117</v>
      </c>
    </row>
    <row r="67" spans="1:16" ht="13.2" x14ac:dyDescent="0.25">
      <c r="A67" s="17" t="s">
        <v>44</v>
      </c>
      <c r="B67" s="21" t="s">
        <v>118</v>
      </c>
      <c r="C67" s="21" t="s">
        <v>119</v>
      </c>
      <c r="D67" s="17" t="s">
        <v>23</v>
      </c>
      <c r="E67" s="22" t="s">
        <v>120</v>
      </c>
      <c r="F67" s="23" t="s">
        <v>47</v>
      </c>
      <c r="G67" s="24">
        <v>29997</v>
      </c>
      <c r="H67" s="24">
        <v>0</v>
      </c>
      <c r="I67" s="24">
        <f>ROUND(ROUND(H67,2)*ROUND(G67,2),2)</f>
        <v>0</v>
      </c>
      <c r="O67">
        <f>(I67*21)/100</f>
        <v>0</v>
      </c>
      <c r="P67" t="s">
        <v>21</v>
      </c>
    </row>
    <row r="68" spans="1:16" ht="26.4" x14ac:dyDescent="0.25">
      <c r="A68" s="25" t="s">
        <v>48</v>
      </c>
      <c r="E68" s="26" t="s">
        <v>121</v>
      </c>
    </row>
    <row r="69" spans="1:16" ht="52.8" x14ac:dyDescent="0.25">
      <c r="A69" s="29" t="s">
        <v>50</v>
      </c>
      <c r="E69" s="28" t="s">
        <v>122</v>
      </c>
    </row>
    <row r="70" spans="1:16" ht="13.2" x14ac:dyDescent="0.25">
      <c r="A70" s="17" t="s">
        <v>44</v>
      </c>
      <c r="B70" s="21" t="s">
        <v>123</v>
      </c>
      <c r="C70" s="21" t="s">
        <v>124</v>
      </c>
      <c r="D70" s="17" t="s">
        <v>56</v>
      </c>
      <c r="E70" s="22" t="s">
        <v>125</v>
      </c>
      <c r="F70" s="23" t="s">
        <v>47</v>
      </c>
      <c r="G70" s="24">
        <v>81501</v>
      </c>
      <c r="H70" s="24">
        <v>0</v>
      </c>
      <c r="I70" s="24">
        <f>ROUND(ROUND(H70,2)*ROUND(G70,2),2)</f>
        <v>0</v>
      </c>
      <c r="O70">
        <f>(I70*21)/100</f>
        <v>0</v>
      </c>
      <c r="P70" t="s">
        <v>21</v>
      </c>
    </row>
    <row r="71" spans="1:16" ht="13.2" x14ac:dyDescent="0.25">
      <c r="A71" s="25" t="s">
        <v>48</v>
      </c>
      <c r="E71" s="26" t="s">
        <v>126</v>
      </c>
    </row>
    <row r="72" spans="1:16" ht="52.8" x14ac:dyDescent="0.25">
      <c r="A72" s="29" t="s">
        <v>50</v>
      </c>
      <c r="E72" s="28" t="s">
        <v>127</v>
      </c>
    </row>
    <row r="73" spans="1:16" ht="13.2" x14ac:dyDescent="0.25">
      <c r="A73" s="17" t="s">
        <v>44</v>
      </c>
      <c r="B73" s="21" t="s">
        <v>128</v>
      </c>
      <c r="C73" s="21" t="s">
        <v>129</v>
      </c>
      <c r="D73" s="17" t="s">
        <v>23</v>
      </c>
      <c r="E73" s="22" t="s">
        <v>130</v>
      </c>
      <c r="F73" s="23" t="s">
        <v>47</v>
      </c>
      <c r="G73" s="24">
        <v>53209</v>
      </c>
      <c r="H73" s="24">
        <v>0</v>
      </c>
      <c r="I73" s="24">
        <f>ROUND(ROUND(H73,2)*ROUND(G73,2),2)</f>
        <v>0</v>
      </c>
      <c r="O73">
        <f>(I73*21)/100</f>
        <v>0</v>
      </c>
      <c r="P73" t="s">
        <v>21</v>
      </c>
    </row>
    <row r="74" spans="1:16" ht="13.2" x14ac:dyDescent="0.25">
      <c r="A74" s="25" t="s">
        <v>48</v>
      </c>
      <c r="E74" s="26" t="s">
        <v>23</v>
      </c>
    </row>
    <row r="75" spans="1:16" ht="13.2" x14ac:dyDescent="0.25">
      <c r="A75" s="29" t="s">
        <v>50</v>
      </c>
      <c r="E75" s="28" t="s">
        <v>131</v>
      </c>
    </row>
    <row r="76" spans="1:16" ht="13.2" x14ac:dyDescent="0.25">
      <c r="A76" s="17" t="s">
        <v>44</v>
      </c>
      <c r="B76" s="21" t="s">
        <v>132</v>
      </c>
      <c r="C76" s="21" t="s">
        <v>133</v>
      </c>
      <c r="D76" s="17" t="s">
        <v>23</v>
      </c>
      <c r="E76" s="22" t="s">
        <v>134</v>
      </c>
      <c r="F76" s="23" t="s">
        <v>66</v>
      </c>
      <c r="G76" s="24">
        <v>141299</v>
      </c>
      <c r="H76" s="24">
        <v>0</v>
      </c>
      <c r="I76" s="24">
        <f>ROUND(ROUND(H76,2)*ROUND(G76,2),2)</f>
        <v>0</v>
      </c>
      <c r="O76">
        <f>(I76*21)/100</f>
        <v>0</v>
      </c>
      <c r="P76" t="s">
        <v>21</v>
      </c>
    </row>
    <row r="77" spans="1:16" ht="13.2" x14ac:dyDescent="0.25">
      <c r="A77" s="25" t="s">
        <v>48</v>
      </c>
      <c r="E77" s="26" t="s">
        <v>135</v>
      </c>
    </row>
    <row r="78" spans="1:16" ht="13.2" x14ac:dyDescent="0.25">
      <c r="A78" s="29" t="s">
        <v>50</v>
      </c>
      <c r="E78" s="28" t="s">
        <v>23</v>
      </c>
    </row>
    <row r="79" spans="1:16" ht="13.2" x14ac:dyDescent="0.25">
      <c r="A79" s="17" t="s">
        <v>44</v>
      </c>
      <c r="B79" s="21" t="s">
        <v>136</v>
      </c>
      <c r="C79" s="21" t="s">
        <v>137</v>
      </c>
      <c r="D79" s="17" t="s">
        <v>23</v>
      </c>
      <c r="E79" s="22" t="s">
        <v>138</v>
      </c>
      <c r="F79" s="23" t="s">
        <v>66</v>
      </c>
      <c r="G79" s="24">
        <v>141299</v>
      </c>
      <c r="H79" s="24">
        <v>0</v>
      </c>
      <c r="I79" s="24">
        <f>ROUND(ROUND(H79,2)*ROUND(G79,2),2)</f>
        <v>0</v>
      </c>
      <c r="O79">
        <f>(I79*21)/100</f>
        <v>0</v>
      </c>
      <c r="P79" t="s">
        <v>21</v>
      </c>
    </row>
    <row r="80" spans="1:16" ht="13.2" x14ac:dyDescent="0.25">
      <c r="A80" s="25" t="s">
        <v>48</v>
      </c>
      <c r="E80" s="26" t="s">
        <v>23</v>
      </c>
    </row>
    <row r="81" spans="1:5" ht="13.2" x14ac:dyDescent="0.25">
      <c r="A81" s="27" t="s">
        <v>50</v>
      </c>
      <c r="E81" s="28" t="s">
        <v>23</v>
      </c>
    </row>
  </sheetData>
  <mergeCells count="10">
    <mergeCell ref="A5:A6"/>
    <mergeCell ref="B5:B6"/>
    <mergeCell ref="C5:C6"/>
    <mergeCell ref="D5:D6"/>
    <mergeCell ref="E5:E6"/>
    <mergeCell ref="F5:F6"/>
    <mergeCell ref="G5:G6"/>
    <mergeCell ref="H5:I5"/>
    <mergeCell ref="C3:D3"/>
    <mergeCell ref="C4:D4"/>
  </mergeCells>
  <pageMargins left="0.75" right="0.75" top="1" bottom="1" header="0.5" footer="0.5"/>
  <pageSetup paperSize="9" fitToHeight="0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02840B944C546A8FFB3BEE68E8FD7" ma:contentTypeVersion="41" ma:contentTypeDescription="Vytvoří nový dokument" ma:contentTypeScope="" ma:versionID="0f52148277b3f0ad9f37d2b8f6fb2206">
  <xsd:schema xmlns:xsd="http://www.w3.org/2001/XMLSchema" xmlns:xs="http://www.w3.org/2001/XMLSchema" xmlns:p="http://schemas.microsoft.com/office/2006/metadata/properties" xmlns:ns1="http://schemas.microsoft.com/sharepoint/v3" xmlns:ns2="1c5afdd9-10a7-4471-939e-3b6fefddb120" xmlns:ns3="1b0a2e31-377b-4a4f-8b74-191dd8e2e1a2" xmlns:ns4="http://schemas.microsoft.com/sharepoint/v3/fields" targetNamespace="http://schemas.microsoft.com/office/2006/metadata/properties" ma:root="true" ma:fieldsID="7926bcb27727d2205dfadcc1101cdc9b" ns1:_="" ns2:_="" ns3:_="" ns4:_="">
    <xsd:import namespace="http://schemas.microsoft.com/sharepoint/v3"/>
    <xsd:import namespace="1c5afdd9-10a7-4471-939e-3b6fefddb120"/>
    <xsd:import namespace="1b0a2e31-377b-4a4f-8b74-191dd8e2e1a2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A" minOccurs="0"/>
                <xsd:element ref="ns1:ClientSideApplicationId" minOccurs="0"/>
                <xsd:element ref="ns1:PageLayoutType" minOccurs="0"/>
                <xsd:element ref="ns1:CanvasContent1" minOccurs="0"/>
                <xsd:element ref="ns1:BannerImageUrl" minOccurs="0"/>
                <xsd:element ref="ns1:BannerImageOffset" minOccurs="0"/>
                <xsd:element ref="ns4:Description" minOccurs="0"/>
                <xsd:element ref="ns1:PromotedState" minOccurs="0"/>
                <xsd:element ref="ns3:MediaServiceAutoKeyPoints" minOccurs="0"/>
                <xsd:element ref="ns3:MediaServiceKeyPoints" minOccurs="0"/>
                <xsd:element ref="ns3:Odkaz" minOccurs="0"/>
                <xsd:element ref="ns3:MediaLengthInSeconds" minOccurs="0"/>
                <xsd:element ref="ns3:Pozn_x00e1_mka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ObjectDetectorVersions" minOccurs="0"/>
                <xsd:element ref="ns3:Objednatel" minOccurs="0"/>
                <xsd:element ref="ns3:MediaServiceSearchProperties" minOccurs="0"/>
                <xsd:element ref="ns3:Dynamics" minOccurs="0"/>
                <xsd:element ref="ns3:Vlastn_x00ed_kkontraktu" minOccurs="0"/>
                <xsd:element ref="ns3:P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lientSideApplicationId" ma:index="20" nillable="true" ma:displayName="ID stránky klientské aplikace" ma:description="ID stránky klientské aplikace" ma:hidden="true" ma:internalName="ClientSideApplicationId">
      <xsd:simpleType>
        <xsd:restriction base="dms:Unknown"/>
      </xsd:simpleType>
    </xsd:element>
    <xsd:element name="PageLayoutType" ma:index="21" nillable="true" ma:displayName="Typ rozložení stránky" ma:description="Typ rozložení stránky" ma:hidden="true" ma:internalName="PageLayoutType">
      <xsd:simpleType>
        <xsd:restriction base="dms:Text">
          <xsd:maxLength value="255"/>
        </xsd:restriction>
      </xsd:simpleType>
    </xsd:element>
    <xsd:element name="CanvasContent1" ma:index="22" nillable="true" ma:displayName="Obsah plátna pro vytváření webového obsahu" ma:description="V tomto sloupci se ukládá obsah plátna pro vytváření webového obsahu na stránce webu." ma:internalName="CanvasContent1" ma:readOnly="false">
      <xsd:simpleType>
        <xsd:restriction base="dms:Unknown"/>
      </xsd:simpleType>
    </xsd:element>
    <xsd:element name="BannerImageUrl" ma:index="23" nillable="true" ma:displayName="Adresa URL obrázku banneru" ma:description="Adresa URL obrázku banneru" ma:internalName="BannerImage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annerImageOffset" ma:index="24" nillable="true" ma:displayName="Posun obrázku banneru" ma:description="Posun obrázku banneru" ma:hidden="true" ma:internalName="BannerImageOffset">
      <xsd:simpleType>
        <xsd:restriction base="dms:Text"/>
      </xsd:simpleType>
    </xsd:element>
    <xsd:element name="PromotedState" ma:index="26" nillable="true" ma:displayName="Stav se zvýšenou úrovní" ma:default="0" ma:description="" ma:internalName="PromotedState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afdd9-10a7-4471-939e-3b6fefddb1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288e5711-1c27-48ea-9f57-f75b0e4f0198}" ma:internalName="TaxCatchAll" ma:showField="CatchAllData" ma:web="1c5afdd9-10a7-4471-939e-3b6fefddb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2e31-377b-4a4f-8b74-191dd8e2e1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A" ma:index="19" nillable="true" ma:displayName="A" ma:format="Image" ma:internalName="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dkaz" ma:index="29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Pozn_x00e1_mka" ma:index="31" nillable="true" ma:displayName="Poznámka" ma:format="Dropdown" ma:internalName="Pozn_x00e1_mka">
      <xsd:simpleType>
        <xsd:restriction base="dms:Text">
          <xsd:maxLength value="255"/>
        </xsd:restriction>
      </xsd:simpleType>
    </xsd:element>
    <xsd:element name="lcf76f155ced4ddcb4097134ff3c332f" ma:index="34" nillable="true" ma:taxonomy="true" ma:internalName="lcf76f155ced4ddcb4097134ff3c332f" ma:taxonomyFieldName="MediaServiceImageTags" ma:displayName="Značky obrázků" ma:readOnly="false" ma:fieldId="{5cf76f15-5ced-4ddc-b409-7134ff3c332f}" ma:taxonomyMulti="true" ma:sspId="e55adb0b-e27a-463e-bbaa-ef01d4c7bc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35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Objednatel" ma:index="37" nillable="true" ma:displayName="Objednatel" ma:format="Dropdown" ma:internalName="Objednatel">
      <xsd:simpleType>
        <xsd:restriction base="dms:Choice">
          <xsd:enumeration value="ŘSD SP"/>
          <xsd:enumeration value="ŘSD ZP"/>
          <xsd:enumeration value="ŘSD CH"/>
        </xsd:restriction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ynamics" ma:index="39" nillable="true" ma:displayName="Dynamics " ma:format="Hyperlink" ma:internalName="Dynamic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lastn_x00ed_kkontraktu" ma:index="40" nillable="true" ma:displayName="Vlastník kontraktu" ma:format="Dropdown" ma:internalName="Vlastn_x00ed_kkontraktu">
      <xsd:simpleType>
        <xsd:restriction base="dms:Text">
          <xsd:maxLength value="255"/>
        </xsd:restriction>
      </xsd:simpleType>
    </xsd:element>
    <xsd:element name="PM" ma:index="41" nillable="true" ma:displayName="PM" ma:format="Dropdown" ma:list="UserInfo" ma:SharePointGroup="0" ma:internalName="P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escription" ma:index="25" nillable="true" ma:displayName="Popis" ma:internalName="Description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ientSideApplicationId xmlns="http://schemas.microsoft.com/sharepoint/v3" xsi:nil="true"/>
    <PM xmlns="1b0a2e31-377b-4a4f-8b74-191dd8e2e1a2">
      <UserInfo>
        <DisplayName/>
        <AccountId xsi:nil="true"/>
        <AccountType/>
      </UserInfo>
    </PM>
    <lcf76f155ced4ddcb4097134ff3c332f xmlns="1b0a2e31-377b-4a4f-8b74-191dd8e2e1a2">
      <Terms xmlns="http://schemas.microsoft.com/office/infopath/2007/PartnerControls"/>
    </lcf76f155ced4ddcb4097134ff3c332f>
    <Objednatel xmlns="1b0a2e31-377b-4a4f-8b74-191dd8e2e1a2" xsi:nil="true"/>
    <CanvasContent1 xmlns="http://schemas.microsoft.com/sharepoint/v3" xsi:nil="true"/>
    <BannerImageUrl xmlns="http://schemas.microsoft.com/sharepoint/v3">
      <Url xsi:nil="true"/>
      <Description xsi:nil="true"/>
    </BannerImageUrl>
    <Odkaz xmlns="1b0a2e31-377b-4a4f-8b74-191dd8e2e1a2">
      <Url xsi:nil="true"/>
      <Description xsi:nil="true"/>
    </Odkaz>
    <_Flow_SignoffStatus xmlns="1b0a2e31-377b-4a4f-8b74-191dd8e2e1a2" xsi:nil="true"/>
    <PageLayoutType xmlns="http://schemas.microsoft.com/sharepoint/v3" xsi:nil="true"/>
    <Dynamics xmlns="1b0a2e31-377b-4a4f-8b74-191dd8e2e1a2">
      <Url xsi:nil="true"/>
      <Description xsi:nil="true"/>
    </Dynamics>
    <Vlastn_x00ed_kkontraktu xmlns="1b0a2e31-377b-4a4f-8b74-191dd8e2e1a2" xsi:nil="true"/>
    <BannerImageOffset xmlns="http://schemas.microsoft.com/sharepoint/v3" xsi:nil="true"/>
    <A xmlns="1b0a2e31-377b-4a4f-8b74-191dd8e2e1a2">
      <Url xsi:nil="true"/>
      <Description xsi:nil="true"/>
    </A>
    <TaxCatchAll xmlns="1c5afdd9-10a7-4471-939e-3b6fefddb120" xsi:nil="true"/>
    <Pozn_x00e1_mka xmlns="1b0a2e31-377b-4a4f-8b74-191dd8e2e1a2" xsi:nil="true"/>
  </documentManagement>
</p:properties>
</file>

<file path=customXml/itemProps1.xml><?xml version="1.0" encoding="utf-8"?>
<ds:datastoreItem xmlns:ds="http://schemas.openxmlformats.org/officeDocument/2006/customXml" ds:itemID="{F8D94311-3408-4584-AEFB-18486487FFAE}"/>
</file>

<file path=customXml/itemProps2.xml><?xml version="1.0" encoding="utf-8"?>
<ds:datastoreItem xmlns:ds="http://schemas.openxmlformats.org/officeDocument/2006/customXml" ds:itemID="{0E8D00ED-FDF0-4646-AAED-4F61BCC7DE9A}"/>
</file>

<file path=customXml/itemProps3.xml><?xml version="1.0" encoding="utf-8"?>
<ds:datastoreItem xmlns:ds="http://schemas.openxmlformats.org/officeDocument/2006/customXml" ds:itemID="{AC695757-02C2-46F5-95E7-7F6B009B5DA9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Skrývky_kácení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Suchomelová Jitka</cp:lastModifiedBy>
  <dcterms:modified xsi:type="dcterms:W3CDTF">2025-07-22T11:33:00Z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0x010100D6D02840B944C546A8FFB3BEE68E8FD7</vt:lpwstr>
  </property>
</Properties>
</file>