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SO 101" sheetId="3" r:id="rId3"/>
    <sheet name="SO 180" sheetId="4" r:id="rId4"/>
  </sheets>
  <definedNames/>
  <calcPr fullCalcOnLoad="1"/>
</workbook>
</file>

<file path=xl/sharedStrings.xml><?xml version="1.0" encoding="utf-8"?>
<sst xmlns="http://schemas.openxmlformats.org/spreadsheetml/2006/main" count="1278" uniqueCount="424">
  <si>
    <t>Soupis objektů s DPH</t>
  </si>
  <si>
    <t>Stavba: 000/18 - Oprava silnice III/30511  Ostřetín - průtah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</si>
  <si>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</si>
  <si>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</si>
  <si>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</si>
  <si>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</si>
  <si>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</si>
  <si>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</si>
  <si>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</si>
  <si>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</si>
  <si>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</si>
  <si>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</si>
  <si>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</si>
  <si>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</si>
  <si>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000/18</t>
  </si>
  <si>
    <t>Oprava silnice III/30511  Ostřetín - průtah</t>
  </si>
  <si>
    <t>O</t>
  </si>
  <si>
    <t>Rozpočet:</t>
  </si>
  <si>
    <t>0,00</t>
  </si>
  <si>
    <t>15,00</t>
  </si>
  <si>
    <t>21,00</t>
  </si>
  <si>
    <t>3</t>
  </si>
  <si>
    <t>2</t>
  </si>
  <si>
    <t>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</si>
  <si>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</si>
  <si>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</si>
  <si>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</si>
  <si>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</si>
  <si>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</si>
  <si>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</si>
  <si>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</si>
  <si>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</si>
  <si>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</si>
  <si>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</si>
  <si>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</si>
  <si>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</si>
  <si>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</si>
  <si>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</si>
  <si>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</si>
  <si>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</si>
  <si>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</si>
  <si>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</si>
  <si>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</si>
  <si>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</si>
  <si>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</si>
  <si>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</si>
  <si>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</si>
  <si>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</si>
  <si>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</si>
  <si>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</si>
  <si>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Statická zatěžovací zkouška 20  
Dynamická 15 
Rovinatost (příčná i podélná) 
Kontrolní odvrty</t>
  </si>
  <si>
    <t>VV</t>
  </si>
  <si>
    <t>1=1,000 [A]</t>
  </si>
  <si>
    <t>TS</t>
  </si>
  <si>
    <t>zahrnuje veškeré náklady spojené s objednatelem požadovanými zkouškami</t>
  </si>
  <si>
    <t>02911</t>
  </si>
  <si>
    <t>a</t>
  </si>
  <si>
    <t>OSTATNÍ POŽADAVKY - GEODETICKÉ ZAMĚŘENÍ</t>
  </si>
  <si>
    <t>HM</t>
  </si>
  <si>
    <t>Vytyčení stavby</t>
  </si>
  <si>
    <t>km 0,000 - km 2,16490 
2,16*10=21,600 [A]</t>
  </si>
  <si>
    <t>zahrnuje veškeré náklady spojené s objednatelem požadovanými pracemi</t>
  </si>
  <si>
    <t>b</t>
  </si>
  <si>
    <t>Zaměření pro potřeby zpracování DSPS a geometrického plánu 
Zaměření skutečného provedení se předává v tištěné podobě (3 paré) a 3 x digitálně na CD</t>
  </si>
  <si>
    <t>02944</t>
  </si>
  <si>
    <t>OSTAT POŽADAVKY - DOKUMENTACE SKUTEČ PROVEDENÍ V DIGIT FORMĚ</t>
  </si>
  <si>
    <t>Dokumentace skutečného provedení se předává v tištěné podobě (3 paré) 
Všechny dosažené odchylky parametrů stavby oproti PDPS, se musí zdokumentovat uvedením v DSPS.</t>
  </si>
  <si>
    <t>02945</t>
  </si>
  <si>
    <t>OSTAT POŽADAVKY - GEOMETRICKÝ PLÁN</t>
  </si>
  <si>
    <t>Pro pozemkové vyrovnání s vlastníky 
Geometrický plán se předává v tištěné podobě (4 paré) a 4 x digitálně na CD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</si>
  <si>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</si>
  <si>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7</t>
  </si>
  <si>
    <t>02946</t>
  </si>
  <si>
    <t>OSTAT POŽADAVKY - FOTODOKUMENTACE</t>
  </si>
  <si>
    <t>•Pasportizace stávajícího stavu 
•Všechny vstupy, vjezdy, oplocení, RD apod.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</si>
  <si>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</si>
  <si>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8</t>
  </si>
  <si>
    <t>02990</t>
  </si>
  <si>
    <t>OSTATNÍ POŽADAVKY - INFORMAČNÍ TABULE</t>
  </si>
  <si>
    <t>Sady informačních tabulí 
Sada sestavená z 3 ks velkoplošných tabulí 150x150 s popisem stavby, investora, dodavatele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</si>
  <si>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</si>
  <si>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02991</t>
  </si>
  <si>
    <t>KUS</t>
  </si>
  <si>
    <t>Pamětní deska dle vzoru - spolufinancování SFDI, materiál plech popř. smalt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</si>
  <si>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</si>
  <si>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</si>
  <si>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 - ZŘÍZENÍ, PROVOZ, DEMONTÁŽ</t>
  </si>
  <si>
    <t>Vymezení staveniště včetně skládek 
Zajištění přístupu k RD 
Provizorní značení staveniště</t>
  </si>
  <si>
    <t>zahrnuje objednatelem povolené náklady na pořízení (event. pronájem), provozování, udržování a likvidaci zhotovitelova zařízení</t>
  </si>
  <si>
    <t>11</t>
  </si>
  <si>
    <t>03730</t>
  </si>
  <si>
    <t>POMOC PRÁCE ZAJIŠŤ NEBO ZŘÍZ OCHRANU INŽENÝRSKÝCH SÍTÍ</t>
  </si>
  <si>
    <t>KČ</t>
  </si>
  <si>
    <t>Vytyčení inženýrských sítí</t>
  </si>
  <si>
    <t>zahrnuje objednatelem povolené náklady na požadovaná zařízení zhotovitele</t>
  </si>
  <si>
    <t>SO 101</t>
  </si>
  <si>
    <t>Úsek od I/35 po III/30512</t>
  </si>
  <si>
    <t>014111</t>
  </si>
  <si>
    <t>POPLATKY ZA SKLÁDKU TYP S-IO (INERTNÍ ODPAD)</t>
  </si>
  <si>
    <t>M3</t>
  </si>
  <si>
    <t>Zemina 
z pol. 12273 1820,44=1 820,440 [A] 
z pol. 12920 116,4=116,400 [B] 
z pol. 12931 1350*0,25=337,500 [C] 
z pol. 12993 84*0,1=8,400 [D] 
z pol. 129945 224*0,1=22,400 [E] 
Kamenivo 
z pol. 11332 19=19,000 [F] 
z pol. 11353 9*0,2*0,25*2,4=1,080 [G] 
Celkem: A+B+C+D+E+F+G=2 325,220 [H]</t>
  </si>
  <si>
    <t>zahrnuje veškeré poplatky provozovateli skládky související s uložením odpadu na skládce.</t>
  </si>
  <si>
    <t>014121</t>
  </si>
  <si>
    <t>POPLATKY ZA SKLÁDKU TYP S-OO (OSTATNÍ ODPAD)</t>
  </si>
  <si>
    <t>Beton 
z pol. 11315 0,4=0,400 [A] 
z pol. 11346 3,6=3,600 [B] 
Betonové obruby 
z pol. 11352 23*0,15*0,25=0,863 [D] 
Uliční vpusti 
z pol. 96687 32*0,25=8,000 [E] 
Celkem: A+B+D+E=12,863 [F]</t>
  </si>
  <si>
    <t>Zemní práce</t>
  </si>
  <si>
    <t>11315</t>
  </si>
  <si>
    <t>ODSTRANĚNÍ KRYTU ZPEVNĚNÝCH PLOCH Z BETONU</t>
  </si>
  <si>
    <t>Betonová plocha tl. 100 mm 
4*0,1=0,400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</si>
  <si>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</si>
  <si>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</si>
  <si>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</si>
  <si>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Podklad tl. 100 mm 
190*0,1=19,000 [A]</t>
  </si>
  <si>
    <t>11346</t>
  </si>
  <si>
    <t>ODSTRANĚNÍ KRYTU ZPEVNĚNÝCH PLOCH ZE SILNIČ DÍLCŮ (PANELŮ) VČET PODKL</t>
  </si>
  <si>
    <t>20*0,18=3,600 [A]</t>
  </si>
  <si>
    <t>11352</t>
  </si>
  <si>
    <t>ODSTRANĚNÍ CHODNÍKOVÝCH OBRUBNÍKŮ BETONOVÝCH</t>
  </si>
  <si>
    <t>M</t>
  </si>
  <si>
    <t>11353</t>
  </si>
  <si>
    <t>ODSTRANĚNÍ CHODNÍKOVÝCH KAMENNÝCH OBRUBNÍKŮ</t>
  </si>
  <si>
    <t>11372</t>
  </si>
  <si>
    <t>FRÉZOVÁNÍ ZPEVNĚNÝCH PLOCH ASFALTOVÝCH</t>
  </si>
  <si>
    <t>Odvoz na středisko SÚS Holice</t>
  </si>
  <si>
    <t>Vozovka v tl. 70 mm 
2400*0,07=168,000 [A] 
Vozovka v tl. 90 mm 
13740*0,09=1 236,600 [B] 
A+B=1 404,600 [C]</t>
  </si>
  <si>
    <t>113764</t>
  </si>
  <si>
    <t>FRÉZOVÁNÍ DRÁŽKY PRŮŘEZU DO 400MM2 V ASFALTOVÉ VOZOVCE</t>
  </si>
  <si>
    <t>Podélná spára</t>
  </si>
  <si>
    <t>2663=2 663,000 [A]</t>
  </si>
  <si>
    <t>Položka zahrnuje veškerou manipulaci s vybouranou sutí a s vybouranými hmotami vč. uložení na skládku.</t>
  </si>
  <si>
    <t>12273</t>
  </si>
  <si>
    <t>ODKOPÁVKY A PROKOPÁVKY OBECNÉ TŘ. I</t>
  </si>
  <si>
    <t>Pro sanaci v tlouštce 450 mm 
1890*1,30*0,45=1 105,650 [A] 
Rýha pro obrubník 
1989*0,30*0,50=298,350 [B] 
Rýha pro napojení UV 
32*2,00*1,00=64,000 [C] 
Rozšíření rýhy pro obrubník 
1958*0,40*0,45=352,440 [D] 
Celkem: A+B+C+D=1 820,440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</si>
  <si>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</si>
  <si>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12920</t>
  </si>
  <si>
    <t>ČIŠTĚNÍ KRAJNIC OD NÁNOSU</t>
  </si>
  <si>
    <t>Vrstva tl. 80 mm 
2910*0,5*0,08=116,400 [A]</t>
  </si>
  <si>
    <t>- vodorovná a svislá doprava, přemístění, přeložení, manipulace s výkopkem a uložení na skládku (bez poplatku)</t>
  </si>
  <si>
    <t>12</t>
  </si>
  <si>
    <t>12931</t>
  </si>
  <si>
    <t>ČIŠTĚNÍ PŘÍKOPŮ OD NÁNOSU DO 0,25M3/M</t>
  </si>
  <si>
    <t>13</t>
  </si>
  <si>
    <t>12993</t>
  </si>
  <si>
    <t>ČIŠTĚNÍ POTRUBÍ DN DO 200MM</t>
  </si>
  <si>
    <t>Stávající potrubí uličních vpustí</t>
  </si>
  <si>
    <t>32*8=256,000 [B]</t>
  </si>
  <si>
    <t>14</t>
  </si>
  <si>
    <t>129945</t>
  </si>
  <si>
    <t>ČIŠTĚNÍ POTRUBÍ DN DO 300MM</t>
  </si>
  <si>
    <t>Potrubí stávajících sjezdů</t>
  </si>
  <si>
    <t>224=224,000 [A]</t>
  </si>
  <si>
    <t>15</t>
  </si>
  <si>
    <t>17310</t>
  </si>
  <si>
    <t>ZEMNÍ KRAJNICE A DOSYPÁVKY SE ZHUTNĚNÍM</t>
  </si>
  <si>
    <t>2918*0,3*0,05=43,770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</si>
  <si>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</si>
  <si>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</si>
  <si>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17481</t>
  </si>
  <si>
    <t>ZÁSYP JAM A RÝH Z NAKUPOVANÝCH MATERIÁLŮ</t>
  </si>
  <si>
    <t>Zásyp rýhy pro napojení UV a za obrubníkem</t>
  </si>
  <si>
    <t>Zásyp rýhy pro napojení UV 
32*2,0*1,0=64,000 [A] 
Za obrubníkem 
1958*0,25*0,20=97,900 [B] 
Celkem: A+B=161,900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</si>
  <si>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</si>
  <si>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</si>
  <si>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18110</t>
  </si>
  <si>
    <t>ÚPRAVA PLÁNĚ SE ZHUTNĚNÍM V HORNINĚ TŘ. I</t>
  </si>
  <si>
    <t>M2</t>
  </si>
  <si>
    <t>Sanace krajnice 
1890*1,30=2 457,000 [A] 
Napojení domovních sjezdů+vstupů 
260=260,000 [B] 
Napojení MK 
155=155,000 [C] 
Oprava krytu vozovky 
2400=2 400,000 [D] 
Oprava silnice 
13250=13 250,000 [E] 
Rýha pro obrubník 
1989*0,30*0,50=298,350 [G] 
Rýha pro obrubník 
1958*0,40*0,45=352,440 [H] 
Celkem: A+B+C+D+E+G+H=19 172,790 [I]</t>
  </si>
  <si>
    <t>položka zahrnuje úpravu pláně včetně vyrovnání výškových rozdílů. Míru zhutnění určuje projekt.</t>
  </si>
  <si>
    <t>18</t>
  </si>
  <si>
    <t>18130</t>
  </si>
  <si>
    <t>ÚPRAVA PLÁNĚ BEZ ZHUTNĚNÍ</t>
  </si>
  <si>
    <t>Úprava ploch dotčených stavbou</t>
  </si>
  <si>
    <t>V rovině 2000+1958*0,25=2 489,500 [A] 
Ve svahu 2900=2 900,000 [B] 
Celkem: A+B=5 389,500 [C]</t>
  </si>
  <si>
    <t>položka zahrnuje úpravu pláně včetně vyrovnání výškových rozdílů</t>
  </si>
  <si>
    <t>19</t>
  </si>
  <si>
    <t>18241</t>
  </si>
  <si>
    <t>ZALOŽENÍ TRÁVNÍKU RUČNÍM VÝSEVEM</t>
  </si>
  <si>
    <t>V rovině 2000+489,5=2 489,500 [A] 
Ve svahu 2900=2 900,000 [B] 
Celkem: A+B=5 389,500 [C]</t>
  </si>
  <si>
    <t>Zahrnuje dodání předepsané travní směsi, její výsev na ornici, zalévání, první pokosení, to vše bez ohledu na sklon terénu</t>
  </si>
  <si>
    <t>Základy</t>
  </si>
  <si>
    <t>20</t>
  </si>
  <si>
    <t>212626</t>
  </si>
  <si>
    <t>TRATIVODY KOMPL Z TRUB Z PLAST HM DN DO 100MM, RÝHA TŘ II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</si>
  <si>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</si>
  <si>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21</t>
  </si>
  <si>
    <t>21452</t>
  </si>
  <si>
    <t>SANAČNÍ VRSTVY Z KAMENIVA DRCENÉHO</t>
  </si>
  <si>
    <t>Vrstva z HDK 32-63</t>
  </si>
  <si>
    <t>Sanace krajnice tl. 150 mm 
2460*0,15=369,000 [A] 
Napojení domovních vjezdů tl. 70 mm 
260*0,07=18,200 [B] 
Rozšíření sanace kraje pro obrubník 
1958*0,40*0,15=391,600 [C] 
Celkem: A+B+C=778,800 [D]</t>
  </si>
  <si>
    <t>položka zahrnuje dodávku předepsaného kameniva, mimostaveništní a vnitrostaveništní dopravu a jeho uložení 
není-li v zadávací dokumentaci uvedeno jinak, jedná se o nakupovaný materiál</t>
  </si>
  <si>
    <t>Vodorovné konstrukce</t>
  </si>
  <si>
    <t>22</t>
  </si>
  <si>
    <t>451313</t>
  </si>
  <si>
    <t>PODKLADNÍ A VÝPLŇOVÉ VRSTVY Z PROSTÉHO BETONU C16/20</t>
  </si>
  <si>
    <t>Zvětšené betonové lože při pokádce obrub</t>
  </si>
  <si>
    <t>Chodníkový obrubník 
1989*0,3*0,15=89,505 [A] 
Silniční obrubník 
33*0,3*0,15=1,485 [B] 
Vodicí proužek 
2114*0,25*0,1=52,850 [C] 
Silniční obrubník 
1958*0,3*0,15=88,110 [D] 
Celkem: A+B+C+D=231,950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</si>
  <si>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</si>
  <si>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Komunikace</t>
  </si>
  <si>
    <t>23</t>
  </si>
  <si>
    <t>561442</t>
  </si>
  <si>
    <t>KAMENIVO ZPEVNĚNÉ CEMENTEM TŘ. II TL. DO 200MM</t>
  </si>
  <si>
    <t>Sanace krajnice tl.170 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</si>
  <si>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</si>
  <si>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24</t>
  </si>
  <si>
    <t>56332</t>
  </si>
  <si>
    <t>VOZOVKOVÉ VRSTVY ZE ŠTĚRKODRTI TL. DO 100MM</t>
  </si>
  <si>
    <t>Sanace krajnice tl. 100 mm</t>
  </si>
  <si>
    <t>Sanace krajnice 
2460=2 460,000 [A] 
Rozšíření sanace kraje pro obrubník 
1958*0,40=783,200 [B] 
Celkem: A+B=3 243,200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</si>
  <si>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</si>
  <si>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25</t>
  </si>
  <si>
    <t>56360</t>
  </si>
  <si>
    <t>VOZOVKOVÉ VRSTVY Z RECYKLOVANÉHO MATERIÁLU</t>
  </si>
  <si>
    <t>Napojení domovních vjezdů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</si>
  <si>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</si>
  <si>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26</t>
  </si>
  <si>
    <t>56960</t>
  </si>
  <si>
    <t>ZPEVNĚNÍ KRAJNIC Z RECYKLOVANÉHO MATERIÁLU</t>
  </si>
  <si>
    <t>Nezpevněná krajnice</t>
  </si>
  <si>
    <t>Krajnice šířky 0,5 m 
2900*0,5*0,1=145,000 [A] 
Krajnice šířky 0,75 m 
18*0,75*0,1=1,350 [B] 
A+B=146,350 [C]</t>
  </si>
  <si>
    <t>27</t>
  </si>
  <si>
    <t>572141</t>
  </si>
  <si>
    <t>INFILTRAČNÍ POSTŘIK ASFALTOVÝ DO 2,0KG/M2</t>
  </si>
  <si>
    <t>Napojení MK 
155=155,000 [A] 
Oprava krytu vozovky 
2000=2 000,000 [B] 
Oprava silnice 
11000=11 000,000 [C] 
Celkem: A+B+C=13 155,000 [D]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</si>
  <si>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</si>
  <si>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28</t>
  </si>
  <si>
    <t>572211</t>
  </si>
  <si>
    <t>SPOJOVACÍ POSTŘIK Z ASFALTU DO 0,5KG/M2</t>
  </si>
  <si>
    <t>Napojení MK 
155=155,000 [A] 
Oprava krytu vozovky 
2400+2400=4 800,000 [B] 
Oprava silnice 
13250+13250=26 500,000 [C] 
Celkem: A+B+C=31 455,000 [D]</t>
  </si>
  <si>
    <t>29</t>
  </si>
  <si>
    <t>57475</t>
  </si>
  <si>
    <t>VOZOVKOVÉ VÝZTUŽNÉ VRSTVY Z GEOMŘÍŽOVINY</t>
  </si>
  <si>
    <t>Překrytí napojovací spáry</t>
  </si>
  <si>
    <t>- dodání geomříže v požadované kvalitě a v množství včetně přesahů (přesahy započteny v jednotkové ceně) 
- očištění podkladu 
- pokládka geomříže dle předepsaného technologického předpisu</t>
  </si>
  <si>
    <t>30</t>
  </si>
  <si>
    <t>574A01</t>
  </si>
  <si>
    <t>ASFALTOVÝ BETON PRO OBRUSNÉ VRSTVY ACO 8</t>
  </si>
  <si>
    <t>Vyrovnávka spadlých krajů v průměrné tloušťce 40 mm</t>
  </si>
  <si>
    <t>11000*0,04=440,000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</si>
  <si>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</si>
  <si>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31</t>
  </si>
  <si>
    <t>574A33</t>
  </si>
  <si>
    <t>ASFALTOVÝ BETON PRO OBRUSNÉ VRSTVY ACO 11 TL. 40MM</t>
  </si>
  <si>
    <t>Napojení MK 
155=155,000 [A] 
Oprava krytu vozovky 
2400=2 400,000 [B] 
Oprava silnice 
13250=13 250,000 [C] 
Celkem: A+B+C=15 805,000 [D]</t>
  </si>
  <si>
    <t>32</t>
  </si>
  <si>
    <t>574X45</t>
  </si>
  <si>
    <t>ASFALTOVÝ BETON PRO LOŽNÍ VRSTVY ACL 16 CRmB TL. 50MM</t>
  </si>
  <si>
    <t>33</t>
  </si>
  <si>
    <t>58302</t>
  </si>
  <si>
    <t>KRYT ZE SINIČNÍCH DÍLCŮ (PANELŮ) TL 180MM</t>
  </si>
  <si>
    <t>Provizorní zastávka BUS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</si>
  <si>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</si>
  <si>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</si>
  <si>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34</t>
  </si>
  <si>
    <t>87434</t>
  </si>
  <si>
    <t>POTRUBÍ Z TRUB PLASTOVÝCH ODPADNÍCH DN DO 200MM</t>
  </si>
  <si>
    <t>Napojení uličních vpustí</t>
  </si>
  <si>
    <t>32*2=64,000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</si>
  <si>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</si>
  <si>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35</t>
  </si>
  <si>
    <t>89712</t>
  </si>
  <si>
    <t>VPUSŤ KANALIZAČNÍ ULIČNÍ KOMPLETNÍ Z BETONOVÝCH DÍLCŮ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</si>
  <si>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</si>
  <si>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36</t>
  </si>
  <si>
    <t>89923</t>
  </si>
  <si>
    <t>VÝŠKOVÁ ÚPRAVA KRYCÍCH HRNCŮ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</si>
  <si>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</si>
  <si>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</si>
  <si>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37</t>
  </si>
  <si>
    <t>9113B1</t>
  </si>
  <si>
    <t>SVODIDLO OCEL SILNIČ JEDNOSTR, ÚROVEŇ ZADRŽ H1 -DODÁVKA A MONTÁŽ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</si>
  <si>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</si>
  <si>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38</t>
  </si>
  <si>
    <t>91238</t>
  </si>
  <si>
    <t>SMĚROVÉ SLOUPKY Z PLAST HMOT - NÁSTAVCE NA SVODIDLA VČETNĚ ODRAZNÉHO PÁSKU</t>
  </si>
  <si>
    <t>nástavce Z11a,b</t>
  </si>
  <si>
    <t>dle situace DZ 
vpravo 4=4,000 [A]</t>
  </si>
  <si>
    <t>položka zahrnuje:  
- dodání a osazení sloupku včetně nutných zemních prací  
- vnitrostaveništní a mimostaveništní doprava  
- odrazky plastové nebo z retroreflexní fólie</t>
  </si>
  <si>
    <t>39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</si>
  <si>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</si>
  <si>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</si>
  <si>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</si>
  <si>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40</t>
  </si>
  <si>
    <t>914131</t>
  </si>
  <si>
    <t>DOPRAVNÍ ZNAČKY ZÁKLADNÍ VELIKOSTI OCELOVÉ FÓLIE TŘ 2 - DODÁVKA A MONTÁŽ</t>
  </si>
  <si>
    <t>dle situace DZ</t>
  </si>
  <si>
    <t>dle situace DZ 
P2 6+ 
IZ4a 1+ 
IZ4b 1+ 
E2b 1+ 
E2d 2+ 
IS3a 2+ 
IS3b 1+ 
IS21b 3+ 
IS3c 1 
=18,000 [A]</t>
  </si>
  <si>
    <t>položka zahrnuje:  
- dodávku a montáž značek v požadovaném provedení</t>
  </si>
  <si>
    <t>41</t>
  </si>
  <si>
    <t>914133</t>
  </si>
  <si>
    <t>DOPRAVNÍ ZNAČKY ZÁKLADNÍ VELIKOSTI OCELOVÉ FÓLIE TŘ 2 - DEMONTÁŽ</t>
  </si>
  <si>
    <t>dle situace  
7*1+1*4=11,000 [A]</t>
  </si>
  <si>
    <t>42</t>
  </si>
  <si>
    <t>914913</t>
  </si>
  <si>
    <t>SLOUPKY A STOJKY DZ Z OCEL TRUBEK ZABETON DEMONTÁŽ</t>
  </si>
  <si>
    <t>dle situace 
6+1=7,000 [A]</t>
  </si>
  <si>
    <t>43</t>
  </si>
  <si>
    <t>914921</t>
  </si>
  <si>
    <t>SLOUPKY A STOJKY DOPRAVNÍCH ZNAČEK Z OCEL TRUBEK DO PATKY - DODÁVKA A MONTÁŽ</t>
  </si>
  <si>
    <t>dle situace DZ 
jednoduché 10=10,000 [A]</t>
  </si>
  <si>
    <t>položka zahrnuje:  
- sloupky a upevňovací zařízení včetně jejich osazení (betonová patka, zemní práce)</t>
  </si>
  <si>
    <t>44</t>
  </si>
  <si>
    <t>915111</t>
  </si>
  <si>
    <t>VODOROVNÉ DOPRAVNÍ ZNAČENÍ BARVOU HLADKÉ - DODÁVKA A POKLÁDKA</t>
  </si>
  <si>
    <t>dle situace DZ 
V4 (0,25) 0,25*2936=734,000 [A] 
V4 (3,0/1,5/0,25) 0,25*(103*0,5)=12,875 [B] 
V11a (0,125) 180=180,000 [C] 
V12e (0,125)  54=54,000 [D] 
V18 10=10,000 [E] 
Celkem: A+B+C+D+E=990,875 [F]</t>
  </si>
  <si>
    <t>položka zahrnuje:  
- dodání a pokládku nátěrového materiálu (měří se pouze natíraná plocha)  
- předznačení a reflexní úpravu</t>
  </si>
  <si>
    <t>45</t>
  </si>
  <si>
    <t>915211</t>
  </si>
  <si>
    <t>VODOROVNÉ DOPRAVNÍ ZNAČENÍ PLASTEM HLADKÉ - DODÁVKA A POKLÁDKA</t>
  </si>
  <si>
    <t>46</t>
  </si>
  <si>
    <t>915401</t>
  </si>
  <si>
    <t>VODOROVNÉ DOPRAVNÍ ZNAČENÍ BETON PREFABRIK - DODÁVKA A POKLÁDKA</t>
  </si>
  <si>
    <t>2114*0,25=528,500 [A]</t>
  </si>
  <si>
    <t>zahrnuje dodávku betonových prefabrikátů a jejich osazení do předepsaného lože</t>
  </si>
  <si>
    <t>47</t>
  </si>
  <si>
    <t>91551</t>
  </si>
  <si>
    <t>VODOROVNÉ DOPRAVNÍ ZNAČENÍ - PŘEDEM PŘIPRAVENÉ SYMBOLY</t>
  </si>
  <si>
    <t>dle situace DZ 
V15(B20a) 1=1,000 [A]  barvou a plastem</t>
  </si>
  <si>
    <t>položka zahrnuje:  
- dodání a pokládku předepsaného symbolu  
- zahrnuje předznačení a reflexní úpravu</t>
  </si>
  <si>
    <t>48</t>
  </si>
  <si>
    <t>917223</t>
  </si>
  <si>
    <t>SILNIČNÍ A CHODNÍKOVÉ OBRUBY Z BETONOVÝCH OBRUBNÍKŮ ŠÍŘ 100MM</t>
  </si>
  <si>
    <t>Položka zahrnuje: 
dodání a pokládku betonových obrubníků o rozměrech předepsaných zadávací dokumentací 
betonové lože i boční betonovou opěrku.</t>
  </si>
  <si>
    <t>49</t>
  </si>
  <si>
    <t>917224</t>
  </si>
  <si>
    <t>SILNIČNÍ A CHODNÍKOVÉ OBRUBY Z BETONOVÝCH OBRUBNÍKŮ ŠÍŘ 150MM</t>
  </si>
  <si>
    <t>Obrubník silniční přímý 100x15x25 
1470+33=1 503,000 [A] 
Obrubník silniční nájezdový 100x15x15 
338=338,000 [B] 
Obrubník silniční přechodový L 
61=61,000 [C] 
Obrubník silniční přechodový P 
60=60,000 [D] 
Obrubník silniční přímý 100x15x30 
29=29,000 [E] 
Celkem: A+B+C+D+E=1 991,000 [F]</t>
  </si>
  <si>
    <t>50</t>
  </si>
  <si>
    <t>919112</t>
  </si>
  <si>
    <t>ŘEZÁNÍ ASFALTOVÉHO KRYTU VOZOVEK TL DO 100MM</t>
  </si>
  <si>
    <t>položka zahrnuje řezání vozovkové vrstvy v předepsané tloušťce, včetně spotřeby vody</t>
  </si>
  <si>
    <t>51</t>
  </si>
  <si>
    <t>919122</t>
  </si>
  <si>
    <t>ŘEZÁNÍ BETONOVÉHO KRYTU VOZOVEK TL DO 100MM</t>
  </si>
  <si>
    <t>52</t>
  </si>
  <si>
    <t>93131</t>
  </si>
  <si>
    <t>TĚSNĚNÍ DILATAČ SPAR ASF ZÁLIVKOU</t>
  </si>
  <si>
    <t>2663*0,02*0,02=1,065 [A]</t>
  </si>
  <si>
    <t>položka zahrnuje dodávku a osazení předepsaného materiálu, očištění ploch spáry před úpravou, očištění okolí spáry po úpravě 
nezahrnuje těsnící profil</t>
  </si>
  <si>
    <t>53</t>
  </si>
  <si>
    <t>93808</t>
  </si>
  <si>
    <t>OČIŠTĚNÍ VOZOVEK ZAMETENÍM</t>
  </si>
  <si>
    <t>položka zahrnuje očištění předepsaným způsobem včetně odklizení vzniklého odpadu</t>
  </si>
  <si>
    <t>54</t>
  </si>
  <si>
    <t>96687</t>
  </si>
  <si>
    <t>VYBOURÁNÍ ULIČNÍCH VPUSTÍ KOMPLETNÍCH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</si>
  <si>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</si>
  <si>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180</t>
  </si>
  <si>
    <t>Dopravní inženýrské opratření</t>
  </si>
  <si>
    <t>02710</t>
  </si>
  <si>
    <t>POMOC PRÁCE ZŘÍZ NEBO ZAJIŠŤ OBJÍŽĎKY A PŘÍSTUP CESTY</t>
  </si>
  <si>
    <t>Stanovení provizorního DZ včetně projednání</t>
  </si>
  <si>
    <t>zahrnuje veškeré náklady spojené s objednatelem požadovanými zařízeními</t>
  </si>
  <si>
    <t>914122</t>
  </si>
  <si>
    <t>DOPRAVNÍ ZNAČKY ZÁKLADNÍ VELIKOSTI OCELOVÉ FÓLIE TŘ 1 - MONTÁŽ S PŘEMÍSTĚNÍM</t>
  </si>
  <si>
    <t>DZ typ B,C 11=11,000 [A] 
DZ typ A 3=3,000 [B] 
DZ typ IP10a,b a IP 4b 3=3,000 [C] 
DZ typ IS 11b,c 4=4,000 [D] 
DZ typ B,C 6=6,000 [E] 
DZ typ A 1=1,000 [F] 
DZ typ IP10a,b a IP 4b 13=13,000 [G] 
DZ typ IS 11b,c 8=8,000 [H] 
DZ typ E 3=3,000 [I] 
Celkem: A+B+C+D+E+F+G+H+I=52,000 [J]</t>
  </si>
  <si>
    <t>položka zahrnuje:  
- dopravu demontované značky z dočasné skládky  
- osazení a montáž značky na místě určeném projektem  
- nutnou opravu poškozených částí  
nezahrnuje dodávku značky</t>
  </si>
  <si>
    <t>52=52,000 [A]</t>
  </si>
  <si>
    <t>914129</t>
  </si>
  <si>
    <t>DOPRAV ZNAČKY ZÁKLAD VEL OCEL FÓLIE TŘ 1 - NÁJEMNÉ</t>
  </si>
  <si>
    <t>KSDEN</t>
  </si>
  <si>
    <t>Předpokládaná délka nájemného bez křižovatky: 120 dnů 
Předpokládaná délka nájemného s křižovatkou: 15 dnů</t>
  </si>
  <si>
    <t>21*120=2 520,000 [A] 
31*15=465,000 [B] 
Celkem: A+B=2 985,000 [C]</t>
  </si>
  <si>
    <t>položka zahrnuje sazbu za pronájem dopravních značek a zařízení, počet jednotek je určen jako součin počtu značek a počtu dní použití</t>
  </si>
  <si>
    <t>914221</t>
  </si>
  <si>
    <t>DOPRAVNÍ ZNAČKY ZVĚTŠENÉ VELIKOSTI OCELOVÉ FÓLIE TŘ 1 - DODÁVKA A MONTÁŽ</t>
  </si>
  <si>
    <t>IP 22 - (Pozor oprava silnice , Průjezd obcí Ostřetín omezen)</t>
  </si>
  <si>
    <t>DZ typ IP 22 a IS 11a 2=2,000 [A] 
DZ typ IP 22 a IS 11a 5=5,000 [B] 
Celkem: A+B=7,000 [C]</t>
  </si>
  <si>
    <t>914223</t>
  </si>
  <si>
    <t>DOPRAVNÍ ZNAČKY ZVĚTŠENÉ VELIKOSTI OCELOVÉ FÓLIE TŘ 1 - DEMONTÁŽ</t>
  </si>
  <si>
    <t>7=7,000 [A]</t>
  </si>
  <si>
    <t>914229</t>
  </si>
  <si>
    <t>DOPRAV ZNAČKY ZVĚTŠ VEL OCEL FÓLIE TŘ 1 - NÁJEMNÉ</t>
  </si>
  <si>
    <t>2*120=240,000 [A] 
5*15=75,000 [B] 
Celkem: A+B=315,000 [C]</t>
  </si>
  <si>
    <t>916152</t>
  </si>
  <si>
    <t>SEMAFOROVÁ PŘENOSNÁ SOUPRAVA - MONTÁŽ S PŘESUNEM</t>
  </si>
  <si>
    <t>Řízení provozu semaforovou soupravou 
Jedná se o jednu semaforovou soupravu složenou ze dvou kusů semaforu (třícestná)</t>
  </si>
  <si>
    <t>2*1=2,000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</si>
  <si>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</si>
  <si>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916153</t>
  </si>
  <si>
    <t>SEMAFOROVÁ PŘENOSNÁ SOUPRAVA - DEMONTÁŽ</t>
  </si>
  <si>
    <t>2=2,000 [A]</t>
  </si>
  <si>
    <t>Položka zahrnuje odstranění, demontáž a odklizení zařízení s odvozem na předepsané místo</t>
  </si>
  <si>
    <t>916159</t>
  </si>
  <si>
    <t>SEMAFOROVÁ PŘENOSNÁ SOUPRAVA - NÁJEMNÉ</t>
  </si>
  <si>
    <t>Předpokládaná délka nájemného s křižovatkou: 15 dnů</t>
  </si>
  <si>
    <t>2*15=30,000 [A]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</si>
  <si>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</si>
  <si>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</si>
  <si>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</si>
  <si>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1*3=3,000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</si>
  <si>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</si>
  <si>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916323</t>
  </si>
  <si>
    <t>DOPRAVNÍ ZÁBRANY Z2 S FÓLIÍ TŘ 2 - DEMONTÁŽ</t>
  </si>
  <si>
    <t>3=3,000 [A]</t>
  </si>
  <si>
    <t>916329</t>
  </si>
  <si>
    <t>DOPRAVNÍ ZÁBRANY Z2 S FÓLIÍ TŘ 2 - NÁJEMNÉ</t>
  </si>
  <si>
    <t>3*15=45,000 [A]</t>
  </si>
  <si>
    <t>916342</t>
  </si>
  <si>
    <t>SMĚROV DESKY Z4 JEDNOSTR S FÓLIÍ TŘ 2 - MONTÁŽ S PŘESUNEM</t>
  </si>
  <si>
    <t>150=150,000 [A]</t>
  </si>
  <si>
    <t>916343</t>
  </si>
  <si>
    <t>SMĚROVACÍ DESKY Z4 JEDNOSTR S FÓLIÍ TŘ 2 - DEMONTÁŽ</t>
  </si>
  <si>
    <t>916349</t>
  </si>
  <si>
    <t>SMĚROVACÍ DESKY Z4 JEDNOSTR S FÓLIÍ TŘ 2 - NÁJEMNÉ</t>
  </si>
  <si>
    <t>Předpokládaná délka nájemného bez křižovatky: 120 dnů</t>
  </si>
  <si>
    <t>150*120=18 000,000 [A]</t>
  </si>
  <si>
    <t>916722</t>
  </si>
  <si>
    <t>UPEVŇOVACÍ KONSTR - PODKLADNÍ DESKA OD 28KG - MONTÁŽ S PŘESUNEM</t>
  </si>
  <si>
    <t>2*(52+7*2+150+3*2)=444,000 [A]</t>
  </si>
  <si>
    <t>916723</t>
  </si>
  <si>
    <t>UPEVŇOVACÍ KONSTR - PODKLADNÍ DESKA OD 28KG - DEMONTÁŽ</t>
  </si>
  <si>
    <t>444=444,000 [A]</t>
  </si>
  <si>
    <t>916729</t>
  </si>
  <si>
    <t>UPEVŇOVACÍ KONSTR - PODKL DESKA OD 28KG - NÁJEMNÉ</t>
  </si>
  <si>
    <t>(21*2)*120=5 040,000 [A] 
(31*2)*15=930,000 [B] 
2*(2*2)*120=960,000 [C] 
5*(2*2)*15=300,000 [D] 
(3*2)*15=90,000 [E] 
150*120=18 000,000 [F] 
Celkem: A+B+C+D+E+F=25 320,000 [G]</t>
  </si>
  <si>
    <t>916732</t>
  </si>
  <si>
    <t>UPEVŇOVACÍ KONSTR - OCEL STOJAN - MONTÁŽ S PŘESUNEM</t>
  </si>
  <si>
    <t>52+7*2=66,000 [A]</t>
  </si>
  <si>
    <t>916733</t>
  </si>
  <si>
    <t>UPEVŇOVACÍ KONSTR - OCEL STOJAN - DEMONTÁŽ</t>
  </si>
  <si>
    <t>66=66,000 [A]</t>
  </si>
  <si>
    <t>916739</t>
  </si>
  <si>
    <t>UPEVŇOVACÍ KONSTR - OCEL STOJAN - NÁJEMNÉ</t>
  </si>
  <si>
    <t>21*120=2 520,000 [A] 
31*15=465,000 [B] 
2*2*120=480,000 [C] 
5*2*15=150,000 [D] 
3*15=45,000 [E] 
Celkem: A+B+C+D+E=3 660,000 [F]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</si>
</sst>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SUM(C10:C12)</f>
      </c>
      <c r="D6" s="1"/>
      <c r="E6" s="1"/>
    </row>
    <row r="7" spans="1:5" ht="12.75" customHeight="1">
      <c r="A7" s="1"/>
      <c r="B7" s="4" t="s">
        <v>4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'000'!I3</f>
      </c>
      <c r="D10" s="21">
        <f>'000'!O2</f>
      </c>
      <c r="E10" s="21">
        <f>C10+D10</f>
      </c>
    </row>
    <row r="11" spans="1:5" ht="12.75" customHeight="1">
      <c r="A11" s="20" t="s">
        <v>95</v>
      </c>
      <c r="B11" s="20" t="s">
        <v>96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346</v>
      </c>
      <c r="B12" s="20" t="s">
        <v>347</v>
      </c>
      <c r="C12" s="21">
        <f>'SO 180'!I3</f>
      </c>
      <c r="D12" s="21">
        <f>'SO 180'!O2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8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3">
        <f>ROUND(ROUND(H9,2)*ROUND(G9,3),2)</f>
      </c>
      <c r="O9">
        <f>(I9*0)/100</f>
      </c>
      <c r="P9" t="s">
        <v>26</v>
      </c>
    </row>
    <row r="10" spans="1:5" ht="51">
      <c r="A10" s="34" t="s">
        <v>49</v>
      </c>
      <c r="E10" s="35" t="s">
        <v>50</v>
      </c>
    </row>
    <row r="11" spans="1:5" ht="12.75">
      <c r="A11" s="36" t="s">
        <v>51</v>
      </c>
      <c r="E11" s="37" t="s">
        <v>52</v>
      </c>
    </row>
    <row r="12" spans="1:5" ht="12.75">
      <c r="A12" t="s">
        <v>53</v>
      </c>
      <c r="E12" s="35" t="s">
        <v>54</v>
      </c>
    </row>
    <row r="13" spans="1:16" ht="12.75">
      <c r="A13" s="25" t="s">
        <v>44</v>
      </c>
      <c r="B13" s="29" t="s">
        <v>21</v>
      </c>
      <c r="C13" s="29" t="s">
        <v>55</v>
      </c>
      <c r="D13" s="25" t="s">
        <v>56</v>
      </c>
      <c r="E13" s="30" t="s">
        <v>57</v>
      </c>
      <c r="F13" s="31" t="s">
        <v>58</v>
      </c>
      <c r="G13" s="32">
        <v>21.6</v>
      </c>
      <c r="H13" s="33">
        <v>0</v>
      </c>
      <c r="I13" s="33">
        <f>ROUND(ROUND(H13,2)*ROUND(G13,3),2)</f>
      </c>
      <c r="O13">
        <f>(I13*0)/100</f>
      </c>
      <c r="P13" t="s">
        <v>26</v>
      </c>
    </row>
    <row r="14" spans="1:5" ht="12.75">
      <c r="A14" s="34" t="s">
        <v>49</v>
      </c>
      <c r="E14" s="35" t="s">
        <v>59</v>
      </c>
    </row>
    <row r="15" spans="1:5" ht="25.5">
      <c r="A15" s="36" t="s">
        <v>51</v>
      </c>
      <c r="E15" s="37" t="s">
        <v>60</v>
      </c>
    </row>
    <row r="16" spans="1:5" ht="12.75">
      <c r="A16" t="s">
        <v>53</v>
      </c>
      <c r="E16" s="35" t="s">
        <v>61</v>
      </c>
    </row>
    <row r="17" spans="1:16" ht="12.75">
      <c r="A17" s="25" t="s">
        <v>44</v>
      </c>
      <c r="B17" s="29" t="s">
        <v>32</v>
      </c>
      <c r="C17" s="29" t="s">
        <v>55</v>
      </c>
      <c r="D17" s="25" t="s">
        <v>62</v>
      </c>
      <c r="E17" s="30" t="s">
        <v>57</v>
      </c>
      <c r="F17" s="31" t="s">
        <v>58</v>
      </c>
      <c r="G17" s="32">
        <v>21.6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38.25">
      <c r="A18" s="34" t="s">
        <v>49</v>
      </c>
      <c r="E18" s="35" t="s">
        <v>63</v>
      </c>
    </row>
    <row r="19" spans="1:5" ht="25.5">
      <c r="A19" s="36" t="s">
        <v>51</v>
      </c>
      <c r="E19" s="37" t="s">
        <v>60</v>
      </c>
    </row>
    <row r="20" spans="1:5" ht="12.75">
      <c r="A20" t="s">
        <v>53</v>
      </c>
      <c r="E20" s="35" t="s">
        <v>61</v>
      </c>
    </row>
    <row r="21" spans="1:16" ht="12.75">
      <c r="A21" s="25" t="s">
        <v>44</v>
      </c>
      <c r="B21" s="29" t="s">
        <v>34</v>
      </c>
      <c r="C21" s="29" t="s">
        <v>64</v>
      </c>
      <c r="D21" s="25" t="s">
        <v>46</v>
      </c>
      <c r="E21" s="30" t="s">
        <v>65</v>
      </c>
      <c r="F21" s="31" t="s">
        <v>48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38.25">
      <c r="A22" s="34" t="s">
        <v>49</v>
      </c>
      <c r="E22" s="35" t="s">
        <v>66</v>
      </c>
    </row>
    <row r="23" spans="1:5" ht="12.75">
      <c r="A23" s="36" t="s">
        <v>51</v>
      </c>
      <c r="E23" s="37" t="s">
        <v>52</v>
      </c>
    </row>
    <row r="24" spans="1:5" ht="12.75">
      <c r="A24" t="s">
        <v>53</v>
      </c>
      <c r="E24" s="35" t="s">
        <v>61</v>
      </c>
    </row>
    <row r="25" spans="1:16" ht="12.75">
      <c r="A25" s="25" t="s">
        <v>44</v>
      </c>
      <c r="B25" s="29" t="s">
        <v>36</v>
      </c>
      <c r="C25" s="29" t="s">
        <v>67</v>
      </c>
      <c r="D25" s="25" t="s">
        <v>46</v>
      </c>
      <c r="E25" s="30" t="s">
        <v>68</v>
      </c>
      <c r="F25" s="31" t="s">
        <v>58</v>
      </c>
      <c r="G25" s="32">
        <v>21.6</v>
      </c>
      <c r="H25" s="33">
        <v>0</v>
      </c>
      <c r="I25" s="33">
        <f>ROUND(ROUND(H25,2)*ROUND(G25,3),2)</f>
      </c>
      <c r="O25">
        <f>(I25*0)/100</f>
      </c>
      <c r="P25" t="s">
        <v>26</v>
      </c>
    </row>
    <row r="26" spans="1:5" ht="25.5">
      <c r="A26" s="34" t="s">
        <v>49</v>
      </c>
      <c r="E26" s="35" t="s">
        <v>69</v>
      </c>
    </row>
    <row r="27" spans="1:5" ht="25.5">
      <c r="A27" s="36" t="s">
        <v>51</v>
      </c>
      <c r="E27" s="37" t="s">
        <v>60</v>
      </c>
    </row>
    <row r="28" spans="1:5" ht="89.25">
      <c r="A28" t="s">
        <v>53</v>
      </c>
      <c r="E28" s="35" t="s">
        <v>70</v>
      </c>
    </row>
    <row r="29" spans="1:16" ht="12.75">
      <c r="A29" s="25" t="s">
        <v>44</v>
      </c>
      <c r="B29" s="29" t="s">
        <v>71</v>
      </c>
      <c r="C29" s="29" t="s">
        <v>72</v>
      </c>
      <c r="D29" s="25" t="s">
        <v>46</v>
      </c>
      <c r="E29" s="30" t="s">
        <v>73</v>
      </c>
      <c r="F29" s="31" t="s">
        <v>48</v>
      </c>
      <c r="G29" s="32">
        <v>1</v>
      </c>
      <c r="H29" s="33">
        <v>0</v>
      </c>
      <c r="I29" s="33">
        <f>ROUND(ROUND(H29,2)*ROUND(G29,3),2)</f>
      </c>
      <c r="O29">
        <f>(I29*0)/100</f>
      </c>
      <c r="P29" t="s">
        <v>26</v>
      </c>
    </row>
    <row r="30" spans="1:5" ht="25.5">
      <c r="A30" s="34" t="s">
        <v>49</v>
      </c>
      <c r="E30" s="35" t="s">
        <v>74</v>
      </c>
    </row>
    <row r="31" spans="1:5" ht="12.75">
      <c r="A31" s="36" t="s">
        <v>51</v>
      </c>
      <c r="E31" s="37" t="s">
        <v>52</v>
      </c>
    </row>
    <row r="32" spans="1:5" ht="63.75">
      <c r="A32" t="s">
        <v>53</v>
      </c>
      <c r="E32" s="35" t="s">
        <v>75</v>
      </c>
    </row>
    <row r="33" spans="1:16" ht="12.75">
      <c r="A33" s="25" t="s">
        <v>44</v>
      </c>
      <c r="B33" s="29" t="s">
        <v>76</v>
      </c>
      <c r="C33" s="29" t="s">
        <v>77</v>
      </c>
      <c r="D33" s="25" t="s">
        <v>46</v>
      </c>
      <c r="E33" s="30" t="s">
        <v>78</v>
      </c>
      <c r="F33" s="31" t="s">
        <v>48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22</v>
      </c>
    </row>
    <row r="34" spans="1:5" ht="38.25">
      <c r="A34" s="34" t="s">
        <v>49</v>
      </c>
      <c r="E34" s="35" t="s">
        <v>79</v>
      </c>
    </row>
    <row r="35" spans="1:5" ht="12.75">
      <c r="A35" s="36" t="s">
        <v>51</v>
      </c>
      <c r="E35" s="37" t="s">
        <v>52</v>
      </c>
    </row>
    <row r="36" spans="1:5" ht="89.25">
      <c r="A36" t="s">
        <v>53</v>
      </c>
      <c r="E36" s="35" t="s">
        <v>80</v>
      </c>
    </row>
    <row r="37" spans="1:16" ht="12.75">
      <c r="A37" s="25" t="s">
        <v>44</v>
      </c>
      <c r="B37" s="29" t="s">
        <v>39</v>
      </c>
      <c r="C37" s="29" t="s">
        <v>81</v>
      </c>
      <c r="D37" s="25" t="s">
        <v>46</v>
      </c>
      <c r="E37" s="30" t="s">
        <v>78</v>
      </c>
      <c r="F37" s="31" t="s">
        <v>82</v>
      </c>
      <c r="G37" s="32">
        <v>1</v>
      </c>
      <c r="H37" s="33">
        <v>0</v>
      </c>
      <c r="I37" s="33">
        <f>ROUND(ROUND(H37,2)*ROUND(G37,3),2)</f>
      </c>
      <c r="O37">
        <f>(I37*0)/100</f>
      </c>
      <c r="P37" t="s">
        <v>26</v>
      </c>
    </row>
    <row r="38" spans="1:5" ht="12.75">
      <c r="A38" s="34" t="s">
        <v>49</v>
      </c>
      <c r="E38" s="35" t="s">
        <v>83</v>
      </c>
    </row>
    <row r="39" spans="1:5" ht="12.75">
      <c r="A39" s="36" t="s">
        <v>51</v>
      </c>
      <c r="E39" s="37" t="s">
        <v>46</v>
      </c>
    </row>
    <row r="40" spans="1:5" ht="89.25">
      <c r="A40" t="s">
        <v>53</v>
      </c>
      <c r="E40" s="35" t="s">
        <v>84</v>
      </c>
    </row>
    <row r="41" spans="1:16" ht="12.75">
      <c r="A41" s="25" t="s">
        <v>44</v>
      </c>
      <c r="B41" s="29" t="s">
        <v>41</v>
      </c>
      <c r="C41" s="29" t="s">
        <v>85</v>
      </c>
      <c r="D41" s="25" t="s">
        <v>46</v>
      </c>
      <c r="E41" s="30" t="s">
        <v>86</v>
      </c>
      <c r="F41" s="31" t="s">
        <v>48</v>
      </c>
      <c r="G41" s="32">
        <v>1</v>
      </c>
      <c r="H41" s="33">
        <v>0</v>
      </c>
      <c r="I41" s="33">
        <f>ROUND(ROUND(H41,2)*ROUND(G41,3),2)</f>
      </c>
      <c r="O41">
        <f>(I41*0)/100</f>
      </c>
      <c r="P41" t="s">
        <v>26</v>
      </c>
    </row>
    <row r="42" spans="1:5" ht="38.25">
      <c r="A42" s="34" t="s">
        <v>49</v>
      </c>
      <c r="E42" s="35" t="s">
        <v>87</v>
      </c>
    </row>
    <row r="43" spans="1:5" ht="12.75">
      <c r="A43" s="36" t="s">
        <v>51</v>
      </c>
      <c r="E43" s="37" t="s">
        <v>52</v>
      </c>
    </row>
    <row r="44" spans="1:5" ht="25.5">
      <c r="A44" t="s">
        <v>53</v>
      </c>
      <c r="E44" s="35" t="s">
        <v>88</v>
      </c>
    </row>
    <row r="45" spans="1:16" ht="12.75">
      <c r="A45" s="25" t="s">
        <v>44</v>
      </c>
      <c r="B45" s="29" t="s">
        <v>89</v>
      </c>
      <c r="C45" s="29" t="s">
        <v>90</v>
      </c>
      <c r="D45" s="25" t="s">
        <v>46</v>
      </c>
      <c r="E45" s="30" t="s">
        <v>91</v>
      </c>
      <c r="F45" s="31" t="s">
        <v>92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22</v>
      </c>
    </row>
    <row r="46" spans="1:5" ht="12.75">
      <c r="A46" s="34" t="s">
        <v>49</v>
      </c>
      <c r="E46" s="35" t="s">
        <v>93</v>
      </c>
    </row>
    <row r="47" spans="1:5" ht="12.75">
      <c r="A47" s="36" t="s">
        <v>51</v>
      </c>
      <c r="E47" s="37" t="s">
        <v>52</v>
      </c>
    </row>
    <row r="48" spans="1:5" ht="12.75">
      <c r="A48" t="s">
        <v>53</v>
      </c>
      <c r="E48" s="35" t="s">
        <v>94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0+O8+O17+O86+O95+O100+O145+O158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95</v>
      </c>
      <c r="I3" s="38">
        <f>0+I8+I17+I86+I95+I100+I145+I158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95</v>
      </c>
      <c r="D4" s="6"/>
      <c r="E4" s="18" t="s">
        <v>96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97</v>
      </c>
      <c r="D9" s="25" t="s">
        <v>46</v>
      </c>
      <c r="E9" s="30" t="s">
        <v>98</v>
      </c>
      <c r="F9" s="31" t="s">
        <v>99</v>
      </c>
      <c r="G9" s="32">
        <v>2325.22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46</v>
      </c>
    </row>
    <row r="11" spans="1:5" ht="127.5">
      <c r="A11" s="36" t="s">
        <v>51</v>
      </c>
      <c r="E11" s="37" t="s">
        <v>100</v>
      </c>
    </row>
    <row r="12" spans="1:5" ht="25.5">
      <c r="A12" t="s">
        <v>53</v>
      </c>
      <c r="E12" s="35" t="s">
        <v>101</v>
      </c>
    </row>
    <row r="13" spans="1:16" ht="12.75">
      <c r="A13" s="25" t="s">
        <v>44</v>
      </c>
      <c r="B13" s="29" t="s">
        <v>22</v>
      </c>
      <c r="C13" s="29" t="s">
        <v>102</v>
      </c>
      <c r="D13" s="25" t="s">
        <v>46</v>
      </c>
      <c r="E13" s="30" t="s">
        <v>103</v>
      </c>
      <c r="F13" s="31" t="s">
        <v>99</v>
      </c>
      <c r="G13" s="32">
        <v>12.863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46</v>
      </c>
    </row>
    <row r="15" spans="1:5" ht="102">
      <c r="A15" s="36" t="s">
        <v>51</v>
      </c>
      <c r="E15" s="37" t="s">
        <v>104</v>
      </c>
    </row>
    <row r="16" spans="1:5" ht="25.5">
      <c r="A16" t="s">
        <v>53</v>
      </c>
      <c r="E16" s="35" t="s">
        <v>101</v>
      </c>
    </row>
    <row r="17" spans="1:18" ht="12.75" customHeight="1">
      <c r="A17" s="6" t="s">
        <v>42</v>
      </c>
      <c r="B17" s="6"/>
      <c r="C17" s="40" t="s">
        <v>28</v>
      </c>
      <c r="D17" s="6"/>
      <c r="E17" s="27" t="s">
        <v>105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0+I18+I22+I26+I30+I34+I38+I42+I46+I50+I54+I58+I62+I66+I70+I74+I78+I82</f>
      </c>
      <c r="R17">
        <f>0+O18+O22+O26+O30+O34+O38+O42+O46+O50+O54+O58+O62+O66+O70+O74+O78+O82</f>
      </c>
    </row>
    <row r="18" spans="1:16" ht="12.75">
      <c r="A18" s="25" t="s">
        <v>44</v>
      </c>
      <c r="B18" s="29" t="s">
        <v>21</v>
      </c>
      <c r="C18" s="29" t="s">
        <v>106</v>
      </c>
      <c r="D18" s="25" t="s">
        <v>46</v>
      </c>
      <c r="E18" s="30" t="s">
        <v>107</v>
      </c>
      <c r="F18" s="31" t="s">
        <v>99</v>
      </c>
      <c r="G18" s="32">
        <v>0.4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46</v>
      </c>
    </row>
    <row r="20" spans="1:5" ht="25.5">
      <c r="A20" s="36" t="s">
        <v>51</v>
      </c>
      <c r="E20" s="37" t="s">
        <v>108</v>
      </c>
    </row>
    <row r="21" spans="1:5" ht="63.75">
      <c r="A21" t="s">
        <v>53</v>
      </c>
      <c r="E21" s="35" t="s">
        <v>109</v>
      </c>
    </row>
    <row r="22" spans="1:16" ht="25.5">
      <c r="A22" s="25" t="s">
        <v>44</v>
      </c>
      <c r="B22" s="29" t="s">
        <v>32</v>
      </c>
      <c r="C22" s="29" t="s">
        <v>110</v>
      </c>
      <c r="D22" s="25" t="s">
        <v>46</v>
      </c>
      <c r="E22" s="30" t="s">
        <v>111</v>
      </c>
      <c r="F22" s="31" t="s">
        <v>99</v>
      </c>
      <c r="G22" s="32">
        <v>19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46</v>
      </c>
    </row>
    <row r="24" spans="1:5" ht="25.5">
      <c r="A24" s="36" t="s">
        <v>51</v>
      </c>
      <c r="E24" s="37" t="s">
        <v>112</v>
      </c>
    </row>
    <row r="25" spans="1:5" ht="63.75">
      <c r="A25" t="s">
        <v>53</v>
      </c>
      <c r="E25" s="35" t="s">
        <v>109</v>
      </c>
    </row>
    <row r="26" spans="1:16" ht="25.5">
      <c r="A26" s="25" t="s">
        <v>44</v>
      </c>
      <c r="B26" s="29" t="s">
        <v>34</v>
      </c>
      <c r="C26" s="29" t="s">
        <v>113</v>
      </c>
      <c r="D26" s="25" t="s">
        <v>46</v>
      </c>
      <c r="E26" s="30" t="s">
        <v>114</v>
      </c>
      <c r="F26" s="31" t="s">
        <v>99</v>
      </c>
      <c r="G26" s="32">
        <v>3.6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46</v>
      </c>
    </row>
    <row r="28" spans="1:5" ht="12.75">
      <c r="A28" s="36" t="s">
        <v>51</v>
      </c>
      <c r="E28" s="37" t="s">
        <v>115</v>
      </c>
    </row>
    <row r="29" spans="1:5" ht="63.75">
      <c r="A29" t="s">
        <v>53</v>
      </c>
      <c r="E29" s="35" t="s">
        <v>109</v>
      </c>
    </row>
    <row r="30" spans="1:16" ht="12.75">
      <c r="A30" s="25" t="s">
        <v>44</v>
      </c>
      <c r="B30" s="29" t="s">
        <v>36</v>
      </c>
      <c r="C30" s="29" t="s">
        <v>116</v>
      </c>
      <c r="D30" s="25" t="s">
        <v>46</v>
      </c>
      <c r="E30" s="30" t="s">
        <v>117</v>
      </c>
      <c r="F30" s="31" t="s">
        <v>118</v>
      </c>
      <c r="G30" s="32">
        <v>23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46</v>
      </c>
    </row>
    <row r="32" spans="1:5" ht="12.75">
      <c r="A32" s="36" t="s">
        <v>51</v>
      </c>
      <c r="E32" s="37" t="s">
        <v>46</v>
      </c>
    </row>
    <row r="33" spans="1:5" ht="63.75">
      <c r="A33" t="s">
        <v>53</v>
      </c>
      <c r="E33" s="35" t="s">
        <v>109</v>
      </c>
    </row>
    <row r="34" spans="1:16" ht="12.75">
      <c r="A34" s="25" t="s">
        <v>44</v>
      </c>
      <c r="B34" s="29" t="s">
        <v>71</v>
      </c>
      <c r="C34" s="29" t="s">
        <v>119</v>
      </c>
      <c r="D34" s="25" t="s">
        <v>46</v>
      </c>
      <c r="E34" s="30" t="s">
        <v>120</v>
      </c>
      <c r="F34" s="31" t="s">
        <v>118</v>
      </c>
      <c r="G34" s="32">
        <v>9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46</v>
      </c>
    </row>
    <row r="36" spans="1:5" ht="12.75">
      <c r="A36" s="36" t="s">
        <v>51</v>
      </c>
      <c r="E36" s="37" t="s">
        <v>46</v>
      </c>
    </row>
    <row r="37" spans="1:5" ht="63.75">
      <c r="A37" t="s">
        <v>53</v>
      </c>
      <c r="E37" s="35" t="s">
        <v>109</v>
      </c>
    </row>
    <row r="38" spans="1:16" ht="12.75">
      <c r="A38" s="25" t="s">
        <v>44</v>
      </c>
      <c r="B38" s="29" t="s">
        <v>76</v>
      </c>
      <c r="C38" s="29" t="s">
        <v>121</v>
      </c>
      <c r="D38" s="25" t="s">
        <v>46</v>
      </c>
      <c r="E38" s="30" t="s">
        <v>122</v>
      </c>
      <c r="F38" s="31" t="s">
        <v>99</v>
      </c>
      <c r="G38" s="32">
        <v>1404.6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123</v>
      </c>
    </row>
    <row r="40" spans="1:5" ht="63.75">
      <c r="A40" s="36" t="s">
        <v>51</v>
      </c>
      <c r="E40" s="37" t="s">
        <v>124</v>
      </c>
    </row>
    <row r="41" spans="1:5" ht="63.75">
      <c r="A41" t="s">
        <v>53</v>
      </c>
      <c r="E41" s="35" t="s">
        <v>109</v>
      </c>
    </row>
    <row r="42" spans="1:16" ht="12.75">
      <c r="A42" s="25" t="s">
        <v>44</v>
      </c>
      <c r="B42" s="29" t="s">
        <v>39</v>
      </c>
      <c r="C42" s="29" t="s">
        <v>125</v>
      </c>
      <c r="D42" s="25" t="s">
        <v>46</v>
      </c>
      <c r="E42" s="30" t="s">
        <v>126</v>
      </c>
      <c r="F42" s="31" t="s">
        <v>118</v>
      </c>
      <c r="G42" s="32">
        <v>2663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127</v>
      </c>
    </row>
    <row r="44" spans="1:5" ht="12.75">
      <c r="A44" s="36" t="s">
        <v>51</v>
      </c>
      <c r="E44" s="37" t="s">
        <v>128</v>
      </c>
    </row>
    <row r="45" spans="1:5" ht="25.5">
      <c r="A45" t="s">
        <v>53</v>
      </c>
      <c r="E45" s="35" t="s">
        <v>129</v>
      </c>
    </row>
    <row r="46" spans="1:16" ht="12.75">
      <c r="A46" s="25" t="s">
        <v>44</v>
      </c>
      <c r="B46" s="29" t="s">
        <v>41</v>
      </c>
      <c r="C46" s="29" t="s">
        <v>130</v>
      </c>
      <c r="D46" s="25" t="s">
        <v>46</v>
      </c>
      <c r="E46" s="30" t="s">
        <v>131</v>
      </c>
      <c r="F46" s="31" t="s">
        <v>99</v>
      </c>
      <c r="G46" s="32">
        <v>1820.44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46</v>
      </c>
    </row>
    <row r="48" spans="1:5" ht="114.75">
      <c r="A48" s="36" t="s">
        <v>51</v>
      </c>
      <c r="E48" s="37" t="s">
        <v>132</v>
      </c>
    </row>
    <row r="49" spans="1:5" ht="369.75">
      <c r="A49" t="s">
        <v>53</v>
      </c>
      <c r="E49" s="35" t="s">
        <v>133</v>
      </c>
    </row>
    <row r="50" spans="1:16" ht="12.75">
      <c r="A50" s="25" t="s">
        <v>44</v>
      </c>
      <c r="B50" s="29" t="s">
        <v>89</v>
      </c>
      <c r="C50" s="29" t="s">
        <v>134</v>
      </c>
      <c r="D50" s="25" t="s">
        <v>46</v>
      </c>
      <c r="E50" s="30" t="s">
        <v>135</v>
      </c>
      <c r="F50" s="31" t="s">
        <v>99</v>
      </c>
      <c r="G50" s="32">
        <v>116.4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25.5">
      <c r="A52" s="36" t="s">
        <v>51</v>
      </c>
      <c r="E52" s="37" t="s">
        <v>136</v>
      </c>
    </row>
    <row r="53" spans="1:5" ht="25.5">
      <c r="A53" t="s">
        <v>53</v>
      </c>
      <c r="E53" s="35" t="s">
        <v>137</v>
      </c>
    </row>
    <row r="54" spans="1:16" ht="12.75">
      <c r="A54" s="25" t="s">
        <v>44</v>
      </c>
      <c r="B54" s="29" t="s">
        <v>138</v>
      </c>
      <c r="C54" s="29" t="s">
        <v>139</v>
      </c>
      <c r="D54" s="25" t="s">
        <v>46</v>
      </c>
      <c r="E54" s="30" t="s">
        <v>140</v>
      </c>
      <c r="F54" s="31" t="s">
        <v>118</v>
      </c>
      <c r="G54" s="32">
        <v>1350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49</v>
      </c>
      <c r="E55" s="35" t="s">
        <v>46</v>
      </c>
    </row>
    <row r="56" spans="1:5" ht="12.75">
      <c r="A56" s="36" t="s">
        <v>51</v>
      </c>
      <c r="E56" s="37" t="s">
        <v>46</v>
      </c>
    </row>
    <row r="57" spans="1:5" ht="25.5">
      <c r="A57" t="s">
        <v>53</v>
      </c>
      <c r="E57" s="35" t="s">
        <v>137</v>
      </c>
    </row>
    <row r="58" spans="1:16" ht="12.75">
      <c r="A58" s="25" t="s">
        <v>44</v>
      </c>
      <c r="B58" s="29" t="s">
        <v>141</v>
      </c>
      <c r="C58" s="29" t="s">
        <v>142</v>
      </c>
      <c r="D58" s="25" t="s">
        <v>46</v>
      </c>
      <c r="E58" s="30" t="s">
        <v>143</v>
      </c>
      <c r="F58" s="31" t="s">
        <v>118</v>
      </c>
      <c r="G58" s="32">
        <v>256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144</v>
      </c>
    </row>
    <row r="60" spans="1:5" ht="12.75">
      <c r="A60" s="36" t="s">
        <v>51</v>
      </c>
      <c r="E60" s="37" t="s">
        <v>145</v>
      </c>
    </row>
    <row r="61" spans="1:5" ht="25.5">
      <c r="A61" t="s">
        <v>53</v>
      </c>
      <c r="E61" s="35" t="s">
        <v>137</v>
      </c>
    </row>
    <row r="62" spans="1:16" ht="12.75">
      <c r="A62" s="25" t="s">
        <v>44</v>
      </c>
      <c r="B62" s="29" t="s">
        <v>146</v>
      </c>
      <c r="C62" s="29" t="s">
        <v>147</v>
      </c>
      <c r="D62" s="25" t="s">
        <v>46</v>
      </c>
      <c r="E62" s="30" t="s">
        <v>148</v>
      </c>
      <c r="F62" s="31" t="s">
        <v>118</v>
      </c>
      <c r="G62" s="32">
        <v>224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149</v>
      </c>
    </row>
    <row r="64" spans="1:5" ht="12.75">
      <c r="A64" s="36" t="s">
        <v>51</v>
      </c>
      <c r="E64" s="37" t="s">
        <v>150</v>
      </c>
    </row>
    <row r="65" spans="1:5" ht="25.5">
      <c r="A65" t="s">
        <v>53</v>
      </c>
      <c r="E65" s="35" t="s">
        <v>137</v>
      </c>
    </row>
    <row r="66" spans="1:16" ht="12.75">
      <c r="A66" s="25" t="s">
        <v>44</v>
      </c>
      <c r="B66" s="29" t="s">
        <v>151</v>
      </c>
      <c r="C66" s="29" t="s">
        <v>152</v>
      </c>
      <c r="D66" s="25" t="s">
        <v>46</v>
      </c>
      <c r="E66" s="30" t="s">
        <v>153</v>
      </c>
      <c r="F66" s="31" t="s">
        <v>99</v>
      </c>
      <c r="G66" s="32">
        <v>43.77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46</v>
      </c>
    </row>
    <row r="68" spans="1:5" ht="12.75">
      <c r="A68" s="36" t="s">
        <v>51</v>
      </c>
      <c r="E68" s="37" t="s">
        <v>154</v>
      </c>
    </row>
    <row r="69" spans="1:5" ht="242.25">
      <c r="A69" t="s">
        <v>53</v>
      </c>
      <c r="E69" s="35" t="s">
        <v>155</v>
      </c>
    </row>
    <row r="70" spans="1:16" ht="12.75">
      <c r="A70" s="25" t="s">
        <v>44</v>
      </c>
      <c r="B70" s="29" t="s">
        <v>156</v>
      </c>
      <c r="C70" s="29" t="s">
        <v>157</v>
      </c>
      <c r="D70" s="25" t="s">
        <v>46</v>
      </c>
      <c r="E70" s="30" t="s">
        <v>158</v>
      </c>
      <c r="F70" s="31" t="s">
        <v>99</v>
      </c>
      <c r="G70" s="32">
        <v>161.9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159</v>
      </c>
    </row>
    <row r="72" spans="1:5" ht="63.75">
      <c r="A72" s="36" t="s">
        <v>51</v>
      </c>
      <c r="E72" s="37" t="s">
        <v>160</v>
      </c>
    </row>
    <row r="73" spans="1:5" ht="229.5">
      <c r="A73" t="s">
        <v>53</v>
      </c>
      <c r="E73" s="35" t="s">
        <v>161</v>
      </c>
    </row>
    <row r="74" spans="1:16" ht="12.75">
      <c r="A74" s="25" t="s">
        <v>44</v>
      </c>
      <c r="B74" s="29" t="s">
        <v>162</v>
      </c>
      <c r="C74" s="29" t="s">
        <v>163</v>
      </c>
      <c r="D74" s="25" t="s">
        <v>46</v>
      </c>
      <c r="E74" s="30" t="s">
        <v>164</v>
      </c>
      <c r="F74" s="31" t="s">
        <v>165</v>
      </c>
      <c r="G74" s="32">
        <v>19172.79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46</v>
      </c>
    </row>
    <row r="76" spans="1:5" ht="191.25">
      <c r="A76" s="36" t="s">
        <v>51</v>
      </c>
      <c r="E76" s="37" t="s">
        <v>166</v>
      </c>
    </row>
    <row r="77" spans="1:5" ht="25.5">
      <c r="A77" t="s">
        <v>53</v>
      </c>
      <c r="E77" s="35" t="s">
        <v>167</v>
      </c>
    </row>
    <row r="78" spans="1:16" ht="12.75">
      <c r="A78" s="25" t="s">
        <v>44</v>
      </c>
      <c r="B78" s="29" t="s">
        <v>168</v>
      </c>
      <c r="C78" s="29" t="s">
        <v>169</v>
      </c>
      <c r="D78" s="25" t="s">
        <v>46</v>
      </c>
      <c r="E78" s="30" t="s">
        <v>170</v>
      </c>
      <c r="F78" s="31" t="s">
        <v>165</v>
      </c>
      <c r="G78" s="32">
        <v>5389.5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171</v>
      </c>
    </row>
    <row r="80" spans="1:5" ht="38.25">
      <c r="A80" s="36" t="s">
        <v>51</v>
      </c>
      <c r="E80" s="37" t="s">
        <v>172</v>
      </c>
    </row>
    <row r="81" spans="1:5" ht="12.75">
      <c r="A81" t="s">
        <v>53</v>
      </c>
      <c r="E81" s="35" t="s">
        <v>173</v>
      </c>
    </row>
    <row r="82" spans="1:16" ht="12.75">
      <c r="A82" s="25" t="s">
        <v>44</v>
      </c>
      <c r="B82" s="29" t="s">
        <v>174</v>
      </c>
      <c r="C82" s="29" t="s">
        <v>175</v>
      </c>
      <c r="D82" s="25" t="s">
        <v>46</v>
      </c>
      <c r="E82" s="30" t="s">
        <v>176</v>
      </c>
      <c r="F82" s="31" t="s">
        <v>165</v>
      </c>
      <c r="G82" s="32">
        <v>5389.5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46</v>
      </c>
    </row>
    <row r="84" spans="1:5" ht="38.25">
      <c r="A84" s="36" t="s">
        <v>51</v>
      </c>
      <c r="E84" s="37" t="s">
        <v>177</v>
      </c>
    </row>
    <row r="85" spans="1:5" ht="25.5">
      <c r="A85" t="s">
        <v>53</v>
      </c>
      <c r="E85" s="35" t="s">
        <v>178</v>
      </c>
    </row>
    <row r="86" spans="1:18" ht="12.75" customHeight="1">
      <c r="A86" s="6" t="s">
        <v>42</v>
      </c>
      <c r="B86" s="6"/>
      <c r="C86" s="40" t="s">
        <v>22</v>
      </c>
      <c r="D86" s="6"/>
      <c r="E86" s="27" t="s">
        <v>179</v>
      </c>
      <c r="F86" s="6"/>
      <c r="G86" s="6"/>
      <c r="H86" s="6"/>
      <c r="I86" s="41">
        <f>0+Q86</f>
      </c>
      <c r="O86">
        <f>0+R86</f>
      </c>
      <c r="Q86">
        <f>0+I87+I91</f>
      </c>
      <c r="R86">
        <f>0+O87+O91</f>
      </c>
    </row>
    <row r="87" spans="1:16" ht="12.75">
      <c r="A87" s="25" t="s">
        <v>44</v>
      </c>
      <c r="B87" s="29" t="s">
        <v>180</v>
      </c>
      <c r="C87" s="29" t="s">
        <v>181</v>
      </c>
      <c r="D87" s="25" t="s">
        <v>46</v>
      </c>
      <c r="E87" s="30" t="s">
        <v>182</v>
      </c>
      <c r="F87" s="31" t="s">
        <v>118</v>
      </c>
      <c r="G87" s="32">
        <v>2080</v>
      </c>
      <c r="H87" s="33">
        <v>0</v>
      </c>
      <c r="I87" s="33">
        <f>ROUND(ROUND(H87,2)*ROUND(G87,3),2)</f>
      </c>
      <c r="O87">
        <f>(I87*21)/100</f>
      </c>
      <c r="P87" t="s">
        <v>22</v>
      </c>
    </row>
    <row r="88" spans="1:5" ht="12.75">
      <c r="A88" s="34" t="s">
        <v>49</v>
      </c>
      <c r="E88" s="35" t="s">
        <v>46</v>
      </c>
    </row>
    <row r="89" spans="1:5" ht="12.75">
      <c r="A89" s="36" t="s">
        <v>51</v>
      </c>
      <c r="E89" s="37" t="s">
        <v>46</v>
      </c>
    </row>
    <row r="90" spans="1:5" ht="165.75">
      <c r="A90" t="s">
        <v>53</v>
      </c>
      <c r="E90" s="35" t="s">
        <v>183</v>
      </c>
    </row>
    <row r="91" spans="1:16" ht="12.75">
      <c r="A91" s="25" t="s">
        <v>44</v>
      </c>
      <c r="B91" s="29" t="s">
        <v>184</v>
      </c>
      <c r="C91" s="29" t="s">
        <v>185</v>
      </c>
      <c r="D91" s="25" t="s">
        <v>46</v>
      </c>
      <c r="E91" s="30" t="s">
        <v>186</v>
      </c>
      <c r="F91" s="31" t="s">
        <v>99</v>
      </c>
      <c r="G91" s="32">
        <v>778.8</v>
      </c>
      <c r="H91" s="33">
        <v>0</v>
      </c>
      <c r="I91" s="33">
        <f>ROUND(ROUND(H91,2)*ROUND(G91,3),2)</f>
      </c>
      <c r="O91">
        <f>(I91*21)/100</f>
      </c>
      <c r="P91" t="s">
        <v>22</v>
      </c>
    </row>
    <row r="92" spans="1:5" ht="12.75">
      <c r="A92" s="34" t="s">
        <v>49</v>
      </c>
      <c r="E92" s="35" t="s">
        <v>187</v>
      </c>
    </row>
    <row r="93" spans="1:5" ht="89.25">
      <c r="A93" s="36" t="s">
        <v>51</v>
      </c>
      <c r="E93" s="37" t="s">
        <v>188</v>
      </c>
    </row>
    <row r="94" spans="1:5" ht="38.25">
      <c r="A94" t="s">
        <v>53</v>
      </c>
      <c r="E94" s="35" t="s">
        <v>189</v>
      </c>
    </row>
    <row r="95" spans="1:18" ht="12.75" customHeight="1">
      <c r="A95" s="6" t="s">
        <v>42</v>
      </c>
      <c r="B95" s="6"/>
      <c r="C95" s="40" t="s">
        <v>32</v>
      </c>
      <c r="D95" s="6"/>
      <c r="E95" s="27" t="s">
        <v>190</v>
      </c>
      <c r="F95" s="6"/>
      <c r="G95" s="6"/>
      <c r="H95" s="6"/>
      <c r="I95" s="41">
        <f>0+Q95</f>
      </c>
      <c r="O95">
        <f>0+R95</f>
      </c>
      <c r="Q95">
        <f>0+I96</f>
      </c>
      <c r="R95">
        <f>0+O96</f>
      </c>
    </row>
    <row r="96" spans="1:16" ht="12.75">
      <c r="A96" s="25" t="s">
        <v>44</v>
      </c>
      <c r="B96" s="29" t="s">
        <v>191</v>
      </c>
      <c r="C96" s="29" t="s">
        <v>192</v>
      </c>
      <c r="D96" s="25" t="s">
        <v>46</v>
      </c>
      <c r="E96" s="30" t="s">
        <v>193</v>
      </c>
      <c r="F96" s="31" t="s">
        <v>99</v>
      </c>
      <c r="G96" s="32">
        <v>231.95</v>
      </c>
      <c r="H96" s="33">
        <v>0</v>
      </c>
      <c r="I96" s="33">
        <f>ROUND(ROUND(H96,2)*ROUND(G96,3),2)</f>
      </c>
      <c r="O96">
        <f>(I96*21)/100</f>
      </c>
      <c r="P96" t="s">
        <v>22</v>
      </c>
    </row>
    <row r="97" spans="1:5" ht="12.75">
      <c r="A97" s="34" t="s">
        <v>49</v>
      </c>
      <c r="E97" s="35" t="s">
        <v>194</v>
      </c>
    </row>
    <row r="98" spans="1:5" ht="114.75">
      <c r="A98" s="36" t="s">
        <v>51</v>
      </c>
      <c r="E98" s="37" t="s">
        <v>195</v>
      </c>
    </row>
    <row r="99" spans="1:5" ht="369.75">
      <c r="A99" t="s">
        <v>53</v>
      </c>
      <c r="E99" s="35" t="s">
        <v>196</v>
      </c>
    </row>
    <row r="100" spans="1:18" ht="12.75" customHeight="1">
      <c r="A100" s="6" t="s">
        <v>42</v>
      </c>
      <c r="B100" s="6"/>
      <c r="C100" s="40" t="s">
        <v>34</v>
      </c>
      <c r="D100" s="6"/>
      <c r="E100" s="27" t="s">
        <v>197</v>
      </c>
      <c r="F100" s="6"/>
      <c r="G100" s="6"/>
      <c r="H100" s="6"/>
      <c r="I100" s="41">
        <f>0+Q100</f>
      </c>
      <c r="O100">
        <f>0+R100</f>
      </c>
      <c r="Q100">
        <f>0+I101+I105+I109+I113+I117+I121+I125+I129+I133+I137+I141</f>
      </c>
      <c r="R100">
        <f>0+O101+O105+O109+O113+O117+O121+O125+O129+O133+O137+O141</f>
      </c>
    </row>
    <row r="101" spans="1:16" ht="12.75">
      <c r="A101" s="25" t="s">
        <v>44</v>
      </c>
      <c r="B101" s="29" t="s">
        <v>198</v>
      </c>
      <c r="C101" s="29" t="s">
        <v>199</v>
      </c>
      <c r="D101" s="25" t="s">
        <v>46</v>
      </c>
      <c r="E101" s="30" t="s">
        <v>200</v>
      </c>
      <c r="F101" s="31" t="s">
        <v>165</v>
      </c>
      <c r="G101" s="32">
        <v>2460</v>
      </c>
      <c r="H101" s="33">
        <v>0</v>
      </c>
      <c r="I101" s="33">
        <f>ROUND(ROUND(H101,2)*ROUND(G101,3),2)</f>
      </c>
      <c r="O101">
        <f>(I101*21)/100</f>
      </c>
      <c r="P101" t="s">
        <v>22</v>
      </c>
    </row>
    <row r="102" spans="1:5" ht="12.75">
      <c r="A102" s="34" t="s">
        <v>49</v>
      </c>
      <c r="E102" s="35" t="s">
        <v>201</v>
      </c>
    </row>
    <row r="103" spans="1:5" ht="12.75">
      <c r="A103" s="36" t="s">
        <v>51</v>
      </c>
      <c r="E103" s="37" t="s">
        <v>46</v>
      </c>
    </row>
    <row r="104" spans="1:5" ht="127.5">
      <c r="A104" t="s">
        <v>53</v>
      </c>
      <c r="E104" s="35" t="s">
        <v>202</v>
      </c>
    </row>
    <row r="105" spans="1:16" ht="12.75">
      <c r="A105" s="25" t="s">
        <v>44</v>
      </c>
      <c r="B105" s="29" t="s">
        <v>203</v>
      </c>
      <c r="C105" s="29" t="s">
        <v>204</v>
      </c>
      <c r="D105" s="25" t="s">
        <v>46</v>
      </c>
      <c r="E105" s="30" t="s">
        <v>205</v>
      </c>
      <c r="F105" s="31" t="s">
        <v>165</v>
      </c>
      <c r="G105" s="32">
        <v>3243.2</v>
      </c>
      <c r="H105" s="33">
        <v>0</v>
      </c>
      <c r="I105" s="33">
        <f>ROUND(ROUND(H105,2)*ROUND(G105,3),2)</f>
      </c>
      <c r="O105">
        <f>(I105*21)/100</f>
      </c>
      <c r="P105" t="s">
        <v>22</v>
      </c>
    </row>
    <row r="106" spans="1:5" ht="12.75">
      <c r="A106" s="34" t="s">
        <v>49</v>
      </c>
      <c r="E106" s="35" t="s">
        <v>206</v>
      </c>
    </row>
    <row r="107" spans="1:5" ht="63.75">
      <c r="A107" s="36" t="s">
        <v>51</v>
      </c>
      <c r="E107" s="37" t="s">
        <v>207</v>
      </c>
    </row>
    <row r="108" spans="1:5" ht="51">
      <c r="A108" t="s">
        <v>53</v>
      </c>
      <c r="E108" s="35" t="s">
        <v>208</v>
      </c>
    </row>
    <row r="109" spans="1:16" ht="12.75">
      <c r="A109" s="25" t="s">
        <v>44</v>
      </c>
      <c r="B109" s="29" t="s">
        <v>209</v>
      </c>
      <c r="C109" s="29" t="s">
        <v>210</v>
      </c>
      <c r="D109" s="25" t="s">
        <v>46</v>
      </c>
      <c r="E109" s="30" t="s">
        <v>211</v>
      </c>
      <c r="F109" s="31" t="s">
        <v>99</v>
      </c>
      <c r="G109" s="32">
        <v>7.8</v>
      </c>
      <c r="H109" s="33">
        <v>0</v>
      </c>
      <c r="I109" s="33">
        <f>ROUND(ROUND(H109,2)*ROUND(G109,3),2)</f>
      </c>
      <c r="O109">
        <f>(I109*21)/100</f>
      </c>
      <c r="P109" t="s">
        <v>22</v>
      </c>
    </row>
    <row r="110" spans="1:5" ht="12.75">
      <c r="A110" s="34" t="s">
        <v>49</v>
      </c>
      <c r="E110" s="35" t="s">
        <v>212</v>
      </c>
    </row>
    <row r="111" spans="1:5" ht="12.75">
      <c r="A111" s="36" t="s">
        <v>51</v>
      </c>
      <c r="E111" s="37" t="s">
        <v>46</v>
      </c>
    </row>
    <row r="112" spans="1:5" ht="102">
      <c r="A112" t="s">
        <v>53</v>
      </c>
      <c r="E112" s="35" t="s">
        <v>213</v>
      </c>
    </row>
    <row r="113" spans="1:16" ht="12.75">
      <c r="A113" s="25" t="s">
        <v>44</v>
      </c>
      <c r="B113" s="29" t="s">
        <v>214</v>
      </c>
      <c r="C113" s="29" t="s">
        <v>215</v>
      </c>
      <c r="D113" s="25" t="s">
        <v>46</v>
      </c>
      <c r="E113" s="30" t="s">
        <v>216</v>
      </c>
      <c r="F113" s="31" t="s">
        <v>99</v>
      </c>
      <c r="G113" s="32">
        <v>146.35</v>
      </c>
      <c r="H113" s="33">
        <v>0</v>
      </c>
      <c r="I113" s="33">
        <f>ROUND(ROUND(H113,2)*ROUND(G113,3),2)</f>
      </c>
      <c r="O113">
        <f>(I113*21)/100</f>
      </c>
      <c r="P113" t="s">
        <v>22</v>
      </c>
    </row>
    <row r="114" spans="1:5" ht="12.75">
      <c r="A114" s="34" t="s">
        <v>49</v>
      </c>
      <c r="E114" s="35" t="s">
        <v>217</v>
      </c>
    </row>
    <row r="115" spans="1:5" ht="63.75">
      <c r="A115" s="36" t="s">
        <v>51</v>
      </c>
      <c r="E115" s="37" t="s">
        <v>218</v>
      </c>
    </row>
    <row r="116" spans="1:5" ht="102">
      <c r="A116" t="s">
        <v>53</v>
      </c>
      <c r="E116" s="35" t="s">
        <v>213</v>
      </c>
    </row>
    <row r="117" spans="1:16" ht="12.75">
      <c r="A117" s="25" t="s">
        <v>44</v>
      </c>
      <c r="B117" s="29" t="s">
        <v>219</v>
      </c>
      <c r="C117" s="29" t="s">
        <v>220</v>
      </c>
      <c r="D117" s="25" t="s">
        <v>46</v>
      </c>
      <c r="E117" s="30" t="s">
        <v>221</v>
      </c>
      <c r="F117" s="31" t="s">
        <v>165</v>
      </c>
      <c r="G117" s="32">
        <v>13155</v>
      </c>
      <c r="H117" s="33">
        <v>0</v>
      </c>
      <c r="I117" s="33">
        <f>ROUND(ROUND(H117,2)*ROUND(G117,3),2)</f>
      </c>
      <c r="O117">
        <f>(I117*21)/100</f>
      </c>
      <c r="P117" t="s">
        <v>22</v>
      </c>
    </row>
    <row r="118" spans="1:5" ht="12.75">
      <c r="A118" s="34" t="s">
        <v>49</v>
      </c>
      <c r="E118" s="35" t="s">
        <v>46</v>
      </c>
    </row>
    <row r="119" spans="1:5" ht="89.25">
      <c r="A119" s="36" t="s">
        <v>51</v>
      </c>
      <c r="E119" s="37" t="s">
        <v>222</v>
      </c>
    </row>
    <row r="120" spans="1:5" ht="51">
      <c r="A120" t="s">
        <v>53</v>
      </c>
      <c r="E120" s="35" t="s">
        <v>223</v>
      </c>
    </row>
    <row r="121" spans="1:16" ht="12.75">
      <c r="A121" s="25" t="s">
        <v>44</v>
      </c>
      <c r="B121" s="29" t="s">
        <v>224</v>
      </c>
      <c r="C121" s="29" t="s">
        <v>225</v>
      </c>
      <c r="D121" s="25" t="s">
        <v>46</v>
      </c>
      <c r="E121" s="30" t="s">
        <v>226</v>
      </c>
      <c r="F121" s="31" t="s">
        <v>165</v>
      </c>
      <c r="G121" s="32">
        <v>31455</v>
      </c>
      <c r="H121" s="33">
        <v>0</v>
      </c>
      <c r="I121" s="33">
        <f>ROUND(ROUND(H121,2)*ROUND(G121,3),2)</f>
      </c>
      <c r="O121">
        <f>(I121*21)/100</f>
      </c>
      <c r="P121" t="s">
        <v>22</v>
      </c>
    </row>
    <row r="122" spans="1:5" ht="12.75">
      <c r="A122" s="34" t="s">
        <v>49</v>
      </c>
      <c r="E122" s="35" t="s">
        <v>46</v>
      </c>
    </row>
    <row r="123" spans="1:5" ht="89.25">
      <c r="A123" s="36" t="s">
        <v>51</v>
      </c>
      <c r="E123" s="37" t="s">
        <v>227</v>
      </c>
    </row>
    <row r="124" spans="1:5" ht="51">
      <c r="A124" t="s">
        <v>53</v>
      </c>
      <c r="E124" s="35" t="s">
        <v>223</v>
      </c>
    </row>
    <row r="125" spans="1:16" ht="12.75">
      <c r="A125" s="25" t="s">
        <v>44</v>
      </c>
      <c r="B125" s="29" t="s">
        <v>228</v>
      </c>
      <c r="C125" s="29" t="s">
        <v>229</v>
      </c>
      <c r="D125" s="25" t="s">
        <v>46</v>
      </c>
      <c r="E125" s="30" t="s">
        <v>230</v>
      </c>
      <c r="F125" s="31" t="s">
        <v>165</v>
      </c>
      <c r="G125" s="32">
        <v>2100</v>
      </c>
      <c r="H125" s="33">
        <v>0</v>
      </c>
      <c r="I125" s="33">
        <f>ROUND(ROUND(H125,2)*ROUND(G125,3),2)</f>
      </c>
      <c r="O125">
        <f>(I125*21)/100</f>
      </c>
      <c r="P125" t="s">
        <v>22</v>
      </c>
    </row>
    <row r="126" spans="1:5" ht="12.75">
      <c r="A126" s="34" t="s">
        <v>49</v>
      </c>
      <c r="E126" s="35" t="s">
        <v>231</v>
      </c>
    </row>
    <row r="127" spans="1:5" ht="12.75">
      <c r="A127" s="36" t="s">
        <v>51</v>
      </c>
      <c r="E127" s="37" t="s">
        <v>46</v>
      </c>
    </row>
    <row r="128" spans="1:5" ht="51">
      <c r="A128" t="s">
        <v>53</v>
      </c>
      <c r="E128" s="35" t="s">
        <v>232</v>
      </c>
    </row>
    <row r="129" spans="1:16" ht="12.75">
      <c r="A129" s="25" t="s">
        <v>44</v>
      </c>
      <c r="B129" s="29" t="s">
        <v>233</v>
      </c>
      <c r="C129" s="29" t="s">
        <v>234</v>
      </c>
      <c r="D129" s="25" t="s">
        <v>46</v>
      </c>
      <c r="E129" s="30" t="s">
        <v>235</v>
      </c>
      <c r="F129" s="31" t="s">
        <v>99</v>
      </c>
      <c r="G129" s="32">
        <v>440</v>
      </c>
      <c r="H129" s="33">
        <v>0</v>
      </c>
      <c r="I129" s="33">
        <f>ROUND(ROUND(H129,2)*ROUND(G129,3),2)</f>
      </c>
      <c r="O129">
        <f>(I129*21)/100</f>
      </c>
      <c r="P129" t="s">
        <v>22</v>
      </c>
    </row>
    <row r="130" spans="1:5" ht="12.75">
      <c r="A130" s="34" t="s">
        <v>49</v>
      </c>
      <c r="E130" s="35" t="s">
        <v>236</v>
      </c>
    </row>
    <row r="131" spans="1:5" ht="12.75">
      <c r="A131" s="36" t="s">
        <v>51</v>
      </c>
      <c r="E131" s="37" t="s">
        <v>237</v>
      </c>
    </row>
    <row r="132" spans="1:5" ht="140.25">
      <c r="A132" t="s">
        <v>53</v>
      </c>
      <c r="E132" s="35" t="s">
        <v>238</v>
      </c>
    </row>
    <row r="133" spans="1:16" ht="12.75">
      <c r="A133" s="25" t="s">
        <v>44</v>
      </c>
      <c r="B133" s="29" t="s">
        <v>239</v>
      </c>
      <c r="C133" s="29" t="s">
        <v>240</v>
      </c>
      <c r="D133" s="25" t="s">
        <v>46</v>
      </c>
      <c r="E133" s="30" t="s">
        <v>241</v>
      </c>
      <c r="F133" s="31" t="s">
        <v>165</v>
      </c>
      <c r="G133" s="32">
        <v>15805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12.75">
      <c r="A134" s="34" t="s">
        <v>49</v>
      </c>
      <c r="E134" s="35" t="s">
        <v>46</v>
      </c>
    </row>
    <row r="135" spans="1:5" ht="89.25">
      <c r="A135" s="36" t="s">
        <v>51</v>
      </c>
      <c r="E135" s="37" t="s">
        <v>242</v>
      </c>
    </row>
    <row r="136" spans="1:5" ht="140.25">
      <c r="A136" t="s">
        <v>53</v>
      </c>
      <c r="E136" s="35" t="s">
        <v>238</v>
      </c>
    </row>
    <row r="137" spans="1:16" ht="12.75">
      <c r="A137" s="25" t="s">
        <v>44</v>
      </c>
      <c r="B137" s="29" t="s">
        <v>243</v>
      </c>
      <c r="C137" s="29" t="s">
        <v>244</v>
      </c>
      <c r="D137" s="25" t="s">
        <v>46</v>
      </c>
      <c r="E137" s="30" t="s">
        <v>245</v>
      </c>
      <c r="F137" s="31" t="s">
        <v>165</v>
      </c>
      <c r="G137" s="32">
        <v>15805</v>
      </c>
      <c r="H137" s="33">
        <v>0</v>
      </c>
      <c r="I137" s="33">
        <f>ROUND(ROUND(H137,2)*ROUND(G137,3),2)</f>
      </c>
      <c r="O137">
        <f>(I137*21)/100</f>
      </c>
      <c r="P137" t="s">
        <v>22</v>
      </c>
    </row>
    <row r="138" spans="1:5" ht="12.75">
      <c r="A138" s="34" t="s">
        <v>49</v>
      </c>
      <c r="E138" s="35" t="s">
        <v>46</v>
      </c>
    </row>
    <row r="139" spans="1:5" ht="89.25">
      <c r="A139" s="36" t="s">
        <v>51</v>
      </c>
      <c r="E139" s="37" t="s">
        <v>242</v>
      </c>
    </row>
    <row r="140" spans="1:5" ht="140.25">
      <c r="A140" t="s">
        <v>53</v>
      </c>
      <c r="E140" s="35" t="s">
        <v>238</v>
      </c>
    </row>
    <row r="141" spans="1:16" ht="12.75">
      <c r="A141" s="25" t="s">
        <v>44</v>
      </c>
      <c r="B141" s="29" t="s">
        <v>246</v>
      </c>
      <c r="C141" s="29" t="s">
        <v>247</v>
      </c>
      <c r="D141" s="25" t="s">
        <v>46</v>
      </c>
      <c r="E141" s="30" t="s">
        <v>248</v>
      </c>
      <c r="F141" s="31" t="s">
        <v>165</v>
      </c>
      <c r="G141" s="32">
        <v>20</v>
      </c>
      <c r="H141" s="33">
        <v>0</v>
      </c>
      <c r="I141" s="33">
        <f>ROUND(ROUND(H141,2)*ROUND(G141,3),2)</f>
      </c>
      <c r="O141">
        <f>(I141*21)/100</f>
      </c>
      <c r="P141" t="s">
        <v>22</v>
      </c>
    </row>
    <row r="142" spans="1:5" ht="12.75">
      <c r="A142" s="34" t="s">
        <v>49</v>
      </c>
      <c r="E142" s="35" t="s">
        <v>249</v>
      </c>
    </row>
    <row r="143" spans="1:5" ht="12.75">
      <c r="A143" s="36" t="s">
        <v>51</v>
      </c>
      <c r="E143" s="37" t="s">
        <v>46</v>
      </c>
    </row>
    <row r="144" spans="1:5" ht="153">
      <c r="A144" t="s">
        <v>53</v>
      </c>
      <c r="E144" s="35" t="s">
        <v>250</v>
      </c>
    </row>
    <row r="145" spans="1:18" ht="12.75" customHeight="1">
      <c r="A145" s="6" t="s">
        <v>42</v>
      </c>
      <c r="B145" s="6"/>
      <c r="C145" s="40" t="s">
        <v>76</v>
      </c>
      <c r="D145" s="6"/>
      <c r="E145" s="27" t="s">
        <v>251</v>
      </c>
      <c r="F145" s="6"/>
      <c r="G145" s="6"/>
      <c r="H145" s="6"/>
      <c r="I145" s="41">
        <f>0+Q145</f>
      </c>
      <c r="O145">
        <f>0+R145</f>
      </c>
      <c r="Q145">
        <f>0+I146+I150+I154</f>
      </c>
      <c r="R145">
        <f>0+O146+O150+O154</f>
      </c>
    </row>
    <row r="146" spans="1:16" ht="12.75">
      <c r="A146" s="25" t="s">
        <v>44</v>
      </c>
      <c r="B146" s="29" t="s">
        <v>252</v>
      </c>
      <c r="C146" s="29" t="s">
        <v>253</v>
      </c>
      <c r="D146" s="25" t="s">
        <v>46</v>
      </c>
      <c r="E146" s="30" t="s">
        <v>254</v>
      </c>
      <c r="F146" s="31" t="s">
        <v>118</v>
      </c>
      <c r="G146" s="32">
        <v>64</v>
      </c>
      <c r="H146" s="33">
        <v>0</v>
      </c>
      <c r="I146" s="33">
        <f>ROUND(ROUND(H146,2)*ROUND(G146,3),2)</f>
      </c>
      <c r="O146">
        <f>(I146*21)/100</f>
      </c>
      <c r="P146" t="s">
        <v>22</v>
      </c>
    </row>
    <row r="147" spans="1:5" ht="12.75">
      <c r="A147" s="34" t="s">
        <v>49</v>
      </c>
      <c r="E147" s="35" t="s">
        <v>255</v>
      </c>
    </row>
    <row r="148" spans="1:5" ht="12.75">
      <c r="A148" s="36" t="s">
        <v>51</v>
      </c>
      <c r="E148" s="37" t="s">
        <v>256</v>
      </c>
    </row>
    <row r="149" spans="1:5" ht="255">
      <c r="A149" t="s">
        <v>53</v>
      </c>
      <c r="E149" s="35" t="s">
        <v>257</v>
      </c>
    </row>
    <row r="150" spans="1:16" ht="12.75">
      <c r="A150" s="25" t="s">
        <v>44</v>
      </c>
      <c r="B150" s="29" t="s">
        <v>258</v>
      </c>
      <c r="C150" s="29" t="s">
        <v>259</v>
      </c>
      <c r="D150" s="25" t="s">
        <v>46</v>
      </c>
      <c r="E150" s="30" t="s">
        <v>260</v>
      </c>
      <c r="F150" s="31" t="s">
        <v>82</v>
      </c>
      <c r="G150" s="32">
        <v>32</v>
      </c>
      <c r="H150" s="33">
        <v>0</v>
      </c>
      <c r="I150" s="33">
        <f>ROUND(ROUND(H150,2)*ROUND(G150,3),2)</f>
      </c>
      <c r="O150">
        <f>(I150*21)/100</f>
      </c>
      <c r="P150" t="s">
        <v>22</v>
      </c>
    </row>
    <row r="151" spans="1:5" ht="12.75">
      <c r="A151" s="34" t="s">
        <v>49</v>
      </c>
      <c r="E151" s="35" t="s">
        <v>46</v>
      </c>
    </row>
    <row r="152" spans="1:5" ht="12.75">
      <c r="A152" s="36" t="s">
        <v>51</v>
      </c>
      <c r="E152" s="37" t="s">
        <v>46</v>
      </c>
    </row>
    <row r="153" spans="1:5" ht="76.5">
      <c r="A153" t="s">
        <v>53</v>
      </c>
      <c r="E153" s="35" t="s">
        <v>261</v>
      </c>
    </row>
    <row r="154" spans="1:16" ht="12.75">
      <c r="A154" s="25" t="s">
        <v>44</v>
      </c>
      <c r="B154" s="29" t="s">
        <v>262</v>
      </c>
      <c r="C154" s="29" t="s">
        <v>263</v>
      </c>
      <c r="D154" s="25" t="s">
        <v>46</v>
      </c>
      <c r="E154" s="30" t="s">
        <v>264</v>
      </c>
      <c r="F154" s="31" t="s">
        <v>82</v>
      </c>
      <c r="G154" s="32">
        <v>6</v>
      </c>
      <c r="H154" s="33">
        <v>0</v>
      </c>
      <c r="I154" s="33">
        <f>ROUND(ROUND(H154,2)*ROUND(G154,3),2)</f>
      </c>
      <c r="O154">
        <f>(I154*21)/100</f>
      </c>
      <c r="P154" t="s">
        <v>22</v>
      </c>
    </row>
    <row r="155" spans="1:5" ht="12.75">
      <c r="A155" s="34" t="s">
        <v>49</v>
      </c>
      <c r="E155" s="35" t="s">
        <v>46</v>
      </c>
    </row>
    <row r="156" spans="1:5" ht="12.75">
      <c r="A156" s="36" t="s">
        <v>51</v>
      </c>
      <c r="E156" s="37" t="s">
        <v>46</v>
      </c>
    </row>
    <row r="157" spans="1:5" ht="25.5">
      <c r="A157" t="s">
        <v>53</v>
      </c>
      <c r="E157" s="35" t="s">
        <v>265</v>
      </c>
    </row>
    <row r="158" spans="1:18" ht="12.75" customHeight="1">
      <c r="A158" s="6" t="s">
        <v>42</v>
      </c>
      <c r="B158" s="6"/>
      <c r="C158" s="40" t="s">
        <v>39</v>
      </c>
      <c r="D158" s="6"/>
      <c r="E158" s="27" t="s">
        <v>266</v>
      </c>
      <c r="F158" s="6"/>
      <c r="G158" s="6"/>
      <c r="H158" s="6"/>
      <c r="I158" s="41">
        <f>0+Q158</f>
      </c>
      <c r="O158">
        <f>0+R158</f>
      </c>
      <c r="Q158">
        <f>0+I159+I163+I167+I171+I175+I179+I183+I187+I191+I195+I199+I203+I207+I211+I215+I219+I223+I227</f>
      </c>
      <c r="R158">
        <f>0+O159+O163+O167+O171+O175+O179+O183+O187+O191+O195+O199+O203+O207+O211+O215+O219+O223+O227</f>
      </c>
    </row>
    <row r="159" spans="1:16" ht="25.5">
      <c r="A159" s="25" t="s">
        <v>44</v>
      </c>
      <c r="B159" s="29" t="s">
        <v>267</v>
      </c>
      <c r="C159" s="29" t="s">
        <v>268</v>
      </c>
      <c r="D159" s="25" t="s">
        <v>46</v>
      </c>
      <c r="E159" s="30" t="s">
        <v>269</v>
      </c>
      <c r="F159" s="31" t="s">
        <v>118</v>
      </c>
      <c r="G159" s="32">
        <v>12</v>
      </c>
      <c r="H159" s="33">
        <v>0</v>
      </c>
      <c r="I159" s="33">
        <f>ROUND(ROUND(H159,2)*ROUND(G159,3),2)</f>
      </c>
      <c r="O159">
        <f>(I159*0)/100</f>
      </c>
      <c r="P159" t="s">
        <v>26</v>
      </c>
    </row>
    <row r="160" spans="1:5" ht="12.75">
      <c r="A160" s="34" t="s">
        <v>49</v>
      </c>
      <c r="E160" s="35" t="s">
        <v>46</v>
      </c>
    </row>
    <row r="161" spans="1:5" ht="12.75">
      <c r="A161" s="36" t="s">
        <v>51</v>
      </c>
      <c r="E161" s="37" t="s">
        <v>46</v>
      </c>
    </row>
    <row r="162" spans="1:5" ht="127.5">
      <c r="A162" t="s">
        <v>53</v>
      </c>
      <c r="E162" s="35" t="s">
        <v>270</v>
      </c>
    </row>
    <row r="163" spans="1:16" ht="25.5">
      <c r="A163" s="25" t="s">
        <v>44</v>
      </c>
      <c r="B163" s="29" t="s">
        <v>271</v>
      </c>
      <c r="C163" s="29" t="s">
        <v>272</v>
      </c>
      <c r="D163" s="25" t="s">
        <v>46</v>
      </c>
      <c r="E163" s="30" t="s">
        <v>273</v>
      </c>
      <c r="F163" s="31" t="s">
        <v>82</v>
      </c>
      <c r="G163" s="32">
        <v>4</v>
      </c>
      <c r="H163" s="33">
        <v>0</v>
      </c>
      <c r="I163" s="33">
        <f>ROUND(ROUND(H163,2)*ROUND(G163,3),2)</f>
      </c>
      <c r="O163">
        <f>(I163*21)/100</f>
      </c>
      <c r="P163" t="s">
        <v>22</v>
      </c>
    </row>
    <row r="164" spans="1:5" ht="12.75">
      <c r="A164" s="34" t="s">
        <v>49</v>
      </c>
      <c r="E164" s="35" t="s">
        <v>274</v>
      </c>
    </row>
    <row r="165" spans="1:5" ht="25.5">
      <c r="A165" s="36" t="s">
        <v>51</v>
      </c>
      <c r="E165" s="37" t="s">
        <v>275</v>
      </c>
    </row>
    <row r="166" spans="1:5" ht="51">
      <c r="A166" t="s">
        <v>53</v>
      </c>
      <c r="E166" s="35" t="s">
        <v>276</v>
      </c>
    </row>
    <row r="167" spans="1:16" ht="12.75">
      <c r="A167" s="25" t="s">
        <v>44</v>
      </c>
      <c r="B167" s="29" t="s">
        <v>277</v>
      </c>
      <c r="C167" s="29" t="s">
        <v>278</v>
      </c>
      <c r="D167" s="25" t="s">
        <v>46</v>
      </c>
      <c r="E167" s="30" t="s">
        <v>279</v>
      </c>
      <c r="F167" s="31" t="s">
        <v>82</v>
      </c>
      <c r="G167" s="32">
        <v>10</v>
      </c>
      <c r="H167" s="33">
        <v>0</v>
      </c>
      <c r="I167" s="33">
        <f>ROUND(ROUND(H167,2)*ROUND(G167,3),2)</f>
      </c>
      <c r="O167">
        <f>(I167*21)/100</f>
      </c>
      <c r="P167" t="s">
        <v>22</v>
      </c>
    </row>
    <row r="168" spans="1:5" ht="12.75">
      <c r="A168" s="34" t="s">
        <v>49</v>
      </c>
      <c r="E168" s="35" t="s">
        <v>46</v>
      </c>
    </row>
    <row r="169" spans="1:5" ht="12.75">
      <c r="A169" s="36" t="s">
        <v>51</v>
      </c>
      <c r="E169" s="37" t="s">
        <v>46</v>
      </c>
    </row>
    <row r="170" spans="1:5" ht="25.5">
      <c r="A170" t="s">
        <v>53</v>
      </c>
      <c r="E170" s="35" t="s">
        <v>280</v>
      </c>
    </row>
    <row r="171" spans="1:16" ht="25.5">
      <c r="A171" s="25" t="s">
        <v>44</v>
      </c>
      <c r="B171" s="29" t="s">
        <v>281</v>
      </c>
      <c r="C171" s="29" t="s">
        <v>282</v>
      </c>
      <c r="D171" s="25" t="s">
        <v>46</v>
      </c>
      <c r="E171" s="30" t="s">
        <v>283</v>
      </c>
      <c r="F171" s="31" t="s">
        <v>82</v>
      </c>
      <c r="G171" s="32">
        <v>18</v>
      </c>
      <c r="H171" s="33">
        <v>0</v>
      </c>
      <c r="I171" s="33">
        <f>ROUND(ROUND(H171,2)*ROUND(G171,3),2)</f>
      </c>
      <c r="O171">
        <f>(I171*21)/100</f>
      </c>
      <c r="P171" t="s">
        <v>22</v>
      </c>
    </row>
    <row r="172" spans="1:5" ht="12.75">
      <c r="A172" s="34" t="s">
        <v>49</v>
      </c>
      <c r="E172" s="35" t="s">
        <v>284</v>
      </c>
    </row>
    <row r="173" spans="1:5" ht="140.25">
      <c r="A173" s="36" t="s">
        <v>51</v>
      </c>
      <c r="E173" s="37" t="s">
        <v>285</v>
      </c>
    </row>
    <row r="174" spans="1:5" ht="25.5">
      <c r="A174" t="s">
        <v>53</v>
      </c>
      <c r="E174" s="35" t="s">
        <v>286</v>
      </c>
    </row>
    <row r="175" spans="1:16" ht="12.75">
      <c r="A175" s="25" t="s">
        <v>44</v>
      </c>
      <c r="B175" s="29" t="s">
        <v>287</v>
      </c>
      <c r="C175" s="29" t="s">
        <v>288</v>
      </c>
      <c r="D175" s="25" t="s">
        <v>46</v>
      </c>
      <c r="E175" s="30" t="s">
        <v>289</v>
      </c>
      <c r="F175" s="31" t="s">
        <v>82</v>
      </c>
      <c r="G175" s="32">
        <v>11</v>
      </c>
      <c r="H175" s="33">
        <v>0</v>
      </c>
      <c r="I175" s="33">
        <f>ROUND(ROUND(H175,2)*ROUND(G175,3),2)</f>
      </c>
      <c r="O175">
        <f>(I175*21)/100</f>
      </c>
      <c r="P175" t="s">
        <v>22</v>
      </c>
    </row>
    <row r="176" spans="1:5" ht="12.75">
      <c r="A176" s="34" t="s">
        <v>49</v>
      </c>
      <c r="E176" s="35" t="s">
        <v>46</v>
      </c>
    </row>
    <row r="177" spans="1:5" ht="25.5">
      <c r="A177" s="36" t="s">
        <v>51</v>
      </c>
      <c r="E177" s="37" t="s">
        <v>290</v>
      </c>
    </row>
    <row r="178" spans="1:5" ht="25.5">
      <c r="A178" t="s">
        <v>53</v>
      </c>
      <c r="E178" s="35" t="s">
        <v>280</v>
      </c>
    </row>
    <row r="179" spans="1:16" ht="12.75">
      <c r="A179" s="25" t="s">
        <v>44</v>
      </c>
      <c r="B179" s="29" t="s">
        <v>291</v>
      </c>
      <c r="C179" s="29" t="s">
        <v>292</v>
      </c>
      <c r="D179" s="25" t="s">
        <v>46</v>
      </c>
      <c r="E179" s="30" t="s">
        <v>293</v>
      </c>
      <c r="F179" s="31" t="s">
        <v>82</v>
      </c>
      <c r="G179" s="32">
        <v>7</v>
      </c>
      <c r="H179" s="33">
        <v>0</v>
      </c>
      <c r="I179" s="33">
        <f>ROUND(ROUND(H179,2)*ROUND(G179,3),2)</f>
      </c>
      <c r="O179">
        <f>(I179*21)/100</f>
      </c>
      <c r="P179" t="s">
        <v>22</v>
      </c>
    </row>
    <row r="180" spans="1:5" ht="12.75">
      <c r="A180" s="34" t="s">
        <v>49</v>
      </c>
      <c r="E180" s="35" t="s">
        <v>46</v>
      </c>
    </row>
    <row r="181" spans="1:5" ht="25.5">
      <c r="A181" s="36" t="s">
        <v>51</v>
      </c>
      <c r="E181" s="37" t="s">
        <v>294</v>
      </c>
    </row>
    <row r="182" spans="1:5" ht="25.5">
      <c r="A182" t="s">
        <v>53</v>
      </c>
      <c r="E182" s="35" t="s">
        <v>280</v>
      </c>
    </row>
    <row r="183" spans="1:16" ht="25.5">
      <c r="A183" s="25" t="s">
        <v>44</v>
      </c>
      <c r="B183" s="29" t="s">
        <v>295</v>
      </c>
      <c r="C183" s="29" t="s">
        <v>296</v>
      </c>
      <c r="D183" s="25" t="s">
        <v>46</v>
      </c>
      <c r="E183" s="30" t="s">
        <v>297</v>
      </c>
      <c r="F183" s="31" t="s">
        <v>82</v>
      </c>
      <c r="G183" s="32">
        <v>10</v>
      </c>
      <c r="H183" s="33">
        <v>0</v>
      </c>
      <c r="I183" s="33">
        <f>ROUND(ROUND(H183,2)*ROUND(G183,3),2)</f>
      </c>
      <c r="O183">
        <f>(I183*21)/100</f>
      </c>
      <c r="P183" t="s">
        <v>22</v>
      </c>
    </row>
    <row r="184" spans="1:5" ht="12.75">
      <c r="A184" s="34" t="s">
        <v>49</v>
      </c>
      <c r="E184" s="35" t="s">
        <v>46</v>
      </c>
    </row>
    <row r="185" spans="1:5" ht="25.5">
      <c r="A185" s="36" t="s">
        <v>51</v>
      </c>
      <c r="E185" s="37" t="s">
        <v>298</v>
      </c>
    </row>
    <row r="186" spans="1:5" ht="25.5">
      <c r="A186" t="s">
        <v>53</v>
      </c>
      <c r="E186" s="35" t="s">
        <v>299</v>
      </c>
    </row>
    <row r="187" spans="1:16" ht="25.5">
      <c r="A187" s="25" t="s">
        <v>44</v>
      </c>
      <c r="B187" s="29" t="s">
        <v>300</v>
      </c>
      <c r="C187" s="29" t="s">
        <v>301</v>
      </c>
      <c r="D187" s="25" t="s">
        <v>46</v>
      </c>
      <c r="E187" s="30" t="s">
        <v>302</v>
      </c>
      <c r="F187" s="31" t="s">
        <v>165</v>
      </c>
      <c r="G187" s="32">
        <v>990.875</v>
      </c>
      <c r="H187" s="33">
        <v>0</v>
      </c>
      <c r="I187" s="33">
        <f>ROUND(ROUND(H187,2)*ROUND(G187,3),2)</f>
      </c>
      <c r="O187">
        <f>(I187*21)/100</f>
      </c>
      <c r="P187" t="s">
        <v>22</v>
      </c>
    </row>
    <row r="188" spans="1:5" ht="12.75">
      <c r="A188" s="34" t="s">
        <v>49</v>
      </c>
      <c r="E188" s="35" t="s">
        <v>46</v>
      </c>
    </row>
    <row r="189" spans="1:5" ht="89.25">
      <c r="A189" s="36" t="s">
        <v>51</v>
      </c>
      <c r="E189" s="37" t="s">
        <v>303</v>
      </c>
    </row>
    <row r="190" spans="1:5" ht="38.25">
      <c r="A190" t="s">
        <v>53</v>
      </c>
      <c r="E190" s="35" t="s">
        <v>304</v>
      </c>
    </row>
    <row r="191" spans="1:16" ht="25.5">
      <c r="A191" s="25" t="s">
        <v>44</v>
      </c>
      <c r="B191" s="29" t="s">
        <v>305</v>
      </c>
      <c r="C191" s="29" t="s">
        <v>306</v>
      </c>
      <c r="D191" s="25" t="s">
        <v>46</v>
      </c>
      <c r="E191" s="30" t="s">
        <v>307</v>
      </c>
      <c r="F191" s="31" t="s">
        <v>165</v>
      </c>
      <c r="G191" s="32">
        <v>990.875</v>
      </c>
      <c r="H191" s="33">
        <v>0</v>
      </c>
      <c r="I191" s="33">
        <f>ROUND(ROUND(H191,2)*ROUND(G191,3),2)</f>
      </c>
      <c r="O191">
        <f>(I191*21)/100</f>
      </c>
      <c r="P191" t="s">
        <v>22</v>
      </c>
    </row>
    <row r="192" spans="1:5" ht="12.75">
      <c r="A192" s="34" t="s">
        <v>49</v>
      </c>
      <c r="E192" s="35" t="s">
        <v>46</v>
      </c>
    </row>
    <row r="193" spans="1:5" ht="89.25">
      <c r="A193" s="36" t="s">
        <v>51</v>
      </c>
      <c r="E193" s="37" t="s">
        <v>303</v>
      </c>
    </row>
    <row r="194" spans="1:5" ht="38.25">
      <c r="A194" t="s">
        <v>53</v>
      </c>
      <c r="E194" s="35" t="s">
        <v>304</v>
      </c>
    </row>
    <row r="195" spans="1:16" ht="25.5">
      <c r="A195" s="25" t="s">
        <v>44</v>
      </c>
      <c r="B195" s="29" t="s">
        <v>308</v>
      </c>
      <c r="C195" s="29" t="s">
        <v>309</v>
      </c>
      <c r="D195" s="25" t="s">
        <v>46</v>
      </c>
      <c r="E195" s="30" t="s">
        <v>310</v>
      </c>
      <c r="F195" s="31" t="s">
        <v>165</v>
      </c>
      <c r="G195" s="32">
        <v>528.5</v>
      </c>
      <c r="H195" s="33">
        <v>0</v>
      </c>
      <c r="I195" s="33">
        <f>ROUND(ROUND(H195,2)*ROUND(G195,3),2)</f>
      </c>
      <c r="O195">
        <f>(I195*21)/100</f>
      </c>
      <c r="P195" t="s">
        <v>22</v>
      </c>
    </row>
    <row r="196" spans="1:5" ht="12.75">
      <c r="A196" s="34" t="s">
        <v>49</v>
      </c>
      <c r="E196" s="35" t="s">
        <v>46</v>
      </c>
    </row>
    <row r="197" spans="1:5" ht="12.75">
      <c r="A197" s="36" t="s">
        <v>51</v>
      </c>
      <c r="E197" s="37" t="s">
        <v>311</v>
      </c>
    </row>
    <row r="198" spans="1:5" ht="12.75">
      <c r="A198" t="s">
        <v>53</v>
      </c>
      <c r="E198" s="35" t="s">
        <v>312</v>
      </c>
    </row>
    <row r="199" spans="1:16" ht="12.75">
      <c r="A199" s="25" t="s">
        <v>44</v>
      </c>
      <c r="B199" s="29" t="s">
        <v>313</v>
      </c>
      <c r="C199" s="29" t="s">
        <v>314</v>
      </c>
      <c r="D199" s="25" t="s">
        <v>46</v>
      </c>
      <c r="E199" s="30" t="s">
        <v>315</v>
      </c>
      <c r="F199" s="31" t="s">
        <v>82</v>
      </c>
      <c r="G199" s="32">
        <v>1</v>
      </c>
      <c r="H199" s="33">
        <v>0</v>
      </c>
      <c r="I199" s="33">
        <f>ROUND(ROUND(H199,2)*ROUND(G199,3),2)</f>
      </c>
      <c r="O199">
        <f>(I199*21)/100</f>
      </c>
      <c r="P199" t="s">
        <v>22</v>
      </c>
    </row>
    <row r="200" spans="1:5" ht="12.75">
      <c r="A200" s="34" t="s">
        <v>49</v>
      </c>
      <c r="E200" s="35" t="s">
        <v>46</v>
      </c>
    </row>
    <row r="201" spans="1:5" ht="25.5">
      <c r="A201" s="36" t="s">
        <v>51</v>
      </c>
      <c r="E201" s="37" t="s">
        <v>316</v>
      </c>
    </row>
    <row r="202" spans="1:5" ht="38.25">
      <c r="A202" t="s">
        <v>53</v>
      </c>
      <c r="E202" s="35" t="s">
        <v>317</v>
      </c>
    </row>
    <row r="203" spans="1:16" ht="12.75">
      <c r="A203" s="25" t="s">
        <v>44</v>
      </c>
      <c r="B203" s="29" t="s">
        <v>318</v>
      </c>
      <c r="C203" s="29" t="s">
        <v>319</v>
      </c>
      <c r="D203" s="25" t="s">
        <v>46</v>
      </c>
      <c r="E203" s="30" t="s">
        <v>320</v>
      </c>
      <c r="F203" s="31" t="s">
        <v>118</v>
      </c>
      <c r="G203" s="32">
        <v>1989</v>
      </c>
      <c r="H203" s="33">
        <v>0</v>
      </c>
      <c r="I203" s="33">
        <f>ROUND(ROUND(H203,2)*ROUND(G203,3),2)</f>
      </c>
      <c r="O203">
        <f>(I203*21)/100</f>
      </c>
      <c r="P203" t="s">
        <v>22</v>
      </c>
    </row>
    <row r="204" spans="1:5" ht="12.75">
      <c r="A204" s="34" t="s">
        <v>49</v>
      </c>
      <c r="E204" s="35" t="s">
        <v>46</v>
      </c>
    </row>
    <row r="205" spans="1:5" ht="12.75">
      <c r="A205" s="36" t="s">
        <v>51</v>
      </c>
      <c r="E205" s="37" t="s">
        <v>46</v>
      </c>
    </row>
    <row r="206" spans="1:5" ht="51">
      <c r="A206" t="s">
        <v>53</v>
      </c>
      <c r="E206" s="35" t="s">
        <v>321</v>
      </c>
    </row>
    <row r="207" spans="1:16" ht="12.75">
      <c r="A207" s="25" t="s">
        <v>44</v>
      </c>
      <c r="B207" s="29" t="s">
        <v>322</v>
      </c>
      <c r="C207" s="29" t="s">
        <v>323</v>
      </c>
      <c r="D207" s="25" t="s">
        <v>46</v>
      </c>
      <c r="E207" s="30" t="s">
        <v>324</v>
      </c>
      <c r="F207" s="31" t="s">
        <v>118</v>
      </c>
      <c r="G207" s="32">
        <v>1991</v>
      </c>
      <c r="H207" s="33">
        <v>0</v>
      </c>
      <c r="I207" s="33">
        <f>ROUND(ROUND(H207,2)*ROUND(G207,3),2)</f>
      </c>
      <c r="O207">
        <f>(I207*21)/100</f>
      </c>
      <c r="P207" t="s">
        <v>22</v>
      </c>
    </row>
    <row r="208" spans="1:5" ht="12.75">
      <c r="A208" s="34" t="s">
        <v>49</v>
      </c>
      <c r="E208" s="35" t="s">
        <v>46</v>
      </c>
    </row>
    <row r="209" spans="1:5" ht="140.25">
      <c r="A209" s="36" t="s">
        <v>51</v>
      </c>
      <c r="E209" s="37" t="s">
        <v>325</v>
      </c>
    </row>
    <row r="210" spans="1:5" ht="51">
      <c r="A210" t="s">
        <v>53</v>
      </c>
      <c r="E210" s="35" t="s">
        <v>321</v>
      </c>
    </row>
    <row r="211" spans="1:16" ht="12.75">
      <c r="A211" s="25" t="s">
        <v>44</v>
      </c>
      <c r="B211" s="29" t="s">
        <v>326</v>
      </c>
      <c r="C211" s="29" t="s">
        <v>327</v>
      </c>
      <c r="D211" s="25" t="s">
        <v>46</v>
      </c>
      <c r="E211" s="30" t="s">
        <v>328</v>
      </c>
      <c r="F211" s="31" t="s">
        <v>118</v>
      </c>
      <c r="G211" s="32">
        <v>96</v>
      </c>
      <c r="H211" s="33">
        <v>0</v>
      </c>
      <c r="I211" s="33">
        <f>ROUND(ROUND(H211,2)*ROUND(G211,3),2)</f>
      </c>
      <c r="O211">
        <f>(I211*21)/100</f>
      </c>
      <c r="P211" t="s">
        <v>22</v>
      </c>
    </row>
    <row r="212" spans="1:5" ht="12.75">
      <c r="A212" s="34" t="s">
        <v>49</v>
      </c>
      <c r="E212" s="35" t="s">
        <v>46</v>
      </c>
    </row>
    <row r="213" spans="1:5" ht="12.75">
      <c r="A213" s="36" t="s">
        <v>51</v>
      </c>
      <c r="E213" s="37" t="s">
        <v>46</v>
      </c>
    </row>
    <row r="214" spans="1:5" ht="25.5">
      <c r="A214" t="s">
        <v>53</v>
      </c>
      <c r="E214" s="35" t="s">
        <v>329</v>
      </c>
    </row>
    <row r="215" spans="1:16" ht="12.75">
      <c r="A215" s="25" t="s">
        <v>44</v>
      </c>
      <c r="B215" s="29" t="s">
        <v>330</v>
      </c>
      <c r="C215" s="29" t="s">
        <v>331</v>
      </c>
      <c r="D215" s="25" t="s">
        <v>46</v>
      </c>
      <c r="E215" s="30" t="s">
        <v>332</v>
      </c>
      <c r="F215" s="31" t="s">
        <v>118</v>
      </c>
      <c r="G215" s="32">
        <v>4</v>
      </c>
      <c r="H215" s="33">
        <v>0</v>
      </c>
      <c r="I215" s="33">
        <f>ROUND(ROUND(H215,2)*ROUND(G215,3),2)</f>
      </c>
      <c r="O215">
        <f>(I215*21)/100</f>
      </c>
      <c r="P215" t="s">
        <v>22</v>
      </c>
    </row>
    <row r="216" spans="1:5" ht="12.75">
      <c r="A216" s="34" t="s">
        <v>49</v>
      </c>
      <c r="E216" s="35" t="s">
        <v>46</v>
      </c>
    </row>
    <row r="217" spans="1:5" ht="12.75">
      <c r="A217" s="36" t="s">
        <v>51</v>
      </c>
      <c r="E217" s="37" t="s">
        <v>46</v>
      </c>
    </row>
    <row r="218" spans="1:5" ht="25.5">
      <c r="A218" t="s">
        <v>53</v>
      </c>
      <c r="E218" s="35" t="s">
        <v>329</v>
      </c>
    </row>
    <row r="219" spans="1:16" ht="12.75">
      <c r="A219" s="25" t="s">
        <v>44</v>
      </c>
      <c r="B219" s="29" t="s">
        <v>333</v>
      </c>
      <c r="C219" s="29" t="s">
        <v>334</v>
      </c>
      <c r="D219" s="25" t="s">
        <v>46</v>
      </c>
      <c r="E219" s="30" t="s">
        <v>335</v>
      </c>
      <c r="F219" s="31" t="s">
        <v>99</v>
      </c>
      <c r="G219" s="32">
        <v>1.065</v>
      </c>
      <c r="H219" s="33">
        <v>0</v>
      </c>
      <c r="I219" s="33">
        <f>ROUND(ROUND(H219,2)*ROUND(G219,3),2)</f>
      </c>
      <c r="O219">
        <f>(I219*21)/100</f>
      </c>
      <c r="P219" t="s">
        <v>22</v>
      </c>
    </row>
    <row r="220" spans="1:5" ht="12.75">
      <c r="A220" s="34" t="s">
        <v>49</v>
      </c>
      <c r="E220" s="35" t="s">
        <v>127</v>
      </c>
    </row>
    <row r="221" spans="1:5" ht="12.75">
      <c r="A221" s="36" t="s">
        <v>51</v>
      </c>
      <c r="E221" s="37" t="s">
        <v>336</v>
      </c>
    </row>
    <row r="222" spans="1:5" ht="38.25">
      <c r="A222" t="s">
        <v>53</v>
      </c>
      <c r="E222" s="35" t="s">
        <v>337</v>
      </c>
    </row>
    <row r="223" spans="1:16" ht="12.75">
      <c r="A223" s="25" t="s">
        <v>44</v>
      </c>
      <c r="B223" s="29" t="s">
        <v>338</v>
      </c>
      <c r="C223" s="29" t="s">
        <v>339</v>
      </c>
      <c r="D223" s="25" t="s">
        <v>46</v>
      </c>
      <c r="E223" s="30" t="s">
        <v>340</v>
      </c>
      <c r="F223" s="31" t="s">
        <v>165</v>
      </c>
      <c r="G223" s="32">
        <v>15805</v>
      </c>
      <c r="H223" s="33">
        <v>0</v>
      </c>
      <c r="I223" s="33">
        <f>ROUND(ROUND(H223,2)*ROUND(G223,3),2)</f>
      </c>
      <c r="O223">
        <f>(I223*21)/100</f>
      </c>
      <c r="P223" t="s">
        <v>22</v>
      </c>
    </row>
    <row r="224" spans="1:5" ht="12.75">
      <c r="A224" s="34" t="s">
        <v>49</v>
      </c>
      <c r="E224" s="35" t="s">
        <v>46</v>
      </c>
    </row>
    <row r="225" spans="1:5" ht="89.25">
      <c r="A225" s="36" t="s">
        <v>51</v>
      </c>
      <c r="E225" s="37" t="s">
        <v>242</v>
      </c>
    </row>
    <row r="226" spans="1:5" ht="25.5">
      <c r="A226" t="s">
        <v>53</v>
      </c>
      <c r="E226" s="35" t="s">
        <v>341</v>
      </c>
    </row>
    <row r="227" spans="1:16" ht="12.75">
      <c r="A227" s="25" t="s">
        <v>44</v>
      </c>
      <c r="B227" s="29" t="s">
        <v>342</v>
      </c>
      <c r="C227" s="29" t="s">
        <v>343</v>
      </c>
      <c r="D227" s="25" t="s">
        <v>46</v>
      </c>
      <c r="E227" s="30" t="s">
        <v>344</v>
      </c>
      <c r="F227" s="31" t="s">
        <v>82</v>
      </c>
      <c r="G227" s="32">
        <v>32</v>
      </c>
      <c r="H227" s="33">
        <v>0</v>
      </c>
      <c r="I227" s="33">
        <f>ROUND(ROUND(H227,2)*ROUND(G227,3),2)</f>
      </c>
      <c r="O227">
        <f>(I227*21)/100</f>
      </c>
      <c r="P227" t="s">
        <v>22</v>
      </c>
    </row>
    <row r="228" spans="1:5" ht="12.75">
      <c r="A228" s="34" t="s">
        <v>49</v>
      </c>
      <c r="E228" s="35" t="s">
        <v>46</v>
      </c>
    </row>
    <row r="229" spans="1:5" ht="12.75">
      <c r="A229" s="36" t="s">
        <v>51</v>
      </c>
      <c r="E229" s="37" t="s">
        <v>46</v>
      </c>
    </row>
    <row r="230" spans="1:5" ht="76.5">
      <c r="A230" t="s">
        <v>53</v>
      </c>
      <c r="E230" s="35" t="s">
        <v>345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346</v>
      </c>
      <c r="I3" s="38">
        <f>0+I8+I13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346</v>
      </c>
      <c r="D4" s="6"/>
      <c r="E4" s="18" t="s">
        <v>347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348</v>
      </c>
      <c r="D9" s="25" t="s">
        <v>46</v>
      </c>
      <c r="E9" s="30" t="s">
        <v>349</v>
      </c>
      <c r="F9" s="31" t="s">
        <v>48</v>
      </c>
      <c r="G9" s="32">
        <v>1</v>
      </c>
      <c r="H9" s="33">
        <v>0</v>
      </c>
      <c r="I9" s="33">
        <f>ROUND(ROUND(H9,2)*ROUND(G9,3),2)</f>
      </c>
      <c r="O9">
        <f>(I9*0)/100</f>
      </c>
      <c r="P9" t="s">
        <v>26</v>
      </c>
    </row>
    <row r="10" spans="1:5" ht="12.75">
      <c r="A10" s="34" t="s">
        <v>49</v>
      </c>
      <c r="E10" s="35" t="s">
        <v>350</v>
      </c>
    </row>
    <row r="11" spans="1:5" ht="12.75">
      <c r="A11" s="36" t="s">
        <v>51</v>
      </c>
      <c r="E11" s="37" t="s">
        <v>52</v>
      </c>
    </row>
    <row r="12" spans="1:5" ht="12.75">
      <c r="A12" t="s">
        <v>53</v>
      </c>
      <c r="E12" s="35" t="s">
        <v>351</v>
      </c>
    </row>
    <row r="13" spans="1:18" ht="12.75" customHeight="1">
      <c r="A13" s="6" t="s">
        <v>42</v>
      </c>
      <c r="B13" s="6"/>
      <c r="C13" s="40" t="s">
        <v>39</v>
      </c>
      <c r="D13" s="6"/>
      <c r="E13" s="27" t="s">
        <v>266</v>
      </c>
      <c r="F13" s="6"/>
      <c r="G13" s="6"/>
      <c r="H13" s="6"/>
      <c r="I13" s="41">
        <f>0+Q13</f>
      </c>
      <c r="O13">
        <f>0+R13</f>
      </c>
      <c r="Q13">
        <f>0+I14+I18+I22+I26+I30+I34+I38+I42+I46+I50+I54+I58+I62+I66+I70+I74+I78+I82+I86+I90+I94</f>
      </c>
      <c r="R13">
        <f>0+O14+O18+O22+O26+O30+O34+O38+O42+O46+O50+O54+O58+O62+O66+O70+O74+O78+O82+O86+O90+O94</f>
      </c>
    </row>
    <row r="14" spans="1:16" ht="25.5">
      <c r="A14" s="25" t="s">
        <v>44</v>
      </c>
      <c r="B14" s="29" t="s">
        <v>22</v>
      </c>
      <c r="C14" s="29" t="s">
        <v>352</v>
      </c>
      <c r="D14" s="25" t="s">
        <v>46</v>
      </c>
      <c r="E14" s="30" t="s">
        <v>353</v>
      </c>
      <c r="F14" s="31" t="s">
        <v>82</v>
      </c>
      <c r="G14" s="32">
        <v>52</v>
      </c>
      <c r="H14" s="33">
        <v>0</v>
      </c>
      <c r="I14" s="33">
        <f>ROUND(ROUND(H14,2)*ROUND(G14,3),2)</f>
      </c>
      <c r="O14">
        <f>(I14*21)/100</f>
      </c>
      <c r="P14" t="s">
        <v>22</v>
      </c>
    </row>
    <row r="15" spans="1:5" ht="12.75">
      <c r="A15" s="34" t="s">
        <v>49</v>
      </c>
      <c r="E15" s="35" t="s">
        <v>46</v>
      </c>
    </row>
    <row r="16" spans="1:5" ht="127.5">
      <c r="A16" s="36" t="s">
        <v>51</v>
      </c>
      <c r="E16" s="37" t="s">
        <v>354</v>
      </c>
    </row>
    <row r="17" spans="1:5" ht="63.75">
      <c r="A17" t="s">
        <v>53</v>
      </c>
      <c r="E17" s="35" t="s">
        <v>355</v>
      </c>
    </row>
    <row r="18" spans="1:16" ht="12.75">
      <c r="A18" s="25" t="s">
        <v>44</v>
      </c>
      <c r="B18" s="29" t="s">
        <v>21</v>
      </c>
      <c r="C18" s="29" t="s">
        <v>278</v>
      </c>
      <c r="D18" s="25" t="s">
        <v>46</v>
      </c>
      <c r="E18" s="30" t="s">
        <v>279</v>
      </c>
      <c r="F18" s="31" t="s">
        <v>82</v>
      </c>
      <c r="G18" s="32">
        <v>52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46</v>
      </c>
    </row>
    <row r="20" spans="1:5" ht="12.75">
      <c r="A20" s="36" t="s">
        <v>51</v>
      </c>
      <c r="E20" s="37" t="s">
        <v>356</v>
      </c>
    </row>
    <row r="21" spans="1:5" ht="25.5">
      <c r="A21" t="s">
        <v>53</v>
      </c>
      <c r="E21" s="35" t="s">
        <v>280</v>
      </c>
    </row>
    <row r="22" spans="1:16" ht="12.75">
      <c r="A22" s="25" t="s">
        <v>44</v>
      </c>
      <c r="B22" s="29" t="s">
        <v>32</v>
      </c>
      <c r="C22" s="29" t="s">
        <v>357</v>
      </c>
      <c r="D22" s="25" t="s">
        <v>46</v>
      </c>
      <c r="E22" s="30" t="s">
        <v>358</v>
      </c>
      <c r="F22" s="31" t="s">
        <v>359</v>
      </c>
      <c r="G22" s="32">
        <v>2985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25.5">
      <c r="A23" s="34" t="s">
        <v>49</v>
      </c>
      <c r="E23" s="35" t="s">
        <v>360</v>
      </c>
    </row>
    <row r="24" spans="1:5" ht="38.25">
      <c r="A24" s="36" t="s">
        <v>51</v>
      </c>
      <c r="E24" s="37" t="s">
        <v>361</v>
      </c>
    </row>
    <row r="25" spans="1:5" ht="25.5">
      <c r="A25" t="s">
        <v>53</v>
      </c>
      <c r="E25" s="35" t="s">
        <v>362</v>
      </c>
    </row>
    <row r="26" spans="1:16" ht="25.5">
      <c r="A26" s="25" t="s">
        <v>44</v>
      </c>
      <c r="B26" s="29" t="s">
        <v>34</v>
      </c>
      <c r="C26" s="29" t="s">
        <v>363</v>
      </c>
      <c r="D26" s="25" t="s">
        <v>46</v>
      </c>
      <c r="E26" s="30" t="s">
        <v>364</v>
      </c>
      <c r="F26" s="31" t="s">
        <v>82</v>
      </c>
      <c r="G26" s="32">
        <v>7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365</v>
      </c>
    </row>
    <row r="28" spans="1:5" ht="38.25">
      <c r="A28" s="36" t="s">
        <v>51</v>
      </c>
      <c r="E28" s="37" t="s">
        <v>366</v>
      </c>
    </row>
    <row r="29" spans="1:5" ht="25.5">
      <c r="A29" t="s">
        <v>53</v>
      </c>
      <c r="E29" s="35" t="s">
        <v>286</v>
      </c>
    </row>
    <row r="30" spans="1:16" ht="12.75">
      <c r="A30" s="25" t="s">
        <v>44</v>
      </c>
      <c r="B30" s="29" t="s">
        <v>36</v>
      </c>
      <c r="C30" s="29" t="s">
        <v>367</v>
      </c>
      <c r="D30" s="25" t="s">
        <v>46</v>
      </c>
      <c r="E30" s="30" t="s">
        <v>368</v>
      </c>
      <c r="F30" s="31" t="s">
        <v>82</v>
      </c>
      <c r="G30" s="32">
        <v>7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365</v>
      </c>
    </row>
    <row r="32" spans="1:5" ht="12.75">
      <c r="A32" s="36" t="s">
        <v>51</v>
      </c>
      <c r="E32" s="37" t="s">
        <v>369</v>
      </c>
    </row>
    <row r="33" spans="1:5" ht="25.5">
      <c r="A33" t="s">
        <v>53</v>
      </c>
      <c r="E33" s="35" t="s">
        <v>280</v>
      </c>
    </row>
    <row r="34" spans="1:16" ht="12.75">
      <c r="A34" s="25" t="s">
        <v>44</v>
      </c>
      <c r="B34" s="29" t="s">
        <v>71</v>
      </c>
      <c r="C34" s="29" t="s">
        <v>370</v>
      </c>
      <c r="D34" s="25" t="s">
        <v>46</v>
      </c>
      <c r="E34" s="30" t="s">
        <v>371</v>
      </c>
      <c r="F34" s="31" t="s">
        <v>359</v>
      </c>
      <c r="G34" s="32">
        <v>315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25.5">
      <c r="A35" s="34" t="s">
        <v>49</v>
      </c>
      <c r="E35" s="35" t="s">
        <v>360</v>
      </c>
    </row>
    <row r="36" spans="1:5" ht="38.25">
      <c r="A36" s="36" t="s">
        <v>51</v>
      </c>
      <c r="E36" s="37" t="s">
        <v>372</v>
      </c>
    </row>
    <row r="37" spans="1:5" ht="25.5">
      <c r="A37" t="s">
        <v>53</v>
      </c>
      <c r="E37" s="35" t="s">
        <v>362</v>
      </c>
    </row>
    <row r="38" spans="1:16" ht="12.75">
      <c r="A38" s="25" t="s">
        <v>44</v>
      </c>
      <c r="B38" s="29" t="s">
        <v>76</v>
      </c>
      <c r="C38" s="29" t="s">
        <v>373</v>
      </c>
      <c r="D38" s="25" t="s">
        <v>46</v>
      </c>
      <c r="E38" s="30" t="s">
        <v>374</v>
      </c>
      <c r="F38" s="31" t="s">
        <v>82</v>
      </c>
      <c r="G38" s="32">
        <v>2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25.5">
      <c r="A39" s="34" t="s">
        <v>49</v>
      </c>
      <c r="E39" s="35" t="s">
        <v>375</v>
      </c>
    </row>
    <row r="40" spans="1:5" ht="12.75">
      <c r="A40" s="36" t="s">
        <v>51</v>
      </c>
      <c r="E40" s="37" t="s">
        <v>376</v>
      </c>
    </row>
    <row r="41" spans="1:5" ht="76.5">
      <c r="A41" t="s">
        <v>53</v>
      </c>
      <c r="E41" s="35" t="s">
        <v>377</v>
      </c>
    </row>
    <row r="42" spans="1:16" ht="12.75">
      <c r="A42" s="25" t="s">
        <v>44</v>
      </c>
      <c r="B42" s="29" t="s">
        <v>39</v>
      </c>
      <c r="C42" s="29" t="s">
        <v>378</v>
      </c>
      <c r="D42" s="25" t="s">
        <v>46</v>
      </c>
      <c r="E42" s="30" t="s">
        <v>379</v>
      </c>
      <c r="F42" s="31" t="s">
        <v>82</v>
      </c>
      <c r="G42" s="32">
        <v>2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46</v>
      </c>
    </row>
    <row r="44" spans="1:5" ht="12.75">
      <c r="A44" s="36" t="s">
        <v>51</v>
      </c>
      <c r="E44" s="37" t="s">
        <v>380</v>
      </c>
    </row>
    <row r="45" spans="1:5" ht="25.5">
      <c r="A45" t="s">
        <v>53</v>
      </c>
      <c r="E45" s="35" t="s">
        <v>381</v>
      </c>
    </row>
    <row r="46" spans="1:16" ht="12.75">
      <c r="A46" s="25" t="s">
        <v>44</v>
      </c>
      <c r="B46" s="29" t="s">
        <v>41</v>
      </c>
      <c r="C46" s="29" t="s">
        <v>382</v>
      </c>
      <c r="D46" s="25" t="s">
        <v>46</v>
      </c>
      <c r="E46" s="30" t="s">
        <v>383</v>
      </c>
      <c r="F46" s="31" t="s">
        <v>359</v>
      </c>
      <c r="G46" s="32">
        <v>30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384</v>
      </c>
    </row>
    <row r="48" spans="1:5" ht="12.75">
      <c r="A48" s="36" t="s">
        <v>51</v>
      </c>
      <c r="E48" s="37" t="s">
        <v>385</v>
      </c>
    </row>
    <row r="49" spans="1:5" ht="25.5">
      <c r="A49" t="s">
        <v>53</v>
      </c>
      <c r="E49" s="35" t="s">
        <v>386</v>
      </c>
    </row>
    <row r="50" spans="1:16" ht="12.75">
      <c r="A50" s="25" t="s">
        <v>44</v>
      </c>
      <c r="B50" s="29" t="s">
        <v>89</v>
      </c>
      <c r="C50" s="29" t="s">
        <v>387</v>
      </c>
      <c r="D50" s="25" t="s">
        <v>46</v>
      </c>
      <c r="E50" s="30" t="s">
        <v>388</v>
      </c>
      <c r="F50" s="31" t="s">
        <v>82</v>
      </c>
      <c r="G50" s="32">
        <v>3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12.75">
      <c r="A52" s="36" t="s">
        <v>51</v>
      </c>
      <c r="E52" s="37" t="s">
        <v>389</v>
      </c>
    </row>
    <row r="53" spans="1:5" ht="63.75">
      <c r="A53" t="s">
        <v>53</v>
      </c>
      <c r="E53" s="35" t="s">
        <v>390</v>
      </c>
    </row>
    <row r="54" spans="1:16" ht="12.75">
      <c r="A54" s="25" t="s">
        <v>44</v>
      </c>
      <c r="B54" s="29" t="s">
        <v>138</v>
      </c>
      <c r="C54" s="29" t="s">
        <v>391</v>
      </c>
      <c r="D54" s="25" t="s">
        <v>46</v>
      </c>
      <c r="E54" s="30" t="s">
        <v>392</v>
      </c>
      <c r="F54" s="31" t="s">
        <v>82</v>
      </c>
      <c r="G54" s="32">
        <v>3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49</v>
      </c>
      <c r="E55" s="35" t="s">
        <v>46</v>
      </c>
    </row>
    <row r="56" spans="1:5" ht="12.75">
      <c r="A56" s="36" t="s">
        <v>51</v>
      </c>
      <c r="E56" s="37" t="s">
        <v>393</v>
      </c>
    </row>
    <row r="57" spans="1:5" ht="25.5">
      <c r="A57" t="s">
        <v>53</v>
      </c>
      <c r="E57" s="35" t="s">
        <v>381</v>
      </c>
    </row>
    <row r="58" spans="1:16" ht="12.75">
      <c r="A58" s="25" t="s">
        <v>44</v>
      </c>
      <c r="B58" s="29" t="s">
        <v>141</v>
      </c>
      <c r="C58" s="29" t="s">
        <v>394</v>
      </c>
      <c r="D58" s="25" t="s">
        <v>46</v>
      </c>
      <c r="E58" s="30" t="s">
        <v>395</v>
      </c>
      <c r="F58" s="31" t="s">
        <v>359</v>
      </c>
      <c r="G58" s="32">
        <v>45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384</v>
      </c>
    </row>
    <row r="60" spans="1:5" ht="12.75">
      <c r="A60" s="36" t="s">
        <v>51</v>
      </c>
      <c r="E60" s="37" t="s">
        <v>396</v>
      </c>
    </row>
    <row r="61" spans="1:5" ht="25.5">
      <c r="A61" t="s">
        <v>53</v>
      </c>
      <c r="E61" s="35" t="s">
        <v>386</v>
      </c>
    </row>
    <row r="62" spans="1:16" ht="12.75">
      <c r="A62" s="25" t="s">
        <v>44</v>
      </c>
      <c r="B62" s="29" t="s">
        <v>146</v>
      </c>
      <c r="C62" s="29" t="s">
        <v>397</v>
      </c>
      <c r="D62" s="25" t="s">
        <v>46</v>
      </c>
      <c r="E62" s="30" t="s">
        <v>398</v>
      </c>
      <c r="F62" s="31" t="s">
        <v>82</v>
      </c>
      <c r="G62" s="32">
        <v>150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12.75">
      <c r="A64" s="36" t="s">
        <v>51</v>
      </c>
      <c r="E64" s="37" t="s">
        <v>399</v>
      </c>
    </row>
    <row r="65" spans="1:5" ht="63.75">
      <c r="A65" t="s">
        <v>53</v>
      </c>
      <c r="E65" s="35" t="s">
        <v>390</v>
      </c>
    </row>
    <row r="66" spans="1:16" ht="12.75">
      <c r="A66" s="25" t="s">
        <v>44</v>
      </c>
      <c r="B66" s="29" t="s">
        <v>151</v>
      </c>
      <c r="C66" s="29" t="s">
        <v>400</v>
      </c>
      <c r="D66" s="25" t="s">
        <v>46</v>
      </c>
      <c r="E66" s="30" t="s">
        <v>401</v>
      </c>
      <c r="F66" s="31" t="s">
        <v>82</v>
      </c>
      <c r="G66" s="32">
        <v>150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46</v>
      </c>
    </row>
    <row r="68" spans="1:5" ht="12.75">
      <c r="A68" s="36" t="s">
        <v>51</v>
      </c>
      <c r="E68" s="37" t="s">
        <v>399</v>
      </c>
    </row>
    <row r="69" spans="1:5" ht="25.5">
      <c r="A69" t="s">
        <v>53</v>
      </c>
      <c r="E69" s="35" t="s">
        <v>381</v>
      </c>
    </row>
    <row r="70" spans="1:16" ht="12.75">
      <c r="A70" s="25" t="s">
        <v>44</v>
      </c>
      <c r="B70" s="29" t="s">
        <v>156</v>
      </c>
      <c r="C70" s="29" t="s">
        <v>402</v>
      </c>
      <c r="D70" s="25" t="s">
        <v>46</v>
      </c>
      <c r="E70" s="30" t="s">
        <v>403</v>
      </c>
      <c r="F70" s="31" t="s">
        <v>359</v>
      </c>
      <c r="G70" s="32">
        <v>18000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404</v>
      </c>
    </row>
    <row r="72" spans="1:5" ht="12.75">
      <c r="A72" s="36" t="s">
        <v>51</v>
      </c>
      <c r="E72" s="37" t="s">
        <v>405</v>
      </c>
    </row>
    <row r="73" spans="1:5" ht="25.5">
      <c r="A73" t="s">
        <v>53</v>
      </c>
      <c r="E73" s="35" t="s">
        <v>386</v>
      </c>
    </row>
    <row r="74" spans="1:16" ht="25.5">
      <c r="A74" s="25" t="s">
        <v>44</v>
      </c>
      <c r="B74" s="29" t="s">
        <v>162</v>
      </c>
      <c r="C74" s="29" t="s">
        <v>406</v>
      </c>
      <c r="D74" s="25" t="s">
        <v>46</v>
      </c>
      <c r="E74" s="30" t="s">
        <v>407</v>
      </c>
      <c r="F74" s="31" t="s">
        <v>82</v>
      </c>
      <c r="G74" s="32">
        <v>444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46</v>
      </c>
    </row>
    <row r="76" spans="1:5" ht="12.75">
      <c r="A76" s="36" t="s">
        <v>51</v>
      </c>
      <c r="E76" s="37" t="s">
        <v>408</v>
      </c>
    </row>
    <row r="77" spans="1:5" ht="63.75">
      <c r="A77" t="s">
        <v>53</v>
      </c>
      <c r="E77" s="35" t="s">
        <v>390</v>
      </c>
    </row>
    <row r="78" spans="1:16" ht="12.75">
      <c r="A78" s="25" t="s">
        <v>44</v>
      </c>
      <c r="B78" s="29" t="s">
        <v>168</v>
      </c>
      <c r="C78" s="29" t="s">
        <v>409</v>
      </c>
      <c r="D78" s="25" t="s">
        <v>46</v>
      </c>
      <c r="E78" s="30" t="s">
        <v>410</v>
      </c>
      <c r="F78" s="31" t="s">
        <v>82</v>
      </c>
      <c r="G78" s="32">
        <v>444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46</v>
      </c>
    </row>
    <row r="80" spans="1:5" ht="12.75">
      <c r="A80" s="36" t="s">
        <v>51</v>
      </c>
      <c r="E80" s="37" t="s">
        <v>411</v>
      </c>
    </row>
    <row r="81" spans="1:5" ht="25.5">
      <c r="A81" t="s">
        <v>53</v>
      </c>
      <c r="E81" s="35" t="s">
        <v>381</v>
      </c>
    </row>
    <row r="82" spans="1:16" ht="12.75">
      <c r="A82" s="25" t="s">
        <v>44</v>
      </c>
      <c r="B82" s="29" t="s">
        <v>174</v>
      </c>
      <c r="C82" s="29" t="s">
        <v>412</v>
      </c>
      <c r="D82" s="25" t="s">
        <v>46</v>
      </c>
      <c r="E82" s="30" t="s">
        <v>413</v>
      </c>
      <c r="F82" s="31" t="s">
        <v>359</v>
      </c>
      <c r="G82" s="32">
        <v>25320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25.5">
      <c r="A83" s="34" t="s">
        <v>49</v>
      </c>
      <c r="E83" s="35" t="s">
        <v>360</v>
      </c>
    </row>
    <row r="84" spans="1:5" ht="89.25">
      <c r="A84" s="36" t="s">
        <v>51</v>
      </c>
      <c r="E84" s="37" t="s">
        <v>414</v>
      </c>
    </row>
    <row r="85" spans="1:5" ht="25.5">
      <c r="A85" t="s">
        <v>53</v>
      </c>
      <c r="E85" s="35" t="s">
        <v>386</v>
      </c>
    </row>
    <row r="86" spans="1:16" ht="12.75">
      <c r="A86" s="25" t="s">
        <v>44</v>
      </c>
      <c r="B86" s="29" t="s">
        <v>180</v>
      </c>
      <c r="C86" s="29" t="s">
        <v>415</v>
      </c>
      <c r="D86" s="25" t="s">
        <v>46</v>
      </c>
      <c r="E86" s="30" t="s">
        <v>416</v>
      </c>
      <c r="F86" s="31" t="s">
        <v>82</v>
      </c>
      <c r="G86" s="32">
        <v>66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46</v>
      </c>
    </row>
    <row r="88" spans="1:5" ht="12.75">
      <c r="A88" s="36" t="s">
        <v>51</v>
      </c>
      <c r="E88" s="37" t="s">
        <v>417</v>
      </c>
    </row>
    <row r="89" spans="1:5" ht="63.75">
      <c r="A89" t="s">
        <v>53</v>
      </c>
      <c r="E89" s="35" t="s">
        <v>390</v>
      </c>
    </row>
    <row r="90" spans="1:16" ht="12.75">
      <c r="A90" s="25" t="s">
        <v>44</v>
      </c>
      <c r="B90" s="29" t="s">
        <v>184</v>
      </c>
      <c r="C90" s="29" t="s">
        <v>418</v>
      </c>
      <c r="D90" s="25" t="s">
        <v>46</v>
      </c>
      <c r="E90" s="30" t="s">
        <v>419</v>
      </c>
      <c r="F90" s="31" t="s">
        <v>82</v>
      </c>
      <c r="G90" s="32">
        <v>66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46</v>
      </c>
    </row>
    <row r="92" spans="1:5" ht="12.75">
      <c r="A92" s="36" t="s">
        <v>51</v>
      </c>
      <c r="E92" s="37" t="s">
        <v>420</v>
      </c>
    </row>
    <row r="93" spans="1:5" ht="25.5">
      <c r="A93" t="s">
        <v>53</v>
      </c>
      <c r="E93" s="35" t="s">
        <v>381</v>
      </c>
    </row>
    <row r="94" spans="1:16" ht="12.75">
      <c r="A94" s="25" t="s">
        <v>44</v>
      </c>
      <c r="B94" s="29" t="s">
        <v>191</v>
      </c>
      <c r="C94" s="29" t="s">
        <v>421</v>
      </c>
      <c r="D94" s="25" t="s">
        <v>46</v>
      </c>
      <c r="E94" s="30" t="s">
        <v>422</v>
      </c>
      <c r="F94" s="31" t="s">
        <v>359</v>
      </c>
      <c r="G94" s="32">
        <v>3660</v>
      </c>
      <c r="H94" s="33">
        <v>0</v>
      </c>
      <c r="I94" s="33">
        <f>ROUND(ROUND(H94,2)*ROUND(G94,3),2)</f>
      </c>
      <c r="O94">
        <f>(I94*21)/100</f>
      </c>
      <c r="P94" t="s">
        <v>22</v>
      </c>
    </row>
    <row r="95" spans="1:5" ht="25.5">
      <c r="A95" s="34" t="s">
        <v>49</v>
      </c>
      <c r="E95" s="35" t="s">
        <v>360</v>
      </c>
    </row>
    <row r="96" spans="1:5" ht="76.5">
      <c r="A96" s="36" t="s">
        <v>51</v>
      </c>
      <c r="E96" s="37" t="s">
        <v>423</v>
      </c>
    </row>
    <row r="97" spans="1:5" ht="25.5">
      <c r="A97" t="s">
        <v>53</v>
      </c>
      <c r="E97" s="35" t="s">
        <v>386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