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kapitulace" sheetId="1" r:id="rId1"/>
    <sheet name="SO 000" sheetId="2" r:id="rId2"/>
    <sheet name="SO 100" sheetId="3" r:id="rId3"/>
    <sheet name="SO 199" sheetId="4" r:id="rId4"/>
  </sheets>
  <definedNames/>
  <calcPr fullCalcOnLoad="1"/>
</workbook>
</file>

<file path=xl/sharedStrings.xml><?xml version="1.0" encoding="utf-8"?>
<sst xmlns="http://schemas.openxmlformats.org/spreadsheetml/2006/main" count="969" uniqueCount="361">
  <si>
    <t>Soupis objektů s DPH</t>
  </si>
  <si>
    <t>Stavba: 2207 - Oprava silnice III/31230 a III/31234 Moravský Karlov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</si>
  <si>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</si>
  <si>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</si>
  <si>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</si>
  <si>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</si>
  <si>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</si>
  <si>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</si>
  <si>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</si>
  <si>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</si>
  <si>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</si>
  <si>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</si>
  <si>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</si>
  <si>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</si>
  <si>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2207</t>
  </si>
  <si>
    <t>Oprava silnice III/31230 a III/31234 Moravský Karlov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</si>
  <si>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</si>
  <si>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</si>
  <si>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</si>
  <si>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</si>
  <si>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</si>
  <si>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</si>
  <si>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</si>
  <si>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</si>
  <si>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</si>
  <si>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</si>
  <si>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</si>
  <si>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</si>
  <si>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</si>
  <si>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</si>
  <si>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</si>
  <si>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</si>
  <si>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</si>
  <si>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</si>
  <si>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</si>
  <si>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</si>
  <si>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</si>
  <si>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</si>
  <si>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</si>
  <si>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</si>
  <si>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</si>
  <si>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</si>
  <si>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</si>
  <si>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</si>
  <si>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</si>
  <si>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</si>
  <si>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</si>
  <si>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</si>
  <si>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</si>
  <si>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</si>
  <si>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fixní cena, z položky bude čerpáno na základě podnětu zástupce objednatele</t>
  </si>
  <si>
    <t>VV</t>
  </si>
  <si>
    <t>zahrnuje veškeré náklady spojené s objednatelem požadovanými zkouškami fixní cena 20 000,-Kč bez DPH. Předpokládané zkoušky (statika, lehká dynamická deska, rovinatost planograf, lať, jádrové vývrty 6x, IRI, retroreflexe VDZ  1x kompl.)</t>
  </si>
  <si>
    <t>TS</t>
  </si>
  <si>
    <t>zahrnuje veškeré náklady spojené s objednatelem požadovanými zkouškami</t>
  </si>
  <si>
    <t>02730</t>
  </si>
  <si>
    <t>POMOC PRÁCE ZŘÍZ NEBO ZAJIŠŤ OCHRANU INŽENÝRSKÝCH SÍTÍ</t>
  </si>
  <si>
    <t>Položka zahrnuje veškeré náklady na vytýčení a ochranu inženýrských sítí nacházejících se v prostoru stavby a staveniště v průběhu realizace stavby.  
včetně kopaných sond v počtu 10 ks o rozměru 1 x 1 x 2 m 
1=1,000 [A]</t>
  </si>
  <si>
    <t>zahrnuje veškeré náklady spojené s objednatelem požadovanými zařízeními</t>
  </si>
  <si>
    <t>02911</t>
  </si>
  <si>
    <t>OSTATNÍ POŽADAVKY - GEODETICKÉ ZAMĚŘENÍ</t>
  </si>
  <si>
    <t>HM</t>
  </si>
  <si>
    <t>cena za zaměření skutečného provedení stavby výškopisné i polohopisné ve 4 vyhotoveních + 2xCD, včetně ochrany vytyčovacích bodů a veškerých  geodetických prací v průběhu stavby. 
23=23,000 [A]</t>
  </si>
  <si>
    <t>zahrnuje veškeré náklady spojené s objednatelem požadovanými pracemi</t>
  </si>
  <si>
    <t>02930</t>
  </si>
  <si>
    <t>OSTATNÍ POŽADAVKY - FOTODOKUMENTACE</t>
  </si>
  <si>
    <t>KUS</t>
  </si>
  <si>
    <t>položka zahrnuje: 
- fotodokumentaci zadavatelem požadovaného děje a konstrukcí v požadovaných časových intervalech (průběh výstavby) 
- zadavatelem specifikované výstupy (fotografie v papírovém a digitálním formátu) v požadovaném počtu 2x v papírovém formátu (album) velikost fotografií 9x13cm + 2x v digitálním formátu 
1=1,000 [A]</t>
  </si>
  <si>
    <t>zahrnuje veškeré náklady spojené s objednatelem požadovanými pracemi a díly</t>
  </si>
  <si>
    <t>02944</t>
  </si>
  <si>
    <t>OSTAT POŽADAVKY - DOKUMENTACE SKUTEČ PROVEDENÍ V DIGIT FORMĚ</t>
  </si>
  <si>
    <t>Dokumentace skutečného provedení stavby v tištěné podobě 4x a digitální podobě 1x</t>
  </si>
  <si>
    <t>zahrnuje veškeré náklady spojené s objednatelem požadovanými pracemi.</t>
  </si>
  <si>
    <t>02950</t>
  </si>
  <si>
    <t>OSTATNÍ POŽADAVKY - POSUDKY, KONTROLY, REVIZNÍ ZPRÁVY</t>
  </si>
  <si>
    <t>Pasportizace nemovitostí v zájmovém území před zahájením a po dokončení prací, dopravního značení, vybavení komunikace-odvodnění příkopů, vodní tok, přilehlé pozemky a objekty inženýrských sítí (v zájmovém prostoru). Projednání pasportizace provedené před zahájením prací. Následně pasportizace po dokončení akce s projednáním a prokázaním stavů konstrukcí a pozemků před a po akci. 
1=1,000 [A]</t>
  </si>
  <si>
    <t>7</t>
  </si>
  <si>
    <t>029522</t>
  </si>
  <si>
    <t>OSTATNÍ POŽADAVKY - INFORMAČNÍ CEDULE STAVBY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</si>
  <si>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včetně úpravy dotčených ploch 
- případné nutné opravy poškozených částí behěm platnosti 
- velikost 2 x 1 m materiál vhodný do venkovního prostředí s odolností proti klimatickým podmínkám 
2=2,000 [A]</t>
  </si>
  <si>
    <t>SO 100</t>
  </si>
  <si>
    <t>Komunikace</t>
  </si>
  <si>
    <t>014111</t>
  </si>
  <si>
    <t>POPLATKY ZA SKLÁDKU TYP S-IO (INERTNÍ ODPAD)</t>
  </si>
  <si>
    <t>M3</t>
  </si>
  <si>
    <t>krajnice, sanace</t>
  </si>
  <si>
    <t>516=516,000 [D]    z položky 12920 
121,5=121,500 [B]     z položky 12930 
10.5*0,3=3,150 [C]    z položky 129958 
264,6=264,600 [E]    z položky 11332 
Celkem: D+B+C+E=905,250 [F]</t>
  </si>
  <si>
    <t>zahrnuje veškeré poplatky provozovateli skládky související s uložením odpadu na skládce.</t>
  </si>
  <si>
    <t>014131</t>
  </si>
  <si>
    <t>POPLATKY ZA SKLÁDKU TYP S-NO (NEBEZPEČNÝ ODPAD)</t>
  </si>
  <si>
    <t>z položky 11343</t>
  </si>
  <si>
    <t>329,64=329,640 [A]    z položky 11343</t>
  </si>
  <si>
    <t>Zemní práce</t>
  </si>
  <si>
    <t>11241</t>
  </si>
  <si>
    <t>ÚPRAVA STROMŮ D DO 0,5M ŘEZEM VĚTVÍ</t>
  </si>
  <si>
    <t>Podrobná situace C.2 
Čerpání se souhlasem tdi - dle skutečného plnění</t>
  </si>
  <si>
    <t>60=60,000 [A] 
Jedná se o odhad - bude čerpáno se souhlasem tdi.</t>
  </si>
  <si>
    <t>zahrnuje odřezání větví 1 ks stromu přesahujících do komunikace bez ohledu na způsob a použitou mechanizaci (např. plošina), bez ohledu na počet větví  
zahrnuje všechna opatření související se silničním provozem (např. provizorní dopravní značení) 
zahrnuje odvoz a likvidaci vyzískaného materiálu dle pokynů zadávací dokumentace</t>
  </si>
  <si>
    <t>11332</t>
  </si>
  <si>
    <t>ODSTRANĚNÍ PODKLADŮ ZPEVNĚNÝCH PLOCH Z KAMENIVA NESTMELENÉHO</t>
  </si>
  <si>
    <t>Výkop a odstranění nestmelených vrstev pro sanace vozovky - v tl. 450 mm 
pouze se souhlasem technického dozoru investora</t>
  </si>
  <si>
    <t>588*0,45=264,600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</si>
  <si>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</si>
  <si>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11343</t>
  </si>
  <si>
    <t>ODSTRAN KRYTU ZPEVNĚNÝCH PLOCH S ASFALT POJIVEM VČET PODKLADU</t>
  </si>
  <si>
    <t>Jedná se o naložení a odvezení rozrytých vozovkových vrstev na mezideponii  tl. 30 mm 
u vyzískaného materiálu je uvažováno 120 m3 rozprostření zpět a 209,64 m3 odvoz na trvalou skládku a uložení  
včetně odvozu a uložení 
C.4 Vzorový příčný řez</t>
  </si>
  <si>
    <t>10988*0,03=329,640 [A]</t>
  </si>
  <si>
    <t>11360</t>
  </si>
  <si>
    <t>ROZRYTÍ VOZOVKY</t>
  </si>
  <si>
    <t>M2</t>
  </si>
  <si>
    <t>Rozrytí vozovky v tloušťce 150 mm na celou šířku vozovky 
C.2 Podrobná situace; C.4 Vzorový příčný řez</t>
  </si>
  <si>
    <t>10988=10 988,000 [A]</t>
  </si>
  <si>
    <t>zahrnuje potřebné mechanizmy a odklizení přebytečného materiálu</t>
  </si>
  <si>
    <t>11372</t>
  </si>
  <si>
    <t>FRÉZOVÁNÍ ZPEVNĚNÝCH PLOCH ASFALTOVÝCH</t>
  </si>
  <si>
    <t>Na mostních objektech nebude prováděna recyklace za studena, dojde pouze k jemnému odfrézování v tl. 10 mm a položení dvou asfaltových vrstev  
a dále frézování na napojení na stávající stav navazujících úseků 
Frézing bude uložen na mezideponii a užit na zpevnění krajnic</t>
  </si>
  <si>
    <t>764*0,01=7,640 [A] 
2*15*5,5*0,05=8,250 [B] 
Celkem: A+B=15,890 [C]</t>
  </si>
  <si>
    <t>8</t>
  </si>
  <si>
    <t>12920</t>
  </si>
  <si>
    <t>ČIŠTĚNÍ KRAJNIC OD NÁNOSU</t>
  </si>
  <si>
    <t>Sejmutí krajnice v tl. 200 mm 
Sejmutí krajnice v celé délce úseku - nános v tl. 100 mm a původní krajnice v tl. 100 mm 
C.2 Podrobná situace; C.4 Vzorový příčný řez 
uložení na trvalou skládku</t>
  </si>
  <si>
    <t>2580*0,2=516,000 [A]</t>
  </si>
  <si>
    <t>- vodorovná a svislá doprava, přemístění, přeložení, manipulace s výkopkem a uložení na skládku (bez poplatku)</t>
  </si>
  <si>
    <t>12930</t>
  </si>
  <si>
    <t>ČIŠTĚNÍ PŘÍKOPŮ OD NÁNOSU</t>
  </si>
  <si>
    <t>Obnova příkopů do trojúhelníkových tvarů se sklony svahů 1:2.5</t>
  </si>
  <si>
    <t>Podrobná situace C.2 a Vzorové řezy C.4;  
(486)*0,25=121,500 [A]</t>
  </si>
  <si>
    <t>129958</t>
  </si>
  <si>
    <t>ČIŠTĚNÍ POTRUBÍ DN DO 600MM</t>
  </si>
  <si>
    <t>M</t>
  </si>
  <si>
    <t>Podrobná situace C.2 
Pročištění propustků tlakovou vodou 
včetně odvozu na skládku</t>
  </si>
  <si>
    <t>6+4.5=10,500 [A]</t>
  </si>
  <si>
    <t>11</t>
  </si>
  <si>
    <t>18241</t>
  </si>
  <si>
    <t>ZALOŽENÍ TRÁVNÍKU RUČNÍM VÝSEVEM</t>
  </si>
  <si>
    <t>Uvažováno v šířce 3 m v místech reprofilace příkopů</t>
  </si>
  <si>
    <t>5750=5 750,000 [A]</t>
  </si>
  <si>
    <t>Zahrnuje dodání předepsané travní směsi, její výsev na ornici, zalévání, první pokosení, to vše bez ohledu na sklon terénu</t>
  </si>
  <si>
    <t>12</t>
  </si>
  <si>
    <t>183511</t>
  </si>
  <si>
    <t>CHEMICKÉ ODPLEVELENÍ CELOPLOŠNÉ</t>
  </si>
  <si>
    <t>příprava ploch pro osetí travou</t>
  </si>
  <si>
    <t>položka zahrnuje celoplošný postřik a chemickou likvidace nežádoucích rostlin nebo jejích částí a zabránění jejich dalšímu růstu na urovnaném volném terénu</t>
  </si>
  <si>
    <t>13</t>
  </si>
  <si>
    <t>18481</t>
  </si>
  <si>
    <t>OCHRANA STROMŮ BEDNĚNÍM</t>
  </si>
  <si>
    <t>23*6=138,000 [A]</t>
  </si>
  <si>
    <t>položka zahrnuje veškerý materiál, výrobky a polotovary, včetně mimostaveništní a vnitrostaveništní dopravy (rovněž přesuny), včetně naložení a složení, případně s uložením</t>
  </si>
  <si>
    <t>14</t>
  </si>
  <si>
    <t>18600</t>
  </si>
  <si>
    <t>ZALÉVÁNÍ VODOU</t>
  </si>
  <si>
    <t>3 x zalití vysazeného trávníku</t>
  </si>
  <si>
    <t>3*5750*0,005=86,250 [A]</t>
  </si>
  <si>
    <t>Základy</t>
  </si>
  <si>
    <t>15</t>
  </si>
  <si>
    <t>21361</t>
  </si>
  <si>
    <t>DRENÁŽNÍ VRSTVY Z GEOTEXTILIE</t>
  </si>
  <si>
    <t>separační geotextilie v místech sanací</t>
  </si>
  <si>
    <t>588=588,000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</si>
  <si>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</si>
  <si>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Vodorovné konstrukce</t>
  </si>
  <si>
    <t>16</t>
  </si>
  <si>
    <t>465512</t>
  </si>
  <si>
    <t>DLAŽBY Z LOMOVÉHO KAMENE NA MC</t>
  </si>
  <si>
    <t>V km 0,168 se nachází příčný propustek, přičemž tento bude pročištěn (profil DN 600) a dojde k provedení odláždění vtoku i výtoku lomovým kamenem v ploše 3 + 3 m2.  
včetně zemních prací = výkop a přísyp okrajů</t>
  </si>
  <si>
    <t>6*0,5=3,000 [A]</t>
  </si>
  <si>
    <t>položka zahrnuje: 
- nutné zemní práce (svahování, úpravu pláně a pod.) 
- zřízení spojovací vrstvy  
- zřízení lože dlažby z cementové malty předepsané kvality a předepsané tloušťky 
- dodávku a položení dlažby z lomového kamene do předepsaného tvaru 
- spárování, těsnění, tmelení a vyplnění spar MC případně s vyklínováním  
- úprava povrchu pro odvedení srážkové vody 
- nezahrnuje podklad pod dlažbu, vykazuje se samostatně položkami SD 45</t>
  </si>
  <si>
    <t>17</t>
  </si>
  <si>
    <t>56330</t>
  </si>
  <si>
    <t>A</t>
  </si>
  <si>
    <t>VOZOVKOVÉ VRSTVY ZE ŠTĚRKODRTI</t>
  </si>
  <si>
    <t>vrstva z kameniva 0/63 v tl. 300 mm se zhutněním na Edef2 alespoň 70 Mpa, v místech sanací 
C.4 Vzorový řez 
Na 5% povrchu vozovky je počítáno se sanací spodní stavby vozovky v místech krajnic. Plochy pro provedení sanací budou stanoveny na kontrolním dnu stvby za účasti technického dozoru investora. Na ploše 588 m2 dojde k odstranění zeminy, resp. nestmelených vrstev (místa pro sanace rozpočtována jako nestmelená vrstva) v tl. 450 mm. Na separační geotextilii bude položena vrstva z kameniva 0/63 v tl. 300 mm se zhutněním na Edef2 alespoň 70 Mpa. Na tuto vrstvu se rozprostře kamenivo frakce 0/32 – může být výzisk odstraňovaného materiálu z rozryté vozovky. Tento materiál v tl. 150 mm bude recyklován za studena a homogenizován ve vozovkové skladbě. Tyto položky a práce budou realizovány poue se souhlasem technického dozoru investora.</t>
  </si>
  <si>
    <t>588*0,3=176,400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</si>
  <si>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</si>
  <si>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18</t>
  </si>
  <si>
    <t>B</t>
  </si>
  <si>
    <t>Rozprostření vyzískaného materiálu v množství 120 m3 na případné doplnění pro recyklaci 
u vyzískaného materiálu je uvažováno 120 m3 rozprostření zpět a 209,64 m3 odvoz na trvalou skládku a uložení  
120 m3 bude natěženo na mezideponii a přiveženo z mezideponie na místo určení</t>
  </si>
  <si>
    <t>120=120,000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</si>
  <si>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</si>
  <si>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19</t>
  </si>
  <si>
    <t>567534</t>
  </si>
  <si>
    <t>VRST PRO OBNOVU A OPR RECYK ZA STUD CEM A ASF EM TL DO 150MM</t>
  </si>
  <si>
    <t>Třída cementu a dávkování upřesněno před stavbou průkazními zkouškami. 
Tyto zkoušky jsou součástí položky - provede zhotovitel v dostatečném předstihu před stavbou. 
C.2 Podrobná situace; C.4 Vzorový příčný řez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</si>
  <si>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</si>
  <si>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20</t>
  </si>
  <si>
    <t>56960</t>
  </si>
  <si>
    <t>ZPEVNĚNÍ KRAJNIC Z RECYKLOVANÉHO MATERIÁLU</t>
  </si>
  <si>
    <t>Vybudování nezpevněné krajnice v tl. 250 mm 
a sjezdu k nemovitosti 
pro vyrovnání bude použit frézing fr. 0/22 
C.2 Podrobná situace; C.4 Vzorový příčný řez</t>
  </si>
  <si>
    <t>2580*0,1=258,000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</si>
  <si>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</si>
  <si>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21</t>
  </si>
  <si>
    <t>572113</t>
  </si>
  <si>
    <t>INFILTRAČNÍ POSTŘIK Z EMULZE DO 0,5KG/M2</t>
  </si>
  <si>
    <t>Infiltrační postřik 0.50 kg/m2 bude na podkladní vrstvu nanesen v předstihu, aby bylo zajištěno vyštěpení emulze. Těsně před pokládkou bude infiltrační postřik kropen vodou, aby nedocházelo k lepení asfaltu na kola vozidel. 
C.2 Podrobná situace; C.4 Vzorový příčný řez</t>
  </si>
  <si>
    <t>10988+764=11 752,000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</si>
  <si>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</si>
  <si>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22</t>
  </si>
  <si>
    <t>572213</t>
  </si>
  <si>
    <t>SPOJOVACÍ POSTŘIK Z EMULZE DO 0,5KG/M2</t>
  </si>
  <si>
    <t>Spojovací postřik 0.20 kg/m2 bude na podkladní vrstvu nanesen v předstihu, aby bylo zajištěno vyštěpení emulze. Těsně před pokládkou bude spojovací postřik kropen vodou, aby nedocházelo k lepení asfaltu na kola vozidel. Spojovací postřik nebude podrcován.</t>
  </si>
  <si>
    <t>11752=11 752,000 [A] 
11752*0,3=3 525,600 [B]    na 30% trasy počítána vyrovnávka z jemnozrnného asfaltového betonu ACO 8 v tl. 30 mm, spolu se spojovacím postřikem v množství 0,20 kg/m2 - poue se souhlasem technického dozoru investora 
Celkem: A+B=15 277,600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</si>
  <si>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</si>
  <si>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23</t>
  </si>
  <si>
    <t>574A34</t>
  </si>
  <si>
    <t>ASFALTOVÝ BETON PRO OBRUSNÉ VRSTVY ACO 11+, 11S TL. 40MM</t>
  </si>
  <si>
    <t>ACO 11 +; 40 mm; ČSN EN 16108-1 
C.2 Podrobná situace; C.4 Vzorový příčný řez</t>
  </si>
  <si>
    <t>11752=11 752,000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</si>
  <si>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</si>
  <si>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24</t>
  </si>
  <si>
    <t>574C46</t>
  </si>
  <si>
    <t>ASFALTOVÝ BETON PRO LOŽNÍ VRSTVY ACL 16+, 16S TL. 50MM</t>
  </si>
  <si>
    <t>ACL 16 +; 50 mm; ČSN EN 13108-1 
C.2 Podrobná situace; C.4 Vzorový příčný řez</t>
  </si>
  <si>
    <t>25</t>
  </si>
  <si>
    <t>5774AB</t>
  </si>
  <si>
    <t>VRSTVY PRO OBNOVU A OPRAVY Z ASF BETONU ACO 8</t>
  </si>
  <si>
    <t>Pro provedení správných příčných sklonů je na 30% trasy počítána vyrovnávka z jemnozrnného asfaltového betonu ACO 8 v tl. 30 mm, spolu se spojovacím postřikem v množství 0,20 kg/m2. Tyto položky a práce budou realizovány pouze se souhlasem technického dozoru investora.</t>
  </si>
  <si>
    <t>11752*0,3*0,03=105,768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</si>
  <si>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</si>
  <si>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Úpravy povrchů, podlahy, výplně otvorů</t>
  </si>
  <si>
    <t>26</t>
  </si>
  <si>
    <t>626111</t>
  </si>
  <si>
    <t>REPROFILACE PODHLEDŮ, SVISLÝCH PLOCH SANAČNÍ MALTOU JEDNOVRST TL 10MM</t>
  </si>
  <si>
    <t>u 4 ks říms nutná reprofilace maltou</t>
  </si>
  <si>
    <t>4*2,5=10,000 [A]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</si>
  <si>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</si>
  <si>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27</t>
  </si>
  <si>
    <t>62641</t>
  </si>
  <si>
    <t>SJEDNOCUJÍCÍ STĚRKA JEMNOU MALTOU TL CCA 2MM</t>
  </si>
  <si>
    <t>Součástí opravy bude pouze obnova mostního svršku u mostů ev.č. 31230-002 až 006 a 31234 - 002. Dojde k provedení nových nátěrů mostního zábradlí a k plošné sanací říms v podobě očištění a natažení sanační stěrky pro uzavření betonové konstrukce. 
včetně penetračního nátěru</t>
  </si>
  <si>
    <t>6*2*2,5=30,000 [A]</t>
  </si>
  <si>
    <t>Přidružená stavební výroba</t>
  </si>
  <si>
    <t>28</t>
  </si>
  <si>
    <t>78311</t>
  </si>
  <si>
    <t>PROTIKOROZ OCHRANA OCEL KONSTR NÁTĚREM JEDNOVRST</t>
  </si>
  <si>
    <t>Součástí opravy bude pouze obnova mostního svršku u mostů ev.č. 31230-002 až 006 a 31234 - 002. Dojde k provedení nových nátěrů mostního zábradlí</t>
  </si>
  <si>
    <t>6*2*4,5=54,000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</si>
  <si>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</si>
  <si>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Ostatní konstrukce a práce</t>
  </si>
  <si>
    <t>29</t>
  </si>
  <si>
    <t>91228</t>
  </si>
  <si>
    <t>SMĚROVÉ SLOUPKY Z PLAST HMOT VČETNĚ ODRAZNÉHO PÁSKU</t>
  </si>
  <si>
    <t>Směrové sloupky budou osazeny v celém úseku. Budou použity směrové sloupky velikosti  
800 mm ± 50 mm. Sloupky budou z flexibilního plastu v bílé barvě. 
V místech vyznačených ve výkrese situace stavby bude provedeno zvýraznění okraje vozovky směrovými sloupky v roztečích cca 2 – 3 m. Jedná se o výrazná přiblížení částí konstrukcí a nemovitostí k okraji jízdního pruhu.</t>
  </si>
  <si>
    <t>142=142,000 [A]</t>
  </si>
  <si>
    <t>položka zahrnuje: 
- dodání a osazení sloupku včetně nutných zemních prací 
- vnitrostaveništní a mimostaveništní doprava 
- odrazky plastové nebo z retroreflexní fólie</t>
  </si>
  <si>
    <t>30</t>
  </si>
  <si>
    <t>914131</t>
  </si>
  <si>
    <t>DOPRAVNÍ ZNAČKY ZÁKLADNÍ VELIKOSTI OCELOVÉ FÓLIE TŘ 2 - DODÁVKA A MONTÁŽ</t>
  </si>
  <si>
    <t>30=30,000 [A]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</si>
  <si>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</si>
  <si>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31</t>
  </si>
  <si>
    <t>914133</t>
  </si>
  <si>
    <t>DOPRAVNÍ ZNAČKY ZÁKLADNÍ VELIKOSTI OCELOVÉ FÓLIE TŘ 2 - DEMONTÁŽ</t>
  </si>
  <si>
    <t>uložení na skládku v areálu cestmistrovství bez poplatku</t>
  </si>
  <si>
    <t>18=18,000 [A]</t>
  </si>
  <si>
    <t>Položka zahrnuje odstranění, demontáž a odklizení materiálu s odvozem na předepsané místo</t>
  </si>
  <si>
    <t>32</t>
  </si>
  <si>
    <t>914911</t>
  </si>
  <si>
    <t>SLOUPKY A STOJKY DOPRAVNÍCH ZNAČEK Z OCEL TRUBEK SE ZABETONOVÁNÍM - DODÁVKA A MONTÁŽ</t>
  </si>
  <si>
    <t>Situace dopravního značení C.7</t>
  </si>
  <si>
    <t>17=17,000 [A]</t>
  </si>
  <si>
    <t>položka zahrnuje: 
- sloupky a upevňovací zařízení včetně jejich osazení (betonová patka, zemní práce)</t>
  </si>
  <si>
    <t>33</t>
  </si>
  <si>
    <t>914913</t>
  </si>
  <si>
    <t>SLOUPKY A STOJKY DZ Z OCEL TRUBEK ZABETON DEMONTÁŽ</t>
  </si>
  <si>
    <t>sloupky budou očištěny od betonu, uložení na skládku v areálu cestmistrovství bez poplatku</t>
  </si>
  <si>
    <t>11=11,000 [A]</t>
  </si>
  <si>
    <t>34</t>
  </si>
  <si>
    <t>915111</t>
  </si>
  <si>
    <t>VODOROVNÉ DOPRAVNÍ ZNAČENÍ BARVOU HLADKÉ - DODÁVKA A POKLÁDKA</t>
  </si>
  <si>
    <t>4618*0,125=577,250 [A]   V4 
16*0,66*0,125=1,320 [B]   V2b 
Celkem: A+B=578,570 [C]</t>
  </si>
  <si>
    <t>položka zahrnuje:  
- dodání a pokládku nátěrového materiálu (měří se pouze natíraná plocha)  
- předznačení a reflexní úpravu</t>
  </si>
  <si>
    <t>35</t>
  </si>
  <si>
    <t>915211</t>
  </si>
  <si>
    <t>VODOROVNÉ DOPRAVNÍ ZNAČENÍ PLASTEM HLADKÉ - DODÁVKA A POKLÁDKA</t>
  </si>
  <si>
    <t>položka zahrnuje: 
- dodání a pokládku nátěrového materiálu (měří se pouze natíraná plocha) 
- předznačení a reflexní úpravu</t>
  </si>
  <si>
    <t>36</t>
  </si>
  <si>
    <t>919111</t>
  </si>
  <si>
    <t>ŘEZÁNÍ ASFALTOVÉHO KRYTU VOZOVEK TL DO 50MM</t>
  </si>
  <si>
    <t>Proříznutí obrusné vrstvy při napojení na stávající stav 
Podrobná situace C.2</t>
  </si>
  <si>
    <t>5,5+5,5=11,000 [A]</t>
  </si>
  <si>
    <t>položka zahrnuje řezání vozovkové vrstvy v předepsané tloušťce, včetně spotřeby vody</t>
  </si>
  <si>
    <t>37</t>
  </si>
  <si>
    <t>93132</t>
  </si>
  <si>
    <t>TĚSNĚNÍ DILATAČ SPAR ASF ZÁLIVKOU MODIFIK</t>
  </si>
  <si>
    <t>Těsnící dilatační asf modifikovaná zálivka 
zalití proříznutí asfaltovou modifikovanou zálivkou</t>
  </si>
  <si>
    <t>(5,5+5,5)*0,0005=0,006 [A]</t>
  </si>
  <si>
    <t>položka zahrnuje dodávku a osazení předepsaného materiálu, očištění ploch spáry před úpravou, očištění okolí spáry po úpravě  
nezahrnuje těsnící profil</t>
  </si>
  <si>
    <t>38</t>
  </si>
  <si>
    <t>935212</t>
  </si>
  <si>
    <t>PŘÍKOPOVÉ ŽLABY Z BETON TVÁRNIC ŠÍŘ DO 600MM DO BETONU TL 100MM</t>
  </si>
  <si>
    <t>podmíněná položka - pro případ nutnosti odvodnění u č.p. 49, 53, 85, 5, 70 a 47 
pouze se souhlasem tdi</t>
  </si>
  <si>
    <t>12+8+10+15+10+12=67,000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</si>
  <si>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</si>
  <si>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39</t>
  </si>
  <si>
    <t>938541</t>
  </si>
  <si>
    <t>OČIŠTĚNÍ BETON KONSTR OTRYSKÁNÍM TLAK VODOU DO 200 BARŮ</t>
  </si>
  <si>
    <t>očištění mostních říms tlakovou vodou 
před nanesením stěrky</t>
  </si>
  <si>
    <t>6*2*2,2=26,400 [A]</t>
  </si>
  <si>
    <t>položka zahrnuje očištění předepsaným způsobem včetně odklizení vzniklého odpadu</t>
  </si>
  <si>
    <t>SO 199</t>
  </si>
  <si>
    <t>Dopravně-inženýrské opatření</t>
  </si>
  <si>
    <t>02720</t>
  </si>
  <si>
    <t>POMOC PRÁCE ZŘÍZ NEBO ZAJIŠŤ REGULACI A OCHRANU DOPRAVY</t>
  </si>
  <si>
    <t>Zajištění pracovního místa - zábrany proti pádu chodců, oplocení výkopů, provizorní zábradlí, zapažení konstrukce provozovaného jízdního pruhu, a další související položky zajišťující regulaci a ochranu dopravy v místě. 
Bude čerpáno se souhlasem tdi.</t>
  </si>
  <si>
    <t>1=1,000 [A]</t>
  </si>
  <si>
    <t>914132</t>
  </si>
  <si>
    <t>DOPRAVNÍ ZNAČKY ZÁKLADNÍ VELIKOSTI OCELOVÉ FÓLIE TŘ 2 - MONTÁŽ S PŘEMÍSTĚNÍM</t>
  </si>
  <si>
    <t>Svislé dopravní značení po dobu výstavby 
Dopravní značky budou umístěny na podpěrných sloupcích upevněné do podkladních desek</t>
  </si>
  <si>
    <t>32=32,000 [A]   celkový počet dopravních značek 
12=12,000 [B]   počet značek, které budou přeosazovány v rámci změny etapy 
Celkem: A+B=44,000 [C]</t>
  </si>
  <si>
    <t>položka zahrnuje: 
- dopravu demontované značky z dočasné skládky 
- osazení a montáž značky na místě určeném projektem 
- nutnou opravu poškozených částí 
nezahrnuje dodávku značky</t>
  </si>
  <si>
    <t>Demontáž dopravních značek z položky 914132</t>
  </si>
  <si>
    <t>914139</t>
  </si>
  <si>
    <t>DOPRAV ZNAČKY ZÁKLAD VEL OCEL FÓLIE TŘ 2 - NÁJEMNÉ</t>
  </si>
  <si>
    <t>KSDEN</t>
  </si>
  <si>
    <t>32*8*7=1 792,000 [A]</t>
  </si>
  <si>
    <t>položka zahrnuje sazbu za pronájem dopravních značek a zařízení, počet jednotek je určen jako součin počtu značek a počtu dní použití</t>
  </si>
  <si>
    <t>914432</t>
  </si>
  <si>
    <t>DOPRAVNÍ ZNAČKY 100X150CM OCELOVÉ FÓLIE TŘ 2 - MONTÁŽ S PŘEMÍSTĚNÍM</t>
  </si>
  <si>
    <t>Svislé dopravní značení po dobu výstavby 
Dopravní značky budou umístěny na podpěrných sloupcích upevněné do podkladních desek 
Značení bude umístěno dle TP 66 s ohledem na stávající dopravní značení</t>
  </si>
  <si>
    <t>Předpokládaný počet dopravních značek 
6=6,000 [A]</t>
  </si>
  <si>
    <t>914433</t>
  </si>
  <si>
    <t>DOPRAVNÍ ZNAČKY 100X150CM OCELOVÉ FÓLIE TŘ 2 - DEMONTÁŽ</t>
  </si>
  <si>
    <t>Demontáz dopravních značek z položky 914432</t>
  </si>
  <si>
    <t>Počet demontovaných značek 
6=6,000 [A]</t>
  </si>
  <si>
    <t>914439</t>
  </si>
  <si>
    <t>DOPRAV ZNAČKY 100X150CM OCEL FÓLIE TŘ 2 - NÁJEMNÉ</t>
  </si>
  <si>
    <t>6*8*7=336,000 [A]</t>
  </si>
  <si>
    <t>914922</t>
  </si>
  <si>
    <t>SLOUPKY A STOJKY DZ Z OCEL TRUBEK DO PATKY MONTÁŽ S PŘESUNEM</t>
  </si>
  <si>
    <t>Dopravní značky budou umístěny na podpěrných sloupcích upevněné do podkladních desek 
Dopravní značky velikosti 100 x 150  budou umístěny na dvou podpěrných sloupcích upevněné do podkladních desek 
Dopravní zábrany budou umístěny na dvou podpěrných sloupcích upevněné do podkladních desek 
Montáž a přesun spoječně s dopravní značkou</t>
  </si>
  <si>
    <t>Výpis sloupků: 
Dopravní značky z položky 914132 = 44=44,000 [A] 
Dopravní značky z položky 914432 = 6*2=12,000 [B] 
Dopravní zábrany z položky 916322 = 4*2=8,000 [C] 
Celkem: A+B+C=64,000 [D]</t>
  </si>
  <si>
    <t>položka zahrnuje: 
- dopravu demontovaného zařízení z dočasné skládky 
- osazení a montáž zařízení na místě určeném projektem 
- nutnou opravu poškozených částí 
nezahrnuje dodávku sloupku, stojky a upevňovacího zařízení</t>
  </si>
  <si>
    <t>914923</t>
  </si>
  <si>
    <t>SLOUPKY A STOJKY DZ Z OCEL TRUBEK DO PATKY DEMONTÁŽ</t>
  </si>
  <si>
    <t>Demontáž sloupků z položky 914922</t>
  </si>
  <si>
    <t>914929</t>
  </si>
  <si>
    <t>SLOUPKY A STOJKY DZ Z OCEL TRUBEK DO PATKY NÁJEMNÉ</t>
  </si>
  <si>
    <t>32=32,000 [A] 
6*2=12,000 [B] 
4*2=8,000 [C] 
Celkem: A+B+C=52,000 [D] 
52*8*7=2 912,000 [E]</t>
  </si>
  <si>
    <t>položka zahrnuje sazbu za pronájem dopravních značek a zařízení. Počet měrných jednotek se určí jako součin počtu sloupků a počtu dní použití</t>
  </si>
  <si>
    <t>916122</t>
  </si>
  <si>
    <t>DOPRAV SVĚTLO VÝSTRAŽ SOUPRAVA 3KS - MONTÁŽ S PŘESUNEM</t>
  </si>
  <si>
    <t>2=2,000 [A]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</si>
  <si>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</si>
  <si>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916123</t>
  </si>
  <si>
    <t>DOPRAV SVĚTLO VÝSTRAŽ SOUPRAVA 3KS - DEMONTÁŽ</t>
  </si>
  <si>
    <t>Demontáž dopravních světel z položky 916122</t>
  </si>
  <si>
    <t>Položka zahrnuje odstranění, demontáž a odklizení zařízení s odvozem na předepsané místo</t>
  </si>
  <si>
    <t>916129</t>
  </si>
  <si>
    <t>DOPRAV SVĚTLO VÝSTRAŽ SOUPRAVA 3KS - NÁJEMNÉ</t>
  </si>
  <si>
    <t>2*8*7=112,000 [A]</t>
  </si>
  <si>
    <t>položka zahrnuje sazbu za pronájem zařízení. Počet měrných jednotek se určí jako součin počtu zařízení a počtu dní použití.</t>
  </si>
  <si>
    <t>916322</t>
  </si>
  <si>
    <t>DOPRAVNÍ ZÁBRANY Z2 S FÓLIÍ TŘ 2 - MONTÁŽ S PŘESUNEM</t>
  </si>
  <si>
    <t>4=4,000 [A]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</si>
  <si>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</si>
  <si>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916323</t>
  </si>
  <si>
    <t>DOPRAVNÍ ZÁBRANY Z2 S FÓLIÍ TŘ 2 - DEMONTÁŽ</t>
  </si>
  <si>
    <t>Demontáž dopravních zábran z položky 916322</t>
  </si>
  <si>
    <t>916329</t>
  </si>
  <si>
    <t>DOPRAVNÍ ZÁBRANY Z2 S FÓLIÍ TŘ 2 - NÁJEMNÉ</t>
  </si>
  <si>
    <t>4*8*7=224,000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</si>
</sst>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SUM(C10:C12)</f>
        <v>0</v>
      </c>
      <c r="D6" s="1"/>
      <c r="E6" s="1"/>
    </row>
    <row r="7" spans="1:5" ht="12.75" customHeight="1">
      <c r="A7" s="1"/>
      <c r="B7" s="3" t="s">
        <v>4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'SO 000'!I3</f>
        <v>0</v>
      </c>
      <c r="D10" s="16">
        <f>'SO 000'!O2</f>
        <v>0</v>
      </c>
      <c r="E10" s="16">
        <f>C10+D10</f>
        <v>0</v>
      </c>
    </row>
    <row r="11" spans="1:5" ht="12.75" customHeight="1">
      <c r="A11" s="15" t="s">
        <v>80</v>
      </c>
      <c r="B11" s="15" t="s">
        <v>81</v>
      </c>
      <c r="C11" s="16">
        <f>'SO 100'!I3</f>
        <v>0</v>
      </c>
      <c r="D11" s="16">
        <f>'SO 100'!O2</f>
        <v>0</v>
      </c>
      <c r="E11" s="16">
        <f>C11+D11</f>
        <v>0</v>
      </c>
    </row>
    <row r="12" spans="1:5" ht="12.75" customHeight="1">
      <c r="A12" s="15" t="s">
        <v>299</v>
      </c>
      <c r="B12" s="15" t="s">
        <v>300</v>
      </c>
      <c r="C12" s="16">
        <f>'SO 199'!I3</f>
        <v>0</v>
      </c>
      <c r="D12" s="16">
        <f>'SO 199'!O2</f>
        <v>0</v>
      </c>
      <c r="E12" s="16">
        <f>C12+D12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23</v>
      </c>
      <c r="I3" s="30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23</v>
      </c>
      <c r="D4" s="38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50</v>
      </c>
    </row>
    <row r="11" spans="1:5" ht="51">
      <c r="A11" s="28" t="s">
        <v>51</v>
      </c>
      <c r="E11" s="29" t="s">
        <v>52</v>
      </c>
    </row>
    <row r="12" spans="1:5" ht="12.7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55</v>
      </c>
      <c r="D13" s="17" t="s">
        <v>46</v>
      </c>
      <c r="E13" s="22" t="s">
        <v>56</v>
      </c>
      <c r="F13" s="23" t="s">
        <v>48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46</v>
      </c>
    </row>
    <row r="15" spans="1:5" ht="51">
      <c r="A15" s="28" t="s">
        <v>51</v>
      </c>
      <c r="E15" s="29" t="s">
        <v>57</v>
      </c>
    </row>
    <row r="16" spans="1:5" ht="12.75">
      <c r="A16" t="s">
        <v>53</v>
      </c>
      <c r="E16" s="27" t="s">
        <v>58</v>
      </c>
    </row>
    <row r="17" spans="1:16" ht="12.75">
      <c r="A17" s="17" t="s">
        <v>44</v>
      </c>
      <c r="B17" s="21" t="s">
        <v>21</v>
      </c>
      <c r="C17" s="21" t="s">
        <v>59</v>
      </c>
      <c r="D17" s="17" t="s">
        <v>46</v>
      </c>
      <c r="E17" s="22" t="s">
        <v>60</v>
      </c>
      <c r="F17" s="23" t="s">
        <v>61</v>
      </c>
      <c r="G17" s="24">
        <v>23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46</v>
      </c>
    </row>
    <row r="19" spans="1:5" ht="51">
      <c r="A19" s="28" t="s">
        <v>51</v>
      </c>
      <c r="E19" s="29" t="s">
        <v>62</v>
      </c>
    </row>
    <row r="20" spans="1:5" ht="12.75">
      <c r="A20" t="s">
        <v>53</v>
      </c>
      <c r="E20" s="27" t="s">
        <v>63</v>
      </c>
    </row>
    <row r="21" spans="1:16" ht="12.75">
      <c r="A21" s="17" t="s">
        <v>44</v>
      </c>
      <c r="B21" s="21" t="s">
        <v>32</v>
      </c>
      <c r="C21" s="21" t="s">
        <v>64</v>
      </c>
      <c r="D21" s="17" t="s">
        <v>46</v>
      </c>
      <c r="E21" s="22" t="s">
        <v>65</v>
      </c>
      <c r="F21" s="23" t="s">
        <v>66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89.25">
      <c r="A23" s="28" t="s">
        <v>51</v>
      </c>
      <c r="E23" s="29" t="s">
        <v>67</v>
      </c>
    </row>
    <row r="24" spans="1:5" ht="12.75">
      <c r="A24" t="s">
        <v>53</v>
      </c>
      <c r="E24" s="27" t="s">
        <v>68</v>
      </c>
    </row>
    <row r="25" spans="1:16" ht="12.75">
      <c r="A25" s="17" t="s">
        <v>44</v>
      </c>
      <c r="B25" s="21" t="s">
        <v>34</v>
      </c>
      <c r="C25" s="21" t="s">
        <v>69</v>
      </c>
      <c r="D25" s="17" t="s">
        <v>46</v>
      </c>
      <c r="E25" s="22" t="s">
        <v>70</v>
      </c>
      <c r="F25" s="23" t="s">
        <v>48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5" ht="25.5">
      <c r="A26" s="26" t="s">
        <v>49</v>
      </c>
      <c r="E26" s="27" t="s">
        <v>71</v>
      </c>
    </row>
    <row r="27" spans="1:5" ht="12.75">
      <c r="A27" s="28" t="s">
        <v>51</v>
      </c>
      <c r="E27" s="29" t="s">
        <v>72</v>
      </c>
    </row>
    <row r="28" spans="1:5" ht="12.75">
      <c r="A28" t="s">
        <v>53</v>
      </c>
      <c r="E28" s="27" t="s">
        <v>63</v>
      </c>
    </row>
    <row r="29" spans="1:16" ht="12.75">
      <c r="A29" s="17" t="s">
        <v>44</v>
      </c>
      <c r="B29" s="21" t="s">
        <v>36</v>
      </c>
      <c r="C29" s="21" t="s">
        <v>73</v>
      </c>
      <c r="D29" s="17" t="s">
        <v>46</v>
      </c>
      <c r="E29" s="22" t="s">
        <v>74</v>
      </c>
      <c r="F29" s="23" t="s">
        <v>48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46</v>
      </c>
    </row>
    <row r="31" spans="1:5" ht="89.25">
      <c r="A31" s="28" t="s">
        <v>51</v>
      </c>
      <c r="E31" s="29" t="s">
        <v>75</v>
      </c>
    </row>
    <row r="32" spans="1:5" ht="12.75">
      <c r="A32" t="s">
        <v>53</v>
      </c>
      <c r="E32" s="27" t="s">
        <v>63</v>
      </c>
    </row>
    <row r="33" spans="1:16" ht="12.75">
      <c r="A33" s="17" t="s">
        <v>44</v>
      </c>
      <c r="B33" s="21" t="s">
        <v>76</v>
      </c>
      <c r="C33" s="21" t="s">
        <v>77</v>
      </c>
      <c r="D33" s="17" t="s">
        <v>46</v>
      </c>
      <c r="E33" s="22" t="s">
        <v>78</v>
      </c>
      <c r="F33" s="23" t="s">
        <v>66</v>
      </c>
      <c r="G33" s="24">
        <v>2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46</v>
      </c>
    </row>
    <row r="35" spans="1:5" ht="127.5">
      <c r="A35" s="28" t="s">
        <v>51</v>
      </c>
      <c r="E35" s="29" t="s">
        <v>79</v>
      </c>
    </row>
    <row r="36" spans="1:5" ht="12.75">
      <c r="A36" t="s">
        <v>53</v>
      </c>
      <c r="E36" s="27" t="s">
        <v>63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0+O8+O17+O66+O71+O76+O113+O122+O127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80</v>
      </c>
      <c r="I3" s="30">
        <f>0+I8+I17+I66+I71+I76+I113+I122+I127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80</v>
      </c>
      <c r="D4" s="38"/>
      <c r="E4" s="13" t="s">
        <v>81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7" t="s">
        <v>44</v>
      </c>
      <c r="B9" s="21" t="s">
        <v>28</v>
      </c>
      <c r="C9" s="21" t="s">
        <v>82</v>
      </c>
      <c r="D9" s="17" t="s">
        <v>46</v>
      </c>
      <c r="E9" s="22" t="s">
        <v>83</v>
      </c>
      <c r="F9" s="23" t="s">
        <v>84</v>
      </c>
      <c r="G9" s="24">
        <v>905.25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85</v>
      </c>
    </row>
    <row r="11" spans="1:5" ht="63.75">
      <c r="A11" s="28" t="s">
        <v>51</v>
      </c>
      <c r="E11" s="29" t="s">
        <v>86</v>
      </c>
    </row>
    <row r="12" spans="1:5" ht="25.5">
      <c r="A12" t="s">
        <v>53</v>
      </c>
      <c r="E12" s="27" t="s">
        <v>87</v>
      </c>
    </row>
    <row r="13" spans="1:16" ht="12.75">
      <c r="A13" s="17" t="s">
        <v>44</v>
      </c>
      <c r="B13" s="21" t="s">
        <v>22</v>
      </c>
      <c r="C13" s="21" t="s">
        <v>88</v>
      </c>
      <c r="D13" s="17" t="s">
        <v>46</v>
      </c>
      <c r="E13" s="22" t="s">
        <v>89</v>
      </c>
      <c r="F13" s="23" t="s">
        <v>84</v>
      </c>
      <c r="G13" s="24">
        <v>329.64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90</v>
      </c>
    </row>
    <row r="15" spans="1:5" ht="12.75">
      <c r="A15" s="28" t="s">
        <v>51</v>
      </c>
      <c r="E15" s="29" t="s">
        <v>91</v>
      </c>
    </row>
    <row r="16" spans="1:5" ht="25.5">
      <c r="A16" t="s">
        <v>53</v>
      </c>
      <c r="E16" s="27" t="s">
        <v>87</v>
      </c>
    </row>
    <row r="17" spans="1:18" ht="12.75" customHeight="1">
      <c r="A17" s="5" t="s">
        <v>42</v>
      </c>
      <c r="B17" s="5"/>
      <c r="C17" s="31" t="s">
        <v>28</v>
      </c>
      <c r="D17" s="5"/>
      <c r="E17" s="19" t="s">
        <v>92</v>
      </c>
      <c r="F17" s="5"/>
      <c r="G17" s="5"/>
      <c r="H17" s="5"/>
      <c r="I17" s="32">
        <f>0+Q17</f>
        <v>0</v>
      </c>
      <c r="O17">
        <f>0+R17</f>
        <v>0</v>
      </c>
      <c r="Q17">
        <f>0+I18+I22+I26+I30+I34+I38+I42+I46+I50+I54+I58+I62</f>
        <v>0</v>
      </c>
      <c r="R17">
        <f>0+O18+O22+O26+O30+O34+O38+O42+O46+O50+O54+O58+O62</f>
        <v>0</v>
      </c>
    </row>
    <row r="18" spans="1:16" ht="12.75">
      <c r="A18" s="17" t="s">
        <v>44</v>
      </c>
      <c r="B18" s="21" t="s">
        <v>21</v>
      </c>
      <c r="C18" s="21" t="s">
        <v>93</v>
      </c>
      <c r="D18" s="17" t="s">
        <v>46</v>
      </c>
      <c r="E18" s="22" t="s">
        <v>94</v>
      </c>
      <c r="F18" s="23" t="s">
        <v>66</v>
      </c>
      <c r="G18" s="24">
        <v>60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5" ht="25.5">
      <c r="A19" s="26" t="s">
        <v>49</v>
      </c>
      <c r="E19" s="27" t="s">
        <v>95</v>
      </c>
    </row>
    <row r="20" spans="1:5" ht="25.5">
      <c r="A20" s="28" t="s">
        <v>51</v>
      </c>
      <c r="E20" s="29" t="s">
        <v>96</v>
      </c>
    </row>
    <row r="21" spans="1:5" ht="76.5">
      <c r="A21" t="s">
        <v>53</v>
      </c>
      <c r="E21" s="27" t="s">
        <v>97</v>
      </c>
    </row>
    <row r="22" spans="1:16" ht="25.5">
      <c r="A22" s="17" t="s">
        <v>44</v>
      </c>
      <c r="B22" s="21" t="s">
        <v>32</v>
      </c>
      <c r="C22" s="21" t="s">
        <v>98</v>
      </c>
      <c r="D22" s="17" t="s">
        <v>46</v>
      </c>
      <c r="E22" s="22" t="s">
        <v>99</v>
      </c>
      <c r="F22" s="23" t="s">
        <v>84</v>
      </c>
      <c r="G22" s="24">
        <v>264.6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22</v>
      </c>
    </row>
    <row r="23" spans="1:5" ht="25.5">
      <c r="A23" s="26" t="s">
        <v>49</v>
      </c>
      <c r="E23" s="27" t="s">
        <v>100</v>
      </c>
    </row>
    <row r="24" spans="1:5" ht="12.75">
      <c r="A24" s="28" t="s">
        <v>51</v>
      </c>
      <c r="E24" s="29" t="s">
        <v>101</v>
      </c>
    </row>
    <row r="25" spans="1:5" ht="63.75">
      <c r="A25" t="s">
        <v>53</v>
      </c>
      <c r="E25" s="27" t="s">
        <v>102</v>
      </c>
    </row>
    <row r="26" spans="1:16" ht="25.5">
      <c r="A26" s="17" t="s">
        <v>44</v>
      </c>
      <c r="B26" s="21" t="s">
        <v>34</v>
      </c>
      <c r="C26" s="21" t="s">
        <v>103</v>
      </c>
      <c r="D26" s="17" t="s">
        <v>46</v>
      </c>
      <c r="E26" s="22" t="s">
        <v>104</v>
      </c>
      <c r="F26" s="23" t="s">
        <v>84</v>
      </c>
      <c r="G26" s="24">
        <v>329.64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22</v>
      </c>
    </row>
    <row r="27" spans="1:5" ht="76.5">
      <c r="A27" s="26" t="s">
        <v>49</v>
      </c>
      <c r="E27" s="27" t="s">
        <v>105</v>
      </c>
    </row>
    <row r="28" spans="1:5" ht="12.75">
      <c r="A28" s="28" t="s">
        <v>51</v>
      </c>
      <c r="E28" s="29" t="s">
        <v>106</v>
      </c>
    </row>
    <row r="29" spans="1:5" ht="63.75">
      <c r="A29" t="s">
        <v>53</v>
      </c>
      <c r="E29" s="27" t="s">
        <v>102</v>
      </c>
    </row>
    <row r="30" spans="1:16" ht="12.75">
      <c r="A30" s="17" t="s">
        <v>44</v>
      </c>
      <c r="B30" s="21" t="s">
        <v>36</v>
      </c>
      <c r="C30" s="21" t="s">
        <v>107</v>
      </c>
      <c r="D30" s="17" t="s">
        <v>46</v>
      </c>
      <c r="E30" s="22" t="s">
        <v>108</v>
      </c>
      <c r="F30" s="23" t="s">
        <v>109</v>
      </c>
      <c r="G30" s="24">
        <v>10988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22</v>
      </c>
    </row>
    <row r="31" spans="1:5" ht="25.5">
      <c r="A31" s="26" t="s">
        <v>49</v>
      </c>
      <c r="E31" s="27" t="s">
        <v>110</v>
      </c>
    </row>
    <row r="32" spans="1:5" ht="12.75">
      <c r="A32" s="28" t="s">
        <v>51</v>
      </c>
      <c r="E32" s="29" t="s">
        <v>111</v>
      </c>
    </row>
    <row r="33" spans="1:5" ht="12.75">
      <c r="A33" t="s">
        <v>53</v>
      </c>
      <c r="E33" s="27" t="s">
        <v>112</v>
      </c>
    </row>
    <row r="34" spans="1:16" ht="12.75">
      <c r="A34" s="17" t="s">
        <v>44</v>
      </c>
      <c r="B34" s="21" t="s">
        <v>76</v>
      </c>
      <c r="C34" s="21" t="s">
        <v>113</v>
      </c>
      <c r="D34" s="17" t="s">
        <v>46</v>
      </c>
      <c r="E34" s="22" t="s">
        <v>114</v>
      </c>
      <c r="F34" s="23" t="s">
        <v>84</v>
      </c>
      <c r="G34" s="24">
        <v>15.89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22</v>
      </c>
    </row>
    <row r="35" spans="1:5" ht="51">
      <c r="A35" s="26" t="s">
        <v>49</v>
      </c>
      <c r="E35" s="27" t="s">
        <v>115</v>
      </c>
    </row>
    <row r="36" spans="1:5" ht="38.25">
      <c r="A36" s="28" t="s">
        <v>51</v>
      </c>
      <c r="E36" s="29" t="s">
        <v>116</v>
      </c>
    </row>
    <row r="37" spans="1:5" ht="63.75">
      <c r="A37" t="s">
        <v>53</v>
      </c>
      <c r="E37" s="27" t="s">
        <v>102</v>
      </c>
    </row>
    <row r="38" spans="1:16" ht="12.75">
      <c r="A38" s="17" t="s">
        <v>44</v>
      </c>
      <c r="B38" s="21" t="s">
        <v>117</v>
      </c>
      <c r="C38" s="21" t="s">
        <v>118</v>
      </c>
      <c r="D38" s="17" t="s">
        <v>46</v>
      </c>
      <c r="E38" s="22" t="s">
        <v>119</v>
      </c>
      <c r="F38" s="23" t="s">
        <v>84</v>
      </c>
      <c r="G38" s="24">
        <v>516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22</v>
      </c>
    </row>
    <row r="39" spans="1:5" ht="63.75">
      <c r="A39" s="26" t="s">
        <v>49</v>
      </c>
      <c r="E39" s="27" t="s">
        <v>120</v>
      </c>
    </row>
    <row r="40" spans="1:5" ht="12.75">
      <c r="A40" s="28" t="s">
        <v>51</v>
      </c>
      <c r="E40" s="29" t="s">
        <v>121</v>
      </c>
    </row>
    <row r="41" spans="1:5" ht="25.5">
      <c r="A41" t="s">
        <v>53</v>
      </c>
      <c r="E41" s="27" t="s">
        <v>122</v>
      </c>
    </row>
    <row r="42" spans="1:16" ht="12.75">
      <c r="A42" s="17" t="s">
        <v>44</v>
      </c>
      <c r="B42" s="21" t="s">
        <v>39</v>
      </c>
      <c r="C42" s="21" t="s">
        <v>123</v>
      </c>
      <c r="D42" s="17" t="s">
        <v>46</v>
      </c>
      <c r="E42" s="22" t="s">
        <v>124</v>
      </c>
      <c r="F42" s="23" t="s">
        <v>84</v>
      </c>
      <c r="G42" s="24">
        <v>121.5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125</v>
      </c>
    </row>
    <row r="44" spans="1:5" ht="25.5">
      <c r="A44" s="28" t="s">
        <v>51</v>
      </c>
      <c r="E44" s="29" t="s">
        <v>126</v>
      </c>
    </row>
    <row r="45" spans="1:5" ht="25.5">
      <c r="A45" t="s">
        <v>53</v>
      </c>
      <c r="E45" s="27" t="s">
        <v>122</v>
      </c>
    </row>
    <row r="46" spans="1:16" ht="12.75">
      <c r="A46" s="17" t="s">
        <v>44</v>
      </c>
      <c r="B46" s="21" t="s">
        <v>41</v>
      </c>
      <c r="C46" s="21" t="s">
        <v>127</v>
      </c>
      <c r="D46" s="17" t="s">
        <v>46</v>
      </c>
      <c r="E46" s="22" t="s">
        <v>128</v>
      </c>
      <c r="F46" s="23" t="s">
        <v>129</v>
      </c>
      <c r="G46" s="24">
        <v>10.5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22</v>
      </c>
    </row>
    <row r="47" spans="1:5" ht="38.25">
      <c r="A47" s="26" t="s">
        <v>49</v>
      </c>
      <c r="E47" s="27" t="s">
        <v>130</v>
      </c>
    </row>
    <row r="48" spans="1:5" ht="12.75">
      <c r="A48" s="28" t="s">
        <v>51</v>
      </c>
      <c r="E48" s="29" t="s">
        <v>131</v>
      </c>
    </row>
    <row r="49" spans="1:5" ht="25.5">
      <c r="A49" t="s">
        <v>53</v>
      </c>
      <c r="E49" s="27" t="s">
        <v>122</v>
      </c>
    </row>
    <row r="50" spans="1:16" ht="12.75">
      <c r="A50" s="17" t="s">
        <v>44</v>
      </c>
      <c r="B50" s="21" t="s">
        <v>132</v>
      </c>
      <c r="C50" s="21" t="s">
        <v>133</v>
      </c>
      <c r="D50" s="17" t="s">
        <v>46</v>
      </c>
      <c r="E50" s="22" t="s">
        <v>134</v>
      </c>
      <c r="F50" s="23" t="s">
        <v>109</v>
      </c>
      <c r="G50" s="24">
        <v>5750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135</v>
      </c>
    </row>
    <row r="52" spans="1:5" ht="12.75">
      <c r="A52" s="28" t="s">
        <v>51</v>
      </c>
      <c r="E52" s="29" t="s">
        <v>136</v>
      </c>
    </row>
    <row r="53" spans="1:5" ht="25.5">
      <c r="A53" t="s">
        <v>53</v>
      </c>
      <c r="E53" s="27" t="s">
        <v>137</v>
      </c>
    </row>
    <row r="54" spans="1:16" ht="12.75">
      <c r="A54" s="17" t="s">
        <v>44</v>
      </c>
      <c r="B54" s="21" t="s">
        <v>138</v>
      </c>
      <c r="C54" s="21" t="s">
        <v>139</v>
      </c>
      <c r="D54" s="17" t="s">
        <v>46</v>
      </c>
      <c r="E54" s="22" t="s">
        <v>140</v>
      </c>
      <c r="F54" s="23" t="s">
        <v>109</v>
      </c>
      <c r="G54" s="24">
        <v>5750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49</v>
      </c>
      <c r="E55" s="27" t="s">
        <v>141</v>
      </c>
    </row>
    <row r="56" spans="1:5" ht="12.75">
      <c r="A56" s="28" t="s">
        <v>51</v>
      </c>
      <c r="E56" s="29" t="s">
        <v>136</v>
      </c>
    </row>
    <row r="57" spans="1:5" ht="25.5">
      <c r="A57" t="s">
        <v>53</v>
      </c>
      <c r="E57" s="27" t="s">
        <v>142</v>
      </c>
    </row>
    <row r="58" spans="1:16" ht="12.75">
      <c r="A58" s="17" t="s">
        <v>44</v>
      </c>
      <c r="B58" s="21" t="s">
        <v>143</v>
      </c>
      <c r="C58" s="21" t="s">
        <v>144</v>
      </c>
      <c r="D58" s="17" t="s">
        <v>46</v>
      </c>
      <c r="E58" s="22" t="s">
        <v>145</v>
      </c>
      <c r="F58" s="23" t="s">
        <v>109</v>
      </c>
      <c r="G58" s="24">
        <v>138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49</v>
      </c>
      <c r="E59" s="27" t="s">
        <v>46</v>
      </c>
    </row>
    <row r="60" spans="1:5" ht="12.75">
      <c r="A60" s="28" t="s">
        <v>51</v>
      </c>
      <c r="E60" s="29" t="s">
        <v>146</v>
      </c>
    </row>
    <row r="61" spans="1:5" ht="38.25">
      <c r="A61" t="s">
        <v>53</v>
      </c>
      <c r="E61" s="27" t="s">
        <v>147</v>
      </c>
    </row>
    <row r="62" spans="1:16" ht="12.75">
      <c r="A62" s="17" t="s">
        <v>44</v>
      </c>
      <c r="B62" s="21" t="s">
        <v>148</v>
      </c>
      <c r="C62" s="21" t="s">
        <v>149</v>
      </c>
      <c r="D62" s="17" t="s">
        <v>46</v>
      </c>
      <c r="E62" s="22" t="s">
        <v>150</v>
      </c>
      <c r="F62" s="23" t="s">
        <v>84</v>
      </c>
      <c r="G62" s="24">
        <v>86.25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49</v>
      </c>
      <c r="E63" s="27" t="s">
        <v>151</v>
      </c>
    </row>
    <row r="64" spans="1:5" ht="12.75">
      <c r="A64" s="28" t="s">
        <v>51</v>
      </c>
      <c r="E64" s="29" t="s">
        <v>152</v>
      </c>
    </row>
    <row r="65" spans="1:5" ht="38.25">
      <c r="A65" t="s">
        <v>53</v>
      </c>
      <c r="E65" s="27" t="s">
        <v>147</v>
      </c>
    </row>
    <row r="66" spans="1:18" ht="12.75" customHeight="1">
      <c r="A66" s="5" t="s">
        <v>42</v>
      </c>
      <c r="B66" s="5"/>
      <c r="C66" s="31" t="s">
        <v>22</v>
      </c>
      <c r="D66" s="5"/>
      <c r="E66" s="19" t="s">
        <v>153</v>
      </c>
      <c r="F66" s="5"/>
      <c r="G66" s="5"/>
      <c r="H66" s="5"/>
      <c r="I66" s="32">
        <f>0+Q66</f>
        <v>0</v>
      </c>
      <c r="O66">
        <f>0+R66</f>
        <v>0</v>
      </c>
      <c r="Q66">
        <f>0+I67</f>
        <v>0</v>
      </c>
      <c r="R66">
        <f>0+O67</f>
        <v>0</v>
      </c>
    </row>
    <row r="67" spans="1:16" ht="12.75">
      <c r="A67" s="17" t="s">
        <v>44</v>
      </c>
      <c r="B67" s="21" t="s">
        <v>154</v>
      </c>
      <c r="C67" s="21" t="s">
        <v>155</v>
      </c>
      <c r="D67" s="17" t="s">
        <v>46</v>
      </c>
      <c r="E67" s="22" t="s">
        <v>156</v>
      </c>
      <c r="F67" s="23" t="s">
        <v>109</v>
      </c>
      <c r="G67" s="24">
        <v>588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22</v>
      </c>
    </row>
    <row r="68" spans="1:5" ht="12.75">
      <c r="A68" s="26" t="s">
        <v>49</v>
      </c>
      <c r="E68" s="27" t="s">
        <v>157</v>
      </c>
    </row>
    <row r="69" spans="1:5" ht="12.75">
      <c r="A69" s="28" t="s">
        <v>51</v>
      </c>
      <c r="E69" s="29" t="s">
        <v>158</v>
      </c>
    </row>
    <row r="70" spans="1:5" ht="51">
      <c r="A70" t="s">
        <v>53</v>
      </c>
      <c r="E70" s="27" t="s">
        <v>159</v>
      </c>
    </row>
    <row r="71" spans="1:18" ht="12.75" customHeight="1">
      <c r="A71" s="5" t="s">
        <v>42</v>
      </c>
      <c r="B71" s="5"/>
      <c r="C71" s="31" t="s">
        <v>32</v>
      </c>
      <c r="D71" s="5"/>
      <c r="E71" s="19" t="s">
        <v>160</v>
      </c>
      <c r="F71" s="5"/>
      <c r="G71" s="5"/>
      <c r="H71" s="5"/>
      <c r="I71" s="32">
        <f>0+Q71</f>
        <v>0</v>
      </c>
      <c r="O71">
        <f>0+R71</f>
        <v>0</v>
      </c>
      <c r="Q71">
        <f>0+I72</f>
        <v>0</v>
      </c>
      <c r="R71">
        <f>0+O72</f>
        <v>0</v>
      </c>
    </row>
    <row r="72" spans="1:16" ht="12.75">
      <c r="A72" s="17" t="s">
        <v>44</v>
      </c>
      <c r="B72" s="21" t="s">
        <v>161</v>
      </c>
      <c r="C72" s="21" t="s">
        <v>162</v>
      </c>
      <c r="D72" s="17" t="s">
        <v>46</v>
      </c>
      <c r="E72" s="22" t="s">
        <v>163</v>
      </c>
      <c r="F72" s="23" t="s">
        <v>84</v>
      </c>
      <c r="G72" s="24">
        <v>3</v>
      </c>
      <c r="H72" s="25">
        <v>0</v>
      </c>
      <c r="I72" s="25">
        <f>ROUND(ROUND(H72,2)*ROUND(G72,3),2)</f>
        <v>0</v>
      </c>
      <c r="O72">
        <f>(I72*21)/100</f>
        <v>0</v>
      </c>
      <c r="P72" t="s">
        <v>22</v>
      </c>
    </row>
    <row r="73" spans="1:5" ht="51">
      <c r="A73" s="26" t="s">
        <v>49</v>
      </c>
      <c r="E73" s="27" t="s">
        <v>164</v>
      </c>
    </row>
    <row r="74" spans="1:5" ht="12.75">
      <c r="A74" s="28" t="s">
        <v>51</v>
      </c>
      <c r="E74" s="29" t="s">
        <v>165</v>
      </c>
    </row>
    <row r="75" spans="1:5" ht="102">
      <c r="A75" t="s">
        <v>53</v>
      </c>
      <c r="E75" s="27" t="s">
        <v>166</v>
      </c>
    </row>
    <row r="76" spans="1:18" ht="12.75" customHeight="1">
      <c r="A76" s="5" t="s">
        <v>42</v>
      </c>
      <c r="B76" s="5"/>
      <c r="C76" s="31" t="s">
        <v>34</v>
      </c>
      <c r="D76" s="5"/>
      <c r="E76" s="19" t="s">
        <v>81</v>
      </c>
      <c r="F76" s="5"/>
      <c r="G76" s="5"/>
      <c r="H76" s="5"/>
      <c r="I76" s="32">
        <f>0+Q76</f>
        <v>0</v>
      </c>
      <c r="O76">
        <f>0+R76</f>
        <v>0</v>
      </c>
      <c r="Q76">
        <f>0+I77+I81+I85+I89+I93+I97+I101+I105+I109</f>
        <v>0</v>
      </c>
      <c r="R76">
        <f>0+O77+O81+O85+O89+O93+O97+O101+O105+O109</f>
        <v>0</v>
      </c>
    </row>
    <row r="77" spans="1:16" ht="12.75">
      <c r="A77" s="17" t="s">
        <v>44</v>
      </c>
      <c r="B77" s="21" t="s">
        <v>167</v>
      </c>
      <c r="C77" s="21" t="s">
        <v>168</v>
      </c>
      <c r="D77" s="17" t="s">
        <v>169</v>
      </c>
      <c r="E77" s="22" t="s">
        <v>170</v>
      </c>
      <c r="F77" s="23" t="s">
        <v>84</v>
      </c>
      <c r="G77" s="24">
        <v>176.4</v>
      </c>
      <c r="H77" s="25">
        <v>0</v>
      </c>
      <c r="I77" s="25">
        <f>ROUND(ROUND(H77,2)*ROUND(G77,3),2)</f>
        <v>0</v>
      </c>
      <c r="O77">
        <f>(I77*21)/100</f>
        <v>0</v>
      </c>
      <c r="P77" t="s">
        <v>22</v>
      </c>
    </row>
    <row r="78" spans="1:5" ht="178.5">
      <c r="A78" s="26" t="s">
        <v>49</v>
      </c>
      <c r="E78" s="27" t="s">
        <v>171</v>
      </c>
    </row>
    <row r="79" spans="1:5" ht="12.75">
      <c r="A79" s="28" t="s">
        <v>51</v>
      </c>
      <c r="E79" s="29" t="s">
        <v>172</v>
      </c>
    </row>
    <row r="80" spans="1:5" ht="51">
      <c r="A80" t="s">
        <v>53</v>
      </c>
      <c r="E80" s="27" t="s">
        <v>173</v>
      </c>
    </row>
    <row r="81" spans="1:16" ht="12.75">
      <c r="A81" s="17" t="s">
        <v>44</v>
      </c>
      <c r="B81" s="21" t="s">
        <v>174</v>
      </c>
      <c r="C81" s="21" t="s">
        <v>168</v>
      </c>
      <c r="D81" s="17" t="s">
        <v>175</v>
      </c>
      <c r="E81" s="22" t="s">
        <v>170</v>
      </c>
      <c r="F81" s="23" t="s">
        <v>84</v>
      </c>
      <c r="G81" s="24">
        <v>120</v>
      </c>
      <c r="H81" s="25">
        <v>0</v>
      </c>
      <c r="I81" s="25">
        <f>ROUND(ROUND(H81,2)*ROUND(G81,3),2)</f>
        <v>0</v>
      </c>
      <c r="O81">
        <f>(I81*21)/100</f>
        <v>0</v>
      </c>
      <c r="P81" t="s">
        <v>22</v>
      </c>
    </row>
    <row r="82" spans="1:5" ht="63.75">
      <c r="A82" s="26" t="s">
        <v>49</v>
      </c>
      <c r="E82" s="27" t="s">
        <v>176</v>
      </c>
    </row>
    <row r="83" spans="1:5" ht="12.75">
      <c r="A83" s="28" t="s">
        <v>51</v>
      </c>
      <c r="E83" s="29" t="s">
        <v>177</v>
      </c>
    </row>
    <row r="84" spans="1:5" ht="51">
      <c r="A84" t="s">
        <v>53</v>
      </c>
      <c r="E84" s="27" t="s">
        <v>178</v>
      </c>
    </row>
    <row r="85" spans="1:16" ht="12.75">
      <c r="A85" s="17" t="s">
        <v>44</v>
      </c>
      <c r="B85" s="21" t="s">
        <v>179</v>
      </c>
      <c r="C85" s="21" t="s">
        <v>180</v>
      </c>
      <c r="D85" s="17" t="s">
        <v>46</v>
      </c>
      <c r="E85" s="22" t="s">
        <v>181</v>
      </c>
      <c r="F85" s="23" t="s">
        <v>109</v>
      </c>
      <c r="G85" s="24">
        <v>10988</v>
      </c>
      <c r="H85" s="25">
        <v>0</v>
      </c>
      <c r="I85" s="25">
        <f>ROUND(ROUND(H85,2)*ROUND(G85,3),2)</f>
        <v>0</v>
      </c>
      <c r="O85">
        <f>(I85*21)/100</f>
        <v>0</v>
      </c>
      <c r="P85" t="s">
        <v>22</v>
      </c>
    </row>
    <row r="86" spans="1:5" ht="51">
      <c r="A86" s="26" t="s">
        <v>49</v>
      </c>
      <c r="E86" s="27" t="s">
        <v>182</v>
      </c>
    </row>
    <row r="87" spans="1:5" ht="12.75">
      <c r="A87" s="28" t="s">
        <v>51</v>
      </c>
      <c r="E87" s="29" t="s">
        <v>111</v>
      </c>
    </row>
    <row r="88" spans="1:5" ht="76.5">
      <c r="A88" t="s">
        <v>53</v>
      </c>
      <c r="E88" s="27" t="s">
        <v>183</v>
      </c>
    </row>
    <row r="89" spans="1:16" ht="12.75">
      <c r="A89" s="17" t="s">
        <v>44</v>
      </c>
      <c r="B89" s="21" t="s">
        <v>184</v>
      </c>
      <c r="C89" s="21" t="s">
        <v>185</v>
      </c>
      <c r="D89" s="17" t="s">
        <v>46</v>
      </c>
      <c r="E89" s="22" t="s">
        <v>186</v>
      </c>
      <c r="F89" s="23" t="s">
        <v>84</v>
      </c>
      <c r="G89" s="24">
        <v>258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22</v>
      </c>
    </row>
    <row r="90" spans="1:5" ht="51">
      <c r="A90" s="26" t="s">
        <v>49</v>
      </c>
      <c r="E90" s="27" t="s">
        <v>187</v>
      </c>
    </row>
    <row r="91" spans="1:5" ht="12.75">
      <c r="A91" s="28" t="s">
        <v>51</v>
      </c>
      <c r="E91" s="29" t="s">
        <v>188</v>
      </c>
    </row>
    <row r="92" spans="1:5" ht="102">
      <c r="A92" t="s">
        <v>53</v>
      </c>
      <c r="E92" s="27" t="s">
        <v>189</v>
      </c>
    </row>
    <row r="93" spans="1:16" ht="12.75">
      <c r="A93" s="17" t="s">
        <v>44</v>
      </c>
      <c r="B93" s="21" t="s">
        <v>190</v>
      </c>
      <c r="C93" s="21" t="s">
        <v>191</v>
      </c>
      <c r="D93" s="17" t="s">
        <v>46</v>
      </c>
      <c r="E93" s="22" t="s">
        <v>192</v>
      </c>
      <c r="F93" s="23" t="s">
        <v>109</v>
      </c>
      <c r="G93" s="24">
        <v>11752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22</v>
      </c>
    </row>
    <row r="94" spans="1:5" ht="51">
      <c r="A94" s="26" t="s">
        <v>49</v>
      </c>
      <c r="E94" s="27" t="s">
        <v>193</v>
      </c>
    </row>
    <row r="95" spans="1:5" ht="12.75">
      <c r="A95" s="28" t="s">
        <v>51</v>
      </c>
      <c r="E95" s="29" t="s">
        <v>194</v>
      </c>
    </row>
    <row r="96" spans="1:5" ht="51">
      <c r="A96" t="s">
        <v>53</v>
      </c>
      <c r="E96" s="27" t="s">
        <v>195</v>
      </c>
    </row>
    <row r="97" spans="1:16" ht="12.75">
      <c r="A97" s="17" t="s">
        <v>44</v>
      </c>
      <c r="B97" s="21" t="s">
        <v>196</v>
      </c>
      <c r="C97" s="21" t="s">
        <v>197</v>
      </c>
      <c r="D97" s="17" t="s">
        <v>46</v>
      </c>
      <c r="E97" s="22" t="s">
        <v>198</v>
      </c>
      <c r="F97" s="23" t="s">
        <v>109</v>
      </c>
      <c r="G97" s="24">
        <v>15277.6</v>
      </c>
      <c r="H97" s="25">
        <v>0</v>
      </c>
      <c r="I97" s="25">
        <f>ROUND(ROUND(H97,2)*ROUND(G97,3),2)</f>
        <v>0</v>
      </c>
      <c r="O97">
        <f>(I97*21)/100</f>
        <v>0</v>
      </c>
      <c r="P97" t="s">
        <v>22</v>
      </c>
    </row>
    <row r="98" spans="1:5" ht="51">
      <c r="A98" s="26" t="s">
        <v>49</v>
      </c>
      <c r="E98" s="27" t="s">
        <v>199</v>
      </c>
    </row>
    <row r="99" spans="1:5" ht="63.75">
      <c r="A99" s="28" t="s">
        <v>51</v>
      </c>
      <c r="E99" s="29" t="s">
        <v>200</v>
      </c>
    </row>
    <row r="100" spans="1:5" ht="51">
      <c r="A100" t="s">
        <v>53</v>
      </c>
      <c r="E100" s="27" t="s">
        <v>201</v>
      </c>
    </row>
    <row r="101" spans="1:16" ht="12.75">
      <c r="A101" s="17" t="s">
        <v>44</v>
      </c>
      <c r="B101" s="21" t="s">
        <v>202</v>
      </c>
      <c r="C101" s="21" t="s">
        <v>203</v>
      </c>
      <c r="D101" s="17" t="s">
        <v>46</v>
      </c>
      <c r="E101" s="22" t="s">
        <v>204</v>
      </c>
      <c r="F101" s="23" t="s">
        <v>109</v>
      </c>
      <c r="G101" s="24">
        <v>11752</v>
      </c>
      <c r="H101" s="25">
        <v>0</v>
      </c>
      <c r="I101" s="25">
        <f>ROUND(ROUND(H101,2)*ROUND(G101,3),2)</f>
        <v>0</v>
      </c>
      <c r="O101">
        <f>(I101*21)/100</f>
        <v>0</v>
      </c>
      <c r="P101" t="s">
        <v>22</v>
      </c>
    </row>
    <row r="102" spans="1:5" ht="25.5">
      <c r="A102" s="26" t="s">
        <v>49</v>
      </c>
      <c r="E102" s="27" t="s">
        <v>205</v>
      </c>
    </row>
    <row r="103" spans="1:5" ht="12.75">
      <c r="A103" s="28" t="s">
        <v>51</v>
      </c>
      <c r="E103" s="29" t="s">
        <v>206</v>
      </c>
    </row>
    <row r="104" spans="1:5" ht="140.25">
      <c r="A104" t="s">
        <v>53</v>
      </c>
      <c r="E104" s="27" t="s">
        <v>207</v>
      </c>
    </row>
    <row r="105" spans="1:16" ht="12.75">
      <c r="A105" s="17" t="s">
        <v>44</v>
      </c>
      <c r="B105" s="21" t="s">
        <v>208</v>
      </c>
      <c r="C105" s="21" t="s">
        <v>209</v>
      </c>
      <c r="D105" s="17" t="s">
        <v>46</v>
      </c>
      <c r="E105" s="22" t="s">
        <v>210</v>
      </c>
      <c r="F105" s="23" t="s">
        <v>109</v>
      </c>
      <c r="G105" s="24">
        <v>11752</v>
      </c>
      <c r="H105" s="25">
        <v>0</v>
      </c>
      <c r="I105" s="25">
        <f>ROUND(ROUND(H105,2)*ROUND(G105,3),2)</f>
        <v>0</v>
      </c>
      <c r="O105">
        <f>(I105*21)/100</f>
        <v>0</v>
      </c>
      <c r="P105" t="s">
        <v>22</v>
      </c>
    </row>
    <row r="106" spans="1:5" ht="25.5">
      <c r="A106" s="26" t="s">
        <v>49</v>
      </c>
      <c r="E106" s="27" t="s">
        <v>211</v>
      </c>
    </row>
    <row r="107" spans="1:5" ht="12.75">
      <c r="A107" s="28" t="s">
        <v>51</v>
      </c>
      <c r="E107" s="29" t="s">
        <v>206</v>
      </c>
    </row>
    <row r="108" spans="1:5" ht="140.25">
      <c r="A108" t="s">
        <v>53</v>
      </c>
      <c r="E108" s="27" t="s">
        <v>207</v>
      </c>
    </row>
    <row r="109" spans="1:16" ht="12.75">
      <c r="A109" s="17" t="s">
        <v>44</v>
      </c>
      <c r="B109" s="21" t="s">
        <v>212</v>
      </c>
      <c r="C109" s="21" t="s">
        <v>213</v>
      </c>
      <c r="D109" s="17" t="s">
        <v>46</v>
      </c>
      <c r="E109" s="22" t="s">
        <v>214</v>
      </c>
      <c r="F109" s="23" t="s">
        <v>84</v>
      </c>
      <c r="G109" s="24">
        <v>105.768</v>
      </c>
      <c r="H109" s="25">
        <v>0</v>
      </c>
      <c r="I109" s="25">
        <f>ROUND(ROUND(H109,2)*ROUND(G109,3),2)</f>
        <v>0</v>
      </c>
      <c r="O109">
        <f>(I109*21)/100</f>
        <v>0</v>
      </c>
      <c r="P109" t="s">
        <v>22</v>
      </c>
    </row>
    <row r="110" spans="1:5" ht="51">
      <c r="A110" s="26" t="s">
        <v>49</v>
      </c>
      <c r="E110" s="27" t="s">
        <v>215</v>
      </c>
    </row>
    <row r="111" spans="1:5" ht="12.75">
      <c r="A111" s="28" t="s">
        <v>51</v>
      </c>
      <c r="E111" s="29" t="s">
        <v>216</v>
      </c>
    </row>
    <row r="112" spans="1:5" ht="216.75">
      <c r="A112" t="s">
        <v>53</v>
      </c>
      <c r="E112" s="27" t="s">
        <v>217</v>
      </c>
    </row>
    <row r="113" spans="1:18" ht="12.75" customHeight="1">
      <c r="A113" s="5" t="s">
        <v>42</v>
      </c>
      <c r="B113" s="5"/>
      <c r="C113" s="31" t="s">
        <v>36</v>
      </c>
      <c r="D113" s="5"/>
      <c r="E113" s="19" t="s">
        <v>218</v>
      </c>
      <c r="F113" s="5"/>
      <c r="G113" s="5"/>
      <c r="H113" s="5"/>
      <c r="I113" s="32">
        <f>0+Q113</f>
        <v>0</v>
      </c>
      <c r="O113">
        <f>0+R113</f>
        <v>0</v>
      </c>
      <c r="Q113">
        <f>0+I114+I118</f>
        <v>0</v>
      </c>
      <c r="R113">
        <f>0+O114+O118</f>
        <v>0</v>
      </c>
    </row>
    <row r="114" spans="1:16" ht="25.5">
      <c r="A114" s="17" t="s">
        <v>44</v>
      </c>
      <c r="B114" s="21" t="s">
        <v>219</v>
      </c>
      <c r="C114" s="21" t="s">
        <v>220</v>
      </c>
      <c r="D114" s="17" t="s">
        <v>46</v>
      </c>
      <c r="E114" s="22" t="s">
        <v>221</v>
      </c>
      <c r="F114" s="23" t="s">
        <v>109</v>
      </c>
      <c r="G114" s="24">
        <v>10</v>
      </c>
      <c r="H114" s="25">
        <v>0</v>
      </c>
      <c r="I114" s="25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6" t="s">
        <v>49</v>
      </c>
      <c r="E115" s="27" t="s">
        <v>222</v>
      </c>
    </row>
    <row r="116" spans="1:5" ht="12.75">
      <c r="A116" s="28" t="s">
        <v>51</v>
      </c>
      <c r="E116" s="29" t="s">
        <v>223</v>
      </c>
    </row>
    <row r="117" spans="1:5" ht="76.5">
      <c r="A117" t="s">
        <v>53</v>
      </c>
      <c r="E117" s="27" t="s">
        <v>224</v>
      </c>
    </row>
    <row r="118" spans="1:16" ht="12.75">
      <c r="A118" s="17" t="s">
        <v>44</v>
      </c>
      <c r="B118" s="21" t="s">
        <v>225</v>
      </c>
      <c r="C118" s="21" t="s">
        <v>226</v>
      </c>
      <c r="D118" s="17" t="s">
        <v>46</v>
      </c>
      <c r="E118" s="22" t="s">
        <v>227</v>
      </c>
      <c r="F118" s="23" t="s">
        <v>109</v>
      </c>
      <c r="G118" s="24">
        <v>30</v>
      </c>
      <c r="H118" s="25">
        <v>0</v>
      </c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63.75">
      <c r="A119" s="26" t="s">
        <v>49</v>
      </c>
      <c r="E119" s="27" t="s">
        <v>228</v>
      </c>
    </row>
    <row r="120" spans="1:5" ht="12.75">
      <c r="A120" s="28" t="s">
        <v>51</v>
      </c>
      <c r="E120" s="29" t="s">
        <v>229</v>
      </c>
    </row>
    <row r="121" spans="1:5" ht="76.5">
      <c r="A121" t="s">
        <v>53</v>
      </c>
      <c r="E121" s="27" t="s">
        <v>224</v>
      </c>
    </row>
    <row r="122" spans="1:18" ht="12.75" customHeight="1">
      <c r="A122" s="5" t="s">
        <v>42</v>
      </c>
      <c r="B122" s="5"/>
      <c r="C122" s="31" t="s">
        <v>76</v>
      </c>
      <c r="D122" s="5"/>
      <c r="E122" s="19" t="s">
        <v>230</v>
      </c>
      <c r="F122" s="5"/>
      <c r="G122" s="5"/>
      <c r="H122" s="5"/>
      <c r="I122" s="32">
        <f>0+Q122</f>
        <v>0</v>
      </c>
      <c r="O122">
        <f>0+R122</f>
        <v>0</v>
      </c>
      <c r="Q122">
        <f>0+I123</f>
        <v>0</v>
      </c>
      <c r="R122">
        <f>0+O123</f>
        <v>0</v>
      </c>
    </row>
    <row r="123" spans="1:16" ht="12.75">
      <c r="A123" s="17" t="s">
        <v>44</v>
      </c>
      <c r="B123" s="21" t="s">
        <v>231</v>
      </c>
      <c r="C123" s="21" t="s">
        <v>232</v>
      </c>
      <c r="D123" s="17" t="s">
        <v>46</v>
      </c>
      <c r="E123" s="22" t="s">
        <v>233</v>
      </c>
      <c r="F123" s="23" t="s">
        <v>109</v>
      </c>
      <c r="G123" s="24">
        <v>54</v>
      </c>
      <c r="H123" s="25">
        <v>0</v>
      </c>
      <c r="I123" s="25">
        <f>ROUND(ROUND(H123,2)*ROUND(G123,3),2)</f>
        <v>0</v>
      </c>
      <c r="O123">
        <f>(I123*21)/100</f>
        <v>0</v>
      </c>
      <c r="P123" t="s">
        <v>22</v>
      </c>
    </row>
    <row r="124" spans="1:5" ht="25.5">
      <c r="A124" s="26" t="s">
        <v>49</v>
      </c>
      <c r="E124" s="27" t="s">
        <v>234</v>
      </c>
    </row>
    <row r="125" spans="1:5" ht="12.75">
      <c r="A125" s="28" t="s">
        <v>51</v>
      </c>
      <c r="E125" s="29" t="s">
        <v>235</v>
      </c>
    </row>
    <row r="126" spans="1:5" ht="51">
      <c r="A126" t="s">
        <v>53</v>
      </c>
      <c r="E126" s="27" t="s">
        <v>236</v>
      </c>
    </row>
    <row r="127" spans="1:18" ht="12.75" customHeight="1">
      <c r="A127" s="5" t="s">
        <v>42</v>
      </c>
      <c r="B127" s="5"/>
      <c r="C127" s="31" t="s">
        <v>39</v>
      </c>
      <c r="D127" s="5"/>
      <c r="E127" s="19" t="s">
        <v>237</v>
      </c>
      <c r="F127" s="5"/>
      <c r="G127" s="5"/>
      <c r="H127" s="5"/>
      <c r="I127" s="32">
        <f>0+Q127</f>
        <v>0</v>
      </c>
      <c r="O127">
        <f>0+R127</f>
        <v>0</v>
      </c>
      <c r="Q127">
        <f>0+I128+I132+I136+I140+I144+I148+I152+I156+I160+I164+I168</f>
        <v>0</v>
      </c>
      <c r="R127">
        <f>0+O128+O132+O136+O140+O144+O148+O152+O156+O160+O164+O168</f>
        <v>0</v>
      </c>
    </row>
    <row r="128" spans="1:16" ht="12.75">
      <c r="A128" s="17" t="s">
        <v>44</v>
      </c>
      <c r="B128" s="21" t="s">
        <v>238</v>
      </c>
      <c r="C128" s="21" t="s">
        <v>239</v>
      </c>
      <c r="D128" s="17" t="s">
        <v>46</v>
      </c>
      <c r="E128" s="22" t="s">
        <v>240</v>
      </c>
      <c r="F128" s="23" t="s">
        <v>66</v>
      </c>
      <c r="G128" s="24">
        <v>142</v>
      </c>
      <c r="H128" s="25">
        <v>0</v>
      </c>
      <c r="I128" s="25">
        <f>ROUND(ROUND(H128,2)*ROUND(G128,3),2)</f>
        <v>0</v>
      </c>
      <c r="O128">
        <f>(I128*21)/100</f>
        <v>0</v>
      </c>
      <c r="P128" t="s">
        <v>22</v>
      </c>
    </row>
    <row r="129" spans="1:5" ht="76.5">
      <c r="A129" s="26" t="s">
        <v>49</v>
      </c>
      <c r="E129" s="27" t="s">
        <v>241</v>
      </c>
    </row>
    <row r="130" spans="1:5" ht="12.75">
      <c r="A130" s="28" t="s">
        <v>51</v>
      </c>
      <c r="E130" s="29" t="s">
        <v>242</v>
      </c>
    </row>
    <row r="131" spans="1:5" ht="51">
      <c r="A131" t="s">
        <v>53</v>
      </c>
      <c r="E131" s="27" t="s">
        <v>243</v>
      </c>
    </row>
    <row r="132" spans="1:16" ht="25.5">
      <c r="A132" s="17" t="s">
        <v>44</v>
      </c>
      <c r="B132" s="21" t="s">
        <v>244</v>
      </c>
      <c r="C132" s="21" t="s">
        <v>245</v>
      </c>
      <c r="D132" s="17" t="s">
        <v>46</v>
      </c>
      <c r="E132" s="22" t="s">
        <v>246</v>
      </c>
      <c r="F132" s="23" t="s">
        <v>66</v>
      </c>
      <c r="G132" s="24">
        <v>30</v>
      </c>
      <c r="H132" s="25">
        <v>0</v>
      </c>
      <c r="I132" s="25">
        <f>ROUND(ROUND(H132,2)*ROUND(G132,3),2)</f>
        <v>0</v>
      </c>
      <c r="O132">
        <f>(I132*21)/100</f>
        <v>0</v>
      </c>
      <c r="P132" t="s">
        <v>22</v>
      </c>
    </row>
    <row r="133" spans="1:5" ht="12.75">
      <c r="A133" s="26" t="s">
        <v>49</v>
      </c>
      <c r="E133" s="27" t="s">
        <v>46</v>
      </c>
    </row>
    <row r="134" spans="1:5" ht="12.75">
      <c r="A134" s="28" t="s">
        <v>51</v>
      </c>
      <c r="E134" s="29" t="s">
        <v>247</v>
      </c>
    </row>
    <row r="135" spans="1:5" ht="63.75">
      <c r="A135" t="s">
        <v>53</v>
      </c>
      <c r="E135" s="27" t="s">
        <v>248</v>
      </c>
    </row>
    <row r="136" spans="1:16" ht="25.5">
      <c r="A136" s="17" t="s">
        <v>44</v>
      </c>
      <c r="B136" s="21" t="s">
        <v>249</v>
      </c>
      <c r="C136" s="21" t="s">
        <v>250</v>
      </c>
      <c r="D136" s="17" t="s">
        <v>46</v>
      </c>
      <c r="E136" s="22" t="s">
        <v>251</v>
      </c>
      <c r="F136" s="23" t="s">
        <v>66</v>
      </c>
      <c r="G136" s="24">
        <v>18</v>
      </c>
      <c r="H136" s="25">
        <v>0</v>
      </c>
      <c r="I136" s="25">
        <f>ROUND(ROUND(H136,2)*ROUND(G136,3),2)</f>
        <v>0</v>
      </c>
      <c r="O136">
        <f>(I136*21)/100</f>
        <v>0</v>
      </c>
      <c r="P136" t="s">
        <v>22</v>
      </c>
    </row>
    <row r="137" spans="1:5" ht="12.75">
      <c r="A137" s="26" t="s">
        <v>49</v>
      </c>
      <c r="E137" s="27" t="s">
        <v>252</v>
      </c>
    </row>
    <row r="138" spans="1:5" ht="12.75">
      <c r="A138" s="28" t="s">
        <v>51</v>
      </c>
      <c r="E138" s="29" t="s">
        <v>253</v>
      </c>
    </row>
    <row r="139" spans="1:5" ht="25.5">
      <c r="A139" t="s">
        <v>53</v>
      </c>
      <c r="E139" s="27" t="s">
        <v>254</v>
      </c>
    </row>
    <row r="140" spans="1:16" ht="25.5">
      <c r="A140" s="17" t="s">
        <v>44</v>
      </c>
      <c r="B140" s="21" t="s">
        <v>255</v>
      </c>
      <c r="C140" s="21" t="s">
        <v>256</v>
      </c>
      <c r="D140" s="17" t="s">
        <v>46</v>
      </c>
      <c r="E140" s="22" t="s">
        <v>257</v>
      </c>
      <c r="F140" s="23" t="s">
        <v>66</v>
      </c>
      <c r="G140" s="24">
        <v>17</v>
      </c>
      <c r="H140" s="25">
        <v>0</v>
      </c>
      <c r="I140" s="25">
        <f>ROUND(ROUND(H140,2)*ROUND(G140,3),2)</f>
        <v>0</v>
      </c>
      <c r="O140">
        <f>(I140*21)/100</f>
        <v>0</v>
      </c>
      <c r="P140" t="s">
        <v>22</v>
      </c>
    </row>
    <row r="141" spans="1:5" ht="12.75">
      <c r="A141" s="26" t="s">
        <v>49</v>
      </c>
      <c r="E141" s="27" t="s">
        <v>258</v>
      </c>
    </row>
    <row r="142" spans="1:5" ht="12.75">
      <c r="A142" s="28" t="s">
        <v>51</v>
      </c>
      <c r="E142" s="29" t="s">
        <v>259</v>
      </c>
    </row>
    <row r="143" spans="1:5" ht="38.25">
      <c r="A143" t="s">
        <v>53</v>
      </c>
      <c r="E143" s="27" t="s">
        <v>260</v>
      </c>
    </row>
    <row r="144" spans="1:16" ht="12.75">
      <c r="A144" s="17" t="s">
        <v>44</v>
      </c>
      <c r="B144" s="21" t="s">
        <v>261</v>
      </c>
      <c r="C144" s="21" t="s">
        <v>262</v>
      </c>
      <c r="D144" s="17" t="s">
        <v>46</v>
      </c>
      <c r="E144" s="22" t="s">
        <v>263</v>
      </c>
      <c r="F144" s="23" t="s">
        <v>66</v>
      </c>
      <c r="G144" s="24">
        <v>11</v>
      </c>
      <c r="H144" s="25">
        <v>0</v>
      </c>
      <c r="I144" s="25">
        <f>ROUND(ROUND(H144,2)*ROUND(G144,3),2)</f>
        <v>0</v>
      </c>
      <c r="O144">
        <f>(I144*21)/100</f>
        <v>0</v>
      </c>
      <c r="P144" t="s">
        <v>22</v>
      </c>
    </row>
    <row r="145" spans="1:5" ht="25.5">
      <c r="A145" s="26" t="s">
        <v>49</v>
      </c>
      <c r="E145" s="27" t="s">
        <v>264</v>
      </c>
    </row>
    <row r="146" spans="1:5" ht="12.75">
      <c r="A146" s="28" t="s">
        <v>51</v>
      </c>
      <c r="E146" s="29" t="s">
        <v>265</v>
      </c>
    </row>
    <row r="147" spans="1:5" ht="25.5">
      <c r="A147" t="s">
        <v>53</v>
      </c>
      <c r="E147" s="27" t="s">
        <v>254</v>
      </c>
    </row>
    <row r="148" spans="1:16" ht="25.5">
      <c r="A148" s="17" t="s">
        <v>44</v>
      </c>
      <c r="B148" s="21" t="s">
        <v>266</v>
      </c>
      <c r="C148" s="21" t="s">
        <v>267</v>
      </c>
      <c r="D148" s="17" t="s">
        <v>46</v>
      </c>
      <c r="E148" s="22" t="s">
        <v>268</v>
      </c>
      <c r="F148" s="23" t="s">
        <v>109</v>
      </c>
      <c r="G148" s="24">
        <v>578.57</v>
      </c>
      <c r="H148" s="25">
        <v>0</v>
      </c>
      <c r="I148" s="25">
        <f>ROUND(ROUND(H148,2)*ROUND(G148,3),2)</f>
        <v>0</v>
      </c>
      <c r="O148">
        <f>(I148*21)/100</f>
        <v>0</v>
      </c>
      <c r="P148" t="s">
        <v>22</v>
      </c>
    </row>
    <row r="149" spans="1:5" ht="12.75">
      <c r="A149" s="26" t="s">
        <v>49</v>
      </c>
      <c r="E149" s="27" t="s">
        <v>46</v>
      </c>
    </row>
    <row r="150" spans="1:5" ht="38.25">
      <c r="A150" s="28" t="s">
        <v>51</v>
      </c>
      <c r="E150" s="29" t="s">
        <v>269</v>
      </c>
    </row>
    <row r="151" spans="1:5" ht="38.25">
      <c r="A151" t="s">
        <v>53</v>
      </c>
      <c r="E151" s="27" t="s">
        <v>270</v>
      </c>
    </row>
    <row r="152" spans="1:16" ht="25.5">
      <c r="A152" s="17" t="s">
        <v>44</v>
      </c>
      <c r="B152" s="21" t="s">
        <v>271</v>
      </c>
      <c r="C152" s="21" t="s">
        <v>272</v>
      </c>
      <c r="D152" s="17" t="s">
        <v>46</v>
      </c>
      <c r="E152" s="22" t="s">
        <v>273</v>
      </c>
      <c r="F152" s="23" t="s">
        <v>109</v>
      </c>
      <c r="G152" s="24">
        <v>578.57</v>
      </c>
      <c r="H152" s="25">
        <v>0</v>
      </c>
      <c r="I152" s="25">
        <f>ROUND(ROUND(H152,2)*ROUND(G152,3),2)</f>
        <v>0</v>
      </c>
      <c r="O152">
        <f>(I152*21)/100</f>
        <v>0</v>
      </c>
      <c r="P152" t="s">
        <v>22</v>
      </c>
    </row>
    <row r="153" spans="1:5" ht="12.75">
      <c r="A153" s="26" t="s">
        <v>49</v>
      </c>
      <c r="E153" s="27" t="s">
        <v>46</v>
      </c>
    </row>
    <row r="154" spans="1:5" ht="38.25">
      <c r="A154" s="28" t="s">
        <v>51</v>
      </c>
      <c r="E154" s="29" t="s">
        <v>269</v>
      </c>
    </row>
    <row r="155" spans="1:5" ht="38.25">
      <c r="A155" t="s">
        <v>53</v>
      </c>
      <c r="E155" s="27" t="s">
        <v>274</v>
      </c>
    </row>
    <row r="156" spans="1:16" ht="12.75">
      <c r="A156" s="17" t="s">
        <v>44</v>
      </c>
      <c r="B156" s="21" t="s">
        <v>275</v>
      </c>
      <c r="C156" s="21" t="s">
        <v>276</v>
      </c>
      <c r="D156" s="17" t="s">
        <v>46</v>
      </c>
      <c r="E156" s="22" t="s">
        <v>277</v>
      </c>
      <c r="F156" s="23" t="s">
        <v>129</v>
      </c>
      <c r="G156" s="24">
        <v>11</v>
      </c>
      <c r="H156" s="25">
        <v>0</v>
      </c>
      <c r="I156" s="25">
        <f>ROUND(ROUND(H156,2)*ROUND(G156,3),2)</f>
        <v>0</v>
      </c>
      <c r="O156">
        <f>(I156*21)/100</f>
        <v>0</v>
      </c>
      <c r="P156" t="s">
        <v>22</v>
      </c>
    </row>
    <row r="157" spans="1:5" ht="25.5">
      <c r="A157" s="26" t="s">
        <v>49</v>
      </c>
      <c r="E157" s="27" t="s">
        <v>278</v>
      </c>
    </row>
    <row r="158" spans="1:5" ht="12.75">
      <c r="A158" s="28" t="s">
        <v>51</v>
      </c>
      <c r="E158" s="29" t="s">
        <v>279</v>
      </c>
    </row>
    <row r="159" spans="1:5" ht="25.5">
      <c r="A159" t="s">
        <v>53</v>
      </c>
      <c r="E159" s="27" t="s">
        <v>280</v>
      </c>
    </row>
    <row r="160" spans="1:16" ht="12.75">
      <c r="A160" s="17" t="s">
        <v>44</v>
      </c>
      <c r="B160" s="21" t="s">
        <v>281</v>
      </c>
      <c r="C160" s="21" t="s">
        <v>282</v>
      </c>
      <c r="D160" s="17" t="s">
        <v>46</v>
      </c>
      <c r="E160" s="22" t="s">
        <v>283</v>
      </c>
      <c r="F160" s="23" t="s">
        <v>84</v>
      </c>
      <c r="G160" s="24">
        <v>0.006</v>
      </c>
      <c r="H160" s="25">
        <v>0</v>
      </c>
      <c r="I160" s="25">
        <f>ROUND(ROUND(H160,2)*ROUND(G160,3),2)</f>
        <v>0</v>
      </c>
      <c r="O160">
        <f>(I160*21)/100</f>
        <v>0</v>
      </c>
      <c r="P160" t="s">
        <v>22</v>
      </c>
    </row>
    <row r="161" spans="1:5" ht="25.5">
      <c r="A161" s="26" t="s">
        <v>49</v>
      </c>
      <c r="E161" s="27" t="s">
        <v>284</v>
      </c>
    </row>
    <row r="162" spans="1:5" ht="12.75">
      <c r="A162" s="28" t="s">
        <v>51</v>
      </c>
      <c r="E162" s="29" t="s">
        <v>285</v>
      </c>
    </row>
    <row r="163" spans="1:5" ht="38.25">
      <c r="A163" t="s">
        <v>53</v>
      </c>
      <c r="E163" s="27" t="s">
        <v>286</v>
      </c>
    </row>
    <row r="164" spans="1:16" ht="25.5">
      <c r="A164" s="17" t="s">
        <v>44</v>
      </c>
      <c r="B164" s="21" t="s">
        <v>287</v>
      </c>
      <c r="C164" s="21" t="s">
        <v>288</v>
      </c>
      <c r="D164" s="17" t="s">
        <v>46</v>
      </c>
      <c r="E164" s="22" t="s">
        <v>289</v>
      </c>
      <c r="F164" s="23" t="s">
        <v>129</v>
      </c>
      <c r="G164" s="24">
        <v>67</v>
      </c>
      <c r="H164" s="25">
        <v>0</v>
      </c>
      <c r="I164" s="25">
        <f>ROUND(ROUND(H164,2)*ROUND(G164,3),2)</f>
        <v>0</v>
      </c>
      <c r="O164">
        <f>(I164*21)/100</f>
        <v>0</v>
      </c>
      <c r="P164" t="s">
        <v>22</v>
      </c>
    </row>
    <row r="165" spans="1:5" ht="25.5">
      <c r="A165" s="26" t="s">
        <v>49</v>
      </c>
      <c r="E165" s="27" t="s">
        <v>290</v>
      </c>
    </row>
    <row r="166" spans="1:5" ht="12.75">
      <c r="A166" s="28" t="s">
        <v>51</v>
      </c>
      <c r="E166" s="29" t="s">
        <v>291</v>
      </c>
    </row>
    <row r="167" spans="1:5" ht="89.25">
      <c r="A167" t="s">
        <v>53</v>
      </c>
      <c r="E167" s="27" t="s">
        <v>292</v>
      </c>
    </row>
    <row r="168" spans="1:16" ht="12.75">
      <c r="A168" s="17" t="s">
        <v>44</v>
      </c>
      <c r="B168" s="21" t="s">
        <v>293</v>
      </c>
      <c r="C168" s="21" t="s">
        <v>294</v>
      </c>
      <c r="D168" s="17" t="s">
        <v>46</v>
      </c>
      <c r="E168" s="22" t="s">
        <v>295</v>
      </c>
      <c r="F168" s="23" t="s">
        <v>109</v>
      </c>
      <c r="G168" s="24">
        <v>26.4</v>
      </c>
      <c r="H168" s="25">
        <v>0</v>
      </c>
      <c r="I168" s="25">
        <f>ROUND(ROUND(H168,2)*ROUND(G168,3),2)</f>
        <v>0</v>
      </c>
      <c r="O168">
        <f>(I168*21)/100</f>
        <v>0</v>
      </c>
      <c r="P168" t="s">
        <v>22</v>
      </c>
    </row>
    <row r="169" spans="1:5" ht="25.5">
      <c r="A169" s="26" t="s">
        <v>49</v>
      </c>
      <c r="E169" s="27" t="s">
        <v>296</v>
      </c>
    </row>
    <row r="170" spans="1:5" ht="12.75">
      <c r="A170" s="28" t="s">
        <v>51</v>
      </c>
      <c r="E170" s="29" t="s">
        <v>297</v>
      </c>
    </row>
    <row r="171" spans="1:5" ht="25.5">
      <c r="A171" t="s">
        <v>53</v>
      </c>
      <c r="E171" s="27" t="s">
        <v>298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299</v>
      </c>
      <c r="I3" s="30">
        <f>0+I8+I13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299</v>
      </c>
      <c r="D4" s="38"/>
      <c r="E4" s="13" t="s">
        <v>300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44</v>
      </c>
      <c r="B9" s="21" t="s">
        <v>28</v>
      </c>
      <c r="C9" s="21" t="s">
        <v>301</v>
      </c>
      <c r="D9" s="17" t="s">
        <v>175</v>
      </c>
      <c r="E9" s="22" t="s">
        <v>302</v>
      </c>
      <c r="F9" s="23" t="s">
        <v>48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51">
      <c r="A10" s="26" t="s">
        <v>49</v>
      </c>
      <c r="E10" s="27" t="s">
        <v>303</v>
      </c>
    </row>
    <row r="11" spans="1:5" ht="12.75">
      <c r="A11" s="28" t="s">
        <v>51</v>
      </c>
      <c r="E11" s="29" t="s">
        <v>304</v>
      </c>
    </row>
    <row r="12" spans="1:5" ht="12.75">
      <c r="A12" t="s">
        <v>53</v>
      </c>
      <c r="E12" s="27" t="s">
        <v>58</v>
      </c>
    </row>
    <row r="13" spans="1:18" ht="12.75" customHeight="1">
      <c r="A13" s="5" t="s">
        <v>42</v>
      </c>
      <c r="B13" s="5"/>
      <c r="C13" s="31" t="s">
        <v>39</v>
      </c>
      <c r="D13" s="5"/>
      <c r="E13" s="19" t="s">
        <v>237</v>
      </c>
      <c r="F13" s="5"/>
      <c r="G13" s="5"/>
      <c r="H13" s="5"/>
      <c r="I13" s="32">
        <f>0+Q13</f>
        <v>0</v>
      </c>
      <c r="O13">
        <f>0+R13</f>
        <v>0</v>
      </c>
      <c r="Q13">
        <f>0+I14+I18+I22+I26+I30+I34+I38+I42+I46+I50+I54+I58+I62+I66+I70</f>
        <v>0</v>
      </c>
      <c r="R13">
        <f>0+O14+O18+O22+O26+O30+O34+O38+O42+O46+O50+O54+O58+O62+O66+O70</f>
        <v>0</v>
      </c>
    </row>
    <row r="14" spans="1:16" ht="25.5">
      <c r="A14" s="17" t="s">
        <v>44</v>
      </c>
      <c r="B14" s="21" t="s">
        <v>22</v>
      </c>
      <c r="C14" s="21" t="s">
        <v>305</v>
      </c>
      <c r="D14" s="17" t="s">
        <v>46</v>
      </c>
      <c r="E14" s="22" t="s">
        <v>306</v>
      </c>
      <c r="F14" s="23" t="s">
        <v>66</v>
      </c>
      <c r="G14" s="24">
        <v>44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22</v>
      </c>
    </row>
    <row r="15" spans="1:5" ht="38.25">
      <c r="A15" s="26" t="s">
        <v>49</v>
      </c>
      <c r="E15" s="27" t="s">
        <v>307</v>
      </c>
    </row>
    <row r="16" spans="1:5" ht="38.25">
      <c r="A16" s="28" t="s">
        <v>51</v>
      </c>
      <c r="E16" s="29" t="s">
        <v>308</v>
      </c>
    </row>
    <row r="17" spans="1:5" ht="63.75">
      <c r="A17" t="s">
        <v>53</v>
      </c>
      <c r="E17" s="27" t="s">
        <v>309</v>
      </c>
    </row>
    <row r="18" spans="1:16" ht="25.5">
      <c r="A18" s="17" t="s">
        <v>44</v>
      </c>
      <c r="B18" s="21" t="s">
        <v>21</v>
      </c>
      <c r="C18" s="21" t="s">
        <v>250</v>
      </c>
      <c r="D18" s="17" t="s">
        <v>46</v>
      </c>
      <c r="E18" s="22" t="s">
        <v>251</v>
      </c>
      <c r="F18" s="23" t="s">
        <v>66</v>
      </c>
      <c r="G18" s="24">
        <v>44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6" t="s">
        <v>49</v>
      </c>
      <c r="E19" s="27" t="s">
        <v>310</v>
      </c>
    </row>
    <row r="20" spans="1:5" ht="38.25">
      <c r="A20" s="28" t="s">
        <v>51</v>
      </c>
      <c r="E20" s="29" t="s">
        <v>308</v>
      </c>
    </row>
    <row r="21" spans="1:5" ht="25.5">
      <c r="A21" t="s">
        <v>53</v>
      </c>
      <c r="E21" s="27" t="s">
        <v>254</v>
      </c>
    </row>
    <row r="22" spans="1:16" ht="12.75">
      <c r="A22" s="17" t="s">
        <v>44</v>
      </c>
      <c r="B22" s="21" t="s">
        <v>32</v>
      </c>
      <c r="C22" s="21" t="s">
        <v>311</v>
      </c>
      <c r="D22" s="17" t="s">
        <v>46</v>
      </c>
      <c r="E22" s="22" t="s">
        <v>312</v>
      </c>
      <c r="F22" s="23" t="s">
        <v>313</v>
      </c>
      <c r="G22" s="24">
        <v>1792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12.75">
      <c r="A24" s="28" t="s">
        <v>51</v>
      </c>
      <c r="E24" s="29" t="s">
        <v>314</v>
      </c>
    </row>
    <row r="25" spans="1:5" ht="25.5">
      <c r="A25" t="s">
        <v>53</v>
      </c>
      <c r="E25" s="27" t="s">
        <v>315</v>
      </c>
    </row>
    <row r="26" spans="1:16" ht="25.5">
      <c r="A26" s="17" t="s">
        <v>44</v>
      </c>
      <c r="B26" s="21" t="s">
        <v>34</v>
      </c>
      <c r="C26" s="21" t="s">
        <v>316</v>
      </c>
      <c r="D26" s="17" t="s">
        <v>46</v>
      </c>
      <c r="E26" s="22" t="s">
        <v>317</v>
      </c>
      <c r="F26" s="23" t="s">
        <v>66</v>
      </c>
      <c r="G26" s="24">
        <v>6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22</v>
      </c>
    </row>
    <row r="27" spans="1:5" ht="51">
      <c r="A27" s="26" t="s">
        <v>49</v>
      </c>
      <c r="E27" s="27" t="s">
        <v>318</v>
      </c>
    </row>
    <row r="28" spans="1:5" ht="25.5">
      <c r="A28" s="28" t="s">
        <v>51</v>
      </c>
      <c r="E28" s="29" t="s">
        <v>319</v>
      </c>
    </row>
    <row r="29" spans="1:5" ht="63.75">
      <c r="A29" t="s">
        <v>53</v>
      </c>
      <c r="E29" s="27" t="s">
        <v>309</v>
      </c>
    </row>
    <row r="30" spans="1:16" ht="12.75">
      <c r="A30" s="17" t="s">
        <v>44</v>
      </c>
      <c r="B30" s="21" t="s">
        <v>36</v>
      </c>
      <c r="C30" s="21" t="s">
        <v>320</v>
      </c>
      <c r="D30" s="17" t="s">
        <v>46</v>
      </c>
      <c r="E30" s="22" t="s">
        <v>321</v>
      </c>
      <c r="F30" s="23" t="s">
        <v>66</v>
      </c>
      <c r="G30" s="24">
        <v>6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322</v>
      </c>
    </row>
    <row r="32" spans="1:5" ht="25.5">
      <c r="A32" s="28" t="s">
        <v>51</v>
      </c>
      <c r="E32" s="29" t="s">
        <v>323</v>
      </c>
    </row>
    <row r="33" spans="1:5" ht="25.5">
      <c r="A33" t="s">
        <v>53</v>
      </c>
      <c r="E33" s="27" t="s">
        <v>254</v>
      </c>
    </row>
    <row r="34" spans="1:16" ht="12.75">
      <c r="A34" s="17" t="s">
        <v>44</v>
      </c>
      <c r="B34" s="21" t="s">
        <v>76</v>
      </c>
      <c r="C34" s="21" t="s">
        <v>324</v>
      </c>
      <c r="D34" s="17" t="s">
        <v>46</v>
      </c>
      <c r="E34" s="22" t="s">
        <v>325</v>
      </c>
      <c r="F34" s="23" t="s">
        <v>313</v>
      </c>
      <c r="G34" s="24">
        <v>336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12.75">
      <c r="A36" s="28" t="s">
        <v>51</v>
      </c>
      <c r="E36" s="29" t="s">
        <v>326</v>
      </c>
    </row>
    <row r="37" spans="1:5" ht="25.5">
      <c r="A37" t="s">
        <v>53</v>
      </c>
      <c r="E37" s="27" t="s">
        <v>315</v>
      </c>
    </row>
    <row r="38" spans="1:16" ht="12.75">
      <c r="A38" s="17" t="s">
        <v>44</v>
      </c>
      <c r="B38" s="21" t="s">
        <v>117</v>
      </c>
      <c r="C38" s="21" t="s">
        <v>327</v>
      </c>
      <c r="D38" s="17" t="s">
        <v>46</v>
      </c>
      <c r="E38" s="22" t="s">
        <v>328</v>
      </c>
      <c r="F38" s="23" t="s">
        <v>66</v>
      </c>
      <c r="G38" s="24">
        <v>64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22</v>
      </c>
    </row>
    <row r="39" spans="1:5" ht="89.25">
      <c r="A39" s="26" t="s">
        <v>49</v>
      </c>
      <c r="E39" s="27" t="s">
        <v>329</v>
      </c>
    </row>
    <row r="40" spans="1:5" ht="76.5">
      <c r="A40" s="28" t="s">
        <v>51</v>
      </c>
      <c r="E40" s="29" t="s">
        <v>330</v>
      </c>
    </row>
    <row r="41" spans="1:5" ht="63.75">
      <c r="A41" t="s">
        <v>53</v>
      </c>
      <c r="E41" s="27" t="s">
        <v>331</v>
      </c>
    </row>
    <row r="42" spans="1:16" ht="12.75">
      <c r="A42" s="17" t="s">
        <v>44</v>
      </c>
      <c r="B42" s="21" t="s">
        <v>39</v>
      </c>
      <c r="C42" s="21" t="s">
        <v>332</v>
      </c>
      <c r="D42" s="17" t="s">
        <v>46</v>
      </c>
      <c r="E42" s="22" t="s">
        <v>333</v>
      </c>
      <c r="F42" s="23" t="s">
        <v>66</v>
      </c>
      <c r="G42" s="24">
        <v>64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334</v>
      </c>
    </row>
    <row r="44" spans="1:5" ht="76.5">
      <c r="A44" s="28" t="s">
        <v>51</v>
      </c>
      <c r="E44" s="29" t="s">
        <v>330</v>
      </c>
    </row>
    <row r="45" spans="1:5" ht="25.5">
      <c r="A45" t="s">
        <v>53</v>
      </c>
      <c r="E45" s="27" t="s">
        <v>254</v>
      </c>
    </row>
    <row r="46" spans="1:16" ht="12.75">
      <c r="A46" s="17" t="s">
        <v>44</v>
      </c>
      <c r="B46" s="21" t="s">
        <v>41</v>
      </c>
      <c r="C46" s="21" t="s">
        <v>335</v>
      </c>
      <c r="D46" s="17" t="s">
        <v>46</v>
      </c>
      <c r="E46" s="22" t="s">
        <v>336</v>
      </c>
      <c r="F46" s="23" t="s">
        <v>313</v>
      </c>
      <c r="G46" s="24">
        <v>2912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46</v>
      </c>
    </row>
    <row r="48" spans="1:5" ht="63.75">
      <c r="A48" s="28" t="s">
        <v>51</v>
      </c>
      <c r="E48" s="29" t="s">
        <v>337</v>
      </c>
    </row>
    <row r="49" spans="1:5" ht="25.5">
      <c r="A49" t="s">
        <v>53</v>
      </c>
      <c r="E49" s="27" t="s">
        <v>338</v>
      </c>
    </row>
    <row r="50" spans="1:16" ht="12.75">
      <c r="A50" s="17" t="s">
        <v>44</v>
      </c>
      <c r="B50" s="21" t="s">
        <v>132</v>
      </c>
      <c r="C50" s="21" t="s">
        <v>339</v>
      </c>
      <c r="D50" s="17" t="s">
        <v>46</v>
      </c>
      <c r="E50" s="22" t="s">
        <v>340</v>
      </c>
      <c r="F50" s="23" t="s">
        <v>66</v>
      </c>
      <c r="G50" s="24">
        <v>2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12.75">
      <c r="A52" s="28" t="s">
        <v>51</v>
      </c>
      <c r="E52" s="29" t="s">
        <v>341</v>
      </c>
    </row>
    <row r="53" spans="1:5" ht="76.5">
      <c r="A53" t="s">
        <v>53</v>
      </c>
      <c r="E53" s="27" t="s">
        <v>342</v>
      </c>
    </row>
    <row r="54" spans="1:16" ht="12.75">
      <c r="A54" s="17" t="s">
        <v>44</v>
      </c>
      <c r="B54" s="21" t="s">
        <v>138</v>
      </c>
      <c r="C54" s="21" t="s">
        <v>343</v>
      </c>
      <c r="D54" s="17" t="s">
        <v>46</v>
      </c>
      <c r="E54" s="22" t="s">
        <v>344</v>
      </c>
      <c r="F54" s="23" t="s">
        <v>66</v>
      </c>
      <c r="G54" s="24">
        <v>2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49</v>
      </c>
      <c r="E55" s="27" t="s">
        <v>345</v>
      </c>
    </row>
    <row r="56" spans="1:5" ht="12.75">
      <c r="A56" s="28" t="s">
        <v>51</v>
      </c>
      <c r="E56" s="29" t="s">
        <v>341</v>
      </c>
    </row>
    <row r="57" spans="1:5" ht="25.5">
      <c r="A57" t="s">
        <v>53</v>
      </c>
      <c r="E57" s="27" t="s">
        <v>346</v>
      </c>
    </row>
    <row r="58" spans="1:16" ht="12.75">
      <c r="A58" s="17" t="s">
        <v>44</v>
      </c>
      <c r="B58" s="21" t="s">
        <v>143</v>
      </c>
      <c r="C58" s="21" t="s">
        <v>347</v>
      </c>
      <c r="D58" s="17" t="s">
        <v>46</v>
      </c>
      <c r="E58" s="22" t="s">
        <v>348</v>
      </c>
      <c r="F58" s="23" t="s">
        <v>313</v>
      </c>
      <c r="G58" s="24">
        <v>112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49</v>
      </c>
      <c r="E59" s="27" t="s">
        <v>46</v>
      </c>
    </row>
    <row r="60" spans="1:5" ht="12.75">
      <c r="A60" s="28" t="s">
        <v>51</v>
      </c>
      <c r="E60" s="29" t="s">
        <v>349</v>
      </c>
    </row>
    <row r="61" spans="1:5" ht="25.5">
      <c r="A61" t="s">
        <v>53</v>
      </c>
      <c r="E61" s="27" t="s">
        <v>350</v>
      </c>
    </row>
    <row r="62" spans="1:16" ht="12.75">
      <c r="A62" s="17" t="s">
        <v>44</v>
      </c>
      <c r="B62" s="21" t="s">
        <v>148</v>
      </c>
      <c r="C62" s="21" t="s">
        <v>351</v>
      </c>
      <c r="D62" s="17" t="s">
        <v>46</v>
      </c>
      <c r="E62" s="22" t="s">
        <v>352</v>
      </c>
      <c r="F62" s="23" t="s">
        <v>66</v>
      </c>
      <c r="G62" s="24">
        <v>4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49</v>
      </c>
      <c r="E63" s="27" t="s">
        <v>46</v>
      </c>
    </row>
    <row r="64" spans="1:5" ht="12.75">
      <c r="A64" s="28" t="s">
        <v>51</v>
      </c>
      <c r="E64" s="29" t="s">
        <v>353</v>
      </c>
    </row>
    <row r="65" spans="1:5" ht="63.75">
      <c r="A65" t="s">
        <v>53</v>
      </c>
      <c r="E65" s="27" t="s">
        <v>354</v>
      </c>
    </row>
    <row r="66" spans="1:16" ht="12.75">
      <c r="A66" s="17" t="s">
        <v>44</v>
      </c>
      <c r="B66" s="21" t="s">
        <v>154</v>
      </c>
      <c r="C66" s="21" t="s">
        <v>355</v>
      </c>
      <c r="D66" s="17" t="s">
        <v>46</v>
      </c>
      <c r="E66" s="22" t="s">
        <v>356</v>
      </c>
      <c r="F66" s="23" t="s">
        <v>66</v>
      </c>
      <c r="G66" s="24">
        <v>4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49</v>
      </c>
      <c r="E67" s="27" t="s">
        <v>357</v>
      </c>
    </row>
    <row r="68" spans="1:5" ht="12.75">
      <c r="A68" s="28" t="s">
        <v>51</v>
      </c>
      <c r="E68" s="29" t="s">
        <v>353</v>
      </c>
    </row>
    <row r="69" spans="1:5" ht="25.5">
      <c r="A69" t="s">
        <v>53</v>
      </c>
      <c r="E69" s="27" t="s">
        <v>346</v>
      </c>
    </row>
    <row r="70" spans="1:16" ht="12.75">
      <c r="A70" s="17" t="s">
        <v>44</v>
      </c>
      <c r="B70" s="21" t="s">
        <v>161</v>
      </c>
      <c r="C70" s="21" t="s">
        <v>358</v>
      </c>
      <c r="D70" s="17" t="s">
        <v>46</v>
      </c>
      <c r="E70" s="22" t="s">
        <v>359</v>
      </c>
      <c r="F70" s="23" t="s">
        <v>313</v>
      </c>
      <c r="G70" s="24">
        <v>224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49</v>
      </c>
      <c r="E71" s="27" t="s">
        <v>46</v>
      </c>
    </row>
    <row r="72" spans="1:5" ht="12.75">
      <c r="A72" s="28" t="s">
        <v>51</v>
      </c>
      <c r="E72" s="29" t="s">
        <v>360</v>
      </c>
    </row>
    <row r="73" spans="1:5" ht="25.5">
      <c r="A73" t="s">
        <v>53</v>
      </c>
      <c r="E73" s="27" t="s">
        <v>350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Filipkova</dc:creator>
  <cp:keywords/>
  <dc:description/>
  <cp:lastModifiedBy>Filipkova</cp:lastModifiedBy>
  <dcterms:created xsi:type="dcterms:W3CDTF">2018-09-04T10:05:58Z</dcterms:created>
  <dcterms:modified xsi:type="dcterms:W3CDTF">2018-09-04T10:06:00Z</dcterms:modified>
  <cp:category/>
  <cp:version/>
  <cp:contentType/>
  <cp:contentStatus/>
</cp:coreProperties>
</file>