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Filipkova\Documents\VŘ\2019\ZPŘ\STAVEBNÍ PRÁCE\III 35724 Borová, opěrná zeď u č.p. 29\Dodatečná informace č. 1\"/>
    </mc:Choice>
  </mc:AlternateContent>
  <xr:revisionPtr revIDLastSave="0" documentId="8_{F9F2077A-92A1-4E64-BC8F-84D69906DB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301 - Obnova odvodnění..." sheetId="2" r:id="rId2"/>
    <sheet name="Pokyny pro vyplnění" sheetId="3" r:id="rId3"/>
  </sheets>
  <definedNames>
    <definedName name="_xlnm._FilterDatabase" localSheetId="1" hidden="1">'SO 301 - Obnova odvodnění...'!$C$87:$K$690</definedName>
    <definedName name="_xlnm.Print_Titles" localSheetId="0">'Rekapitulace stavby'!$52:$52</definedName>
    <definedName name="_xlnm.Print_Titles" localSheetId="1">'SO 301 - Obnova odvodnění...'!$87:$87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'SO 301 - Obnova odvodnění...'!$C$4:$J$39,'SO 301 - Obnova odvodnění...'!$C$45:$J$69,'SO 301 - Obnova odvodnění...'!$C$75:$K$690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688" i="2"/>
  <c r="BH688" i="2"/>
  <c r="BG688" i="2"/>
  <c r="BF688" i="2"/>
  <c r="T688" i="2"/>
  <c r="T687" i="2"/>
  <c r="R688" i="2"/>
  <c r="R687" i="2"/>
  <c r="P688" i="2"/>
  <c r="P687" i="2"/>
  <c r="BK688" i="2"/>
  <c r="BK687" i="2" s="1"/>
  <c r="J687" i="2" s="1"/>
  <c r="J68" i="2" s="1"/>
  <c r="J688" i="2"/>
  <c r="BE688" i="2" s="1"/>
  <c r="BI684" i="2"/>
  <c r="BH684" i="2"/>
  <c r="BG684" i="2"/>
  <c r="BF684" i="2"/>
  <c r="T684" i="2"/>
  <c r="R684" i="2"/>
  <c r="P684" i="2"/>
  <c r="BK684" i="2"/>
  <c r="J684" i="2"/>
  <c r="BE684" i="2" s="1"/>
  <c r="BI680" i="2"/>
  <c r="BH680" i="2"/>
  <c r="BG680" i="2"/>
  <c r="BF680" i="2"/>
  <c r="T680" i="2"/>
  <c r="R680" i="2"/>
  <c r="P680" i="2"/>
  <c r="BK680" i="2"/>
  <c r="J680" i="2"/>
  <c r="BE680" i="2"/>
  <c r="BI677" i="2"/>
  <c r="BH677" i="2"/>
  <c r="BG677" i="2"/>
  <c r="BF677" i="2"/>
  <c r="T677" i="2"/>
  <c r="T676" i="2"/>
  <c r="R677" i="2"/>
  <c r="R676" i="2"/>
  <c r="P677" i="2"/>
  <c r="P676" i="2"/>
  <c r="BK677" i="2"/>
  <c r="BK676" i="2"/>
  <c r="J676" i="2" s="1"/>
  <c r="J67" i="2" s="1"/>
  <c r="J677" i="2"/>
  <c r="BE677" i="2" s="1"/>
  <c r="BI673" i="2"/>
  <c r="BH673" i="2"/>
  <c r="BG673" i="2"/>
  <c r="BF673" i="2"/>
  <c r="T673" i="2"/>
  <c r="R673" i="2"/>
  <c r="P673" i="2"/>
  <c r="BK673" i="2"/>
  <c r="J673" i="2"/>
  <c r="BE673" i="2" s="1"/>
  <c r="BI668" i="2"/>
  <c r="BH668" i="2"/>
  <c r="BG668" i="2"/>
  <c r="BF668" i="2"/>
  <c r="T668" i="2"/>
  <c r="R668" i="2"/>
  <c r="P668" i="2"/>
  <c r="BK668" i="2"/>
  <c r="J668" i="2"/>
  <c r="BE668" i="2" s="1"/>
  <c r="BI663" i="2"/>
  <c r="BH663" i="2"/>
  <c r="BG663" i="2"/>
  <c r="BF663" i="2"/>
  <c r="T663" i="2"/>
  <c r="T662" i="2" s="1"/>
  <c r="R663" i="2"/>
  <c r="R662" i="2" s="1"/>
  <c r="P663" i="2"/>
  <c r="P662" i="2" s="1"/>
  <c r="BK663" i="2"/>
  <c r="BK662" i="2" s="1"/>
  <c r="J662" i="2" s="1"/>
  <c r="J66" i="2" s="1"/>
  <c r="J663" i="2"/>
  <c r="BE663" i="2" s="1"/>
  <c r="BI656" i="2"/>
  <c r="BH656" i="2"/>
  <c r="BG656" i="2"/>
  <c r="BF656" i="2"/>
  <c r="T656" i="2"/>
  <c r="R656" i="2"/>
  <c r="P656" i="2"/>
  <c r="BK656" i="2"/>
  <c r="J656" i="2"/>
  <c r="BE656" i="2"/>
  <c r="BI646" i="2"/>
  <c r="BH646" i="2"/>
  <c r="BG646" i="2"/>
  <c r="BF646" i="2"/>
  <c r="T646" i="2"/>
  <c r="R646" i="2"/>
  <c r="P646" i="2"/>
  <c r="BK646" i="2"/>
  <c r="J646" i="2"/>
  <c r="BE646" i="2"/>
  <c r="BI636" i="2"/>
  <c r="BH636" i="2"/>
  <c r="BG636" i="2"/>
  <c r="BF636" i="2"/>
  <c r="T636" i="2"/>
  <c r="R636" i="2"/>
  <c r="P636" i="2"/>
  <c r="BK636" i="2"/>
  <c r="J636" i="2"/>
  <c r="BE636" i="2"/>
  <c r="BI634" i="2"/>
  <c r="BH634" i="2"/>
  <c r="BG634" i="2"/>
  <c r="BF634" i="2"/>
  <c r="T634" i="2"/>
  <c r="R634" i="2"/>
  <c r="P634" i="2"/>
  <c r="BK634" i="2"/>
  <c r="J634" i="2"/>
  <c r="BE634" i="2"/>
  <c r="BI632" i="2"/>
  <c r="BH632" i="2"/>
  <c r="BG632" i="2"/>
  <c r="BF632" i="2"/>
  <c r="T632" i="2"/>
  <c r="R632" i="2"/>
  <c r="P632" i="2"/>
  <c r="BK632" i="2"/>
  <c r="J632" i="2"/>
  <c r="BE632" i="2"/>
  <c r="BI630" i="2"/>
  <c r="BH630" i="2"/>
  <c r="BG630" i="2"/>
  <c r="BF630" i="2"/>
  <c r="T630" i="2"/>
  <c r="R630" i="2"/>
  <c r="P630" i="2"/>
  <c r="BK630" i="2"/>
  <c r="J630" i="2"/>
  <c r="BE630" i="2"/>
  <c r="BI628" i="2"/>
  <c r="BH628" i="2"/>
  <c r="BG628" i="2"/>
  <c r="BF628" i="2"/>
  <c r="T628" i="2"/>
  <c r="R628" i="2"/>
  <c r="P628" i="2"/>
  <c r="BK628" i="2"/>
  <c r="J628" i="2"/>
  <c r="BE628" i="2"/>
  <c r="BI626" i="2"/>
  <c r="BH626" i="2"/>
  <c r="BG626" i="2"/>
  <c r="BF626" i="2"/>
  <c r="T626" i="2"/>
  <c r="R626" i="2"/>
  <c r="P626" i="2"/>
  <c r="BK626" i="2"/>
  <c r="J626" i="2"/>
  <c r="BE626" i="2"/>
  <c r="BI624" i="2"/>
  <c r="BH624" i="2"/>
  <c r="BG624" i="2"/>
  <c r="BF624" i="2"/>
  <c r="T624" i="2"/>
  <c r="R624" i="2"/>
  <c r="P624" i="2"/>
  <c r="BK624" i="2"/>
  <c r="J624" i="2"/>
  <c r="BE624" i="2"/>
  <c r="BI620" i="2"/>
  <c r="BH620" i="2"/>
  <c r="BG620" i="2"/>
  <c r="BF620" i="2"/>
  <c r="T620" i="2"/>
  <c r="R620" i="2"/>
  <c r="P620" i="2"/>
  <c r="BK620" i="2"/>
  <c r="J620" i="2"/>
  <c r="BE620" i="2"/>
  <c r="BI617" i="2"/>
  <c r="BH617" i="2"/>
  <c r="BG617" i="2"/>
  <c r="BF617" i="2"/>
  <c r="T617" i="2"/>
  <c r="R617" i="2"/>
  <c r="P617" i="2"/>
  <c r="BK617" i="2"/>
  <c r="J617" i="2"/>
  <c r="BE617" i="2"/>
  <c r="BI608" i="2"/>
  <c r="BH608" i="2"/>
  <c r="BG608" i="2"/>
  <c r="BF608" i="2"/>
  <c r="T608" i="2"/>
  <c r="R608" i="2"/>
  <c r="P608" i="2"/>
  <c r="BK608" i="2"/>
  <c r="J608" i="2"/>
  <c r="BE608" i="2"/>
  <c r="BI601" i="2"/>
  <c r="BH601" i="2"/>
  <c r="BG601" i="2"/>
  <c r="BF601" i="2"/>
  <c r="T601" i="2"/>
  <c r="R601" i="2"/>
  <c r="P601" i="2"/>
  <c r="BK601" i="2"/>
  <c r="J601" i="2"/>
  <c r="BE601" i="2"/>
  <c r="BI591" i="2"/>
  <c r="BH591" i="2"/>
  <c r="BG591" i="2"/>
  <c r="BF591" i="2"/>
  <c r="T591" i="2"/>
  <c r="R591" i="2"/>
  <c r="P591" i="2"/>
  <c r="BK591" i="2"/>
  <c r="J591" i="2"/>
  <c r="BE591" i="2"/>
  <c r="BI584" i="2"/>
  <c r="BH584" i="2"/>
  <c r="BG584" i="2"/>
  <c r="BF584" i="2"/>
  <c r="T584" i="2"/>
  <c r="R584" i="2"/>
  <c r="P584" i="2"/>
  <c r="BK584" i="2"/>
  <c r="J584" i="2"/>
  <c r="BE584" i="2"/>
  <c r="BI576" i="2"/>
  <c r="BH576" i="2"/>
  <c r="BG576" i="2"/>
  <c r="BF576" i="2"/>
  <c r="T576" i="2"/>
  <c r="R576" i="2"/>
  <c r="P576" i="2"/>
  <c r="BK576" i="2"/>
  <c r="J576" i="2"/>
  <c r="BE576" i="2"/>
  <c r="BI571" i="2"/>
  <c r="BH571" i="2"/>
  <c r="BG571" i="2"/>
  <c r="BF571" i="2"/>
  <c r="T571" i="2"/>
  <c r="R571" i="2"/>
  <c r="P571" i="2"/>
  <c r="BK571" i="2"/>
  <c r="J571" i="2"/>
  <c r="BE571" i="2"/>
  <c r="BI561" i="2"/>
  <c r="BH561" i="2"/>
  <c r="BG561" i="2"/>
  <c r="BF561" i="2"/>
  <c r="T561" i="2"/>
  <c r="R561" i="2"/>
  <c r="P561" i="2"/>
  <c r="BK561" i="2"/>
  <c r="J561" i="2"/>
  <c r="BE561" i="2"/>
  <c r="BI559" i="2"/>
  <c r="BH559" i="2"/>
  <c r="BG559" i="2"/>
  <c r="BF559" i="2"/>
  <c r="T559" i="2"/>
  <c r="R559" i="2"/>
  <c r="P559" i="2"/>
  <c r="BK559" i="2"/>
  <c r="J559" i="2"/>
  <c r="BE559" i="2"/>
  <c r="BI555" i="2"/>
  <c r="BH555" i="2"/>
  <c r="BG555" i="2"/>
  <c r="BF555" i="2"/>
  <c r="T555" i="2"/>
  <c r="R555" i="2"/>
  <c r="P555" i="2"/>
  <c r="BK555" i="2"/>
  <c r="J555" i="2"/>
  <c r="BE555" i="2"/>
  <c r="BI553" i="2"/>
  <c r="BH553" i="2"/>
  <c r="BG553" i="2"/>
  <c r="BF553" i="2"/>
  <c r="T553" i="2"/>
  <c r="R553" i="2"/>
  <c r="P553" i="2"/>
  <c r="BK553" i="2"/>
  <c r="J553" i="2"/>
  <c r="BE553" i="2"/>
  <c r="BI551" i="2"/>
  <c r="BH551" i="2"/>
  <c r="BG551" i="2"/>
  <c r="BF551" i="2"/>
  <c r="T551" i="2"/>
  <c r="R551" i="2"/>
  <c r="P551" i="2"/>
  <c r="BK551" i="2"/>
  <c r="J551" i="2"/>
  <c r="BE551" i="2"/>
  <c r="BI545" i="2"/>
  <c r="BH545" i="2"/>
  <c r="BG545" i="2"/>
  <c r="BF545" i="2"/>
  <c r="T545" i="2"/>
  <c r="R545" i="2"/>
  <c r="P545" i="2"/>
  <c r="BK545" i="2"/>
  <c r="J545" i="2"/>
  <c r="BE545" i="2"/>
  <c r="BI542" i="2"/>
  <c r="BH542" i="2"/>
  <c r="BG542" i="2"/>
  <c r="BF542" i="2"/>
  <c r="T542" i="2"/>
  <c r="R542" i="2"/>
  <c r="P542" i="2"/>
  <c r="BK542" i="2"/>
  <c r="J542" i="2"/>
  <c r="BE542" i="2"/>
  <c r="BI539" i="2"/>
  <c r="BH539" i="2"/>
  <c r="BG539" i="2"/>
  <c r="BF539" i="2"/>
  <c r="T539" i="2"/>
  <c r="R539" i="2"/>
  <c r="P539" i="2"/>
  <c r="BK539" i="2"/>
  <c r="J539" i="2"/>
  <c r="BE539" i="2"/>
  <c r="BI536" i="2"/>
  <c r="BH536" i="2"/>
  <c r="BG536" i="2"/>
  <c r="BF536" i="2"/>
  <c r="T536" i="2"/>
  <c r="R536" i="2"/>
  <c r="P536" i="2"/>
  <c r="BK536" i="2"/>
  <c r="J536" i="2"/>
  <c r="BE536" i="2"/>
  <c r="BI529" i="2"/>
  <c r="BH529" i="2"/>
  <c r="BG529" i="2"/>
  <c r="BF529" i="2"/>
  <c r="T529" i="2"/>
  <c r="R529" i="2"/>
  <c r="P529" i="2"/>
  <c r="BK529" i="2"/>
  <c r="J529" i="2"/>
  <c r="BE529" i="2"/>
  <c r="BI526" i="2"/>
  <c r="BH526" i="2"/>
  <c r="BG526" i="2"/>
  <c r="BF526" i="2"/>
  <c r="T526" i="2"/>
  <c r="R526" i="2"/>
  <c r="P526" i="2"/>
  <c r="BK526" i="2"/>
  <c r="J526" i="2"/>
  <c r="BE526" i="2"/>
  <c r="BI519" i="2"/>
  <c r="BH519" i="2"/>
  <c r="BG519" i="2"/>
  <c r="BF519" i="2"/>
  <c r="T519" i="2"/>
  <c r="R519" i="2"/>
  <c r="P519" i="2"/>
  <c r="BK519" i="2"/>
  <c r="J519" i="2"/>
  <c r="BE519" i="2"/>
  <c r="BI511" i="2"/>
  <c r="BH511" i="2"/>
  <c r="BG511" i="2"/>
  <c r="BF511" i="2"/>
  <c r="T511" i="2"/>
  <c r="R511" i="2"/>
  <c r="P511" i="2"/>
  <c r="BK511" i="2"/>
  <c r="J511" i="2"/>
  <c r="BE511" i="2"/>
  <c r="BI497" i="2"/>
  <c r="BH497" i="2"/>
  <c r="BG497" i="2"/>
  <c r="BF497" i="2"/>
  <c r="T497" i="2"/>
  <c r="R497" i="2"/>
  <c r="P497" i="2"/>
  <c r="BK497" i="2"/>
  <c r="J497" i="2"/>
  <c r="BE497" i="2"/>
  <c r="BI494" i="2"/>
  <c r="BH494" i="2"/>
  <c r="BG494" i="2"/>
  <c r="BF494" i="2"/>
  <c r="T494" i="2"/>
  <c r="R494" i="2"/>
  <c r="P494" i="2"/>
  <c r="BK494" i="2"/>
  <c r="J494" i="2"/>
  <c r="BE494" i="2"/>
  <c r="BI489" i="2"/>
  <c r="BH489" i="2"/>
  <c r="BG489" i="2"/>
  <c r="BF489" i="2"/>
  <c r="T489" i="2"/>
  <c r="R489" i="2"/>
  <c r="P489" i="2"/>
  <c r="BK489" i="2"/>
  <c r="J489" i="2"/>
  <c r="BE489" i="2"/>
  <c r="BI485" i="2"/>
  <c r="BH485" i="2"/>
  <c r="BG485" i="2"/>
  <c r="BF485" i="2"/>
  <c r="T485" i="2"/>
  <c r="T484" i="2"/>
  <c r="R485" i="2"/>
  <c r="R484" i="2"/>
  <c r="P485" i="2"/>
  <c r="P484" i="2"/>
  <c r="BK485" i="2"/>
  <c r="BK484" i="2"/>
  <c r="J484" i="2" s="1"/>
  <c r="J65" i="2" s="1"/>
  <c r="J485" i="2"/>
  <c r="BE485" i="2" s="1"/>
  <c r="BI479" i="2"/>
  <c r="BH479" i="2"/>
  <c r="BG479" i="2"/>
  <c r="BF479" i="2"/>
  <c r="T479" i="2"/>
  <c r="T478" i="2" s="1"/>
  <c r="R479" i="2"/>
  <c r="R478" i="2" s="1"/>
  <c r="P479" i="2"/>
  <c r="P478" i="2" s="1"/>
  <c r="BK479" i="2"/>
  <c r="BK478" i="2" s="1"/>
  <c r="J478" i="2" s="1"/>
  <c r="J64" i="2" s="1"/>
  <c r="J479" i="2"/>
  <c r="BE479" i="2" s="1"/>
  <c r="BI470" i="2"/>
  <c r="BH470" i="2"/>
  <c r="BG470" i="2"/>
  <c r="BF470" i="2"/>
  <c r="T470" i="2"/>
  <c r="R470" i="2"/>
  <c r="P470" i="2"/>
  <c r="BK470" i="2"/>
  <c r="J470" i="2"/>
  <c r="BE470" i="2"/>
  <c r="BI463" i="2"/>
  <c r="BH463" i="2"/>
  <c r="BG463" i="2"/>
  <c r="BF463" i="2"/>
  <c r="T463" i="2"/>
  <c r="R463" i="2"/>
  <c r="P463" i="2"/>
  <c r="BK463" i="2"/>
  <c r="J463" i="2"/>
  <c r="BE463" i="2"/>
  <c r="BI459" i="2"/>
  <c r="BH459" i="2"/>
  <c r="BG459" i="2"/>
  <c r="BF459" i="2"/>
  <c r="T459" i="2"/>
  <c r="R459" i="2"/>
  <c r="P459" i="2"/>
  <c r="BK459" i="2"/>
  <c r="J459" i="2"/>
  <c r="BE459" i="2"/>
  <c r="BI457" i="2"/>
  <c r="BH457" i="2"/>
  <c r="BG457" i="2"/>
  <c r="BF457" i="2"/>
  <c r="T457" i="2"/>
  <c r="R457" i="2"/>
  <c r="P457" i="2"/>
  <c r="BK457" i="2"/>
  <c r="J457" i="2"/>
  <c r="BE457" i="2"/>
  <c r="BI450" i="2"/>
  <c r="BH450" i="2"/>
  <c r="BG450" i="2"/>
  <c r="BF450" i="2"/>
  <c r="T450" i="2"/>
  <c r="R450" i="2"/>
  <c r="P450" i="2"/>
  <c r="BK450" i="2"/>
  <c r="J450" i="2"/>
  <c r="BE450" i="2"/>
  <c r="BI448" i="2"/>
  <c r="BH448" i="2"/>
  <c r="BG448" i="2"/>
  <c r="BF448" i="2"/>
  <c r="T448" i="2"/>
  <c r="R448" i="2"/>
  <c r="P448" i="2"/>
  <c r="BK448" i="2"/>
  <c r="J448" i="2"/>
  <c r="BE448" i="2"/>
  <c r="BI446" i="2"/>
  <c r="BH446" i="2"/>
  <c r="BG446" i="2"/>
  <c r="BF446" i="2"/>
  <c r="T446" i="2"/>
  <c r="R446" i="2"/>
  <c r="P446" i="2"/>
  <c r="BK446" i="2"/>
  <c r="J446" i="2"/>
  <c r="BE446" i="2"/>
  <c r="BI438" i="2"/>
  <c r="BH438" i="2"/>
  <c r="BG438" i="2"/>
  <c r="BF438" i="2"/>
  <c r="T438" i="2"/>
  <c r="R438" i="2"/>
  <c r="P438" i="2"/>
  <c r="BK438" i="2"/>
  <c r="J438" i="2"/>
  <c r="BE438" i="2"/>
  <c r="BI431" i="2"/>
  <c r="BH431" i="2"/>
  <c r="BG431" i="2"/>
  <c r="BF431" i="2"/>
  <c r="T431" i="2"/>
  <c r="R431" i="2"/>
  <c r="P431" i="2"/>
  <c r="BK431" i="2"/>
  <c r="J431" i="2"/>
  <c r="BE431" i="2"/>
  <c r="BI423" i="2"/>
  <c r="BH423" i="2"/>
  <c r="BG423" i="2"/>
  <c r="BF423" i="2"/>
  <c r="T423" i="2"/>
  <c r="R423" i="2"/>
  <c r="P423" i="2"/>
  <c r="BK423" i="2"/>
  <c r="J423" i="2"/>
  <c r="BE423" i="2"/>
  <c r="BI416" i="2"/>
  <c r="BH416" i="2"/>
  <c r="BG416" i="2"/>
  <c r="BF416" i="2"/>
  <c r="T416" i="2"/>
  <c r="R416" i="2"/>
  <c r="P416" i="2"/>
  <c r="BK416" i="2"/>
  <c r="J416" i="2"/>
  <c r="BE416" i="2"/>
  <c r="BI412" i="2"/>
  <c r="BH412" i="2"/>
  <c r="BG412" i="2"/>
  <c r="BF412" i="2"/>
  <c r="T412" i="2"/>
  <c r="R412" i="2"/>
  <c r="P412" i="2"/>
  <c r="BK412" i="2"/>
  <c r="J412" i="2"/>
  <c r="BE412" i="2"/>
  <c r="BI408" i="2"/>
  <c r="BH408" i="2"/>
  <c r="BG408" i="2"/>
  <c r="BF408" i="2"/>
  <c r="T408" i="2"/>
  <c r="T407" i="2"/>
  <c r="R408" i="2"/>
  <c r="R407" i="2"/>
  <c r="P408" i="2"/>
  <c r="P407" i="2"/>
  <c r="BK408" i="2"/>
  <c r="BK407" i="2"/>
  <c r="J407" i="2" s="1"/>
  <c r="J63" i="2" s="1"/>
  <c r="J408" i="2"/>
  <c r="BE408" i="2" s="1"/>
  <c r="BI403" i="2"/>
  <c r="BH403" i="2"/>
  <c r="BG403" i="2"/>
  <c r="BF403" i="2"/>
  <c r="T403" i="2"/>
  <c r="R403" i="2"/>
  <c r="P403" i="2"/>
  <c r="BK403" i="2"/>
  <c r="J403" i="2"/>
  <c r="BE403" i="2" s="1"/>
  <c r="BI387" i="2"/>
  <c r="BH387" i="2"/>
  <c r="BG387" i="2"/>
  <c r="BF387" i="2"/>
  <c r="T387" i="2"/>
  <c r="R387" i="2"/>
  <c r="P387" i="2"/>
  <c r="BK387" i="2"/>
  <c r="J387" i="2"/>
  <c r="BE387" i="2" s="1"/>
  <c r="BI379" i="2"/>
  <c r="BH379" i="2"/>
  <c r="BG379" i="2"/>
  <c r="BF379" i="2"/>
  <c r="T379" i="2"/>
  <c r="R379" i="2"/>
  <c r="P379" i="2"/>
  <c r="BK379" i="2"/>
  <c r="J379" i="2"/>
  <c r="BE379" i="2" s="1"/>
  <c r="BI371" i="2"/>
  <c r="BH371" i="2"/>
  <c r="BG371" i="2"/>
  <c r="BF371" i="2"/>
  <c r="T371" i="2"/>
  <c r="T370" i="2" s="1"/>
  <c r="R371" i="2"/>
  <c r="R370" i="2" s="1"/>
  <c r="P371" i="2"/>
  <c r="P370" i="2" s="1"/>
  <c r="BK371" i="2"/>
  <c r="BK370" i="2" s="1"/>
  <c r="J370" i="2" s="1"/>
  <c r="J62" i="2" s="1"/>
  <c r="J371" i="2"/>
  <c r="BE371" i="2" s="1"/>
  <c r="BI366" i="2"/>
  <c r="BH366" i="2"/>
  <c r="BG366" i="2"/>
  <c r="BF366" i="2"/>
  <c r="T366" i="2"/>
  <c r="R366" i="2"/>
  <c r="P366" i="2"/>
  <c r="BK366" i="2"/>
  <c r="J366" i="2"/>
  <c r="BE366" i="2"/>
  <c r="BI362" i="2"/>
  <c r="BH362" i="2"/>
  <c r="BG362" i="2"/>
  <c r="BF362" i="2"/>
  <c r="T362" i="2"/>
  <c r="R362" i="2"/>
  <c r="P362" i="2"/>
  <c r="BK362" i="2"/>
  <c r="J362" i="2"/>
  <c r="BE362" i="2"/>
  <c r="BI357" i="2"/>
  <c r="BH357" i="2"/>
  <c r="BG357" i="2"/>
  <c r="BF357" i="2"/>
  <c r="T357" i="2"/>
  <c r="R357" i="2"/>
  <c r="P357" i="2"/>
  <c r="BK357" i="2"/>
  <c r="J357" i="2"/>
  <c r="BE357" i="2"/>
  <c r="BI353" i="2"/>
  <c r="BH353" i="2"/>
  <c r="BG353" i="2"/>
  <c r="BF353" i="2"/>
  <c r="T353" i="2"/>
  <c r="R353" i="2"/>
  <c r="P353" i="2"/>
  <c r="BK353" i="2"/>
  <c r="J353" i="2"/>
  <c r="BE353" i="2"/>
  <c r="BI349" i="2"/>
  <c r="BH349" i="2"/>
  <c r="BG349" i="2"/>
  <c r="BF349" i="2"/>
  <c r="T349" i="2"/>
  <c r="R349" i="2"/>
  <c r="P349" i="2"/>
  <c r="BK349" i="2"/>
  <c r="J349" i="2"/>
  <c r="BE349" i="2"/>
  <c r="BI343" i="2"/>
  <c r="BH343" i="2"/>
  <c r="BG343" i="2"/>
  <c r="BF343" i="2"/>
  <c r="T343" i="2"/>
  <c r="R343" i="2"/>
  <c r="P343" i="2"/>
  <c r="BK343" i="2"/>
  <c r="J343" i="2"/>
  <c r="BE343" i="2"/>
  <c r="BI336" i="2"/>
  <c r="BH336" i="2"/>
  <c r="BG336" i="2"/>
  <c r="BF336" i="2"/>
  <c r="T336" i="2"/>
  <c r="R336" i="2"/>
  <c r="P336" i="2"/>
  <c r="BK336" i="2"/>
  <c r="J336" i="2"/>
  <c r="BE336" i="2"/>
  <c r="BI332" i="2"/>
  <c r="BH332" i="2"/>
  <c r="BG332" i="2"/>
  <c r="BF332" i="2"/>
  <c r="T332" i="2"/>
  <c r="R332" i="2"/>
  <c r="P332" i="2"/>
  <c r="BK332" i="2"/>
  <c r="J332" i="2"/>
  <c r="BE332" i="2"/>
  <c r="BI328" i="2"/>
  <c r="BH328" i="2"/>
  <c r="BG328" i="2"/>
  <c r="BF328" i="2"/>
  <c r="T328" i="2"/>
  <c r="R328" i="2"/>
  <c r="P328" i="2"/>
  <c r="BK328" i="2"/>
  <c r="J328" i="2"/>
  <c r="BE328" i="2"/>
  <c r="BI325" i="2"/>
  <c r="BH325" i="2"/>
  <c r="BG325" i="2"/>
  <c r="BF325" i="2"/>
  <c r="T325" i="2"/>
  <c r="R325" i="2"/>
  <c r="P325" i="2"/>
  <c r="BK325" i="2"/>
  <c r="J325" i="2"/>
  <c r="BE325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4" i="2"/>
  <c r="BH314" i="2"/>
  <c r="BG314" i="2"/>
  <c r="BF314" i="2"/>
  <c r="T314" i="2"/>
  <c r="R314" i="2"/>
  <c r="P314" i="2"/>
  <c r="BK314" i="2"/>
  <c r="J314" i="2"/>
  <c r="BE314" i="2"/>
  <c r="BI306" i="2"/>
  <c r="BH306" i="2"/>
  <c r="BG306" i="2"/>
  <c r="BF306" i="2"/>
  <c r="T306" i="2"/>
  <c r="R306" i="2"/>
  <c r="P306" i="2"/>
  <c r="BK306" i="2"/>
  <c r="J306" i="2"/>
  <c r="BE306" i="2"/>
  <c r="BI302" i="2"/>
  <c r="BH302" i="2"/>
  <c r="BG302" i="2"/>
  <c r="BF302" i="2"/>
  <c r="T302" i="2"/>
  <c r="R302" i="2"/>
  <c r="P302" i="2"/>
  <c r="BK302" i="2"/>
  <c r="J302" i="2"/>
  <c r="BE302" i="2"/>
  <c r="BI276" i="2"/>
  <c r="BH276" i="2"/>
  <c r="BG276" i="2"/>
  <c r="BF276" i="2"/>
  <c r="T276" i="2"/>
  <c r="R276" i="2"/>
  <c r="P276" i="2"/>
  <c r="BK276" i="2"/>
  <c r="J276" i="2"/>
  <c r="BE276" i="2"/>
  <c r="BI272" i="2"/>
  <c r="BH272" i="2"/>
  <c r="BG272" i="2"/>
  <c r="BF272" i="2"/>
  <c r="T272" i="2"/>
  <c r="R272" i="2"/>
  <c r="P272" i="2"/>
  <c r="BK272" i="2"/>
  <c r="J272" i="2"/>
  <c r="BE272" i="2"/>
  <c r="BI244" i="2"/>
  <c r="BH244" i="2"/>
  <c r="BG244" i="2"/>
  <c r="BF244" i="2"/>
  <c r="T244" i="2"/>
  <c r="R244" i="2"/>
  <c r="P244" i="2"/>
  <c r="BK244" i="2"/>
  <c r="J244" i="2"/>
  <c r="BE244" i="2"/>
  <c r="BI223" i="2"/>
  <c r="BH223" i="2"/>
  <c r="BG223" i="2"/>
  <c r="BF223" i="2"/>
  <c r="T223" i="2"/>
  <c r="R223" i="2"/>
  <c r="P223" i="2"/>
  <c r="BK223" i="2"/>
  <c r="J223" i="2"/>
  <c r="BE223" i="2"/>
  <c r="BI219" i="2"/>
  <c r="BH219" i="2"/>
  <c r="BG219" i="2"/>
  <c r="BF219" i="2"/>
  <c r="T219" i="2"/>
  <c r="R219" i="2"/>
  <c r="P219" i="2"/>
  <c r="BK219" i="2"/>
  <c r="J219" i="2"/>
  <c r="BE219" i="2"/>
  <c r="BI215" i="2"/>
  <c r="BH215" i="2"/>
  <c r="BG215" i="2"/>
  <c r="BF215" i="2"/>
  <c r="T215" i="2"/>
  <c r="R215" i="2"/>
  <c r="P215" i="2"/>
  <c r="BK215" i="2"/>
  <c r="J215" i="2"/>
  <c r="BE215" i="2"/>
  <c r="BI211" i="2"/>
  <c r="BH211" i="2"/>
  <c r="BG211" i="2"/>
  <c r="BF211" i="2"/>
  <c r="T211" i="2"/>
  <c r="R211" i="2"/>
  <c r="P211" i="2"/>
  <c r="BK211" i="2"/>
  <c r="J211" i="2"/>
  <c r="BE211" i="2"/>
  <c r="BI207" i="2"/>
  <c r="BH207" i="2"/>
  <c r="BG207" i="2"/>
  <c r="BF207" i="2"/>
  <c r="T207" i="2"/>
  <c r="R207" i="2"/>
  <c r="P207" i="2"/>
  <c r="BK207" i="2"/>
  <c r="J207" i="2"/>
  <c r="BE207" i="2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R195" i="2"/>
  <c r="P195" i="2"/>
  <c r="BK195" i="2"/>
  <c r="J195" i="2"/>
  <c r="BE195" i="2"/>
  <c r="BI192" i="2"/>
  <c r="BH192" i="2"/>
  <c r="BG192" i="2"/>
  <c r="BF192" i="2"/>
  <c r="T192" i="2"/>
  <c r="R192" i="2"/>
  <c r="P192" i="2"/>
  <c r="BK192" i="2"/>
  <c r="J192" i="2"/>
  <c r="BE192" i="2"/>
  <c r="BI166" i="2"/>
  <c r="BH166" i="2"/>
  <c r="BG166" i="2"/>
  <c r="BF166" i="2"/>
  <c r="T166" i="2"/>
  <c r="R166" i="2"/>
  <c r="P166" i="2"/>
  <c r="BK166" i="2"/>
  <c r="J166" i="2"/>
  <c r="BE166" i="2"/>
  <c r="BI162" i="2"/>
  <c r="BH162" i="2"/>
  <c r="BG162" i="2"/>
  <c r="BF162" i="2"/>
  <c r="T162" i="2"/>
  <c r="R162" i="2"/>
  <c r="P162" i="2"/>
  <c r="BK162" i="2"/>
  <c r="J162" i="2"/>
  <c r="BE162" i="2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J123" i="2"/>
  <c r="BE123" i="2"/>
  <c r="BI116" i="2"/>
  <c r="BH116" i="2"/>
  <c r="BG116" i="2"/>
  <c r="BF116" i="2"/>
  <c r="T116" i="2"/>
  <c r="R116" i="2"/>
  <c r="P116" i="2"/>
  <c r="BK116" i="2"/>
  <c r="J116" i="2"/>
  <c r="BE116" i="2"/>
  <c r="BI112" i="2"/>
  <c r="BH112" i="2"/>
  <c r="BG112" i="2"/>
  <c r="BF112" i="2"/>
  <c r="T112" i="2"/>
  <c r="R112" i="2"/>
  <c r="P112" i="2"/>
  <c r="BK112" i="2"/>
  <c r="J112" i="2"/>
  <c r="BE112" i="2"/>
  <c r="BI105" i="2"/>
  <c r="BH105" i="2"/>
  <c r="BG105" i="2"/>
  <c r="BF105" i="2"/>
  <c r="T105" i="2"/>
  <c r="R105" i="2"/>
  <c r="P105" i="2"/>
  <c r="BK105" i="2"/>
  <c r="J105" i="2"/>
  <c r="BE105" i="2"/>
  <c r="BI96" i="2"/>
  <c r="BH96" i="2"/>
  <c r="BG96" i="2"/>
  <c r="BF96" i="2"/>
  <c r="T96" i="2"/>
  <c r="R96" i="2"/>
  <c r="P96" i="2"/>
  <c r="BK96" i="2"/>
  <c r="J96" i="2"/>
  <c r="BE96" i="2"/>
  <c r="BI91" i="2"/>
  <c r="F37" i="2"/>
  <c r="BD55" i="1" s="1"/>
  <c r="BD54" i="1" s="1"/>
  <c r="W33" i="1" s="1"/>
  <c r="BH91" i="2"/>
  <c r="BG91" i="2"/>
  <c r="F35" i="2" s="1"/>
  <c r="BB55" i="1" s="1"/>
  <c r="BB54" i="1" s="1"/>
  <c r="BF91" i="2"/>
  <c r="J34" i="2" s="1"/>
  <c r="AW55" i="1" s="1"/>
  <c r="T91" i="2"/>
  <c r="T90" i="2"/>
  <c r="R91" i="2"/>
  <c r="R90" i="2"/>
  <c r="P91" i="2"/>
  <c r="P90" i="2"/>
  <c r="BK91" i="2"/>
  <c r="J91" i="2"/>
  <c r="BE91" i="2" s="1"/>
  <c r="J84" i="2"/>
  <c r="F84" i="2"/>
  <c r="F82" i="2"/>
  <c r="E80" i="2"/>
  <c r="J54" i="2"/>
  <c r="F54" i="2"/>
  <c r="F52" i="2"/>
  <c r="E50" i="2"/>
  <c r="J24" i="2"/>
  <c r="E24" i="2"/>
  <c r="J55" i="2" s="1"/>
  <c r="J23" i="2"/>
  <c r="J18" i="2"/>
  <c r="E18" i="2"/>
  <c r="F85" i="2"/>
  <c r="F55" i="2"/>
  <c r="J17" i="2"/>
  <c r="J12" i="2"/>
  <c r="J82" i="2"/>
  <c r="J52" i="2"/>
  <c r="E7" i="2"/>
  <c r="E78" i="2" s="1"/>
  <c r="AS54" i="1"/>
  <c r="L50" i="1"/>
  <c r="AM50" i="1"/>
  <c r="AM49" i="1"/>
  <c r="L49" i="1"/>
  <c r="AM47" i="1"/>
  <c r="L47" i="1"/>
  <c r="L45" i="1"/>
  <c r="L44" i="1"/>
  <c r="P89" i="2" l="1"/>
  <c r="P88" i="2" s="1"/>
  <c r="AU55" i="1" s="1"/>
  <c r="AU54" i="1" s="1"/>
  <c r="T89" i="2"/>
  <c r="T88" i="2" s="1"/>
  <c r="E48" i="2"/>
  <c r="BK90" i="2"/>
  <c r="F36" i="2"/>
  <c r="BC55" i="1" s="1"/>
  <c r="BC54" i="1" s="1"/>
  <c r="W32" i="1" s="1"/>
  <c r="R89" i="2"/>
  <c r="R88" i="2" s="1"/>
  <c r="J90" i="2"/>
  <c r="J61" i="2" s="1"/>
  <c r="BK89" i="2"/>
  <c r="W31" i="1"/>
  <c r="AX54" i="1"/>
  <c r="AY54" i="1"/>
  <c r="J33" i="2"/>
  <c r="AV55" i="1" s="1"/>
  <c r="AT55" i="1" s="1"/>
  <c r="F33" i="2"/>
  <c r="AZ55" i="1" s="1"/>
  <c r="AZ54" i="1" s="1"/>
  <c r="J85" i="2"/>
  <c r="F34" i="2"/>
  <c r="BA55" i="1" s="1"/>
  <c r="BA54" i="1" s="1"/>
  <c r="W30" i="1" l="1"/>
  <c r="AW54" i="1"/>
  <c r="AK30" i="1" s="1"/>
  <c r="AV54" i="1"/>
  <c r="W29" i="1"/>
  <c r="J89" i="2"/>
  <c r="J60" i="2" s="1"/>
  <c r="BK88" i="2"/>
  <c r="J88" i="2" s="1"/>
  <c r="J30" i="2" l="1"/>
  <c r="J59" i="2"/>
  <c r="AK29" i="1"/>
  <c r="AT54" i="1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<sst xmlns="http://schemas.openxmlformats.org/spreadsheetml/2006/main" count="5938" uniqueCount="1076">
  <si>
    <t>Export Komplet</t>
  </si>
  <si>
    <t>VZ</t>
  </si>
  <si>
    <t>2.0</t>
  </si>
  <si>
    <t>ZAMOK</t>
  </si>
  <si>
    <t>False</t>
  </si>
  <si>
    <t>{86999a99-558b-47fe-a19f-c3ab68339506}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</si>
  <si>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</si>
  <si>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</si>
  <si>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</si>
  <si>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</si>
  <si>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</si>
  <si>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</si>
  <si>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</si>
  <si>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</si>
  <si>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19_01_kanal_bor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</si>
  <si>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</si>
  <si>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</si>
  <si>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III/35724 Borová, Opěrná zeď u č. p. 29</t>
  </si>
  <si>
    <t>KSO:</t>
  </si>
  <si>
    <t/>
  </si>
  <si>
    <t>CC-CZ:</t>
  </si>
  <si>
    <t>Místo:</t>
  </si>
  <si>
    <t>Borová</t>
  </si>
  <si>
    <t>Datum:</t>
  </si>
  <si>
    <t>12. 1. 2019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</si>
  <si>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</si>
  <si>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</si>
  <si>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</si>
  <si>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</si>
  <si>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</si>
  <si>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</si>
  <si>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</si>
  <si>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</si>
  <si>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</si>
  <si>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05968551</t>
  </si>
  <si>
    <t>VHRoušar, s.r.o.</t>
  </si>
  <si>
    <t>CZ05968551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</si>
  <si>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</si>
  <si>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</si>
  <si>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</si>
  <si>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</si>
  <si>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</si>
  <si>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</si>
  <si>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</si>
  <si>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</si>
  <si>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</si>
  <si>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</si>
  <si>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</si>
  <si>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</si>
  <si>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</si>
  <si>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</si>
  <si>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</si>
  <si>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</si>
  <si>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</si>
  <si>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</si>
  <si>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</si>
  <si>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</si>
  <si>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</si>
  <si>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</si>
  <si>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</si>
  <si>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</si>
  <si>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</si>
  <si>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</si>
  <si>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</si>
  <si>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</si>
  <si>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</si>
  <si>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</si>
  <si>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</si>
  <si>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</si>
  <si>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</si>
  <si>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</si>
  <si>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</si>
  <si>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</si>
  <si>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</si>
  <si>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</si>
  <si>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</si>
  <si>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</si>
  <si>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</si>
  <si>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</si>
  <si>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</si>
  <si>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</si>
  <si>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</si>
  <si>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Obnova odvodnění kanalizace</t>
  </si>
  <si>
    <t>STA</t>
  </si>
  <si>
    <t>1</t>
  </si>
  <si>
    <t>{bdb89f58-37bb-494c-b0e5-7e3aae8021ab}</t>
  </si>
  <si>
    <t>827 21 1</t>
  </si>
  <si>
    <t>2</t>
  </si>
  <si>
    <t>bed_rov</t>
  </si>
  <si>
    <t>Bednění rovinné</t>
  </si>
  <si>
    <t>m2</t>
  </si>
  <si>
    <t>33,768</t>
  </si>
  <si>
    <t>DKB_20_10</t>
  </si>
  <si>
    <t>DKB 20/10</t>
  </si>
  <si>
    <t>3,88</t>
  </si>
  <si>
    <t>KRYCÍ LIST SOUPISU PRACÍ</t>
  </si>
  <si>
    <t>DKB_30_15</t>
  </si>
  <si>
    <t>DKB30/15</t>
  </si>
  <si>
    <t>21,7</t>
  </si>
  <si>
    <t>nezapaz_jama</t>
  </si>
  <si>
    <t>Výkop nezapažených jam</t>
  </si>
  <si>
    <t>m3</t>
  </si>
  <si>
    <t>34,532</t>
  </si>
  <si>
    <t>obsyp</t>
  </si>
  <si>
    <t>Obsyp potrubí</t>
  </si>
  <si>
    <t>82,147</t>
  </si>
  <si>
    <t>odvoz14</t>
  </si>
  <si>
    <t>Odvoz přebytku v tř. 1-4</t>
  </si>
  <si>
    <t>363,624</t>
  </si>
  <si>
    <t>Objekt:</t>
  </si>
  <si>
    <t>ohum_rov</t>
  </si>
  <si>
    <t>Ohumusování v rovině</t>
  </si>
  <si>
    <t>27,1</t>
  </si>
  <si>
    <t>SO 301 - Obnova odvodnění kanalizace</t>
  </si>
  <si>
    <t>ohum_svah</t>
  </si>
  <si>
    <t>Ohumusování ve svahu</t>
  </si>
  <si>
    <t>16,3</t>
  </si>
  <si>
    <t>pažení</t>
  </si>
  <si>
    <t>Pažení stěn výkopu</t>
  </si>
  <si>
    <t>765,636</t>
  </si>
  <si>
    <t>rozšíř_uŠD</t>
  </si>
  <si>
    <t>Rozšíření výkopu u ŠD</t>
  </si>
  <si>
    <t>31,024</t>
  </si>
  <si>
    <t>ryha200</t>
  </si>
  <si>
    <t>Výkop rýn do 2,0 m</t>
  </si>
  <si>
    <t>377,482</t>
  </si>
  <si>
    <t>voda</t>
  </si>
  <si>
    <t>Dovoz vody</t>
  </si>
  <si>
    <t>1,302</t>
  </si>
  <si>
    <t>vodoteč</t>
  </si>
  <si>
    <t>Výkop vodotečí</t>
  </si>
  <si>
    <t>8,68</t>
  </si>
  <si>
    <t>zásyp</t>
  </si>
  <si>
    <t>Zásyp se zhutněním zeminou</t>
  </si>
  <si>
    <t>57,07</t>
  </si>
  <si>
    <t>zásyp_ŠD</t>
  </si>
  <si>
    <t>Zásyp se zhutněním štěrkodrtí</t>
  </si>
  <si>
    <t>238,042</t>
  </si>
  <si>
    <t>zpev_ŠD</t>
  </si>
  <si>
    <t>Obnova štěrkového zpevnění</t>
  </si>
  <si>
    <t>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</si>
  <si>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</si>
  <si>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</si>
  <si>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</si>
  <si>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</si>
  <si>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</si>
  <si>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</si>
  <si>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</si>
  <si>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</si>
  <si>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</si>
  <si>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</si>
  <si>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</si>
  <si>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</si>
  <si>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</si>
  <si>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</si>
  <si>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</si>
  <si>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</si>
  <si>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</si>
  <si>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</si>
  <si>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</si>
  <si>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</si>
  <si>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</si>
  <si>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</si>
  <si>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</si>
  <si>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</si>
  <si>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</si>
  <si>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</si>
  <si>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</si>
  <si>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</si>
  <si>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</si>
  <si>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</si>
  <si>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</si>
  <si>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</si>
  <si>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200 mm při překopech ručně</t>
  </si>
  <si>
    <t>CS ÚRS 2019 01</t>
  </si>
  <si>
    <t>4</t>
  </si>
  <si>
    <t>-1747379278</t>
  </si>
  <si>
    <t>PP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</si>
  <si>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</si>
  <si>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</si>
  <si>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</si>
  <si>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VV</t>
  </si>
  <si>
    <t>Viz přílohu D.6.3 a D.6.4</t>
  </si>
  <si>
    <t>1,0*6,0</t>
  </si>
  <si>
    <t>121101101</t>
  </si>
  <si>
    <t>Sejmutí ornice s přemístěním na vzdálenost do 50 m</t>
  </si>
  <si>
    <t>-2034321996</t>
  </si>
  <si>
    <t>Sejmutí ornice nebo lesní půdy s vodorovným přemístěním na hromady v místě upotřebení nebo na dočasné či trvalé skládky se složením, na vzdálenost do 50 m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</si>
  <si>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</si>
  <si>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P</t>
  </si>
  <si>
    <t>Poznámka k položce:_x000D_
S ponecháním na MD podél výkopu.</t>
  </si>
  <si>
    <t>0,20*1,0*(8,4+3,2) "nad částí sběrače A"</t>
  </si>
  <si>
    <t>0,20*4,0*9,5 "v prostoru výustního objektu"</t>
  </si>
  <si>
    <t>0,20*4,0*6,2 "v prostoru lapače splavenin"</t>
  </si>
  <si>
    <t>sejmuti</t>
  </si>
  <si>
    <t>Součet</t>
  </si>
  <si>
    <t>3</t>
  </si>
  <si>
    <t>124203101</t>
  </si>
  <si>
    <t>Vykopávky do 1000 m3 pro koryta vodotečí v hornině tř. 3</t>
  </si>
  <si>
    <t>-1709373987</t>
  </si>
  <si>
    <t>Vykopávky pro koryta vodotečí s přehozením výkopku na vzdálenost do 3 m nebo s naložením na dopravní prostředek v hornině tř. 3 do 1 000 m3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</si>
  <si>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Ceny nelze použít pro:_x000D_
a) vykopávky koryt vodotečí, které jsou dle projektu pod úrovní pracovní hladiny vody; tyto zemní práce se oceňují cenami souboru cen 127 . 0-11 Vykopávky pod vodou strojně části A 01 tohoto katalogu,_x000D_
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pažení;_x000D_
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katalogu,_x000D_
d) hloubení zatrubněných nebo zastropených koryt vodotečí; tyto práce se oceňují cenami souboru cen 123 . 0-21 Vykopávky zářezů se šikmými stěnami pro podzemní vedení části A 02_x000D_
3. V cenách jsou započteny náklady na svislé přemístění výkopku do 4 m. Svislé přemístění z hloubky přes 4 m se oceňuje podle projektu (rampy, přehození apod.)._x000D_
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katalogu._x000D_
5. Pro volbu ceny je rozhodující součet vykopávek pro koryta vodotečí, oceňovaných cenami tohoto souboru cen, zatrubněných koryt vodotečí, oceňovaných podle pozn. č. 2 odst. d) i zapažených vykopávek oceňovaných podle pozn. č. 2 odst. b) tohoto souboru cen._x000D_
</t>
  </si>
  <si>
    <t>Plošný odkop pro DKB výustního objektu - viz D.6.6</t>
  </si>
  <si>
    <t>0,40*3,0*6,1</t>
  </si>
  <si>
    <t>0,40*(3,0+1,0)/2*1,7</t>
  </si>
  <si>
    <t>124203109</t>
  </si>
  <si>
    <t>Příplatek k vykopávkám pro koryta vodotečí v hornině tř. 3 za lepivost</t>
  </si>
  <si>
    <t>-946166548</t>
  </si>
  <si>
    <t>Vykopávky pro koryta vodotečí s přehozením výkopku na vzdálenost do 3 m nebo s naložením na dopravní prostředek v hornině tř. 3 Příplatek k cenám za lepivost horniny tř. 3</t>
  </si>
  <si>
    <t>0,30*vodoteč "30% lepivost"</t>
  </si>
  <si>
    <t>5</t>
  </si>
  <si>
    <t>131201101</t>
  </si>
  <si>
    <t>Hloubení jam nezapažených v hornině tř. 3 objemu do 100 m3</t>
  </si>
  <si>
    <t>-758709793</t>
  </si>
  <si>
    <t>Hloubení nezapažených jam a zářezů s urovnáním dna do předepsaného profilu a spádu v hornině tř. 3 do 100 m3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</si>
  <si>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</si>
  <si>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Výkop pro lapač splavenim - viz D.6.8</t>
  </si>
  <si>
    <t>7,76*2,7</t>
  </si>
  <si>
    <t>2*7,76*1,75/2</t>
  </si>
  <si>
    <t>131201109</t>
  </si>
  <si>
    <t>Příplatek za lepivost u hloubení jam nezapažených v hornině tř. 3</t>
  </si>
  <si>
    <t>-1710418844</t>
  </si>
  <si>
    <t>Hloubení nezapažených jam a zářezů s urovnáním dna do předepsaného profilu a spádu Příplatek k cenám za lepivost horniny tř. 3</t>
  </si>
  <si>
    <t>0,30*nezapaz_jama "30% lepivost"</t>
  </si>
  <si>
    <t>7</t>
  </si>
  <si>
    <t>132201202</t>
  </si>
  <si>
    <t>Hloubení rýh š do 2000 mm v hornině tř. 3 objemu do 1000 m3</t>
  </si>
  <si>
    <t>-387788517</t>
  </si>
  <si>
    <t>Hloubení zapažených i nezapažených rýh šířky přes 600 do 2 000 mm s urovnáním dna do předepsaného profilu a spádu v hornině tř. 3 přes 100 do 1 000 m3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</si>
  <si>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</si>
  <si>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Viz přílohu D.6.2, D.6.3 a D.6.4</t>
  </si>
  <si>
    <t>Stota A</t>
  </si>
  <si>
    <t>0,90*(0,0+1,97)/2*(13,97-0,00)</t>
  </si>
  <si>
    <t>0,90*(1,97+2,37)/2*(22,50-13,97)</t>
  </si>
  <si>
    <t>0,90*(2,37+2,37)/2*(29,90-22,50)</t>
  </si>
  <si>
    <t>0,90*(2,37+2,10)/2*(38,50-29,90)</t>
  </si>
  <si>
    <t>0,90*(2,10+2,20)/2*(72,50-38,50)</t>
  </si>
  <si>
    <t>0,90*(2,20+2,31)/2*(108,50-72,50)</t>
  </si>
  <si>
    <t>0,90*(2,31+2,10)/2*(142,00-108,50)</t>
  </si>
  <si>
    <t>Mezisoučet</t>
  </si>
  <si>
    <t>Rozšíření výkopu v prostoru realizace šachet ŠD1-ŠD5</t>
  </si>
  <si>
    <t>"ŠD1" 2*0,7*2,0*2,37</t>
  </si>
  <si>
    <t>"ŠD2" 2*0,7*2,0*2,10</t>
  </si>
  <si>
    <t>"ŠD3" 2*0,7*2,0*2,20</t>
  </si>
  <si>
    <t>"ŠD4" 2*0,7*2,0*2,31</t>
  </si>
  <si>
    <t>"ŠD5" 2*0,7*2,0*2,10</t>
  </si>
  <si>
    <t>Připojky vpustí UV1-UV6</t>
  </si>
  <si>
    <t>"UV1" 0,90*(1,44+2,37)/2*8,8</t>
  </si>
  <si>
    <t>"UV2" 0,90*(1,44+2,10)/2*4,0</t>
  </si>
  <si>
    <t>"UV3" 0,90*(1,44+2,10)/2*1,7</t>
  </si>
  <si>
    <t>"UV4" 0,90*(1,44+2,20)/2*4,1</t>
  </si>
  <si>
    <t>"UV5" 0,90*(1,44+2,20)/2*1,6</t>
  </si>
  <si>
    <t>"UV6" 0,90*(1,44+2,13)/2*(5,9+1,2)</t>
  </si>
  <si>
    <t>"UV7" 0,90*(1,44+2,31)/2*5,0</t>
  </si>
  <si>
    <t>"UV8" 0,90*(1,44+2,31)/2*3,3</t>
  </si>
  <si>
    <t>"UV9" 0,90*(1,44+2,10)/2*4,2</t>
  </si>
  <si>
    <t>"UV10" 0,90*(1,44+2,10)/2*7,2</t>
  </si>
  <si>
    <t>Výkop pro založení betonového prahu výustního objektu</t>
  </si>
  <si>
    <t>0,60*3,2 "viz D.6.6"</t>
  </si>
  <si>
    <t>8</t>
  </si>
  <si>
    <t>132201209</t>
  </si>
  <si>
    <t>Příplatek za lepivost k hloubení rýh š do 2000 mm v hornině tř. 3</t>
  </si>
  <si>
    <t>-473004017</t>
  </si>
  <si>
    <t>Hloubení zapažených i nezapažených rýh šířky přes 600 do 2 000 mm s urovnáním dna do předepsaného profilu a spádu v hornině tř. 3 Příplatek k cenám za lepivost horniny tř. 3</t>
  </si>
  <si>
    <t>0,30*ryha200 "30% lepivost"</t>
  </si>
  <si>
    <t>9</t>
  </si>
  <si>
    <t>151811132</t>
  </si>
  <si>
    <t>Osazení pažicího boxu hl výkopu do 4 m š do 2,5 m</t>
  </si>
  <si>
    <t>581666352</t>
  </si>
  <si>
    <t>Zřízení pažicích boxů pro pažení a rozepření stěn rýh podzemního vedení hloubka výkopu do 4 m, šířka přes 1,2 do 2,5 m</t>
  </si>
  <si>
    <t xml:space="preserve">Poznámka k souboru cen:_x000D_
1. Množství měrných jednotek pažicích boxů se určuje v m2 celkové zapažené plochy (započítávají se obě strany výkopu)._x000D_
</t>
  </si>
  <si>
    <t>2*(0,0+1,97)/2*(13,97-0,00)</t>
  </si>
  <si>
    <t>2*(1,97+2,37)/2*(22,50-13,97)</t>
  </si>
  <si>
    <t>2*(2,37+2,37)/2*(29,90-22,50)</t>
  </si>
  <si>
    <t>2*(2,37+2,10)/2*(38,50-29,90)</t>
  </si>
  <si>
    <t>2*(2,10+2,20)/2*(72,50-38,50)</t>
  </si>
  <si>
    <t>2*(2,20+2,31)/2*(108,50-72,50)</t>
  </si>
  <si>
    <t>2*(2,31+2,10)/2*(142,00-108,50)</t>
  </si>
  <si>
    <t>"UV1" 2*(1,44+2,37)/2*8,8</t>
  </si>
  <si>
    <t>"UV2" 2*(1,44+2,10)/2*4,0</t>
  </si>
  <si>
    <t>"UV3" 2*(1,44+2,10)/2*1,7</t>
  </si>
  <si>
    <t>"UV4" 2*(1,44+2,20)/2*4,1</t>
  </si>
  <si>
    <t>"UV5" 2*(1,44+2,20)/2*1,6</t>
  </si>
  <si>
    <t>"UV6" 2*(1,44+2,13)/2*(5,9+1,2)</t>
  </si>
  <si>
    <t>"UV7" 2*(1,44+2,31)/2*5,0</t>
  </si>
  <si>
    <t>"UV8" 2*(1,44+2,31)/2*3,3</t>
  </si>
  <si>
    <t>"UV9" 2*(1,44+2,10)/2*4,2</t>
  </si>
  <si>
    <t>"UV10" 2*(1,44+2,10)/2*7,2</t>
  </si>
  <si>
    <t>10</t>
  </si>
  <si>
    <t>151811232</t>
  </si>
  <si>
    <t>Odstranění pažicího boxu hl výkopu do 4 m š do 2,5 m</t>
  </si>
  <si>
    <t>-863655739</t>
  </si>
  <si>
    <t>Odstranění pažicích boxů pro pažení a rozepření stěn rýh podzemního vedení hloubka výkopu do 4 m, šířka přes 1,2 do 2,5 m</t>
  </si>
  <si>
    <t>11</t>
  </si>
  <si>
    <t>162301101</t>
  </si>
  <si>
    <t>Vodorovné přemístění do 500 m výkopku/sypaniny z horniny tř. 1 až 4</t>
  </si>
  <si>
    <t>223062115</t>
  </si>
  <si>
    <t>Vodorovné přemístění výkopku nebo sypaniny po suchu na obvyklém dopravním prostředku, bez naložení výkopku, avšak se složením bez rozhrnutí z horniny tř. 1 až 4 na vzdálenost přes 50 do 500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</si>
  <si>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</si>
  <si>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2*zásyp "přemístění na MD a zpět do zásypu"</t>
  </si>
  <si>
    <t>12</t>
  </si>
  <si>
    <t>162701105</t>
  </si>
  <si>
    <t>Vodorovné přemístění do 10000 m výkopku/sypaniny z horniny tř. 1 až 4</t>
  </si>
  <si>
    <t>-1266675326</t>
  </si>
  <si>
    <t>Vodorovné přemístění výkopku nebo sypaniny po suchu na obvyklém dopravním prostředku, bez naložení výkopku, avšak se složením bez rozhrnutí z horniny tř. 1 až 4 na vzdálenost přes 9 000 do 10 000 m</t>
  </si>
  <si>
    <t>-zásyp</t>
  </si>
  <si>
    <t>13</t>
  </si>
  <si>
    <t>162701109</t>
  </si>
  <si>
    <t>Příplatek k vodorovnému přemístění výkopku/sypaniny z horniny tř. 1 až 4 ZKD 1000 m přes 10000 m</t>
  </si>
  <si>
    <t>413919851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</si>
  <si>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</si>
  <si>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odvoz14*10 "celkem do 20 km"</t>
  </si>
  <si>
    <t>14</t>
  </si>
  <si>
    <t>167101101</t>
  </si>
  <si>
    <t>Nakládání výkopku z hornin tř. 1 až 4 do 100 m3</t>
  </si>
  <si>
    <t>-1542589004</t>
  </si>
  <si>
    <t>Nakládání, skládání a překládání neulehlého výkopku nebo sypaniny nakládání, množství do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</si>
  <si>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</si>
  <si>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zásyp "naložení na MD"</t>
  </si>
  <si>
    <t>171201201</t>
  </si>
  <si>
    <t>Uložení sypaniny na skládky</t>
  </si>
  <si>
    <t>-1646160598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</si>
  <si>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</si>
  <si>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zásyp "uložení na MD"</t>
  </si>
  <si>
    <t>16</t>
  </si>
  <si>
    <t>171201211</t>
  </si>
  <si>
    <t>Poplatek za uložení stavebního odpadu - zeminy a kameniva na skládce</t>
  </si>
  <si>
    <t>t</t>
  </si>
  <si>
    <t>-360720602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</si>
  <si>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</si>
  <si>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</si>
  <si>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odvoz14*1,6</t>
  </si>
  <si>
    <t>17</t>
  </si>
  <si>
    <t>174101101a</t>
  </si>
  <si>
    <t>Zásyp jam, šachet rýh nebo kolem objektů sypaninou se zhutněním</t>
  </si>
  <si>
    <t>526917465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</si>
  <si>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</si>
  <si>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</si>
  <si>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Poznámka k položce:_x000D_
Zásyp zeminou z výkopu._x000D_
Míra zhutnění min. 95% PS.</t>
  </si>
  <si>
    <t>Stoka A</t>
  </si>
  <si>
    <t>0,90*((0,0+1,97)/2-0,65)*(13,97-0,00)</t>
  </si>
  <si>
    <t>0,90*((1,97+2,37)/2-0,65)*(22,50-13,97)</t>
  </si>
  <si>
    <t>0,90*((2,37+2,37)/2-0,65)*(29,90-22,50)</t>
  </si>
  <si>
    <t>-1,24^2*pi/4*1,0 "odpočet objemu ŠD1"</t>
  </si>
  <si>
    <t>Zásyp kolen výustního objektu - viz D.6.6</t>
  </si>
  <si>
    <t>0,45*3,0 "kolem prahu"</t>
  </si>
  <si>
    <t>0,13*(2*6,1+2*2,3+1,0) "po obvodu"</t>
  </si>
  <si>
    <t>Zásyp kolem lapače splavenin - viz D.6.8</t>
  </si>
  <si>
    <t>(0,24+0,20+0,33+1,41)*1,30</t>
  </si>
  <si>
    <t>7,76*2*0,70</t>
  </si>
  <si>
    <t>2*7,76/2*1,75</t>
  </si>
  <si>
    <t>18</t>
  </si>
  <si>
    <t>174101101b</t>
  </si>
  <si>
    <t>355271674</t>
  </si>
  <si>
    <t>Poznámka k položce:_x000D_
Zásyp štěrkodrtí._x000D_
Míra zhutnění min. 95% PS.</t>
  </si>
  <si>
    <t>0,90*((2,37+2,10)/2-0,6)*(38,50-29,90)</t>
  </si>
  <si>
    <t>0,90*((2,10+2,20)/2-0,6)*(72,50-38,50)</t>
  </si>
  <si>
    <t>0,90*((2,20+2,31)/2-0,6)*(108,50-72,50)</t>
  </si>
  <si>
    <t>0,90*((2,31+2,10)/2-0,6)*(142,00-108,50)</t>
  </si>
  <si>
    <t>rozšíř_uŠD "zásyp rozšířeného výkopu v prostoru šachet"</t>
  </si>
  <si>
    <t>-1,24^2*pi/4*1,0 *4 "odpočet objemu ŠD2-5"</t>
  </si>
  <si>
    <t>"UV1" 0,90*((1,44+2,37)/2-0,60)*8,8</t>
  </si>
  <si>
    <t>"UV2" 0,90*((1,44+2,10)/2-0,55)*4,0</t>
  </si>
  <si>
    <t>"UV3" 0,90*((1,44+2,10)/2-0,55)*1,7</t>
  </si>
  <si>
    <t>"UV4" 0,90*((1,44+2,20)/2-0,55)*4,1</t>
  </si>
  <si>
    <t>"UV5" 0,90*((1,44+2,20)/2-0,55)*1,6</t>
  </si>
  <si>
    <t>"UV6" 0,90*((1,44+2,13)/2-0,65)*5,9</t>
  </si>
  <si>
    <t>"UV6" 0,90*((1,44+2,13)/2-0,55)*1,2</t>
  </si>
  <si>
    <t>"UV7" 0,90*((1,44+2,31)/2-0,55)*5,0</t>
  </si>
  <si>
    <t>"UV8" 0,90*((1,44+2,31)/2-0,55)*3,3</t>
  </si>
  <si>
    <t>"UV9" 0,90*((1,44+2,10)/2-0,55)*4,2</t>
  </si>
  <si>
    <t>"UV10" 0,90*((1,44+2,10)/2-0,55)*7,2</t>
  </si>
  <si>
    <t>"odpočet vpustí" - 0,55^2*pi/4*1,2 * 11 "ks"</t>
  </si>
  <si>
    <t>19</t>
  </si>
  <si>
    <t>M</t>
  </si>
  <si>
    <t>58344171</t>
  </si>
  <si>
    <t>štěrkodrť frakce 0/32</t>
  </si>
  <si>
    <t>-619635215</t>
  </si>
  <si>
    <t>Poznámka k položce:_x000D_
Předpokládá se přemístění přímo na místo uložení bez mezideponování. V souladu s pravidly ÚRS není hmotnost zásypového materiálu započetna do přesunu hmot.</t>
  </si>
  <si>
    <t>zásyp_ŠD*1,89</t>
  </si>
  <si>
    <t>20</t>
  </si>
  <si>
    <t>175111101</t>
  </si>
  <si>
    <t>Obsypání potrubí ručně sypaninou bez prohození sítem, uloženou do 3 m</t>
  </si>
  <si>
    <t>-1243378624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</si>
  <si>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</si>
  <si>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</si>
  <si>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Poznámka k položce:_x000D_
Hutněno lehkým hutnícím strojen na 95% PS.</t>
  </si>
  <si>
    <t>0,90*0,55*142,00</t>
  </si>
  <si>
    <t>- 0,25^2*pi/4*142 "odpočet trub DN250"</t>
  </si>
  <si>
    <t>"UV1" 0,90*0,50*8,8</t>
  </si>
  <si>
    <t>"UV2" 0,90*0,45*4,0</t>
  </si>
  <si>
    <t>"UV3" 0,90*0,45*1,7</t>
  </si>
  <si>
    <t>"UV4" 0,90*0,45*4,1</t>
  </si>
  <si>
    <t>"UV5" 0,90*0,45*1,6</t>
  </si>
  <si>
    <t>"UV6" 0,90*0,55*5,9</t>
  </si>
  <si>
    <t>"UV6" 0,90*0,45*1,2</t>
  </si>
  <si>
    <t>"UV7" 0,90*0,45*5,0</t>
  </si>
  <si>
    <t>"UV8" 0,90*0,45*3,3</t>
  </si>
  <si>
    <t>"UV9" 0,90*0,45*4,2</t>
  </si>
  <si>
    <t>"UV10" 0,90*0,45*7,2</t>
  </si>
  <si>
    <t>- 0,15^2*pi/4*(4,0+1,7+4,1+1,6+1,2+5,0+3,3+4,2+7,2) "odpočet trub DN150"</t>
  </si>
  <si>
    <t>- 0,20^2*pi/4*8,8 "odpočet trub DN200"</t>
  </si>
  <si>
    <t>- 0,25^2*pi/4*5,9 "odpočet trub DN250"</t>
  </si>
  <si>
    <t>58337303</t>
  </si>
  <si>
    <t>štěrkopísek frakce 0/8</t>
  </si>
  <si>
    <t>-1623232838</t>
  </si>
  <si>
    <t>obsyp*1,89</t>
  </si>
  <si>
    <t>22</t>
  </si>
  <si>
    <t>181301103</t>
  </si>
  <si>
    <t>Rozprostření ornice tl vrstvy do 200 mm pl do 500 m2 v rovině nebo ve svahu do 1:5</t>
  </si>
  <si>
    <t>-1248835823</t>
  </si>
  <si>
    <t>Rozprostření a urovnání ornice v rovině nebo ve svahu sklonu do 1:5 při souvislé ploše do 500 m2, tl. vrstvy přes 150 do 200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</si>
  <si>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</si>
  <si>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Poznámka k položce:_x000D_
S přemístěním z podélné MD.</t>
  </si>
  <si>
    <t>1,0*(8,4+3,2) "nad potrubím mimo vozovku"</t>
  </si>
  <si>
    <t>2,5*6,2 "v prostoru lapače splavenin mimo vozovku a žlab"</t>
  </si>
  <si>
    <t>23</t>
  </si>
  <si>
    <t>181411121</t>
  </si>
  <si>
    <t>Založení lučního trávníku výsevem plochy do 1000 m2 v rovině a ve svahu do 1:5</t>
  </si>
  <si>
    <t>-789196720</t>
  </si>
  <si>
    <t>Založení trávníku na půdě předem připravené plochy do 1000 m2 výsevem včetně utažení lučního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</si>
  <si>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</si>
  <si>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24</t>
  </si>
  <si>
    <t>00572472</t>
  </si>
  <si>
    <t>osivo směs travní krajinná-rovinná</t>
  </si>
  <si>
    <t>kg</t>
  </si>
  <si>
    <t>2068570702</t>
  </si>
  <si>
    <t>ohum_rov*300/10000 "uvažováno 300 kg/ha"</t>
  </si>
  <si>
    <t>25</t>
  </si>
  <si>
    <t>181411123</t>
  </si>
  <si>
    <t>Založení lučního trávníku výsevem plochy do 1000 m2 ve svahu do 1:1</t>
  </si>
  <si>
    <t>931013111</t>
  </si>
  <si>
    <t>Založení trávníku na půdě předem připravené plochy do 1000 m2 výsevem včetně utažení lučního na svahu přes 1:2 do 1:1</t>
  </si>
  <si>
    <t>26</t>
  </si>
  <si>
    <t>00572474</t>
  </si>
  <si>
    <t>osivo směs travní krajinná-svahová</t>
  </si>
  <si>
    <t>-273238064</t>
  </si>
  <si>
    <t>ohum_svah*300/10000 "uvažováno 300 kg/ha"</t>
  </si>
  <si>
    <t>27</t>
  </si>
  <si>
    <t>181951101</t>
  </si>
  <si>
    <t>Úprava pláně v hornině tř. 1 až 4 bez zhutnění</t>
  </si>
  <si>
    <t>-2108320787</t>
  </si>
  <si>
    <t>Úprava pláně vyrovnáním výškových rozdílů v hornině tř. 1 až 4 bez zhutnění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</si>
  <si>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</si>
  <si>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28</t>
  </si>
  <si>
    <t>181951102</t>
  </si>
  <si>
    <t>Úprava pláně v hornině tř. 1 až 4 se zhutněním</t>
  </si>
  <si>
    <t>1536483030</t>
  </si>
  <si>
    <t>Úprava pláně vyrovnáním výškových rozdílů v hornině tř. 1 až 4 se zhutněním</t>
  </si>
  <si>
    <t>zpev_ŠD "obnova štěrkového zpevnění"</t>
  </si>
  <si>
    <t>29</t>
  </si>
  <si>
    <t>182101101</t>
  </si>
  <si>
    <t>Svahování v zářezech v hornině tř. 1 až 4</t>
  </si>
  <si>
    <t>2101169336</t>
  </si>
  <si>
    <t>Svahování trvalých svahů do projektovaných profilů s potřebným přemístěním výkopku při svahování v zářezech v hornině tř. 1 až 4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</si>
  <si>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</si>
  <si>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30</t>
  </si>
  <si>
    <t>182301123</t>
  </si>
  <si>
    <t>Rozprostření ornice pl do 500 m2 ve svahu přes 1:5 tl vrstvy do 200 mm</t>
  </si>
  <si>
    <t>1643381528</t>
  </si>
  <si>
    <t>Rozprostření a urovnání ornice ve svahu sklonu přes 1:5 při souvislé ploše do 500 m2, tl. vrstvy přes 150 do 200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</si>
  <si>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3,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</si>
  <si>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Poznámka k položce:_x000D_
S přemístěním z přilehlé MD.</t>
  </si>
  <si>
    <t xml:space="preserve">Ohumusování kolem výustního objektu -viz přílohu D.6.6 </t>
  </si>
  <si>
    <t>4,0*9,5 - DKB_30_15</t>
  </si>
  <si>
    <t>31</t>
  </si>
  <si>
    <t>185803111</t>
  </si>
  <si>
    <t>Ošetření trávníku shrabáním v rovině a svahu do 1:5</t>
  </si>
  <si>
    <t>-46750109</t>
  </si>
  <si>
    <t>Ošetření trávníku jednorázové v rovině nebo na svahu do 1:5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</si>
  <si>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</si>
  <si>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32</t>
  </si>
  <si>
    <t>185803113</t>
  </si>
  <si>
    <t>Ošetření trávníku shrabáním ve svahu do 1:1</t>
  </si>
  <si>
    <t>303709764</t>
  </si>
  <si>
    <t>Ošetření trávníku jednorázové na svahu přes 1:2 do 1:1</t>
  </si>
  <si>
    <t>33</t>
  </si>
  <si>
    <t>185804312</t>
  </si>
  <si>
    <t>Zalití rostlin vodou plocha přes 20 m2</t>
  </si>
  <si>
    <t>1575128522</t>
  </si>
  <si>
    <t>Zalití rostlin vodou plochy záhonů jednotlivě přes 20 m2</t>
  </si>
  <si>
    <t>3*0,010*ohum_rov</t>
  </si>
  <si>
    <t>3*0,010*ohum_svah</t>
  </si>
  <si>
    <t>34</t>
  </si>
  <si>
    <t>185851121</t>
  </si>
  <si>
    <t>Dovoz vody pro zálivku rostlin za vzdálenost do 1000 m</t>
  </si>
  <si>
    <t>1886772708</t>
  </si>
  <si>
    <t>Dovoz vody pro zálivku rostlin na vzdálenost do 1000 m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</si>
  <si>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</si>
  <si>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35</t>
  </si>
  <si>
    <t>185851129</t>
  </si>
  <si>
    <t>Příplatek k dovozu vody pro zálivku rostlin do 1000 m ZKD 1000 m</t>
  </si>
  <si>
    <t>-595540099</t>
  </si>
  <si>
    <t>Dovoz vody pro zálivku rostlin Příplatek k ceně za každých dalších i započatých 1000 m</t>
  </si>
  <si>
    <t>Svislé a kompletní konstrukce</t>
  </si>
  <si>
    <t>36</t>
  </si>
  <si>
    <t>321311115R1</t>
  </si>
  <si>
    <t>Konstrukce vodních staveb z betonu prostého mrazuvzdorného tř. C 25/30 - XC4, XF3</t>
  </si>
  <si>
    <t>-634658416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</si>
  <si>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</si>
  <si>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</si>
  <si>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>Výustní objekt - viz D.6.6</t>
  </si>
  <si>
    <t>0,4*0,8*3,0 "prah"</t>
  </si>
  <si>
    <t>0,06*0,3 "pod potrubím"</t>
  </si>
  <si>
    <t>0,07*(2*6,1+2*2,3+1,0) "kolem dlažby"</t>
  </si>
  <si>
    <t>C2530_XF3</t>
  </si>
  <si>
    <t>37</t>
  </si>
  <si>
    <t>321311115R2</t>
  </si>
  <si>
    <t>Konstrukce vodních staveb z betonu prostého mrazuvzdorného tř. C 25/30 - XF4</t>
  </si>
  <si>
    <t>-713982300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</si>
  <si>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25/30 - XF4</t>
  </si>
  <si>
    <t>Viz přílohu D.6.8</t>
  </si>
  <si>
    <t>0,25*1,81 "práh"</t>
  </si>
  <si>
    <t>0,93*0,80 "lapač splavenin"</t>
  </si>
  <si>
    <t>2*0,48*1,65</t>
  </si>
  <si>
    <t>C2530_XF4</t>
  </si>
  <si>
    <t>38</t>
  </si>
  <si>
    <t>321351010</t>
  </si>
  <si>
    <t>Bednění konstrukcí vodních staveb rovinné - zřízení</t>
  </si>
  <si>
    <t>25002248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</si>
  <si>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</si>
  <si>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</si>
  <si>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Poznámka k položce:_x000D_
Včetně opatření bednění lištami pro zkosení hran konstrukce.</t>
  </si>
  <si>
    <t>Bednění výustního objektu - viz D.6.6</t>
  </si>
  <si>
    <t>0,8*3,0 + 0,9*3,0 + 2*0,4*0,8 "práh"</t>
  </si>
  <si>
    <t>0,4*(2*6,1+2*2,3+1,0) "po obvodu dlažby"</t>
  </si>
  <si>
    <t>Bednění lapače splaveniv - viz D.6.8</t>
  </si>
  <si>
    <t>2*1,81 + 2*0,25*1,1 + 0,25*1,91 "práh"</t>
  </si>
  <si>
    <t>0,25*7,2 "základ lapače splavenin"</t>
  </si>
  <si>
    <t>2*0,9*0,8 + 2*1,40*0,8 "objekt splavenin"</t>
  </si>
  <si>
    <t>2*1,40*2,55</t>
  </si>
  <si>
    <t>2*1,40*1,30</t>
  </si>
  <si>
    <t>39</t>
  </si>
  <si>
    <t>321352010</t>
  </si>
  <si>
    <t>Bednění konstrukcí vodních staveb rovinné - odstranění</t>
  </si>
  <si>
    <t>-40705413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</si>
  <si>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</si>
  <si>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Vodorovné konstrukce</t>
  </si>
  <si>
    <t>40</t>
  </si>
  <si>
    <t>451311511</t>
  </si>
  <si>
    <t>Podklad pro dlažbu z betonu prostého mrazuvzdorného tř. C 25/30 vrstva tl do 100 mm</t>
  </si>
  <si>
    <t>1200772457</t>
  </si>
  <si>
    <t>Podklad z prostého betonu pod dlažbu pro prostředí s mrazovými cykly tř. C 25/30, ve vrstvě tl. do 100 mm</t>
  </si>
  <si>
    <t xml:space="preserve">Poznámka k souboru cen:_x000D_
1. Ceny lze použít i pro podklady z prostého betonu pod schody a pod prefabrikované konstrukce._x000D_
2. Ceny neplatí pro:_x000D_
a) těsnící nebo opevňovací betonovou vrstvu; tato se oceňuje cenami souboru cen 457 31- . . Těsnicí vrstva z betonu odolného proti agresivnímu prostředí_x000D_
b) podklad z prostého betonu pod dlažbu dna vývaru; tento se oceňuje cenami souboru cen 321 31-11 Konstrukce z prostého betonu._x000D_
3. V cenách nejsou započteny náklady na úpravu a těsnění dilatačních spár; tyto se oceňují cenami souboru cen 931 . . - . . Úprava dilatační spáry konstrukcí z prostého nebo železového betonu._x000D_
4. Plocha se stanoví v m2 dlažby, pod níž je podklad určen._x000D_
</t>
  </si>
  <si>
    <t>41</t>
  </si>
  <si>
    <t>451311521</t>
  </si>
  <si>
    <t>Podklad pro dlažbu z betonu prostého mrazuvzdorného tř. C 25/30 vrstva tl nad 100 do 150 mm</t>
  </si>
  <si>
    <t>-1709779368</t>
  </si>
  <si>
    <t>Podklad z prostého betonu pod dlažbu pro prostředí s mrazovými cykly tř. C 25/30, ve vrstvě tl. přes 100 do 150 mm</t>
  </si>
  <si>
    <t>42</t>
  </si>
  <si>
    <t>451315113</t>
  </si>
  <si>
    <t>Podkladní nebo výplňová vrstva z betonu C 8/10 tl do 100 mm</t>
  </si>
  <si>
    <t>-657044750</t>
  </si>
  <si>
    <t>Podkladní a výplňové vrstvy z betonu prostého tloušťky do 100 mm, z betonu C 8/10</t>
  </si>
  <si>
    <t xml:space="preserve">Poznámka k souboru cen:_x000D_
1. Cenu lze použít pro podkladní vrstvu z prostého betonu pod základové konstrukce._x000D_
2. Příplatek řeší náklady na vícepráce při ruční ukládce pro sklon podkladní vrstvy ve svahu (skluzy u opěry)._x000D_
3. V cenách jsou započteny náklady na vlastní betonáž, rozhrnutí a případně hutnění betonu požadované konzistence, uhlazení horního povrchu podkladní vrstvy, ošetření a ochranu čerstvě uloženého betonu._x000D_
4. V cenách nejsou započteny náklady na:_x000D_
a) zhutnění podloží pod podkladní vrstvy a vyčištění základové spáry, tyto se oceňují cenami katalogu 800-2 Základy a zvláštní zakládání,_x000D_
b) podkladní vrstva ze štěrku hutněného u plošného založení, tyto se oceňují souborem cen 451 57-78 Podkladní a výplňová vrstva z kameniva,_x000D_
c) zhotovení bednění vrtací šablony pilot nebo odbourání hlav pilot ze železobetonu u základu založeného na pilotách._x000D_
</t>
  </si>
  <si>
    <t>0,60*3,2 "pod prahem výustního objektu - viz D.6.6"</t>
  </si>
  <si>
    <t>0,45*2,1 "pod prahem lapače splavenin - viz D.6.8"</t>
  </si>
  <si>
    <t>2,91 "pod lapačem splavenin - viz D.6.8"</t>
  </si>
  <si>
    <t>43</t>
  </si>
  <si>
    <t>451573111</t>
  </si>
  <si>
    <t>Lože pod potrubí otevřený výkop ze štěrkopísku</t>
  </si>
  <si>
    <t>1845185076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</si>
  <si>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</si>
  <si>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</si>
  <si>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Poznámka k položce:_x000D_
Štěrkopísek frakce 0/8 mm</t>
  </si>
  <si>
    <t>0,10*0,90*142,00 "stoka A"</t>
  </si>
  <si>
    <t>0,10*0,90*(8,8+4,0+1,7+4,1+1,6+5,9+1,2+5,0+3,3+4,2+7,2) "UV1-UV6"</t>
  </si>
  <si>
    <t>44</t>
  </si>
  <si>
    <t>452311131</t>
  </si>
  <si>
    <t>Podkladní desky z betonu prostého tř. C 12/15 otevřený výkop</t>
  </si>
  <si>
    <t>-964287491</t>
  </si>
  <si>
    <t>Podkladní a zajišťovací konstrukce z betonu prostého v otevřeném výkopu desky pod potrubí, stoky a drobné objekty z betonu tř. C 12/15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</si>
  <si>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</si>
  <si>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Viz přílohu D.6.1, D.6.2 a D.6.5</t>
  </si>
  <si>
    <t>0,05*0,7*0,7  * 11 "podkladní beton uličních vpustí"</t>
  </si>
  <si>
    <t>0,10*1,5*1,5  *   5 "podkladní beton šachet ŠD1-ŠD5"</t>
  </si>
  <si>
    <t>45</t>
  </si>
  <si>
    <t>452112111</t>
  </si>
  <si>
    <t>Osazení betonových prstenců nebo rámů v do 100 mm</t>
  </si>
  <si>
    <t>kus</t>
  </si>
  <si>
    <t>-1727314971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</si>
  <si>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</si>
  <si>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</si>
  <si>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Viz přílohu D.6.9</t>
  </si>
  <si>
    <t>"ŠD1" 1</t>
  </si>
  <si>
    <t>"ŠD2" 1</t>
  </si>
  <si>
    <t>"ŠD3" 2</t>
  </si>
  <si>
    <t>46</t>
  </si>
  <si>
    <t>59224176</t>
  </si>
  <si>
    <t>prstenec šachtový vyrovnávací betonový 625x120x80mm</t>
  </si>
  <si>
    <t>844042632</t>
  </si>
  <si>
    <t>47</t>
  </si>
  <si>
    <t>59224187</t>
  </si>
  <si>
    <t>prstenec šachtový vyrovnávací betonový 625x120x100mm</t>
  </si>
  <si>
    <t>-711891902</t>
  </si>
  <si>
    <t>48</t>
  </si>
  <si>
    <t>452112121</t>
  </si>
  <si>
    <t>Osazení betonových prstenců nebo rámů v do 200 mm</t>
  </si>
  <si>
    <t>1535646920</t>
  </si>
  <si>
    <t>Osazení betonových dílců prstenců nebo rámů pod poklopy a mříže, výšky přes 100 do 200 mm</t>
  </si>
  <si>
    <t>"ŠD4" 1</t>
  </si>
  <si>
    <t>"ŠD5" 1</t>
  </si>
  <si>
    <t>49</t>
  </si>
  <si>
    <t>59224188</t>
  </si>
  <si>
    <t>prstenec šachtový vyrovnávací betonový 625x120x120mm</t>
  </si>
  <si>
    <t>231961978</t>
  </si>
  <si>
    <t>50</t>
  </si>
  <si>
    <t>464571121</t>
  </si>
  <si>
    <t>Pohoz z kameniva těženého hrubého zrno od 16 až 63 do 32 až 63 mm z terénu</t>
  </si>
  <si>
    <t>-1457085041</t>
  </si>
  <si>
    <t>Pohoz dna nebo svahů jakékoliv tloušťky z kameniva těženého hrubého, z terénu, frakce do 63 mm</t>
  </si>
  <si>
    <t xml:space="preserve">Poznámka k souboru cen:_x000D_
1. Ceny neplatí pro zpevnění dna nebo svahů drceným kamenivem 63-125 mm prolévaným cementovou maltou s uzavírací vrstvou tl.do 50 mm z betonu, na povrchu uhlazenou; tyto práce se oceňují cenami souboru cen 469 52-1 . Zpevnění drceným kamenivem 63-125 mm prolévaným cementovou maltou._x000D_
2. V cenách jsou započteny i náklady na úpravu jednotlivých kamenů hmotnosti přes 500 kg dodatečným rozpojením na místě uložení._x000D_
3. Objem se stanoví v m3 pohozu._x000D_
</t>
  </si>
  <si>
    <t>0,1*1,50 "kamenivo 32/63 viz D.6.8 lapač splavenin"</t>
  </si>
  <si>
    <t>51</t>
  </si>
  <si>
    <t>465513127</t>
  </si>
  <si>
    <t>Dlažba z lomového kamene na cementovou maltu s vyspárováním tl 200 mm</t>
  </si>
  <si>
    <t>2129462910</t>
  </si>
  <si>
    <t>Dlažba z lomového kamene lomařsky upraveného na cementovou maltu, s vyspárováním cementovou maltou, tl. kamene 200 mm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</si>
  <si>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</si>
  <si>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Dlažba objektu lapače splavenin - viz D.6.8</t>
  </si>
  <si>
    <t>"svah" 2,6*1,3</t>
  </si>
  <si>
    <t>"dno" 0,5</t>
  </si>
  <si>
    <t>52</t>
  </si>
  <si>
    <t>465513327</t>
  </si>
  <si>
    <t>Dlažba z lomového kamene na cementovou maltu s vyspárováním tl 300 mm pro hydromeliorace</t>
  </si>
  <si>
    <t>-1586912636</t>
  </si>
  <si>
    <t>Dlažba z lomového kamene lomařsky upraveného na cementovou maltu, s vyspárováním cementovou maltou, tl. kamene 300 mm</t>
  </si>
  <si>
    <t>Poznámka k položce:_x000D_
Min. tl. kamene 250 mm.</t>
  </si>
  <si>
    <t>Dlažba výustního objektu - viz D.6.6</t>
  </si>
  <si>
    <t>3,0*6,1</t>
  </si>
  <si>
    <t>(3,0+1,0)/2*1,7</t>
  </si>
  <si>
    <t>Komunikace pozemní</t>
  </si>
  <si>
    <t>53</t>
  </si>
  <si>
    <t>566901133</t>
  </si>
  <si>
    <t>Vyspravení podkladu po překopech ing sítí plochy do 15 m2 štěrkodrtí tl. 200 mm</t>
  </si>
  <si>
    <t>-1949696953</t>
  </si>
  <si>
    <t>Vyspravení podkladu po překopech inženýrských sítí plochy do 15 m2 s rozprostřením a zhutněním štěrkodrtí tl. 200 mm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</si>
  <si>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</si>
  <si>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1,0*6,0 "obnova štěrkového zpevnění"</t>
  </si>
  <si>
    <t>Trubní vedení</t>
  </si>
  <si>
    <t>54</t>
  </si>
  <si>
    <t>871265231</t>
  </si>
  <si>
    <t>Kanalizační potrubí z tvrdého PVC jednovrstvé tuhost třídy SN10 DN 110</t>
  </si>
  <si>
    <t>m</t>
  </si>
  <si>
    <t>2110154220</t>
  </si>
  <si>
    <t>Kanalizační potrubí z tvrdého PVC v otevřeném výkopu ve sklonu do 20 %, hladkého plnostěnného jednovrstvého, tuhost třídy SN 10 DN 110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</si>
  <si>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</si>
  <si>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2*0,25 "osazeno do bet. konstrukce lapače splavenin - viz D.6.8"</t>
  </si>
  <si>
    <t>55</t>
  </si>
  <si>
    <t>871350410</t>
  </si>
  <si>
    <t>Montáž kanalizačního potrubí korugovaného SN 10 z polypropylenu DN 200</t>
  </si>
  <si>
    <t>1649946732</t>
  </si>
  <si>
    <t>Montáž kanalizačního potrubí z plastů z polypropylenu PP korugovaného nebo žebrovaného SN 10 DN 200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</si>
  <si>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</si>
  <si>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Viz přílohu D.6.2 a D.6.3</t>
  </si>
  <si>
    <t>"UV1" 8,8</t>
  </si>
  <si>
    <t>56</t>
  </si>
  <si>
    <t>28614112</t>
  </si>
  <si>
    <t>trubka kanalizační žebrovaná PP vnitřní průměr 200mm, dl. 5m</t>
  </si>
  <si>
    <t>-2021997265</t>
  </si>
  <si>
    <t>2*5,0*1,015</t>
  </si>
  <si>
    <t>57</t>
  </si>
  <si>
    <t>87135-R01</t>
  </si>
  <si>
    <t>Montáž kanalizačního potrubí korugovaného SN 10 z polypropylenu DN 150</t>
  </si>
  <si>
    <t>1363386380</t>
  </si>
  <si>
    <t>Montáž kanalizačního potrubí z plastů z polypropylenu PP korugovaného nebo žebrovaného SN 10 DN 150</t>
  </si>
  <si>
    <t>"UV2" 4,0</t>
  </si>
  <si>
    <t>"UV3" 1,7</t>
  </si>
  <si>
    <t>"UV4" 4,1</t>
  </si>
  <si>
    <t>"UV5" 1,6</t>
  </si>
  <si>
    <t>"UV6" 1,2</t>
  </si>
  <si>
    <t>"UV7" 5,0</t>
  </si>
  <si>
    <t>"UV8" 3,3</t>
  </si>
  <si>
    <t>"UV9" 4,2</t>
  </si>
  <si>
    <t>"UV10" 7,2</t>
  </si>
  <si>
    <t>58</t>
  </si>
  <si>
    <t>28614094</t>
  </si>
  <si>
    <t>trubka kanalizační žebrovaná PP vnitřní průměr 150mm, dl. 2m</t>
  </si>
  <si>
    <t>1261768424</t>
  </si>
  <si>
    <t>"UV3" 1*2,0*1,015</t>
  </si>
  <si>
    <t>"UV5" 1*2,0*1,015</t>
  </si>
  <si>
    <t>"UV6" 1*2,0*1,015</t>
  </si>
  <si>
    <t>"UV8" 2*2,0*1,015</t>
  </si>
  <si>
    <t>"UV10" 1*2,0*1,015</t>
  </si>
  <si>
    <t>59</t>
  </si>
  <si>
    <t>28614096</t>
  </si>
  <si>
    <t>trubka kanalizační žebrovaná PP vnitřní průměr 150mm, dl. 5m</t>
  </si>
  <si>
    <t>-639388208</t>
  </si>
  <si>
    <t>"UV2" 1*5,0*1,015</t>
  </si>
  <si>
    <t>"UV4" 1*5,0*1,015</t>
  </si>
  <si>
    <t>"UV7" 1*5,0*1,015</t>
  </si>
  <si>
    <t>"UV9" 1*5,0*1,015</t>
  </si>
  <si>
    <t>60</t>
  </si>
  <si>
    <t>28614097</t>
  </si>
  <si>
    <t>trubka kanalizační žebrovaná PP vnitřní průměr 150mm, dl. 6m</t>
  </si>
  <si>
    <t>127244744</t>
  </si>
  <si>
    <t>"UV10" 1*6,0*1,015</t>
  </si>
  <si>
    <t>61</t>
  </si>
  <si>
    <t>871360410</t>
  </si>
  <si>
    <t>Montáž kanalizačního potrubí korugovaného SN 10 z polypropylenu DN 250</t>
  </si>
  <si>
    <t>-522933543</t>
  </si>
  <si>
    <t>Montáž kanalizačního potrubí z plastů z polypropylenu PP korugovaného nebo žebrovaného SN 10 DN 250</t>
  </si>
  <si>
    <t>"stoka A" 7,0+22,5+16,0+34,0+36,0+33,5</t>
  </si>
  <si>
    <t>"UV6"        5,9</t>
  </si>
  <si>
    <t>62</t>
  </si>
  <si>
    <t>28614117</t>
  </si>
  <si>
    <t>trubka kanalizační žebrovaná PP vnitřní průměr 250mm, dl. 2m</t>
  </si>
  <si>
    <t>689027629</t>
  </si>
  <si>
    <t>1*2,0*1,015</t>
  </si>
  <si>
    <t>63</t>
  </si>
  <si>
    <t>28614124</t>
  </si>
  <si>
    <t>trubka kanalizační žebrovaná PP vnitřní průměr 250mm, dl. 5m</t>
  </si>
  <si>
    <t>457723345</t>
  </si>
  <si>
    <t>4*4,0*1,015</t>
  </si>
  <si>
    <t>64</t>
  </si>
  <si>
    <t>28614125</t>
  </si>
  <si>
    <t>trubka kanalizační žebrovaná PP vnitřní průměr 250mm, dl. 6m</t>
  </si>
  <si>
    <t>101746598</t>
  </si>
  <si>
    <t>(1+3+2+5+6+5+1)*6,0*1,015</t>
  </si>
  <si>
    <t>65</t>
  </si>
  <si>
    <t>877360420</t>
  </si>
  <si>
    <t>Montáž odboček na kanalizačním potrubí z PP trub korugovaných DN 250</t>
  </si>
  <si>
    <t>709049504</t>
  </si>
  <si>
    <t>Montáž tvarovek na kanalizačním plastovém potrubí z polypropylenu PP korugovaného nebo žebrovaného odboček DN 250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</si>
  <si>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</si>
  <si>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"UV6 odbočka"                 1</t>
  </si>
  <si>
    <t>"UV6 připojení DN150" 1</t>
  </si>
  <si>
    <t>66</t>
  </si>
  <si>
    <t>28617361</t>
  </si>
  <si>
    <t>odbočka kanalizace PP korugované DN 250/160, pro KG 45°</t>
  </si>
  <si>
    <t>1958268383</t>
  </si>
  <si>
    <t>67</t>
  </si>
  <si>
    <t>28617367</t>
  </si>
  <si>
    <t>odbočka kanalizace PP korugované DN 250/200, pro KG 45°</t>
  </si>
  <si>
    <t>2054015029</t>
  </si>
  <si>
    <t>68</t>
  </si>
  <si>
    <t>891365313R</t>
  </si>
  <si>
    <t>Montáž koncových klapek PE-HD do hrdla PP potrubí DN 250</t>
  </si>
  <si>
    <t>-1063831557</t>
  </si>
  <si>
    <t>Montáž vodovodních armatur na potrubí koncových klapek PE-HD do hrdla PP potrubí DN 250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</si>
  <si>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</si>
  <si>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1 "výustní objekt - viz D.6.6"</t>
  </si>
  <si>
    <t>69</t>
  </si>
  <si>
    <t>R03</t>
  </si>
  <si>
    <t>dodávka koncové klapky z PE-HD DN 250 pro osazení na potrubí</t>
  </si>
  <si>
    <t>-531273574</t>
  </si>
  <si>
    <t>70</t>
  </si>
  <si>
    <t>894118001</t>
  </si>
  <si>
    <t>Příplatek ZKD 0,60 m výšky vstupu na potrubí</t>
  </si>
  <si>
    <t>CS ÚRS 2018 01</t>
  </si>
  <si>
    <t>1687580483</t>
  </si>
  <si>
    <t>Šachty kanalizační zděné Příplatek k cenám za každých dalších 0,60 m výšky vstupu</t>
  </si>
  <si>
    <t xml:space="preserve">Poznámka k souboru cen:_x000D_
1. V cenách jsou započteny náklady na podkladní konstrukci z betonu C 8/10. V případě použití jiné třídy betonu než C 8/10 se cena stanoví výměnou stávajícího materiálu za beton požadované třídy._x000D_
2. V cenách jsou započteny i náklady na montáž a dodávku stupadel._x000D_
3. V cenách šachet na stokách kruhových a vejčitých nejsou započteny náklady na bednění a na obetonování konstrukce výplňovým betonem. Tyto náklady se oceňují:_x000D_
a) stěn šachet cenami souboru cen 894 50- . . Bednění stěn šachet části A 01 tohoto katalogu,_x000D_
b) konstrukce výplňovým betonem cenami souboru cen 894 20- . . Ostatní konstrukce na trubním vedení z prostého betonu z prostého betonu části A 01 tohoto katalogu, stavebnicovým způsobem tvorby cen._x000D_
</t>
  </si>
  <si>
    <t>"ŠD1" 2</t>
  </si>
  <si>
    <t>"ŠD4" 2</t>
  </si>
  <si>
    <t>71</t>
  </si>
  <si>
    <t>894411121</t>
  </si>
  <si>
    <t>Zřízení šachet kanalizačních z betonových dílců na potrubí DN nad 200 do 300 dno beton tř. C 25/30</t>
  </si>
  <si>
    <t>1731724569</t>
  </si>
  <si>
    <t>Zřízení šachet kanalizačních z betonových dílců výšky vstupu do 1,50 m s obložením dna betonem tř. C 25/30, na potrubí DN přes 200 do 300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</si>
  <si>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</si>
  <si>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"ŠD1 - ŠD 5" 5</t>
  </si>
  <si>
    <t>72</t>
  </si>
  <si>
    <t>59224337R1</t>
  </si>
  <si>
    <t xml:space="preserve">dno betonové šachty kanalizační 100x60 cm tl. 15 cm </t>
  </si>
  <si>
    <t>1931186653</t>
  </si>
  <si>
    <t>dno betonové šachty kanalizační 100x60 cm tl. 15 cm</t>
  </si>
  <si>
    <t>Poznámka k položce:_x000D_
Kanalizační betonové dno s přítoky dle tab. šachtových den v příloze D.6.9._x000D_
Stupadla: ocel s PE povlakem_x000D_
Žlab: beton_x000D_
Kyneta: 1/2 DN_x000D_
Nástupnice: beton</t>
  </si>
  <si>
    <t>"ŠD3" 1</t>
  </si>
  <si>
    <t>73</t>
  </si>
  <si>
    <t>59224337R2</t>
  </si>
  <si>
    <t>dno betonové šachty kanalizační 100x55cm tl. 15 m</t>
  </si>
  <si>
    <t>-425498752</t>
  </si>
  <si>
    <t>74</t>
  </si>
  <si>
    <t>59224162</t>
  </si>
  <si>
    <t>skruž kanalizační s ocelovými stupadly 100 x 100 x 12 cm</t>
  </si>
  <si>
    <t>-1633487357</t>
  </si>
  <si>
    <t>Poznámka k položce:_x000D_
s ocelovými poplastovanými stupadli</t>
  </si>
  <si>
    <t>75</t>
  </si>
  <si>
    <t>59224160</t>
  </si>
  <si>
    <t>skruž kanalizační s ocelovými stupadly 100 x 25 x 12 cm</t>
  </si>
  <si>
    <t>-1332769556</t>
  </si>
  <si>
    <t>76</t>
  </si>
  <si>
    <t>59224312</t>
  </si>
  <si>
    <t>kónus šachetní betonový kapsové plastové stupadlo 100x62,5x58 cm</t>
  </si>
  <si>
    <t>-1211640125</t>
  </si>
  <si>
    <t>77</t>
  </si>
  <si>
    <t>59224348</t>
  </si>
  <si>
    <t>těsnění elastomerové pro spojení šachetních dílů DN 1000</t>
  </si>
  <si>
    <t>-729237968</t>
  </si>
  <si>
    <t>12 "viz přílohu D.6.9"</t>
  </si>
  <si>
    <t>78</t>
  </si>
  <si>
    <t>895941111</t>
  </si>
  <si>
    <t>Zřízení vpusti kanalizační uliční z betonových dílců typ UV-50 normální</t>
  </si>
  <si>
    <t>-143310816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</si>
  <si>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</si>
  <si>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11 "viz přílohu D.6.1, D.6.2 a D.6.5"</t>
  </si>
  <si>
    <t>79</t>
  </si>
  <si>
    <t>59223852</t>
  </si>
  <si>
    <t>dno pro uliční vpusť s kalovou prohlubní betonové 450x300x50mm</t>
  </si>
  <si>
    <t>426389198</t>
  </si>
  <si>
    <t>80</t>
  </si>
  <si>
    <t>59223854</t>
  </si>
  <si>
    <t>skruž pro uliční vpusť s výtokovým otvorem PVC betonová 450x350x50mm</t>
  </si>
  <si>
    <t>872936189</t>
  </si>
  <si>
    <t>81</t>
  </si>
  <si>
    <t>59223858</t>
  </si>
  <si>
    <t>skruž pro uliční vpusť horní betonová 450x570x50mm</t>
  </si>
  <si>
    <t>1979427013</t>
  </si>
  <si>
    <t>82</t>
  </si>
  <si>
    <t>59223864</t>
  </si>
  <si>
    <t>prstenec pro uliční vpusť vyrovnávací betonový 390x60x130mm</t>
  </si>
  <si>
    <t>-1311394569</t>
  </si>
  <si>
    <t>83</t>
  </si>
  <si>
    <t>59223871</t>
  </si>
  <si>
    <t>koš vysoký pro uliční vpusti žárově Pz plech pro rám 500/500mm</t>
  </si>
  <si>
    <t>-1705367760</t>
  </si>
  <si>
    <t>84</t>
  </si>
  <si>
    <t>55242-R02</t>
  </si>
  <si>
    <t>mříž vtoková litinová prohnutá 500x500mm</t>
  </si>
  <si>
    <t>-1820863639</t>
  </si>
  <si>
    <t>mříž vtoková litinová plochá 500x500mm</t>
  </si>
  <si>
    <t>85</t>
  </si>
  <si>
    <t>899104112</t>
  </si>
  <si>
    <t>Osazení poklopů litinových nebo ocelových včetně rámů pro třídu zatížení D400, E600</t>
  </si>
  <si>
    <t>-911162868</t>
  </si>
  <si>
    <t>Osazení poklopů litinových a ocelových včetně rámů pro třídu zatížení D400, E600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</si>
  <si>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</si>
  <si>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86</t>
  </si>
  <si>
    <t>59224661</t>
  </si>
  <si>
    <t>poklop šachtový betonová výplň+ litina 785(610)x160 mm, s odvětráním</t>
  </si>
  <si>
    <t>200497251</t>
  </si>
  <si>
    <t>Poznámka k položce:_x000D_
pro zatížení D400</t>
  </si>
  <si>
    <t>87</t>
  </si>
  <si>
    <t>899722112</t>
  </si>
  <si>
    <t>Krytí potrubí z plastů výstražnou fólií z PVC 25 cm</t>
  </si>
  <si>
    <t>885706742</t>
  </si>
  <si>
    <t>Krytí potrubí z plastů výstražnou fólií z PVC šířky 25 cm</t>
  </si>
  <si>
    <t>"stoka A" 142,0</t>
  </si>
  <si>
    <t>"UV1-UV6" 8,8+4,0+1,7+4,1+1,6+5,9+1,2+5,0+3,3+4,2+7,2</t>
  </si>
  <si>
    <t>Ostatní konstrukce a práce, bourání</t>
  </si>
  <si>
    <t>88</t>
  </si>
  <si>
    <t>919121112</t>
  </si>
  <si>
    <t>Těsnění spár zálivkou za studena pro komůrky š 10 mm hl 25 mm s těsnicím profilem</t>
  </si>
  <si>
    <t>-696672276</t>
  </si>
  <si>
    <t>Utěsnění dilatačních spár zálivkou za studena v cementobetonovém nebo živičném krytu včetně adhezního nátěru s těsnicím profilem pod zálivkou, pro komůrky šířky 10 mm, hloubky 25 mm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</si>
  <si>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</si>
  <si>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Poznámka k položce:_x000D_
Zalití spáry mezi štěrbinovým odvodňovacím žlábkem a vozovkou._x000D_
Podrobná specifikace detaily v příloze D.6.7.</t>
  </si>
  <si>
    <t>2*9,24 + 2*0,25 "viz přílohu D.6.7"</t>
  </si>
  <si>
    <t>89</t>
  </si>
  <si>
    <t>935114111</t>
  </si>
  <si>
    <t>Mikroštěrbinový odvodňovací betonový žlab 220x260 mm bez vnitřního spádu se základem</t>
  </si>
  <si>
    <t>-852386786</t>
  </si>
  <si>
    <t>Štěrbinový odvodňovací betonový žlab se základem z betonu prostého a s obetonováním rozměru 220x260 mm (mikroštěrbinový) bez vnitřního spádu</t>
  </si>
  <si>
    <t xml:space="preserve">Poznámka k souboru cen:_x000D_
1. V ceně jsou započteny i náklady na dodání štěrbinového žlabu včetně čistícího kusu, vpusťového kusu a záslepky, které jsou poměrově přepočteny na 1 bm žlabu._x000D_
</t>
  </si>
  <si>
    <t>Poznámka k položce:_x000D_
Položka zahrnuje:_x000D_
 - podkladní beton_x000D_
 - dodávka a montáž štěrbinového žlabu_x000D_
 - dodávka a montáž 2 ks čistícího kusu_x000D_
 - dodávka a montáž 1 ks vpusťového kusu_x000D_
 - dodávka a montáž 2 ks záslepek</t>
  </si>
  <si>
    <t>9,24 "viz přílohu D.6.7"</t>
  </si>
  <si>
    <t>90</t>
  </si>
  <si>
    <t>9-R04</t>
  </si>
  <si>
    <t>Dodávka a montáž mříže z kompozitního materiálu 1,0 x 0,80 m s rámem</t>
  </si>
  <si>
    <t>kpl.</t>
  </si>
  <si>
    <t>1951915599</t>
  </si>
  <si>
    <t>Poznámka k položce:_x000D_
Podrobná specifikace viz výkres lapače splavenin D.6.8</t>
  </si>
  <si>
    <t>997</t>
  </si>
  <si>
    <t>Přesun sutě</t>
  </si>
  <si>
    <t>91</t>
  </si>
  <si>
    <t>997221551</t>
  </si>
  <si>
    <t>Vodorovná doprava suti ze sypkých materiálů do 1 km</t>
  </si>
  <si>
    <t>-939705734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</si>
  <si>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</si>
  <si>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</si>
  <si>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92</t>
  </si>
  <si>
    <t>997221559</t>
  </si>
  <si>
    <t>Příplatek ZKD 1 km u vodorovné dopravy suti ze sypkých materiálů</t>
  </si>
  <si>
    <t>-284461573</t>
  </si>
  <si>
    <t>Vodorovná doprava suti bez naložení, ale se složením a s hrubým urovnáním Příplatek k ceně za každý další i započatý 1 km přes 1 km</t>
  </si>
  <si>
    <t>Poznámka k položce:_x000D_
Celkem do 20 km.</t>
  </si>
  <si>
    <t>93</t>
  </si>
  <si>
    <t>997221855</t>
  </si>
  <si>
    <t>Poplatek za uložení na skládce (skládkovné) zeminy a kameniva kód odpadu 170 504</t>
  </si>
  <si>
    <t>1019703845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</si>
  <si>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</si>
  <si>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998</t>
  </si>
  <si>
    <t>Přesun hmot</t>
  </si>
  <si>
    <t>94</t>
  </si>
  <si>
    <t>998276101</t>
  </si>
  <si>
    <t>Přesun hmot pro trubní vedení z trub z plastických hmot otevřený výkop</t>
  </si>
  <si>
    <t>236416181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</si>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</sst>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8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30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9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30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5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5"/>
      <c r="BS8" s="18" t="s">
        <v>6</v>
      </c>
    </row>
    <row r="9" spans="1:74" ht="14.45" customHeight="1">
      <c r="B9" s="21"/>
      <c r="AR9" s="21"/>
      <c r="BE9" s="305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05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305"/>
      <c r="BS11" s="18" t="s">
        <v>6</v>
      </c>
    </row>
    <row r="12" spans="1:74" ht="6.95" customHeight="1">
      <c r="B12" s="21"/>
      <c r="AR12" s="21"/>
      <c r="BE12" s="305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305"/>
      <c r="BS13" s="18" t="s">
        <v>6</v>
      </c>
    </row>
    <row r="14" spans="1:74" ht="12.75">
      <c r="B14" s="21"/>
      <c r="E14" s="300" t="s">
        <v>32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8" t="s">
        <v>29</v>
      </c>
      <c r="AN14" s="30" t="s">
        <v>32</v>
      </c>
      <c r="AR14" s="21"/>
      <c r="BE14" s="305"/>
      <c r="BS14" s="18" t="s">
        <v>6</v>
      </c>
    </row>
    <row r="15" spans="1:74" ht="6.95" customHeight="1">
      <c r="B15" s="21"/>
      <c r="AR15" s="21"/>
      <c r="BE15" s="305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305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305"/>
      <c r="BS17" s="18" t="s">
        <v>37</v>
      </c>
    </row>
    <row r="18" spans="2:71" ht="6.95" customHeight="1">
      <c r="B18" s="21"/>
      <c r="AR18" s="21"/>
      <c r="BE18" s="305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305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19</v>
      </c>
      <c r="AR20" s="21"/>
      <c r="BE20" s="305"/>
      <c r="BS20" s="18" t="s">
        <v>37</v>
      </c>
    </row>
    <row r="21" spans="2:71" ht="6.95" customHeight="1">
      <c r="B21" s="21"/>
      <c r="AR21" s="21"/>
      <c r="BE21" s="305"/>
    </row>
    <row r="22" spans="2:71" ht="12" customHeight="1">
      <c r="B22" s="21"/>
      <c r="D22" s="28" t="s">
        <v>40</v>
      </c>
      <c r="AR22" s="21"/>
      <c r="BE22" s="305"/>
    </row>
    <row r="23" spans="2:71" ht="51" customHeight="1">
      <c r="B23" s="21"/>
      <c r="E23" s="302" t="s">
        <v>41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1"/>
      <c r="BE23" s="305"/>
    </row>
    <row r="24" spans="2:71" ht="6.95" customHeight="1">
      <c r="B24" s="21"/>
      <c r="AR24" s="21"/>
      <c r="BE24" s="30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5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7">
        <f>ROUND(AG54,2)</f>
        <v>0</v>
      </c>
      <c r="AL26" s="308"/>
      <c r="AM26" s="308"/>
      <c r="AN26" s="308"/>
      <c r="AO26" s="308"/>
      <c r="AR26" s="33"/>
      <c r="BE26" s="305"/>
    </row>
    <row r="27" spans="2:71" s="1" customFormat="1" ht="6.95" customHeight="1">
      <c r="B27" s="33"/>
      <c r="AR27" s="33"/>
      <c r="BE27" s="305"/>
    </row>
    <row r="28" spans="2:71" s="1" customFormat="1" ht="12.75">
      <c r="B28" s="33"/>
      <c r="L28" s="303" t="s">
        <v>43</v>
      </c>
      <c r="M28" s="303"/>
      <c r="N28" s="303"/>
      <c r="O28" s="303"/>
      <c r="P28" s="303"/>
      <c r="W28" s="303" t="s">
        <v>44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45</v>
      </c>
      <c r="AL28" s="303"/>
      <c r="AM28" s="303"/>
      <c r="AN28" s="303"/>
      <c r="AO28" s="303"/>
      <c r="AR28" s="33"/>
      <c r="BE28" s="305"/>
    </row>
    <row r="29" spans="2:71" s="2" customFormat="1" ht="14.45" customHeight="1">
      <c r="B29" s="36"/>
      <c r="D29" s="28" t="s">
        <v>46</v>
      </c>
      <c r="F29" s="28" t="s">
        <v>47</v>
      </c>
      <c r="L29" s="272">
        <v>0.21</v>
      </c>
      <c r="M29" s="273"/>
      <c r="N29" s="273"/>
      <c r="O29" s="273"/>
      <c r="P29" s="273"/>
      <c r="W29" s="292">
        <f>ROUND(AZ54, 2)</f>
        <v>0</v>
      </c>
      <c r="X29" s="273"/>
      <c r="Y29" s="273"/>
      <c r="Z29" s="273"/>
      <c r="AA29" s="273"/>
      <c r="AB29" s="273"/>
      <c r="AC29" s="273"/>
      <c r="AD29" s="273"/>
      <c r="AE29" s="273"/>
      <c r="AK29" s="292">
        <f>ROUND(AV54, 2)</f>
        <v>0</v>
      </c>
      <c r="AL29" s="273"/>
      <c r="AM29" s="273"/>
      <c r="AN29" s="273"/>
      <c r="AO29" s="273"/>
      <c r="AR29" s="36"/>
      <c r="BE29" s="306"/>
    </row>
    <row r="30" spans="2:71" s="2" customFormat="1" ht="14.45" customHeight="1">
      <c r="B30" s="36"/>
      <c r="F30" s="28" t="s">
        <v>48</v>
      </c>
      <c r="L30" s="272">
        <v>0.15</v>
      </c>
      <c r="M30" s="273"/>
      <c r="N30" s="273"/>
      <c r="O30" s="273"/>
      <c r="P30" s="273"/>
      <c r="W30" s="29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92">
        <f>ROUND(AW54, 2)</f>
        <v>0</v>
      </c>
      <c r="AL30" s="273"/>
      <c r="AM30" s="273"/>
      <c r="AN30" s="273"/>
      <c r="AO30" s="273"/>
      <c r="AR30" s="36"/>
      <c r="BE30" s="306"/>
    </row>
    <row r="31" spans="2:71" s="2" customFormat="1" ht="14.45" hidden="1" customHeight="1">
      <c r="B31" s="36"/>
      <c r="F31" s="28" t="s">
        <v>49</v>
      </c>
      <c r="L31" s="272">
        <v>0.21</v>
      </c>
      <c r="M31" s="273"/>
      <c r="N31" s="273"/>
      <c r="O31" s="273"/>
      <c r="P31" s="273"/>
      <c r="W31" s="29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92">
        <v>0</v>
      </c>
      <c r="AL31" s="273"/>
      <c r="AM31" s="273"/>
      <c r="AN31" s="273"/>
      <c r="AO31" s="273"/>
      <c r="AR31" s="36"/>
      <c r="BE31" s="306"/>
    </row>
    <row r="32" spans="2:71" s="2" customFormat="1" ht="14.45" hidden="1" customHeight="1">
      <c r="B32" s="36"/>
      <c r="F32" s="28" t="s">
        <v>50</v>
      </c>
      <c r="L32" s="272">
        <v>0.15</v>
      </c>
      <c r="M32" s="273"/>
      <c r="N32" s="273"/>
      <c r="O32" s="273"/>
      <c r="P32" s="273"/>
      <c r="W32" s="29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92">
        <v>0</v>
      </c>
      <c r="AL32" s="273"/>
      <c r="AM32" s="273"/>
      <c r="AN32" s="273"/>
      <c r="AO32" s="273"/>
      <c r="AR32" s="36"/>
      <c r="BE32" s="306"/>
    </row>
    <row r="33" spans="2:44" s="2" customFormat="1" ht="14.45" hidden="1" customHeight="1">
      <c r="B33" s="36"/>
      <c r="F33" s="28" t="s">
        <v>51</v>
      </c>
      <c r="L33" s="272">
        <v>0</v>
      </c>
      <c r="M33" s="273"/>
      <c r="N33" s="273"/>
      <c r="O33" s="273"/>
      <c r="P33" s="273"/>
      <c r="W33" s="29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92">
        <v>0</v>
      </c>
      <c r="AL33" s="273"/>
      <c r="AM33" s="273"/>
      <c r="AN33" s="273"/>
      <c r="AO33" s="273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93" t="s">
        <v>54</v>
      </c>
      <c r="Y35" s="294"/>
      <c r="Z35" s="294"/>
      <c r="AA35" s="294"/>
      <c r="AB35" s="294"/>
      <c r="AC35" s="39"/>
      <c r="AD35" s="39"/>
      <c r="AE35" s="39"/>
      <c r="AF35" s="39"/>
      <c r="AG35" s="39"/>
      <c r="AH35" s="39"/>
      <c r="AI35" s="39"/>
      <c r="AJ35" s="39"/>
      <c r="AK35" s="295">
        <f>SUM(AK26:AK33)</f>
        <v>0</v>
      </c>
      <c r="AL35" s="294"/>
      <c r="AM35" s="294"/>
      <c r="AN35" s="294"/>
      <c r="AO35" s="296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19_01_kanal_bor</v>
      </c>
      <c r="AR44" s="45"/>
    </row>
    <row r="45" spans="2:44" s="4" customFormat="1" ht="36.950000000000003" customHeight="1">
      <c r="B45" s="46"/>
      <c r="C45" s="47" t="s">
        <v>16</v>
      </c>
      <c r="L45" s="285" t="str">
        <f>K6</f>
        <v>III/35724 Borová, Opěrná zeď u č. p. 29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Borová</v>
      </c>
      <c r="AI47" s="28" t="s">
        <v>23</v>
      </c>
      <c r="AM47" s="287" t="str">
        <f>IF(AN8= "","",AN8)</f>
        <v>12. 1. 2019</v>
      </c>
      <c r="AN47" s="28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Pardubický kraj</v>
      </c>
      <c r="AI49" s="28" t="s">
        <v>33</v>
      </c>
      <c r="AM49" s="283" t="str">
        <f>IF(E17="","",E17)</f>
        <v>VHRoušar, s.r.o.</v>
      </c>
      <c r="AN49" s="284"/>
      <c r="AO49" s="284"/>
      <c r="AP49" s="284"/>
      <c r="AR49" s="33"/>
      <c r="AS49" s="288" t="s">
        <v>56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283" t="str">
        <f>IF(E20="","",E20)</f>
        <v xml:space="preserve"> </v>
      </c>
      <c r="AN50" s="284"/>
      <c r="AO50" s="284"/>
      <c r="AP50" s="284"/>
      <c r="AR50" s="33"/>
      <c r="AS50" s="290"/>
      <c r="AT50" s="291"/>
      <c r="BD50" s="52"/>
    </row>
    <row r="51" spans="1:91" s="1" customFormat="1" ht="10.9" customHeight="1">
      <c r="B51" s="33"/>
      <c r="AR51" s="33"/>
      <c r="AS51" s="290"/>
      <c r="AT51" s="291"/>
      <c r="BD51" s="52"/>
    </row>
    <row r="52" spans="1:91" s="1" customFormat="1" ht="29.25" customHeight="1">
      <c r="B52" s="33"/>
      <c r="C52" s="274" t="s">
        <v>57</v>
      </c>
      <c r="D52" s="275"/>
      <c r="E52" s="275"/>
      <c r="F52" s="275"/>
      <c r="G52" s="275"/>
      <c r="H52" s="53"/>
      <c r="I52" s="276" t="s">
        <v>58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7" t="s">
        <v>59</v>
      </c>
      <c r="AH52" s="275"/>
      <c r="AI52" s="275"/>
      <c r="AJ52" s="275"/>
      <c r="AK52" s="275"/>
      <c r="AL52" s="275"/>
      <c r="AM52" s="275"/>
      <c r="AN52" s="276" t="s">
        <v>60</v>
      </c>
      <c r="AO52" s="275"/>
      <c r="AP52" s="275"/>
      <c r="AQ52" s="54" t="s">
        <v>61</v>
      </c>
      <c r="AR52" s="33"/>
      <c r="AS52" s="55" t="s">
        <v>62</v>
      </c>
      <c r="AT52" s="56" t="s">
        <v>63</v>
      </c>
      <c r="AU52" s="56" t="s">
        <v>64</v>
      </c>
      <c r="AV52" s="56" t="s">
        <v>65</v>
      </c>
      <c r="AW52" s="56" t="s">
        <v>66</v>
      </c>
      <c r="AX52" s="56" t="s">
        <v>67</v>
      </c>
      <c r="AY52" s="56" t="s">
        <v>68</v>
      </c>
      <c r="AZ52" s="56" t="s">
        <v>69</v>
      </c>
      <c r="BA52" s="56" t="s">
        <v>70</v>
      </c>
      <c r="BB52" s="56" t="s">
        <v>71</v>
      </c>
      <c r="BC52" s="56" t="s">
        <v>72</v>
      </c>
      <c r="BD52" s="57" t="s">
        <v>73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1">
        <f>ROUND(AG55,2)</f>
        <v>0</v>
      </c>
      <c r="AH54" s="281"/>
      <c r="AI54" s="281"/>
      <c r="AJ54" s="281"/>
      <c r="AK54" s="281"/>
      <c r="AL54" s="281"/>
      <c r="AM54" s="281"/>
      <c r="AN54" s="282">
        <f>SUM(AG54,AT54)</f>
        <v>0</v>
      </c>
      <c r="AO54" s="282"/>
      <c r="AP54" s="282"/>
      <c r="AQ54" s="63" t="s">
        <v>19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75</v>
      </c>
      <c r="BT54" s="68" t="s">
        <v>76</v>
      </c>
      <c r="BU54" s="69" t="s">
        <v>77</v>
      </c>
      <c r="BV54" s="68" t="s">
        <v>78</v>
      </c>
      <c r="BW54" s="68" t="s">
        <v>5</v>
      </c>
      <c r="BX54" s="68" t="s">
        <v>79</v>
      </c>
      <c r="CL54" s="68" t="s">
        <v>19</v>
      </c>
    </row>
    <row r="55" spans="1:91" s="6" customFormat="1" ht="16.5" customHeight="1">
      <c r="A55" s="70" t="s">
        <v>80</v>
      </c>
      <c r="B55" s="71"/>
      <c r="C55" s="72"/>
      <c r="D55" s="280" t="s">
        <v>81</v>
      </c>
      <c r="E55" s="280"/>
      <c r="F55" s="280"/>
      <c r="G55" s="280"/>
      <c r="H55" s="280"/>
      <c r="I55" s="73"/>
      <c r="J55" s="280" t="s">
        <v>82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78">
        <f>'SO 301 - Obnova odvodnění...'!J30</f>
        <v>0</v>
      </c>
      <c r="AH55" s="279"/>
      <c r="AI55" s="279"/>
      <c r="AJ55" s="279"/>
      <c r="AK55" s="279"/>
      <c r="AL55" s="279"/>
      <c r="AM55" s="279"/>
      <c r="AN55" s="278">
        <f>SUM(AG55,AT55)</f>
        <v>0</v>
      </c>
      <c r="AO55" s="279"/>
      <c r="AP55" s="279"/>
      <c r="AQ55" s="74" t="s">
        <v>83</v>
      </c>
      <c r="AR55" s="71"/>
      <c r="AS55" s="75">
        <v>0</v>
      </c>
      <c r="AT55" s="76">
        <f>ROUND(SUM(AV55:AW55),2)</f>
        <v>0</v>
      </c>
      <c r="AU55" s="77">
        <f>'SO 301 - Obnova odvodnění...'!P88</f>
        <v>0</v>
      </c>
      <c r="AV55" s="76">
        <f>'SO 301 - Obnova odvodnění...'!J33</f>
        <v>0</v>
      </c>
      <c r="AW55" s="76">
        <f>'SO 301 - Obnova odvodnění...'!J34</f>
        <v>0</v>
      </c>
      <c r="AX55" s="76">
        <f>'SO 301 - Obnova odvodnění...'!J35</f>
        <v>0</v>
      </c>
      <c r="AY55" s="76">
        <f>'SO 301 - Obnova odvodnění...'!J36</f>
        <v>0</v>
      </c>
      <c r="AZ55" s="76">
        <f>'SO 301 - Obnova odvodnění...'!F33</f>
        <v>0</v>
      </c>
      <c r="BA55" s="76">
        <f>'SO 301 - Obnova odvodnění...'!F34</f>
        <v>0</v>
      </c>
      <c r="BB55" s="76">
        <f>'SO 301 - Obnova odvodnění...'!F35</f>
        <v>0</v>
      </c>
      <c r="BC55" s="76">
        <f>'SO 301 - Obnova odvodnění...'!F36</f>
        <v>0</v>
      </c>
      <c r="BD55" s="78">
        <f>'SO 301 - Obnova odvodnění...'!F37</f>
        <v>0</v>
      </c>
      <c r="BT55" s="79" t="s">
        <v>84</v>
      </c>
      <c r="BV55" s="79" t="s">
        <v>78</v>
      </c>
      <c r="BW55" s="79" t="s">
        <v>85</v>
      </c>
      <c r="BX55" s="79" t="s">
        <v>5</v>
      </c>
      <c r="CL55" s="79" t="s">
        <v>86</v>
      </c>
      <c r="CM55" s="79" t="s">
        <v>87</v>
      </c>
    </row>
    <row r="56" spans="1:91" s="1" customFormat="1" ht="30" customHeight="1">
      <c r="B56" s="33"/>
      <c r="AR56" s="33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9B6opcKnivGC5drN1Eal32dY0CtRJHKl41smGRX8dTX5/BJ6rudlTQD6rQF2qLvFY25QJOAjAMIWXf1Oh7yjMQ==" saltValue="o3lajD7ncaeuAcCJ4K4JLPsPSQF6+z+u6RZLjD9895uvOCZHIZz+YZSZwtDUV4Clg0rzSrrtDQUaJpcN2Q9xrQ==" spinCount="100000" sheet="1" objects="1" scenarios="1" formatColumns="0" formatRows="0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SO 301 - Obnova odvodnění...'!C2" display="/" xr:uid="{00000000-0004-0000-0000-000000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9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85</v>
      </c>
      <c r="AZ2" s="81" t="s">
        <v>88</v>
      </c>
      <c r="BA2" s="81" t="s">
        <v>89</v>
      </c>
      <c r="BB2" s="81" t="s">
        <v>90</v>
      </c>
      <c r="BC2" s="81" t="s">
        <v>91</v>
      </c>
      <c r="BD2" s="81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82"/>
      <c r="J3" s="20"/>
      <c r="K3" s="20"/>
      <c r="L3" s="21"/>
      <c r="AT3" s="18" t="s">
        <v>87</v>
      </c>
      <c r="AZ3" s="81" t="s">
        <v>92</v>
      </c>
      <c r="BA3" s="81" t="s">
        <v>93</v>
      </c>
      <c r="BB3" s="81" t="s">
        <v>90</v>
      </c>
      <c r="BC3" s="81" t="s">
        <v>94</v>
      </c>
      <c r="BD3" s="81" t="s">
        <v>87</v>
      </c>
    </row>
    <row r="4" spans="2:56" ht="24.95" customHeight="1">
      <c r="B4" s="21"/>
      <c r="D4" s="22" t="s">
        <v>95</v>
      </c>
      <c r="L4" s="21"/>
      <c r="M4" s="83" t="s">
        <v>10</v>
      </c>
      <c r="AT4" s="18" t="s">
        <v>4</v>
      </c>
      <c r="AZ4" s="81" t="s">
        <v>96</v>
      </c>
      <c r="BA4" s="81" t="s">
        <v>97</v>
      </c>
      <c r="BB4" s="81" t="s">
        <v>90</v>
      </c>
      <c r="BC4" s="81" t="s">
        <v>98</v>
      </c>
      <c r="BD4" s="81" t="s">
        <v>87</v>
      </c>
    </row>
    <row r="5" spans="2:56" ht="6.95" customHeight="1">
      <c r="B5" s="21"/>
      <c r="L5" s="21"/>
      <c r="AZ5" s="81" t="s">
        <v>99</v>
      </c>
      <c r="BA5" s="81" t="s">
        <v>100</v>
      </c>
      <c r="BB5" s="81" t="s">
        <v>101</v>
      </c>
      <c r="BC5" s="81" t="s">
        <v>102</v>
      </c>
      <c r="BD5" s="81" t="s">
        <v>87</v>
      </c>
    </row>
    <row r="6" spans="2:56" ht="12" customHeight="1">
      <c r="B6" s="21"/>
      <c r="D6" s="28" t="s">
        <v>16</v>
      </c>
      <c r="L6" s="21"/>
      <c r="AZ6" s="81" t="s">
        <v>103</v>
      </c>
      <c r="BA6" s="81" t="s">
        <v>104</v>
      </c>
      <c r="BB6" s="81" t="s">
        <v>101</v>
      </c>
      <c r="BC6" s="81" t="s">
        <v>105</v>
      </c>
      <c r="BD6" s="81" t="s">
        <v>87</v>
      </c>
    </row>
    <row r="7" spans="2:56" ht="16.5" customHeight="1">
      <c r="B7" s="21"/>
      <c r="E7" s="310" t="str">
        <f>'Rekapitulace stavby'!K6</f>
        <v>III/35724 Borová, Opěrná zeď u č. p. 29</v>
      </c>
      <c r="F7" s="311"/>
      <c r="G7" s="311"/>
      <c r="H7" s="311"/>
      <c r="L7" s="21"/>
      <c r="AZ7" s="81" t="s">
        <v>106</v>
      </c>
      <c r="BA7" s="81" t="s">
        <v>107</v>
      </c>
      <c r="BB7" s="81" t="s">
        <v>101</v>
      </c>
      <c r="BC7" s="81" t="s">
        <v>108</v>
      </c>
      <c r="BD7" s="81" t="s">
        <v>87</v>
      </c>
    </row>
    <row r="8" spans="2:56" s="1" customFormat="1" ht="12" customHeight="1">
      <c r="B8" s="33"/>
      <c r="D8" s="28" t="s">
        <v>109</v>
      </c>
      <c r="I8" s="84"/>
      <c r="L8" s="33"/>
      <c r="AZ8" s="81" t="s">
        <v>110</v>
      </c>
      <c r="BA8" s="81" t="s">
        <v>111</v>
      </c>
      <c r="BB8" s="81" t="s">
        <v>90</v>
      </c>
      <c r="BC8" s="81" t="s">
        <v>112</v>
      </c>
      <c r="BD8" s="81" t="s">
        <v>87</v>
      </c>
    </row>
    <row r="9" spans="2:56" s="1" customFormat="1" ht="36.950000000000003" customHeight="1">
      <c r="B9" s="33"/>
      <c r="E9" s="285" t="s">
        <v>113</v>
      </c>
      <c r="F9" s="309"/>
      <c r="G9" s="309"/>
      <c r="H9" s="309"/>
      <c r="I9" s="84"/>
      <c r="L9" s="33"/>
      <c r="AZ9" s="81" t="s">
        <v>114</v>
      </c>
      <c r="BA9" s="81" t="s">
        <v>115</v>
      </c>
      <c r="BB9" s="81" t="s">
        <v>90</v>
      </c>
      <c r="BC9" s="81" t="s">
        <v>116</v>
      </c>
      <c r="BD9" s="81" t="s">
        <v>87</v>
      </c>
    </row>
    <row r="10" spans="2:56" s="1" customFormat="1">
      <c r="B10" s="33"/>
      <c r="I10" s="84"/>
      <c r="L10" s="33"/>
      <c r="AZ10" s="81" t="s">
        <v>117</v>
      </c>
      <c r="BA10" s="81" t="s">
        <v>118</v>
      </c>
      <c r="BB10" s="81" t="s">
        <v>90</v>
      </c>
      <c r="BC10" s="81" t="s">
        <v>119</v>
      </c>
      <c r="BD10" s="81" t="s">
        <v>87</v>
      </c>
    </row>
    <row r="11" spans="2:56" s="1" customFormat="1" ht="12" customHeight="1">
      <c r="B11" s="33"/>
      <c r="D11" s="28" t="s">
        <v>18</v>
      </c>
      <c r="F11" s="26" t="s">
        <v>86</v>
      </c>
      <c r="I11" s="85" t="s">
        <v>20</v>
      </c>
      <c r="J11" s="26" t="s">
        <v>19</v>
      </c>
      <c r="L11" s="33"/>
      <c r="AZ11" s="81" t="s">
        <v>120</v>
      </c>
      <c r="BA11" s="81" t="s">
        <v>121</v>
      </c>
      <c r="BB11" s="81" t="s">
        <v>101</v>
      </c>
      <c r="BC11" s="81" t="s">
        <v>122</v>
      </c>
      <c r="BD11" s="81" t="s">
        <v>87</v>
      </c>
    </row>
    <row r="12" spans="2:56" s="1" customFormat="1" ht="12" customHeight="1">
      <c r="B12" s="33"/>
      <c r="D12" s="28" t="s">
        <v>21</v>
      </c>
      <c r="F12" s="26" t="s">
        <v>22</v>
      </c>
      <c r="I12" s="85" t="s">
        <v>23</v>
      </c>
      <c r="J12" s="49" t="str">
        <f>'Rekapitulace stavby'!AN8</f>
        <v>12. 1. 2019</v>
      </c>
      <c r="L12" s="33"/>
      <c r="AZ12" s="81" t="s">
        <v>123</v>
      </c>
      <c r="BA12" s="81" t="s">
        <v>124</v>
      </c>
      <c r="BB12" s="81" t="s">
        <v>101</v>
      </c>
      <c r="BC12" s="81" t="s">
        <v>125</v>
      </c>
      <c r="BD12" s="81" t="s">
        <v>87</v>
      </c>
    </row>
    <row r="13" spans="2:56" s="1" customFormat="1" ht="10.9" customHeight="1">
      <c r="B13" s="33"/>
      <c r="I13" s="84"/>
      <c r="L13" s="33"/>
      <c r="AZ13" s="81" t="s">
        <v>126</v>
      </c>
      <c r="BA13" s="81" t="s">
        <v>127</v>
      </c>
      <c r="BB13" s="81" t="s">
        <v>101</v>
      </c>
      <c r="BC13" s="81" t="s">
        <v>128</v>
      </c>
      <c r="BD13" s="81" t="s">
        <v>87</v>
      </c>
    </row>
    <row r="14" spans="2:56" s="1" customFormat="1" ht="12" customHeight="1">
      <c r="B14" s="33"/>
      <c r="D14" s="28" t="s">
        <v>25</v>
      </c>
      <c r="I14" s="85" t="s">
        <v>26</v>
      </c>
      <c r="J14" s="26" t="s">
        <v>27</v>
      </c>
      <c r="L14" s="33"/>
      <c r="AZ14" s="81" t="s">
        <v>129</v>
      </c>
      <c r="BA14" s="81" t="s">
        <v>130</v>
      </c>
      <c r="BB14" s="81" t="s">
        <v>101</v>
      </c>
      <c r="BC14" s="81" t="s">
        <v>131</v>
      </c>
      <c r="BD14" s="81" t="s">
        <v>87</v>
      </c>
    </row>
    <row r="15" spans="2:56" s="1" customFormat="1" ht="18" customHeight="1">
      <c r="B15" s="33"/>
      <c r="E15" s="26" t="s">
        <v>28</v>
      </c>
      <c r="I15" s="85" t="s">
        <v>29</v>
      </c>
      <c r="J15" s="26" t="s">
        <v>30</v>
      </c>
      <c r="L15" s="33"/>
      <c r="AZ15" s="81" t="s">
        <v>132</v>
      </c>
      <c r="BA15" s="81" t="s">
        <v>133</v>
      </c>
      <c r="BB15" s="81" t="s">
        <v>101</v>
      </c>
      <c r="BC15" s="81" t="s">
        <v>134</v>
      </c>
      <c r="BD15" s="81" t="s">
        <v>87</v>
      </c>
    </row>
    <row r="16" spans="2:56" s="1" customFormat="1" ht="6.95" customHeight="1">
      <c r="B16" s="33"/>
      <c r="I16" s="84"/>
      <c r="L16" s="33"/>
      <c r="AZ16" s="81" t="s">
        <v>135</v>
      </c>
      <c r="BA16" s="81" t="s">
        <v>136</v>
      </c>
      <c r="BB16" s="81" t="s">
        <v>101</v>
      </c>
      <c r="BC16" s="81" t="s">
        <v>137</v>
      </c>
      <c r="BD16" s="81" t="s">
        <v>87</v>
      </c>
    </row>
    <row r="17" spans="2:56" s="1" customFormat="1" ht="12" customHeight="1">
      <c r="B17" s="33"/>
      <c r="D17" s="28" t="s">
        <v>31</v>
      </c>
      <c r="I17" s="85" t="s">
        <v>26</v>
      </c>
      <c r="J17" s="29" t="str">
        <f>'Rekapitulace stavby'!AN13</f>
        <v>Vyplň údaj</v>
      </c>
      <c r="L17" s="33"/>
      <c r="AZ17" s="81" t="s">
        <v>138</v>
      </c>
      <c r="BA17" s="81" t="s">
        <v>139</v>
      </c>
      <c r="BB17" s="81" t="s">
        <v>90</v>
      </c>
      <c r="BC17" s="81" t="s">
        <v>140</v>
      </c>
      <c r="BD17" s="81" t="s">
        <v>87</v>
      </c>
    </row>
    <row r="18" spans="2:56" s="1" customFormat="1" ht="18" customHeight="1">
      <c r="B18" s="33"/>
      <c r="E18" s="312" t="str">
        <f>'Rekapitulace stavby'!E14</f>
        <v>Vyplň údaj</v>
      </c>
      <c r="F18" s="298"/>
      <c r="G18" s="298"/>
      <c r="H18" s="298"/>
      <c r="I18" s="85" t="s">
        <v>29</v>
      </c>
      <c r="J18" s="29" t="str">
        <f>'Rekapitulace stavby'!AN14</f>
        <v>Vyplň údaj</v>
      </c>
      <c r="L18" s="33"/>
    </row>
    <row r="19" spans="2:56" s="1" customFormat="1" ht="6.95" customHeight="1">
      <c r="B19" s="33"/>
      <c r="I19" s="84"/>
      <c r="L19" s="33"/>
    </row>
    <row r="20" spans="2:56" s="1" customFormat="1" ht="12" customHeight="1">
      <c r="B20" s="33"/>
      <c r="D20" s="28" t="s">
        <v>33</v>
      </c>
      <c r="I20" s="85" t="s">
        <v>26</v>
      </c>
      <c r="J20" s="26" t="s">
        <v>34</v>
      </c>
      <c r="L20" s="33"/>
    </row>
    <row r="21" spans="2:56" s="1" customFormat="1" ht="18" customHeight="1">
      <c r="B21" s="33"/>
      <c r="E21" s="26" t="s">
        <v>35</v>
      </c>
      <c r="I21" s="85" t="s">
        <v>29</v>
      </c>
      <c r="J21" s="26" t="s">
        <v>36</v>
      </c>
      <c r="L21" s="33"/>
    </row>
    <row r="22" spans="2:56" s="1" customFormat="1" ht="6.95" customHeight="1">
      <c r="B22" s="33"/>
      <c r="I22" s="84"/>
      <c r="L22" s="33"/>
    </row>
    <row r="23" spans="2:56" s="1" customFormat="1" ht="12" customHeight="1">
      <c r="B23" s="33"/>
      <c r="D23" s="28" t="s">
        <v>38</v>
      </c>
      <c r="I23" s="85" t="s">
        <v>26</v>
      </c>
      <c r="J23" s="26" t="str">
        <f>IF('Rekapitulace stavby'!AN19="","",'Rekapitulace stavby'!AN19)</f>
        <v/>
      </c>
      <c r="L23" s="33"/>
    </row>
    <row r="24" spans="2:56" s="1" customFormat="1" ht="18" customHeight="1">
      <c r="B24" s="33"/>
      <c r="E24" s="26" t="str">
        <f>IF('Rekapitulace stavby'!E20="","",'Rekapitulace stavby'!E20)</f>
        <v xml:space="preserve"> </v>
      </c>
      <c r="I24" s="85" t="s">
        <v>29</v>
      </c>
      <c r="J24" s="26" t="str">
        <f>IF('Rekapitulace stavby'!AN20="","",'Rekapitulace stavby'!AN20)</f>
        <v/>
      </c>
      <c r="L24" s="33"/>
    </row>
    <row r="25" spans="2:56" s="1" customFormat="1" ht="6.95" customHeight="1">
      <c r="B25" s="33"/>
      <c r="I25" s="84"/>
      <c r="L25" s="33"/>
    </row>
    <row r="26" spans="2:56" s="1" customFormat="1" ht="12" customHeight="1">
      <c r="B26" s="33"/>
      <c r="D26" s="28" t="s">
        <v>40</v>
      </c>
      <c r="I26" s="84"/>
      <c r="L26" s="33"/>
    </row>
    <row r="27" spans="2:56" s="7" customFormat="1" ht="16.5" customHeight="1">
      <c r="B27" s="86"/>
      <c r="E27" s="302" t="s">
        <v>19</v>
      </c>
      <c r="F27" s="302"/>
      <c r="G27" s="302"/>
      <c r="H27" s="302"/>
      <c r="I27" s="87"/>
      <c r="L27" s="86"/>
    </row>
    <row r="28" spans="2:56" s="1" customFormat="1" ht="6.95" customHeight="1">
      <c r="B28" s="33"/>
      <c r="I28" s="84"/>
      <c r="L28" s="33"/>
    </row>
    <row r="29" spans="2:56" s="1" customFormat="1" ht="6.95" customHeight="1">
      <c r="B29" s="33"/>
      <c r="D29" s="50"/>
      <c r="E29" s="50"/>
      <c r="F29" s="50"/>
      <c r="G29" s="50"/>
      <c r="H29" s="50"/>
      <c r="I29" s="88"/>
      <c r="J29" s="50"/>
      <c r="K29" s="50"/>
      <c r="L29" s="33"/>
    </row>
    <row r="30" spans="2:56" s="1" customFormat="1" ht="25.35" customHeight="1">
      <c r="B30" s="33"/>
      <c r="D30" s="89" t="s">
        <v>42</v>
      </c>
      <c r="I30" s="84"/>
      <c r="J30" s="62">
        <f>ROUND(J88, 2)</f>
        <v>0</v>
      </c>
      <c r="L30" s="33"/>
    </row>
    <row r="31" spans="2:56" s="1" customFormat="1" ht="6.95" customHeight="1">
      <c r="B31" s="33"/>
      <c r="D31" s="50"/>
      <c r="E31" s="50"/>
      <c r="F31" s="50"/>
      <c r="G31" s="50"/>
      <c r="H31" s="50"/>
      <c r="I31" s="88"/>
      <c r="J31" s="50"/>
      <c r="K31" s="50"/>
      <c r="L31" s="33"/>
    </row>
    <row r="32" spans="2:56" s="1" customFormat="1" ht="14.45" customHeight="1">
      <c r="B32" s="33"/>
      <c r="F32" s="90" t="s">
        <v>44</v>
      </c>
      <c r="I32" s="91" t="s">
        <v>43</v>
      </c>
      <c r="J32" s="90" t="s">
        <v>45</v>
      </c>
      <c r="L32" s="33"/>
    </row>
    <row r="33" spans="2:12" s="1" customFormat="1" ht="14.45" customHeight="1">
      <c r="B33" s="33"/>
      <c r="D33" s="92" t="s">
        <v>46</v>
      </c>
      <c r="E33" s="28" t="s">
        <v>47</v>
      </c>
      <c r="F33" s="93">
        <f>ROUND((SUM(BE88:BE690)),  2)</f>
        <v>0</v>
      </c>
      <c r="I33" s="94">
        <v>0.21</v>
      </c>
      <c r="J33" s="93">
        <f>ROUND(((SUM(BE88:BE690))*I33),  2)</f>
        <v>0</v>
      </c>
      <c r="L33" s="33"/>
    </row>
    <row r="34" spans="2:12" s="1" customFormat="1" ht="14.45" customHeight="1">
      <c r="B34" s="33"/>
      <c r="E34" s="28" t="s">
        <v>48</v>
      </c>
      <c r="F34" s="93">
        <f>ROUND((SUM(BF88:BF690)),  2)</f>
        <v>0</v>
      </c>
      <c r="I34" s="94">
        <v>0.15</v>
      </c>
      <c r="J34" s="93">
        <f>ROUND(((SUM(BF88:BF690))*I34),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93">
        <f>ROUND((SUM(BG88:BG690)),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93">
        <f>ROUND((SUM(BH88:BH690)),  2)</f>
        <v>0</v>
      </c>
      <c r="I36" s="94">
        <v>0.15</v>
      </c>
      <c r="J36" s="93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93">
        <f>ROUND((SUM(BI88:BI690)),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I38" s="84"/>
      <c r="L38" s="33"/>
    </row>
    <row r="39" spans="2:12" s="1" customFormat="1" ht="25.35" customHeight="1">
      <c r="B39" s="33"/>
      <c r="C39" s="95"/>
      <c r="D39" s="96" t="s">
        <v>52</v>
      </c>
      <c r="E39" s="53"/>
      <c r="F39" s="53"/>
      <c r="G39" s="97" t="s">
        <v>53</v>
      </c>
      <c r="H39" s="98" t="s">
        <v>54</v>
      </c>
      <c r="I39" s="99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0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103"/>
      <c r="J44" s="44"/>
      <c r="K44" s="44"/>
      <c r="L44" s="33"/>
    </row>
    <row r="45" spans="2:12" s="1" customFormat="1" ht="24.95" customHeight="1">
      <c r="B45" s="33"/>
      <c r="C45" s="22" t="s">
        <v>141</v>
      </c>
      <c r="I45" s="84"/>
      <c r="L45" s="33"/>
    </row>
    <row r="46" spans="2:12" s="1" customFormat="1" ht="6.95" customHeight="1">
      <c r="B46" s="33"/>
      <c r="I46" s="84"/>
      <c r="L46" s="33"/>
    </row>
    <row r="47" spans="2:12" s="1" customFormat="1" ht="12" customHeight="1">
      <c r="B47" s="33"/>
      <c r="C47" s="28" t="s">
        <v>16</v>
      </c>
      <c r="I47" s="84"/>
      <c r="L47" s="33"/>
    </row>
    <row r="48" spans="2:12" s="1" customFormat="1" ht="16.5" customHeight="1">
      <c r="B48" s="33"/>
      <c r="E48" s="310" t="str">
        <f>E7</f>
        <v>III/35724 Borová, Opěrná zeď u č. p. 29</v>
      </c>
      <c r="F48" s="311"/>
      <c r="G48" s="311"/>
      <c r="H48" s="311"/>
      <c r="I48" s="84"/>
      <c r="L48" s="33"/>
    </row>
    <row r="49" spans="2:47" s="1" customFormat="1" ht="12" customHeight="1">
      <c r="B49" s="33"/>
      <c r="C49" s="28" t="s">
        <v>109</v>
      </c>
      <c r="I49" s="84"/>
      <c r="L49" s="33"/>
    </row>
    <row r="50" spans="2:47" s="1" customFormat="1" ht="16.5" customHeight="1">
      <c r="B50" s="33"/>
      <c r="E50" s="285" t="str">
        <f>E9</f>
        <v>SO 301 - Obnova odvodnění kanalizace</v>
      </c>
      <c r="F50" s="309"/>
      <c r="G50" s="309"/>
      <c r="H50" s="309"/>
      <c r="I50" s="84"/>
      <c r="L50" s="33"/>
    </row>
    <row r="51" spans="2:47" s="1" customFormat="1" ht="6.95" customHeight="1">
      <c r="B51" s="33"/>
      <c r="I51" s="84"/>
      <c r="L51" s="33"/>
    </row>
    <row r="52" spans="2:47" s="1" customFormat="1" ht="12" customHeight="1">
      <c r="B52" s="33"/>
      <c r="C52" s="28" t="s">
        <v>21</v>
      </c>
      <c r="F52" s="26" t="str">
        <f>F12</f>
        <v>Borová</v>
      </c>
      <c r="I52" s="85" t="s">
        <v>23</v>
      </c>
      <c r="J52" s="49" t="str">
        <f>IF(J12="","",J12)</f>
        <v>12. 1. 2019</v>
      </c>
      <c r="L52" s="33"/>
    </row>
    <row r="53" spans="2:47" s="1" customFormat="1" ht="6.95" customHeight="1">
      <c r="B53" s="33"/>
      <c r="I53" s="84"/>
      <c r="L53" s="33"/>
    </row>
    <row r="54" spans="2:47" s="1" customFormat="1" ht="15.2" customHeight="1">
      <c r="B54" s="33"/>
      <c r="C54" s="28" t="s">
        <v>25</v>
      </c>
      <c r="F54" s="26" t="str">
        <f>E15</f>
        <v>Pardubický kraj</v>
      </c>
      <c r="I54" s="85" t="s">
        <v>33</v>
      </c>
      <c r="J54" s="31" t="str">
        <f>E21</f>
        <v>VHRoušar, s.r.o.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85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I56" s="84"/>
      <c r="L56" s="33"/>
    </row>
    <row r="57" spans="2:47" s="1" customFormat="1" ht="29.25" customHeight="1">
      <c r="B57" s="33"/>
      <c r="C57" s="104" t="s">
        <v>142</v>
      </c>
      <c r="D57" s="95"/>
      <c r="E57" s="95"/>
      <c r="F57" s="95"/>
      <c r="G57" s="95"/>
      <c r="H57" s="95"/>
      <c r="I57" s="105"/>
      <c r="J57" s="106" t="s">
        <v>143</v>
      </c>
      <c r="K57" s="95"/>
      <c r="L57" s="33"/>
    </row>
    <row r="58" spans="2:47" s="1" customFormat="1" ht="10.35" customHeight="1">
      <c r="B58" s="33"/>
      <c r="I58" s="84"/>
      <c r="L58" s="33"/>
    </row>
    <row r="59" spans="2:47" s="1" customFormat="1" ht="22.9" customHeight="1">
      <c r="B59" s="33"/>
      <c r="C59" s="107" t="s">
        <v>74</v>
      </c>
      <c r="I59" s="84"/>
      <c r="J59" s="62">
        <f>J88</f>
        <v>0</v>
      </c>
      <c r="L59" s="33"/>
      <c r="AU59" s="18" t="s">
        <v>144</v>
      </c>
    </row>
    <row r="60" spans="2:47" s="8" customFormat="1" ht="24.95" customHeight="1">
      <c r="B60" s="108"/>
      <c r="D60" s="109" t="s">
        <v>145</v>
      </c>
      <c r="E60" s="110"/>
      <c r="F60" s="110"/>
      <c r="G60" s="110"/>
      <c r="H60" s="110"/>
      <c r="I60" s="111"/>
      <c r="J60" s="112">
        <f>J89</f>
        <v>0</v>
      </c>
      <c r="L60" s="108"/>
    </row>
    <row r="61" spans="2:47" s="9" customFormat="1" ht="19.899999999999999" customHeight="1">
      <c r="B61" s="113"/>
      <c r="D61" s="114" t="s">
        <v>146</v>
      </c>
      <c r="E61" s="115"/>
      <c r="F61" s="115"/>
      <c r="G61" s="115"/>
      <c r="H61" s="115"/>
      <c r="I61" s="116"/>
      <c r="J61" s="117">
        <f>J90</f>
        <v>0</v>
      </c>
      <c r="L61" s="113"/>
    </row>
    <row r="62" spans="2:47" s="9" customFormat="1" ht="19.899999999999999" customHeight="1">
      <c r="B62" s="113"/>
      <c r="D62" s="114" t="s">
        <v>147</v>
      </c>
      <c r="E62" s="115"/>
      <c r="F62" s="115"/>
      <c r="G62" s="115"/>
      <c r="H62" s="115"/>
      <c r="I62" s="116"/>
      <c r="J62" s="117">
        <f>J370</f>
        <v>0</v>
      </c>
      <c r="L62" s="113"/>
    </row>
    <row r="63" spans="2:47" s="9" customFormat="1" ht="19.899999999999999" customHeight="1">
      <c r="B63" s="113"/>
      <c r="D63" s="114" t="s">
        <v>148</v>
      </c>
      <c r="E63" s="115"/>
      <c r="F63" s="115"/>
      <c r="G63" s="115"/>
      <c r="H63" s="115"/>
      <c r="I63" s="116"/>
      <c r="J63" s="117">
        <f>J407</f>
        <v>0</v>
      </c>
      <c r="L63" s="113"/>
    </row>
    <row r="64" spans="2:47" s="9" customFormat="1" ht="19.899999999999999" customHeight="1">
      <c r="B64" s="113"/>
      <c r="D64" s="114" t="s">
        <v>149</v>
      </c>
      <c r="E64" s="115"/>
      <c r="F64" s="115"/>
      <c r="G64" s="115"/>
      <c r="H64" s="115"/>
      <c r="I64" s="116"/>
      <c r="J64" s="117">
        <f>J478</f>
        <v>0</v>
      </c>
      <c r="L64" s="113"/>
    </row>
    <row r="65" spans="2:12" s="9" customFormat="1" ht="19.899999999999999" customHeight="1">
      <c r="B65" s="113"/>
      <c r="D65" s="114" t="s">
        <v>150</v>
      </c>
      <c r="E65" s="115"/>
      <c r="F65" s="115"/>
      <c r="G65" s="115"/>
      <c r="H65" s="115"/>
      <c r="I65" s="116"/>
      <c r="J65" s="117">
        <f>J484</f>
        <v>0</v>
      </c>
      <c r="L65" s="113"/>
    </row>
    <row r="66" spans="2:12" s="9" customFormat="1" ht="19.899999999999999" customHeight="1">
      <c r="B66" s="113"/>
      <c r="D66" s="114" t="s">
        <v>151</v>
      </c>
      <c r="E66" s="115"/>
      <c r="F66" s="115"/>
      <c r="G66" s="115"/>
      <c r="H66" s="115"/>
      <c r="I66" s="116"/>
      <c r="J66" s="117">
        <f>J662</f>
        <v>0</v>
      </c>
      <c r="L66" s="113"/>
    </row>
    <row r="67" spans="2:12" s="9" customFormat="1" ht="19.899999999999999" customHeight="1">
      <c r="B67" s="113"/>
      <c r="D67" s="114" t="s">
        <v>152</v>
      </c>
      <c r="E67" s="115"/>
      <c r="F67" s="115"/>
      <c r="G67" s="115"/>
      <c r="H67" s="115"/>
      <c r="I67" s="116"/>
      <c r="J67" s="117">
        <f>J676</f>
        <v>0</v>
      </c>
      <c r="L67" s="113"/>
    </row>
    <row r="68" spans="2:12" s="9" customFormat="1" ht="19.899999999999999" customHeight="1">
      <c r="B68" s="113"/>
      <c r="D68" s="114" t="s">
        <v>153</v>
      </c>
      <c r="E68" s="115"/>
      <c r="F68" s="115"/>
      <c r="G68" s="115"/>
      <c r="H68" s="115"/>
      <c r="I68" s="116"/>
      <c r="J68" s="117">
        <f>J687</f>
        <v>0</v>
      </c>
      <c r="L68" s="113"/>
    </row>
    <row r="69" spans="2:12" s="1" customFormat="1" ht="21.75" customHeight="1">
      <c r="B69" s="33"/>
      <c r="I69" s="84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10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103"/>
      <c r="J74" s="44"/>
      <c r="K74" s="44"/>
      <c r="L74" s="33"/>
    </row>
    <row r="75" spans="2:12" s="1" customFormat="1" ht="24.95" customHeight="1">
      <c r="B75" s="33"/>
      <c r="C75" s="22" t="s">
        <v>154</v>
      </c>
      <c r="I75" s="84"/>
      <c r="L75" s="33"/>
    </row>
    <row r="76" spans="2:12" s="1" customFormat="1" ht="6.95" customHeight="1">
      <c r="B76" s="33"/>
      <c r="I76" s="84"/>
      <c r="L76" s="33"/>
    </row>
    <row r="77" spans="2:12" s="1" customFormat="1" ht="12" customHeight="1">
      <c r="B77" s="33"/>
      <c r="C77" s="28" t="s">
        <v>16</v>
      </c>
      <c r="I77" s="84"/>
      <c r="L77" s="33"/>
    </row>
    <row r="78" spans="2:12" s="1" customFormat="1" ht="16.5" customHeight="1">
      <c r="B78" s="33"/>
      <c r="E78" s="310" t="str">
        <f>E7</f>
        <v>III/35724 Borová, Opěrná zeď u č. p. 29</v>
      </c>
      <c r="F78" s="311"/>
      <c r="G78" s="311"/>
      <c r="H78" s="311"/>
      <c r="I78" s="84"/>
      <c r="L78" s="33"/>
    </row>
    <row r="79" spans="2:12" s="1" customFormat="1" ht="12" customHeight="1">
      <c r="B79" s="33"/>
      <c r="C79" s="28" t="s">
        <v>109</v>
      </c>
      <c r="I79" s="84"/>
      <c r="L79" s="33"/>
    </row>
    <row r="80" spans="2:12" s="1" customFormat="1" ht="16.5" customHeight="1">
      <c r="B80" s="33"/>
      <c r="E80" s="285" t="str">
        <f>E9</f>
        <v>SO 301 - Obnova odvodnění kanalizace</v>
      </c>
      <c r="F80" s="309"/>
      <c r="G80" s="309"/>
      <c r="H80" s="309"/>
      <c r="I80" s="84"/>
      <c r="L80" s="33"/>
    </row>
    <row r="81" spans="2:65" s="1" customFormat="1" ht="6.95" customHeight="1">
      <c r="B81" s="33"/>
      <c r="I81" s="84"/>
      <c r="L81" s="33"/>
    </row>
    <row r="82" spans="2:65" s="1" customFormat="1" ht="12" customHeight="1">
      <c r="B82" s="33"/>
      <c r="C82" s="28" t="s">
        <v>21</v>
      </c>
      <c r="F82" s="26" t="str">
        <f>F12</f>
        <v>Borová</v>
      </c>
      <c r="I82" s="85" t="s">
        <v>23</v>
      </c>
      <c r="J82" s="49" t="str">
        <f>IF(J12="","",J12)</f>
        <v>12. 1. 2019</v>
      </c>
      <c r="L82" s="33"/>
    </row>
    <row r="83" spans="2:65" s="1" customFormat="1" ht="6.95" customHeight="1">
      <c r="B83" s="33"/>
      <c r="I83" s="84"/>
      <c r="L83" s="33"/>
    </row>
    <row r="84" spans="2:65" s="1" customFormat="1" ht="15.2" customHeight="1">
      <c r="B84" s="33"/>
      <c r="C84" s="28" t="s">
        <v>25</v>
      </c>
      <c r="F84" s="26" t="str">
        <f>E15</f>
        <v>Pardubický kraj</v>
      </c>
      <c r="I84" s="85" t="s">
        <v>33</v>
      </c>
      <c r="J84" s="31" t="str">
        <f>E21</f>
        <v>VHRoušar, s.r.o.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85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I86" s="84"/>
      <c r="L86" s="33"/>
    </row>
    <row r="87" spans="2:65" s="10" customFormat="1" ht="29.25" customHeight="1">
      <c r="B87" s="118"/>
      <c r="C87" s="119" t="s">
        <v>155</v>
      </c>
      <c r="D87" s="120" t="s">
        <v>61</v>
      </c>
      <c r="E87" s="120" t="s">
        <v>57</v>
      </c>
      <c r="F87" s="120" t="s">
        <v>58</v>
      </c>
      <c r="G87" s="120" t="s">
        <v>156</v>
      </c>
      <c r="H87" s="120" t="s">
        <v>157</v>
      </c>
      <c r="I87" s="121" t="s">
        <v>158</v>
      </c>
      <c r="J87" s="120" t="s">
        <v>143</v>
      </c>
      <c r="K87" s="122" t="s">
        <v>159</v>
      </c>
      <c r="L87" s="118"/>
      <c r="M87" s="55" t="s">
        <v>19</v>
      </c>
      <c r="N87" s="56" t="s">
        <v>46</v>
      </c>
      <c r="O87" s="56" t="s">
        <v>160</v>
      </c>
      <c r="P87" s="56" t="s">
        <v>161</v>
      </c>
      <c r="Q87" s="56" t="s">
        <v>162</v>
      </c>
      <c r="R87" s="56" t="s">
        <v>163</v>
      </c>
      <c r="S87" s="56" t="s">
        <v>164</v>
      </c>
      <c r="T87" s="57" t="s">
        <v>165</v>
      </c>
    </row>
    <row r="88" spans="2:65" s="1" customFormat="1" ht="22.9" customHeight="1">
      <c r="B88" s="33"/>
      <c r="C88" s="60" t="s">
        <v>166</v>
      </c>
      <c r="I88" s="84"/>
      <c r="J88" s="123">
        <f>BK88</f>
        <v>0</v>
      </c>
      <c r="L88" s="33"/>
      <c r="M88" s="58"/>
      <c r="N88" s="50"/>
      <c r="O88" s="50"/>
      <c r="P88" s="124">
        <f>P89</f>
        <v>0</v>
      </c>
      <c r="Q88" s="50"/>
      <c r="R88" s="124">
        <f>R89</f>
        <v>66.827932100000012</v>
      </c>
      <c r="S88" s="50"/>
      <c r="T88" s="125">
        <f>T89</f>
        <v>1.7399999999999998</v>
      </c>
      <c r="AT88" s="18" t="s">
        <v>75</v>
      </c>
      <c r="AU88" s="18" t="s">
        <v>144</v>
      </c>
      <c r="BK88" s="126">
        <f>BK89</f>
        <v>0</v>
      </c>
    </row>
    <row r="89" spans="2:65" s="11" customFormat="1" ht="25.9" customHeight="1">
      <c r="B89" s="127"/>
      <c r="D89" s="128" t="s">
        <v>75</v>
      </c>
      <c r="E89" s="129" t="s">
        <v>167</v>
      </c>
      <c r="F89" s="129" t="s">
        <v>168</v>
      </c>
      <c r="I89" s="130"/>
      <c r="J89" s="131">
        <f>BK89</f>
        <v>0</v>
      </c>
      <c r="L89" s="127"/>
      <c r="M89" s="132"/>
      <c r="P89" s="133">
        <f>P90+P370+P407+P478+P484+P662+P676+P687</f>
        <v>0</v>
      </c>
      <c r="R89" s="133">
        <f>R90+R370+R407+R478+R484+R662+R676+R687</f>
        <v>66.827932100000012</v>
      </c>
      <c r="T89" s="134">
        <f>T90+T370+T407+T478+T484+T662+T676+T687</f>
        <v>1.7399999999999998</v>
      </c>
      <c r="AR89" s="128" t="s">
        <v>84</v>
      </c>
      <c r="AT89" s="135" t="s">
        <v>75</v>
      </c>
      <c r="AU89" s="135" t="s">
        <v>76</v>
      </c>
      <c r="AY89" s="128" t="s">
        <v>169</v>
      </c>
      <c r="BK89" s="136">
        <f>BK90+BK370+BK407+BK478+BK484+BK662+BK676+BK687</f>
        <v>0</v>
      </c>
    </row>
    <row r="90" spans="2:65" s="11" customFormat="1" ht="22.9" customHeight="1">
      <c r="B90" s="127"/>
      <c r="D90" s="128" t="s">
        <v>75</v>
      </c>
      <c r="E90" s="137" t="s">
        <v>84</v>
      </c>
      <c r="F90" s="137" t="s">
        <v>170</v>
      </c>
      <c r="I90" s="130"/>
      <c r="J90" s="138">
        <f>BK90</f>
        <v>0</v>
      </c>
      <c r="L90" s="127"/>
      <c r="M90" s="132"/>
      <c r="P90" s="133">
        <f>SUM(P91:P369)</f>
        <v>0</v>
      </c>
      <c r="R90" s="133">
        <f>SUM(R91:R369)</f>
        <v>0.45302724000000005</v>
      </c>
      <c r="T90" s="134">
        <f>SUM(T91:T369)</f>
        <v>1.7399999999999998</v>
      </c>
      <c r="AR90" s="128" t="s">
        <v>84</v>
      </c>
      <c r="AT90" s="135" t="s">
        <v>75</v>
      </c>
      <c r="AU90" s="135" t="s">
        <v>84</v>
      </c>
      <c r="AY90" s="128" t="s">
        <v>169</v>
      </c>
      <c r="BK90" s="136">
        <f>SUM(BK91:BK369)</f>
        <v>0</v>
      </c>
    </row>
    <row r="91" spans="2:65" s="1" customFormat="1" ht="16.5" customHeight="1">
      <c r="B91" s="33"/>
      <c r="C91" s="139" t="s">
        <v>84</v>
      </c>
      <c r="D91" s="139" t="s">
        <v>171</v>
      </c>
      <c r="E91" s="140" t="s">
        <v>172</v>
      </c>
      <c r="F91" s="141" t="s">
        <v>173</v>
      </c>
      <c r="G91" s="142" t="s">
        <v>90</v>
      </c>
      <c r="H91" s="143">
        <v>6</v>
      </c>
      <c r="I91" s="144"/>
      <c r="J91" s="145">
        <f>ROUND(I91*H91,2)</f>
        <v>0</v>
      </c>
      <c r="K91" s="141" t="s">
        <v>174</v>
      </c>
      <c r="L91" s="33"/>
      <c r="M91" s="146" t="s">
        <v>19</v>
      </c>
      <c r="N91" s="147" t="s">
        <v>47</v>
      </c>
      <c r="P91" s="148">
        <f>O91*H91</f>
        <v>0</v>
      </c>
      <c r="Q91" s="148">
        <v>0</v>
      </c>
      <c r="R91" s="148">
        <f>Q91*H91</f>
        <v>0</v>
      </c>
      <c r="S91" s="148">
        <v>0.28999999999999998</v>
      </c>
      <c r="T91" s="149">
        <f>S91*H91</f>
        <v>1.7399999999999998</v>
      </c>
      <c r="AR91" s="150" t="s">
        <v>175</v>
      </c>
      <c r="AT91" s="150" t="s">
        <v>171</v>
      </c>
      <c r="AU91" s="150" t="s">
        <v>87</v>
      </c>
      <c r="AY91" s="18" t="s">
        <v>169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84</v>
      </c>
      <c r="BK91" s="151">
        <f>ROUND(I91*H91,2)</f>
        <v>0</v>
      </c>
      <c r="BL91" s="18" t="s">
        <v>175</v>
      </c>
      <c r="BM91" s="150" t="s">
        <v>176</v>
      </c>
    </row>
    <row r="92" spans="2:65" s="1" customFormat="1" ht="19.5">
      <c r="B92" s="33"/>
      <c r="D92" s="152" t="s">
        <v>177</v>
      </c>
      <c r="F92" s="153" t="s">
        <v>178</v>
      </c>
      <c r="I92" s="84"/>
      <c r="L92" s="33"/>
      <c r="M92" s="154"/>
      <c r="T92" s="52"/>
      <c r="AT92" s="18" t="s">
        <v>177</v>
      </c>
      <c r="AU92" s="18" t="s">
        <v>87</v>
      </c>
    </row>
    <row r="93" spans="2:65" s="1" customFormat="1" ht="175.5">
      <c r="B93" s="33"/>
      <c r="D93" s="152" t="s">
        <v>179</v>
      </c>
      <c r="F93" s="155" t="s">
        <v>180</v>
      </c>
      <c r="I93" s="84"/>
      <c r="L93" s="33"/>
      <c r="M93" s="154"/>
      <c r="T93" s="52"/>
      <c r="AT93" s="18" t="s">
        <v>179</v>
      </c>
      <c r="AU93" s="18" t="s">
        <v>87</v>
      </c>
    </row>
    <row r="94" spans="2:65" s="12" customFormat="1">
      <c r="B94" s="156"/>
      <c r="D94" s="152" t="s">
        <v>181</v>
      </c>
      <c r="E94" s="157" t="s">
        <v>19</v>
      </c>
      <c r="F94" s="158" t="s">
        <v>182</v>
      </c>
      <c r="H94" s="157" t="s">
        <v>19</v>
      </c>
      <c r="I94" s="159"/>
      <c r="L94" s="156"/>
      <c r="M94" s="160"/>
      <c r="T94" s="161"/>
      <c r="AT94" s="157" t="s">
        <v>181</v>
      </c>
      <c r="AU94" s="157" t="s">
        <v>87</v>
      </c>
      <c r="AV94" s="12" t="s">
        <v>84</v>
      </c>
      <c r="AW94" s="12" t="s">
        <v>37</v>
      </c>
      <c r="AX94" s="12" t="s">
        <v>76</v>
      </c>
      <c r="AY94" s="157" t="s">
        <v>169</v>
      </c>
    </row>
    <row r="95" spans="2:65" s="13" customFormat="1">
      <c r="B95" s="162"/>
      <c r="D95" s="152" t="s">
        <v>181</v>
      </c>
      <c r="E95" s="163" t="s">
        <v>19</v>
      </c>
      <c r="F95" s="164" t="s">
        <v>183</v>
      </c>
      <c r="H95" s="165">
        <v>6</v>
      </c>
      <c r="I95" s="166"/>
      <c r="L95" s="162"/>
      <c r="M95" s="167"/>
      <c r="T95" s="168"/>
      <c r="AT95" s="163" t="s">
        <v>181</v>
      </c>
      <c r="AU95" s="163" t="s">
        <v>87</v>
      </c>
      <c r="AV95" s="13" t="s">
        <v>87</v>
      </c>
      <c r="AW95" s="13" t="s">
        <v>37</v>
      </c>
      <c r="AX95" s="13" t="s">
        <v>84</v>
      </c>
      <c r="AY95" s="163" t="s">
        <v>169</v>
      </c>
    </row>
    <row r="96" spans="2:65" s="1" customFormat="1" ht="16.5" customHeight="1">
      <c r="B96" s="33"/>
      <c r="C96" s="139" t="s">
        <v>87</v>
      </c>
      <c r="D96" s="139" t="s">
        <v>171</v>
      </c>
      <c r="E96" s="140" t="s">
        <v>184</v>
      </c>
      <c r="F96" s="141" t="s">
        <v>185</v>
      </c>
      <c r="G96" s="142" t="s">
        <v>101</v>
      </c>
      <c r="H96" s="143">
        <v>14.88</v>
      </c>
      <c r="I96" s="144"/>
      <c r="J96" s="145">
        <f>ROUND(I96*H96,2)</f>
        <v>0</v>
      </c>
      <c r="K96" s="141" t="s">
        <v>174</v>
      </c>
      <c r="L96" s="33"/>
      <c r="M96" s="146" t="s">
        <v>19</v>
      </c>
      <c r="N96" s="147" t="s">
        <v>47</v>
      </c>
      <c r="P96" s="148">
        <f>O96*H96</f>
        <v>0</v>
      </c>
      <c r="Q96" s="148">
        <v>0</v>
      </c>
      <c r="R96" s="148">
        <f>Q96*H96</f>
        <v>0</v>
      </c>
      <c r="S96" s="148">
        <v>0</v>
      </c>
      <c r="T96" s="149">
        <f>S96*H96</f>
        <v>0</v>
      </c>
      <c r="AR96" s="150" t="s">
        <v>175</v>
      </c>
      <c r="AT96" s="150" t="s">
        <v>171</v>
      </c>
      <c r="AU96" s="150" t="s">
        <v>87</v>
      </c>
      <c r="AY96" s="18" t="s">
        <v>169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8" t="s">
        <v>84</v>
      </c>
      <c r="BK96" s="151">
        <f>ROUND(I96*H96,2)</f>
        <v>0</v>
      </c>
      <c r="BL96" s="18" t="s">
        <v>175</v>
      </c>
      <c r="BM96" s="150" t="s">
        <v>186</v>
      </c>
    </row>
    <row r="97" spans="2:65" s="1" customFormat="1" ht="19.5">
      <c r="B97" s="33"/>
      <c r="D97" s="152" t="s">
        <v>177</v>
      </c>
      <c r="F97" s="153" t="s">
        <v>187</v>
      </c>
      <c r="I97" s="84"/>
      <c r="L97" s="33"/>
      <c r="M97" s="154"/>
      <c r="T97" s="52"/>
      <c r="AT97" s="18" t="s">
        <v>177</v>
      </c>
      <c r="AU97" s="18" t="s">
        <v>87</v>
      </c>
    </row>
    <row r="98" spans="2:65" s="1" customFormat="1" ht="175.5">
      <c r="B98" s="33"/>
      <c r="D98" s="152" t="s">
        <v>179</v>
      </c>
      <c r="F98" s="155" t="s">
        <v>188</v>
      </c>
      <c r="I98" s="84"/>
      <c r="L98" s="33"/>
      <c r="M98" s="154"/>
      <c r="T98" s="52"/>
      <c r="AT98" s="18" t="s">
        <v>179</v>
      </c>
      <c r="AU98" s="18" t="s">
        <v>87</v>
      </c>
    </row>
    <row r="99" spans="2:65" s="1" customFormat="1" ht="19.5">
      <c r="B99" s="33"/>
      <c r="D99" s="152" t="s">
        <v>189</v>
      </c>
      <c r="F99" s="155" t="s">
        <v>190</v>
      </c>
      <c r="I99" s="84"/>
      <c r="L99" s="33"/>
      <c r="M99" s="154"/>
      <c r="T99" s="52"/>
      <c r="AT99" s="18" t="s">
        <v>189</v>
      </c>
      <c r="AU99" s="18" t="s">
        <v>87</v>
      </c>
    </row>
    <row r="100" spans="2:65" s="12" customFormat="1">
      <c r="B100" s="156"/>
      <c r="D100" s="152" t="s">
        <v>181</v>
      </c>
      <c r="E100" s="157" t="s">
        <v>19</v>
      </c>
      <c r="F100" s="158" t="s">
        <v>182</v>
      </c>
      <c r="H100" s="157" t="s">
        <v>19</v>
      </c>
      <c r="I100" s="159"/>
      <c r="L100" s="156"/>
      <c r="M100" s="160"/>
      <c r="T100" s="161"/>
      <c r="AT100" s="157" t="s">
        <v>181</v>
      </c>
      <c r="AU100" s="157" t="s">
        <v>87</v>
      </c>
      <c r="AV100" s="12" t="s">
        <v>84</v>
      </c>
      <c r="AW100" s="12" t="s">
        <v>37</v>
      </c>
      <c r="AX100" s="12" t="s">
        <v>76</v>
      </c>
      <c r="AY100" s="157" t="s">
        <v>169</v>
      </c>
    </row>
    <row r="101" spans="2:65" s="13" customFormat="1">
      <c r="B101" s="162"/>
      <c r="D101" s="152" t="s">
        <v>181</v>
      </c>
      <c r="E101" s="163" t="s">
        <v>19</v>
      </c>
      <c r="F101" s="164" t="s">
        <v>191</v>
      </c>
      <c r="H101" s="165">
        <v>2.3199999999999998</v>
      </c>
      <c r="I101" s="166"/>
      <c r="L101" s="162"/>
      <c r="M101" s="167"/>
      <c r="T101" s="168"/>
      <c r="AT101" s="163" t="s">
        <v>181</v>
      </c>
      <c r="AU101" s="163" t="s">
        <v>87</v>
      </c>
      <c r="AV101" s="13" t="s">
        <v>87</v>
      </c>
      <c r="AW101" s="13" t="s">
        <v>37</v>
      </c>
      <c r="AX101" s="13" t="s">
        <v>76</v>
      </c>
      <c r="AY101" s="163" t="s">
        <v>169</v>
      </c>
    </row>
    <row r="102" spans="2:65" s="13" customFormat="1">
      <c r="B102" s="162"/>
      <c r="D102" s="152" t="s">
        <v>181</v>
      </c>
      <c r="E102" s="163" t="s">
        <v>19</v>
      </c>
      <c r="F102" s="164" t="s">
        <v>192</v>
      </c>
      <c r="H102" s="165">
        <v>7.6</v>
      </c>
      <c r="I102" s="166"/>
      <c r="L102" s="162"/>
      <c r="M102" s="167"/>
      <c r="T102" s="168"/>
      <c r="AT102" s="163" t="s">
        <v>181</v>
      </c>
      <c r="AU102" s="163" t="s">
        <v>87</v>
      </c>
      <c r="AV102" s="13" t="s">
        <v>87</v>
      </c>
      <c r="AW102" s="13" t="s">
        <v>37</v>
      </c>
      <c r="AX102" s="13" t="s">
        <v>76</v>
      </c>
      <c r="AY102" s="163" t="s">
        <v>169</v>
      </c>
    </row>
    <row r="103" spans="2:65" s="13" customFormat="1">
      <c r="B103" s="162"/>
      <c r="D103" s="152" t="s">
        <v>181</v>
      </c>
      <c r="E103" s="163" t="s">
        <v>19</v>
      </c>
      <c r="F103" s="164" t="s">
        <v>193</v>
      </c>
      <c r="H103" s="165">
        <v>4.96</v>
      </c>
      <c r="I103" s="166"/>
      <c r="L103" s="162"/>
      <c r="M103" s="167"/>
      <c r="T103" s="168"/>
      <c r="AT103" s="163" t="s">
        <v>181</v>
      </c>
      <c r="AU103" s="163" t="s">
        <v>87</v>
      </c>
      <c r="AV103" s="13" t="s">
        <v>87</v>
      </c>
      <c r="AW103" s="13" t="s">
        <v>37</v>
      </c>
      <c r="AX103" s="13" t="s">
        <v>76</v>
      </c>
      <c r="AY103" s="163" t="s">
        <v>169</v>
      </c>
    </row>
    <row r="104" spans="2:65" s="14" customFormat="1">
      <c r="B104" s="169"/>
      <c r="D104" s="152" t="s">
        <v>181</v>
      </c>
      <c r="E104" s="170" t="s">
        <v>194</v>
      </c>
      <c r="F104" s="171" t="s">
        <v>195</v>
      </c>
      <c r="H104" s="172">
        <v>14.88</v>
      </c>
      <c r="I104" s="173"/>
      <c r="L104" s="169"/>
      <c r="M104" s="174"/>
      <c r="T104" s="175"/>
      <c r="AT104" s="170" t="s">
        <v>181</v>
      </c>
      <c r="AU104" s="170" t="s">
        <v>87</v>
      </c>
      <c r="AV104" s="14" t="s">
        <v>175</v>
      </c>
      <c r="AW104" s="14" t="s">
        <v>37</v>
      </c>
      <c r="AX104" s="14" t="s">
        <v>84</v>
      </c>
      <c r="AY104" s="170" t="s">
        <v>169</v>
      </c>
    </row>
    <row r="105" spans="2:65" s="1" customFormat="1" ht="16.5" customHeight="1">
      <c r="B105" s="33"/>
      <c r="C105" s="139" t="s">
        <v>196</v>
      </c>
      <c r="D105" s="139" t="s">
        <v>171</v>
      </c>
      <c r="E105" s="140" t="s">
        <v>197</v>
      </c>
      <c r="F105" s="141" t="s">
        <v>198</v>
      </c>
      <c r="G105" s="142" t="s">
        <v>101</v>
      </c>
      <c r="H105" s="143">
        <v>8.68</v>
      </c>
      <c r="I105" s="144"/>
      <c r="J105" s="145">
        <f>ROUND(I105*H105,2)</f>
        <v>0</v>
      </c>
      <c r="K105" s="141" t="s">
        <v>174</v>
      </c>
      <c r="L105" s="33"/>
      <c r="M105" s="146" t="s">
        <v>19</v>
      </c>
      <c r="N105" s="147" t="s">
        <v>47</v>
      </c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150" t="s">
        <v>175</v>
      </c>
      <c r="AT105" s="150" t="s">
        <v>171</v>
      </c>
      <c r="AU105" s="150" t="s">
        <v>87</v>
      </c>
      <c r="AY105" s="18" t="s">
        <v>169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84</v>
      </c>
      <c r="BK105" s="151">
        <f>ROUND(I105*H105,2)</f>
        <v>0</v>
      </c>
      <c r="BL105" s="18" t="s">
        <v>175</v>
      </c>
      <c r="BM105" s="150" t="s">
        <v>199</v>
      </c>
    </row>
    <row r="106" spans="2:65" s="1" customFormat="1" ht="19.5">
      <c r="B106" s="33"/>
      <c r="D106" s="152" t="s">
        <v>177</v>
      </c>
      <c r="F106" s="153" t="s">
        <v>200</v>
      </c>
      <c r="I106" s="84"/>
      <c r="L106" s="33"/>
      <c r="M106" s="154"/>
      <c r="T106" s="52"/>
      <c r="AT106" s="18" t="s">
        <v>177</v>
      </c>
      <c r="AU106" s="18" t="s">
        <v>87</v>
      </c>
    </row>
    <row r="107" spans="2:65" s="1" customFormat="1" ht="224.25">
      <c r="B107" s="33"/>
      <c r="D107" s="152" t="s">
        <v>179</v>
      </c>
      <c r="F107" s="155" t="s">
        <v>201</v>
      </c>
      <c r="I107" s="84"/>
      <c r="L107" s="33"/>
      <c r="M107" s="154"/>
      <c r="T107" s="52"/>
      <c r="AT107" s="18" t="s">
        <v>179</v>
      </c>
      <c r="AU107" s="18" t="s">
        <v>87</v>
      </c>
    </row>
    <row r="108" spans="2:65" s="12" customFormat="1">
      <c r="B108" s="156"/>
      <c r="D108" s="152" t="s">
        <v>181</v>
      </c>
      <c r="E108" s="157" t="s">
        <v>19</v>
      </c>
      <c r="F108" s="158" t="s">
        <v>202</v>
      </c>
      <c r="H108" s="157" t="s">
        <v>19</v>
      </c>
      <c r="I108" s="159"/>
      <c r="L108" s="156"/>
      <c r="M108" s="160"/>
      <c r="T108" s="161"/>
      <c r="AT108" s="157" t="s">
        <v>181</v>
      </c>
      <c r="AU108" s="157" t="s">
        <v>87</v>
      </c>
      <c r="AV108" s="12" t="s">
        <v>84</v>
      </c>
      <c r="AW108" s="12" t="s">
        <v>37</v>
      </c>
      <c r="AX108" s="12" t="s">
        <v>76</v>
      </c>
      <c r="AY108" s="157" t="s">
        <v>169</v>
      </c>
    </row>
    <row r="109" spans="2:65" s="13" customFormat="1">
      <c r="B109" s="162"/>
      <c r="D109" s="152" t="s">
        <v>181</v>
      </c>
      <c r="E109" s="163" t="s">
        <v>19</v>
      </c>
      <c r="F109" s="164" t="s">
        <v>203</v>
      </c>
      <c r="H109" s="165">
        <v>7.32</v>
      </c>
      <c r="I109" s="166"/>
      <c r="L109" s="162"/>
      <c r="M109" s="167"/>
      <c r="T109" s="168"/>
      <c r="AT109" s="163" t="s">
        <v>181</v>
      </c>
      <c r="AU109" s="163" t="s">
        <v>87</v>
      </c>
      <c r="AV109" s="13" t="s">
        <v>87</v>
      </c>
      <c r="AW109" s="13" t="s">
        <v>37</v>
      </c>
      <c r="AX109" s="13" t="s">
        <v>76</v>
      </c>
      <c r="AY109" s="163" t="s">
        <v>169</v>
      </c>
    </row>
    <row r="110" spans="2:65" s="13" customFormat="1">
      <c r="B110" s="162"/>
      <c r="D110" s="152" t="s">
        <v>181</v>
      </c>
      <c r="E110" s="163" t="s">
        <v>19</v>
      </c>
      <c r="F110" s="164" t="s">
        <v>204</v>
      </c>
      <c r="H110" s="165">
        <v>1.36</v>
      </c>
      <c r="I110" s="166"/>
      <c r="L110" s="162"/>
      <c r="M110" s="167"/>
      <c r="T110" s="168"/>
      <c r="AT110" s="163" t="s">
        <v>181</v>
      </c>
      <c r="AU110" s="163" t="s">
        <v>87</v>
      </c>
      <c r="AV110" s="13" t="s">
        <v>87</v>
      </c>
      <c r="AW110" s="13" t="s">
        <v>37</v>
      </c>
      <c r="AX110" s="13" t="s">
        <v>76</v>
      </c>
      <c r="AY110" s="163" t="s">
        <v>169</v>
      </c>
    </row>
    <row r="111" spans="2:65" s="14" customFormat="1">
      <c r="B111" s="169"/>
      <c r="D111" s="152" t="s">
        <v>181</v>
      </c>
      <c r="E111" s="170" t="s">
        <v>129</v>
      </c>
      <c r="F111" s="171" t="s">
        <v>195</v>
      </c>
      <c r="H111" s="172">
        <v>8.68</v>
      </c>
      <c r="I111" s="173"/>
      <c r="L111" s="169"/>
      <c r="M111" s="174"/>
      <c r="T111" s="175"/>
      <c r="AT111" s="170" t="s">
        <v>181</v>
      </c>
      <c r="AU111" s="170" t="s">
        <v>87</v>
      </c>
      <c r="AV111" s="14" t="s">
        <v>175</v>
      </c>
      <c r="AW111" s="14" t="s">
        <v>37</v>
      </c>
      <c r="AX111" s="14" t="s">
        <v>84</v>
      </c>
      <c r="AY111" s="170" t="s">
        <v>169</v>
      </c>
    </row>
    <row r="112" spans="2:65" s="1" customFormat="1" ht="16.5" customHeight="1">
      <c r="B112" s="33"/>
      <c r="C112" s="139" t="s">
        <v>175</v>
      </c>
      <c r="D112" s="139" t="s">
        <v>171</v>
      </c>
      <c r="E112" s="140" t="s">
        <v>205</v>
      </c>
      <c r="F112" s="141" t="s">
        <v>206</v>
      </c>
      <c r="G112" s="142" t="s">
        <v>101</v>
      </c>
      <c r="H112" s="143">
        <v>2.6040000000000001</v>
      </c>
      <c r="I112" s="144"/>
      <c r="J112" s="145">
        <f>ROUND(I112*H112,2)</f>
        <v>0</v>
      </c>
      <c r="K112" s="141" t="s">
        <v>174</v>
      </c>
      <c r="L112" s="33"/>
      <c r="M112" s="146" t="s">
        <v>19</v>
      </c>
      <c r="N112" s="147" t="s">
        <v>47</v>
      </c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AR112" s="150" t="s">
        <v>175</v>
      </c>
      <c r="AT112" s="150" t="s">
        <v>171</v>
      </c>
      <c r="AU112" s="150" t="s">
        <v>87</v>
      </c>
      <c r="AY112" s="18" t="s">
        <v>169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84</v>
      </c>
      <c r="BK112" s="151">
        <f>ROUND(I112*H112,2)</f>
        <v>0</v>
      </c>
      <c r="BL112" s="18" t="s">
        <v>175</v>
      </c>
      <c r="BM112" s="150" t="s">
        <v>207</v>
      </c>
    </row>
    <row r="113" spans="2:65" s="1" customFormat="1" ht="19.5">
      <c r="B113" s="33"/>
      <c r="D113" s="152" t="s">
        <v>177</v>
      </c>
      <c r="F113" s="153" t="s">
        <v>208</v>
      </c>
      <c r="I113" s="84"/>
      <c r="L113" s="33"/>
      <c r="M113" s="154"/>
      <c r="T113" s="52"/>
      <c r="AT113" s="18" t="s">
        <v>177</v>
      </c>
      <c r="AU113" s="18" t="s">
        <v>87</v>
      </c>
    </row>
    <row r="114" spans="2:65" s="1" customFormat="1" ht="224.25">
      <c r="B114" s="33"/>
      <c r="D114" s="152" t="s">
        <v>179</v>
      </c>
      <c r="F114" s="155" t="s">
        <v>201</v>
      </c>
      <c r="I114" s="84"/>
      <c r="L114" s="33"/>
      <c r="M114" s="154"/>
      <c r="T114" s="52"/>
      <c r="AT114" s="18" t="s">
        <v>179</v>
      </c>
      <c r="AU114" s="18" t="s">
        <v>87</v>
      </c>
    </row>
    <row r="115" spans="2:65" s="13" customFormat="1">
      <c r="B115" s="162"/>
      <c r="D115" s="152" t="s">
        <v>181</v>
      </c>
      <c r="E115" s="163" t="s">
        <v>19</v>
      </c>
      <c r="F115" s="164" t="s">
        <v>209</v>
      </c>
      <c r="H115" s="165">
        <v>2.6040000000000001</v>
      </c>
      <c r="I115" s="166"/>
      <c r="L115" s="162"/>
      <c r="M115" s="167"/>
      <c r="T115" s="168"/>
      <c r="AT115" s="163" t="s">
        <v>181</v>
      </c>
      <c r="AU115" s="163" t="s">
        <v>87</v>
      </c>
      <c r="AV115" s="13" t="s">
        <v>87</v>
      </c>
      <c r="AW115" s="13" t="s">
        <v>37</v>
      </c>
      <c r="AX115" s="13" t="s">
        <v>84</v>
      </c>
      <c r="AY115" s="163" t="s">
        <v>169</v>
      </c>
    </row>
    <row r="116" spans="2:65" s="1" customFormat="1" ht="16.5" customHeight="1">
      <c r="B116" s="33"/>
      <c r="C116" s="139" t="s">
        <v>210</v>
      </c>
      <c r="D116" s="139" t="s">
        <v>171</v>
      </c>
      <c r="E116" s="140" t="s">
        <v>211</v>
      </c>
      <c r="F116" s="141" t="s">
        <v>212</v>
      </c>
      <c r="G116" s="142" t="s">
        <v>101</v>
      </c>
      <c r="H116" s="143">
        <v>34.531999999999996</v>
      </c>
      <c r="I116" s="144"/>
      <c r="J116" s="145">
        <f>ROUND(I116*H116,2)</f>
        <v>0</v>
      </c>
      <c r="K116" s="141" t="s">
        <v>174</v>
      </c>
      <c r="L116" s="33"/>
      <c r="M116" s="146" t="s">
        <v>19</v>
      </c>
      <c r="N116" s="147" t="s">
        <v>47</v>
      </c>
      <c r="P116" s="148">
        <f>O116*H116</f>
        <v>0</v>
      </c>
      <c r="Q116" s="148">
        <v>0</v>
      </c>
      <c r="R116" s="148">
        <f>Q116*H116</f>
        <v>0</v>
      </c>
      <c r="S116" s="148">
        <v>0</v>
      </c>
      <c r="T116" s="149">
        <f>S116*H116</f>
        <v>0</v>
      </c>
      <c r="AR116" s="150" t="s">
        <v>175</v>
      </c>
      <c r="AT116" s="150" t="s">
        <v>171</v>
      </c>
      <c r="AU116" s="150" t="s">
        <v>87</v>
      </c>
      <c r="AY116" s="18" t="s">
        <v>169</v>
      </c>
      <c r="BE116" s="151">
        <f>IF(N116="základní",J116,0)</f>
        <v>0</v>
      </c>
      <c r="BF116" s="151">
        <f>IF(N116="snížená",J116,0)</f>
        <v>0</v>
      </c>
      <c r="BG116" s="151">
        <f>IF(N116="zákl. přenesená",J116,0)</f>
        <v>0</v>
      </c>
      <c r="BH116" s="151">
        <f>IF(N116="sníž. přenesená",J116,0)</f>
        <v>0</v>
      </c>
      <c r="BI116" s="151">
        <f>IF(N116="nulová",J116,0)</f>
        <v>0</v>
      </c>
      <c r="BJ116" s="18" t="s">
        <v>84</v>
      </c>
      <c r="BK116" s="151">
        <f>ROUND(I116*H116,2)</f>
        <v>0</v>
      </c>
      <c r="BL116" s="18" t="s">
        <v>175</v>
      </c>
      <c r="BM116" s="150" t="s">
        <v>213</v>
      </c>
    </row>
    <row r="117" spans="2:65" s="1" customFormat="1">
      <c r="B117" s="33"/>
      <c r="D117" s="152" t="s">
        <v>177</v>
      </c>
      <c r="F117" s="153" t="s">
        <v>214</v>
      </c>
      <c r="I117" s="84"/>
      <c r="L117" s="33"/>
      <c r="M117" s="154"/>
      <c r="T117" s="52"/>
      <c r="AT117" s="18" t="s">
        <v>177</v>
      </c>
      <c r="AU117" s="18" t="s">
        <v>87</v>
      </c>
    </row>
    <row r="118" spans="2:65" s="1" customFormat="1" ht="146.25">
      <c r="B118" s="33"/>
      <c r="D118" s="152" t="s">
        <v>179</v>
      </c>
      <c r="F118" s="155" t="s">
        <v>215</v>
      </c>
      <c r="I118" s="84"/>
      <c r="L118" s="33"/>
      <c r="M118" s="154"/>
      <c r="T118" s="52"/>
      <c r="AT118" s="18" t="s">
        <v>179</v>
      </c>
      <c r="AU118" s="18" t="s">
        <v>87</v>
      </c>
    </row>
    <row r="119" spans="2:65" s="12" customFormat="1">
      <c r="B119" s="156"/>
      <c r="D119" s="152" t="s">
        <v>181</v>
      </c>
      <c r="E119" s="157" t="s">
        <v>19</v>
      </c>
      <c r="F119" s="158" t="s">
        <v>216</v>
      </c>
      <c r="H119" s="157" t="s">
        <v>19</v>
      </c>
      <c r="I119" s="159"/>
      <c r="L119" s="156"/>
      <c r="M119" s="160"/>
      <c r="T119" s="161"/>
      <c r="AT119" s="157" t="s">
        <v>181</v>
      </c>
      <c r="AU119" s="157" t="s">
        <v>87</v>
      </c>
      <c r="AV119" s="12" t="s">
        <v>84</v>
      </c>
      <c r="AW119" s="12" t="s">
        <v>37</v>
      </c>
      <c r="AX119" s="12" t="s">
        <v>76</v>
      </c>
      <c r="AY119" s="157" t="s">
        <v>169</v>
      </c>
    </row>
    <row r="120" spans="2:65" s="13" customFormat="1">
      <c r="B120" s="162"/>
      <c r="D120" s="152" t="s">
        <v>181</v>
      </c>
      <c r="E120" s="163" t="s">
        <v>19</v>
      </c>
      <c r="F120" s="164" t="s">
        <v>217</v>
      </c>
      <c r="H120" s="165">
        <v>20.952000000000002</v>
      </c>
      <c r="I120" s="166"/>
      <c r="L120" s="162"/>
      <c r="M120" s="167"/>
      <c r="T120" s="168"/>
      <c r="AT120" s="163" t="s">
        <v>181</v>
      </c>
      <c r="AU120" s="163" t="s">
        <v>87</v>
      </c>
      <c r="AV120" s="13" t="s">
        <v>87</v>
      </c>
      <c r="AW120" s="13" t="s">
        <v>37</v>
      </c>
      <c r="AX120" s="13" t="s">
        <v>76</v>
      </c>
      <c r="AY120" s="163" t="s">
        <v>169</v>
      </c>
    </row>
    <row r="121" spans="2:65" s="13" customFormat="1">
      <c r="B121" s="162"/>
      <c r="D121" s="152" t="s">
        <v>181</v>
      </c>
      <c r="E121" s="163" t="s">
        <v>19</v>
      </c>
      <c r="F121" s="164" t="s">
        <v>218</v>
      </c>
      <c r="H121" s="165">
        <v>13.58</v>
      </c>
      <c r="I121" s="166"/>
      <c r="L121" s="162"/>
      <c r="M121" s="167"/>
      <c r="T121" s="168"/>
      <c r="AT121" s="163" t="s">
        <v>181</v>
      </c>
      <c r="AU121" s="163" t="s">
        <v>87</v>
      </c>
      <c r="AV121" s="13" t="s">
        <v>87</v>
      </c>
      <c r="AW121" s="13" t="s">
        <v>37</v>
      </c>
      <c r="AX121" s="13" t="s">
        <v>76</v>
      </c>
      <c r="AY121" s="163" t="s">
        <v>169</v>
      </c>
    </row>
    <row r="122" spans="2:65" s="14" customFormat="1">
      <c r="B122" s="169"/>
      <c r="D122" s="152" t="s">
        <v>181</v>
      </c>
      <c r="E122" s="170" t="s">
        <v>99</v>
      </c>
      <c r="F122" s="171" t="s">
        <v>195</v>
      </c>
      <c r="H122" s="172">
        <v>34.531999999999996</v>
      </c>
      <c r="I122" s="173"/>
      <c r="L122" s="169"/>
      <c r="M122" s="174"/>
      <c r="T122" s="175"/>
      <c r="AT122" s="170" t="s">
        <v>181</v>
      </c>
      <c r="AU122" s="170" t="s">
        <v>87</v>
      </c>
      <c r="AV122" s="14" t="s">
        <v>175</v>
      </c>
      <c r="AW122" s="14" t="s">
        <v>37</v>
      </c>
      <c r="AX122" s="14" t="s">
        <v>84</v>
      </c>
      <c r="AY122" s="170" t="s">
        <v>169</v>
      </c>
    </row>
    <row r="123" spans="2:65" s="1" customFormat="1" ht="16.5" customHeight="1">
      <c r="B123" s="33"/>
      <c r="C123" s="139" t="s">
        <v>140</v>
      </c>
      <c r="D123" s="139" t="s">
        <v>171</v>
      </c>
      <c r="E123" s="140" t="s">
        <v>219</v>
      </c>
      <c r="F123" s="141" t="s">
        <v>220</v>
      </c>
      <c r="G123" s="142" t="s">
        <v>101</v>
      </c>
      <c r="H123" s="143">
        <v>10.36</v>
      </c>
      <c r="I123" s="144"/>
      <c r="J123" s="145">
        <f>ROUND(I123*H123,2)</f>
        <v>0</v>
      </c>
      <c r="K123" s="141" t="s">
        <v>174</v>
      </c>
      <c r="L123" s="33"/>
      <c r="M123" s="146" t="s">
        <v>19</v>
      </c>
      <c r="N123" s="147" t="s">
        <v>47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50" t="s">
        <v>175</v>
      </c>
      <c r="AT123" s="150" t="s">
        <v>171</v>
      </c>
      <c r="AU123" s="150" t="s">
        <v>87</v>
      </c>
      <c r="AY123" s="18" t="s">
        <v>169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8" t="s">
        <v>84</v>
      </c>
      <c r="BK123" s="151">
        <f>ROUND(I123*H123,2)</f>
        <v>0</v>
      </c>
      <c r="BL123" s="18" t="s">
        <v>175</v>
      </c>
      <c r="BM123" s="150" t="s">
        <v>221</v>
      </c>
    </row>
    <row r="124" spans="2:65" s="1" customFormat="1">
      <c r="B124" s="33"/>
      <c r="D124" s="152" t="s">
        <v>177</v>
      </c>
      <c r="F124" s="153" t="s">
        <v>222</v>
      </c>
      <c r="I124" s="84"/>
      <c r="L124" s="33"/>
      <c r="M124" s="154"/>
      <c r="T124" s="52"/>
      <c r="AT124" s="18" t="s">
        <v>177</v>
      </c>
      <c r="AU124" s="18" t="s">
        <v>87</v>
      </c>
    </row>
    <row r="125" spans="2:65" s="1" customFormat="1" ht="146.25">
      <c r="B125" s="33"/>
      <c r="D125" s="152" t="s">
        <v>179</v>
      </c>
      <c r="F125" s="155" t="s">
        <v>215</v>
      </c>
      <c r="I125" s="84"/>
      <c r="L125" s="33"/>
      <c r="M125" s="154"/>
      <c r="T125" s="52"/>
      <c r="AT125" s="18" t="s">
        <v>179</v>
      </c>
      <c r="AU125" s="18" t="s">
        <v>87</v>
      </c>
    </row>
    <row r="126" spans="2:65" s="13" customFormat="1">
      <c r="B126" s="162"/>
      <c r="D126" s="152" t="s">
        <v>181</v>
      </c>
      <c r="E126" s="163" t="s">
        <v>19</v>
      </c>
      <c r="F126" s="164" t="s">
        <v>223</v>
      </c>
      <c r="H126" s="165">
        <v>10.36</v>
      </c>
      <c r="I126" s="166"/>
      <c r="L126" s="162"/>
      <c r="M126" s="167"/>
      <c r="T126" s="168"/>
      <c r="AT126" s="163" t="s">
        <v>181</v>
      </c>
      <c r="AU126" s="163" t="s">
        <v>87</v>
      </c>
      <c r="AV126" s="13" t="s">
        <v>87</v>
      </c>
      <c r="AW126" s="13" t="s">
        <v>37</v>
      </c>
      <c r="AX126" s="13" t="s">
        <v>84</v>
      </c>
      <c r="AY126" s="163" t="s">
        <v>169</v>
      </c>
    </row>
    <row r="127" spans="2:65" s="1" customFormat="1" ht="16.5" customHeight="1">
      <c r="B127" s="33"/>
      <c r="C127" s="139" t="s">
        <v>224</v>
      </c>
      <c r="D127" s="139" t="s">
        <v>171</v>
      </c>
      <c r="E127" s="140" t="s">
        <v>225</v>
      </c>
      <c r="F127" s="141" t="s">
        <v>226</v>
      </c>
      <c r="G127" s="142" t="s">
        <v>101</v>
      </c>
      <c r="H127" s="143">
        <v>377.48200000000003</v>
      </c>
      <c r="I127" s="144"/>
      <c r="J127" s="145">
        <f>ROUND(I127*H127,2)</f>
        <v>0</v>
      </c>
      <c r="K127" s="141" t="s">
        <v>174</v>
      </c>
      <c r="L127" s="33"/>
      <c r="M127" s="146" t="s">
        <v>19</v>
      </c>
      <c r="N127" s="147" t="s">
        <v>47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175</v>
      </c>
      <c r="AT127" s="150" t="s">
        <v>171</v>
      </c>
      <c r="AU127" s="150" t="s">
        <v>87</v>
      </c>
      <c r="AY127" s="18" t="s">
        <v>169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8" t="s">
        <v>84</v>
      </c>
      <c r="BK127" s="151">
        <f>ROUND(I127*H127,2)</f>
        <v>0</v>
      </c>
      <c r="BL127" s="18" t="s">
        <v>175</v>
      </c>
      <c r="BM127" s="150" t="s">
        <v>227</v>
      </c>
    </row>
    <row r="128" spans="2:65" s="1" customFormat="1" ht="19.5">
      <c r="B128" s="33"/>
      <c r="D128" s="152" t="s">
        <v>177</v>
      </c>
      <c r="F128" s="153" t="s">
        <v>228</v>
      </c>
      <c r="I128" s="84"/>
      <c r="L128" s="33"/>
      <c r="M128" s="154"/>
      <c r="T128" s="52"/>
      <c r="AT128" s="18" t="s">
        <v>177</v>
      </c>
      <c r="AU128" s="18" t="s">
        <v>87</v>
      </c>
    </row>
    <row r="129" spans="2:51" s="1" customFormat="1" ht="146.25">
      <c r="B129" s="33"/>
      <c r="D129" s="152" t="s">
        <v>179</v>
      </c>
      <c r="F129" s="155" t="s">
        <v>229</v>
      </c>
      <c r="I129" s="84"/>
      <c r="L129" s="33"/>
      <c r="M129" s="154"/>
      <c r="T129" s="52"/>
      <c r="AT129" s="18" t="s">
        <v>179</v>
      </c>
      <c r="AU129" s="18" t="s">
        <v>87</v>
      </c>
    </row>
    <row r="130" spans="2:51" s="12" customFormat="1">
      <c r="B130" s="156"/>
      <c r="D130" s="152" t="s">
        <v>181</v>
      </c>
      <c r="E130" s="157" t="s">
        <v>19</v>
      </c>
      <c r="F130" s="158" t="s">
        <v>230</v>
      </c>
      <c r="H130" s="157" t="s">
        <v>19</v>
      </c>
      <c r="I130" s="159"/>
      <c r="L130" s="156"/>
      <c r="M130" s="160"/>
      <c r="T130" s="161"/>
      <c r="AT130" s="157" t="s">
        <v>181</v>
      </c>
      <c r="AU130" s="157" t="s">
        <v>87</v>
      </c>
      <c r="AV130" s="12" t="s">
        <v>84</v>
      </c>
      <c r="AW130" s="12" t="s">
        <v>37</v>
      </c>
      <c r="AX130" s="12" t="s">
        <v>76</v>
      </c>
      <c r="AY130" s="157" t="s">
        <v>169</v>
      </c>
    </row>
    <row r="131" spans="2:51" s="12" customFormat="1">
      <c r="B131" s="156"/>
      <c r="D131" s="152" t="s">
        <v>181</v>
      </c>
      <c r="E131" s="157" t="s">
        <v>19</v>
      </c>
      <c r="F131" s="158" t="s">
        <v>231</v>
      </c>
      <c r="H131" s="157" t="s">
        <v>19</v>
      </c>
      <c r="I131" s="159"/>
      <c r="L131" s="156"/>
      <c r="M131" s="160"/>
      <c r="T131" s="161"/>
      <c r="AT131" s="157" t="s">
        <v>181</v>
      </c>
      <c r="AU131" s="157" t="s">
        <v>87</v>
      </c>
      <c r="AV131" s="12" t="s">
        <v>84</v>
      </c>
      <c r="AW131" s="12" t="s">
        <v>37</v>
      </c>
      <c r="AX131" s="12" t="s">
        <v>76</v>
      </c>
      <c r="AY131" s="157" t="s">
        <v>169</v>
      </c>
    </row>
    <row r="132" spans="2:51" s="13" customFormat="1">
      <c r="B132" s="162"/>
      <c r="D132" s="152" t="s">
        <v>181</v>
      </c>
      <c r="E132" s="163" t="s">
        <v>19</v>
      </c>
      <c r="F132" s="164" t="s">
        <v>232</v>
      </c>
      <c r="H132" s="165">
        <v>12.384</v>
      </c>
      <c r="I132" s="166"/>
      <c r="L132" s="162"/>
      <c r="M132" s="167"/>
      <c r="T132" s="168"/>
      <c r="AT132" s="163" t="s">
        <v>181</v>
      </c>
      <c r="AU132" s="163" t="s">
        <v>87</v>
      </c>
      <c r="AV132" s="13" t="s">
        <v>87</v>
      </c>
      <c r="AW132" s="13" t="s">
        <v>37</v>
      </c>
      <c r="AX132" s="13" t="s">
        <v>76</v>
      </c>
      <c r="AY132" s="163" t="s">
        <v>169</v>
      </c>
    </row>
    <row r="133" spans="2:51" s="13" customFormat="1">
      <c r="B133" s="162"/>
      <c r="D133" s="152" t="s">
        <v>181</v>
      </c>
      <c r="E133" s="163" t="s">
        <v>19</v>
      </c>
      <c r="F133" s="164" t="s">
        <v>233</v>
      </c>
      <c r="H133" s="165">
        <v>16.658999999999999</v>
      </c>
      <c r="I133" s="166"/>
      <c r="L133" s="162"/>
      <c r="M133" s="167"/>
      <c r="T133" s="168"/>
      <c r="AT133" s="163" t="s">
        <v>181</v>
      </c>
      <c r="AU133" s="163" t="s">
        <v>87</v>
      </c>
      <c r="AV133" s="13" t="s">
        <v>87</v>
      </c>
      <c r="AW133" s="13" t="s">
        <v>37</v>
      </c>
      <c r="AX133" s="13" t="s">
        <v>76</v>
      </c>
      <c r="AY133" s="163" t="s">
        <v>169</v>
      </c>
    </row>
    <row r="134" spans="2:51" s="13" customFormat="1">
      <c r="B134" s="162"/>
      <c r="D134" s="152" t="s">
        <v>181</v>
      </c>
      <c r="E134" s="163" t="s">
        <v>19</v>
      </c>
      <c r="F134" s="164" t="s">
        <v>234</v>
      </c>
      <c r="H134" s="165">
        <v>15.784000000000001</v>
      </c>
      <c r="I134" s="166"/>
      <c r="L134" s="162"/>
      <c r="M134" s="167"/>
      <c r="T134" s="168"/>
      <c r="AT134" s="163" t="s">
        <v>181</v>
      </c>
      <c r="AU134" s="163" t="s">
        <v>87</v>
      </c>
      <c r="AV134" s="13" t="s">
        <v>87</v>
      </c>
      <c r="AW134" s="13" t="s">
        <v>37</v>
      </c>
      <c r="AX134" s="13" t="s">
        <v>76</v>
      </c>
      <c r="AY134" s="163" t="s">
        <v>169</v>
      </c>
    </row>
    <row r="135" spans="2:51" s="13" customFormat="1">
      <c r="B135" s="162"/>
      <c r="D135" s="152" t="s">
        <v>181</v>
      </c>
      <c r="E135" s="163" t="s">
        <v>19</v>
      </c>
      <c r="F135" s="164" t="s">
        <v>235</v>
      </c>
      <c r="H135" s="165">
        <v>17.298999999999999</v>
      </c>
      <c r="I135" s="166"/>
      <c r="L135" s="162"/>
      <c r="M135" s="167"/>
      <c r="T135" s="168"/>
      <c r="AT135" s="163" t="s">
        <v>181</v>
      </c>
      <c r="AU135" s="163" t="s">
        <v>87</v>
      </c>
      <c r="AV135" s="13" t="s">
        <v>87</v>
      </c>
      <c r="AW135" s="13" t="s">
        <v>37</v>
      </c>
      <c r="AX135" s="13" t="s">
        <v>76</v>
      </c>
      <c r="AY135" s="163" t="s">
        <v>169</v>
      </c>
    </row>
    <row r="136" spans="2:51" s="13" customFormat="1">
      <c r="B136" s="162"/>
      <c r="D136" s="152" t="s">
        <v>181</v>
      </c>
      <c r="E136" s="163" t="s">
        <v>19</v>
      </c>
      <c r="F136" s="164" t="s">
        <v>236</v>
      </c>
      <c r="H136" s="165">
        <v>65.790000000000006</v>
      </c>
      <c r="I136" s="166"/>
      <c r="L136" s="162"/>
      <c r="M136" s="167"/>
      <c r="T136" s="168"/>
      <c r="AT136" s="163" t="s">
        <v>181</v>
      </c>
      <c r="AU136" s="163" t="s">
        <v>87</v>
      </c>
      <c r="AV136" s="13" t="s">
        <v>87</v>
      </c>
      <c r="AW136" s="13" t="s">
        <v>37</v>
      </c>
      <c r="AX136" s="13" t="s">
        <v>76</v>
      </c>
      <c r="AY136" s="163" t="s">
        <v>169</v>
      </c>
    </row>
    <row r="137" spans="2:51" s="13" customFormat="1">
      <c r="B137" s="162"/>
      <c r="D137" s="152" t="s">
        <v>181</v>
      </c>
      <c r="E137" s="163" t="s">
        <v>19</v>
      </c>
      <c r="F137" s="164" t="s">
        <v>237</v>
      </c>
      <c r="H137" s="165">
        <v>73.061999999999998</v>
      </c>
      <c r="I137" s="166"/>
      <c r="L137" s="162"/>
      <c r="M137" s="167"/>
      <c r="T137" s="168"/>
      <c r="AT137" s="163" t="s">
        <v>181</v>
      </c>
      <c r="AU137" s="163" t="s">
        <v>87</v>
      </c>
      <c r="AV137" s="13" t="s">
        <v>87</v>
      </c>
      <c r="AW137" s="13" t="s">
        <v>37</v>
      </c>
      <c r="AX137" s="13" t="s">
        <v>76</v>
      </c>
      <c r="AY137" s="163" t="s">
        <v>169</v>
      </c>
    </row>
    <row r="138" spans="2:51" s="13" customFormat="1">
      <c r="B138" s="162"/>
      <c r="D138" s="152" t="s">
        <v>181</v>
      </c>
      <c r="E138" s="163" t="s">
        <v>19</v>
      </c>
      <c r="F138" s="164" t="s">
        <v>238</v>
      </c>
      <c r="H138" s="165">
        <v>66.480999999999995</v>
      </c>
      <c r="I138" s="166"/>
      <c r="L138" s="162"/>
      <c r="M138" s="167"/>
      <c r="T138" s="168"/>
      <c r="AT138" s="163" t="s">
        <v>181</v>
      </c>
      <c r="AU138" s="163" t="s">
        <v>87</v>
      </c>
      <c r="AV138" s="13" t="s">
        <v>87</v>
      </c>
      <c r="AW138" s="13" t="s">
        <v>37</v>
      </c>
      <c r="AX138" s="13" t="s">
        <v>76</v>
      </c>
      <c r="AY138" s="163" t="s">
        <v>169</v>
      </c>
    </row>
    <row r="139" spans="2:51" s="15" customFormat="1">
      <c r="B139" s="176"/>
      <c r="D139" s="152" t="s">
        <v>181</v>
      </c>
      <c r="E139" s="177" t="s">
        <v>19</v>
      </c>
      <c r="F139" s="178" t="s">
        <v>239</v>
      </c>
      <c r="H139" s="179">
        <v>267.459</v>
      </c>
      <c r="I139" s="180"/>
      <c r="L139" s="176"/>
      <c r="M139" s="181"/>
      <c r="T139" s="182"/>
      <c r="AT139" s="177" t="s">
        <v>181</v>
      </c>
      <c r="AU139" s="177" t="s">
        <v>87</v>
      </c>
      <c r="AV139" s="15" t="s">
        <v>196</v>
      </c>
      <c r="AW139" s="15" t="s">
        <v>37</v>
      </c>
      <c r="AX139" s="15" t="s">
        <v>76</v>
      </c>
      <c r="AY139" s="177" t="s">
        <v>169</v>
      </c>
    </row>
    <row r="140" spans="2:51" s="12" customFormat="1">
      <c r="B140" s="156"/>
      <c r="D140" s="152" t="s">
        <v>181</v>
      </c>
      <c r="E140" s="157" t="s">
        <v>19</v>
      </c>
      <c r="F140" s="158" t="s">
        <v>240</v>
      </c>
      <c r="H140" s="157" t="s">
        <v>19</v>
      </c>
      <c r="I140" s="159"/>
      <c r="L140" s="156"/>
      <c r="M140" s="160"/>
      <c r="T140" s="161"/>
      <c r="AT140" s="157" t="s">
        <v>181</v>
      </c>
      <c r="AU140" s="157" t="s">
        <v>87</v>
      </c>
      <c r="AV140" s="12" t="s">
        <v>84</v>
      </c>
      <c r="AW140" s="12" t="s">
        <v>37</v>
      </c>
      <c r="AX140" s="12" t="s">
        <v>76</v>
      </c>
      <c r="AY140" s="157" t="s">
        <v>169</v>
      </c>
    </row>
    <row r="141" spans="2:51" s="13" customFormat="1">
      <c r="B141" s="162"/>
      <c r="D141" s="152" t="s">
        <v>181</v>
      </c>
      <c r="E141" s="163" t="s">
        <v>19</v>
      </c>
      <c r="F141" s="164" t="s">
        <v>241</v>
      </c>
      <c r="H141" s="165">
        <v>6.6360000000000001</v>
      </c>
      <c r="I141" s="166"/>
      <c r="L141" s="162"/>
      <c r="M141" s="167"/>
      <c r="T141" s="168"/>
      <c r="AT141" s="163" t="s">
        <v>181</v>
      </c>
      <c r="AU141" s="163" t="s">
        <v>87</v>
      </c>
      <c r="AV141" s="13" t="s">
        <v>87</v>
      </c>
      <c r="AW141" s="13" t="s">
        <v>37</v>
      </c>
      <c r="AX141" s="13" t="s">
        <v>76</v>
      </c>
      <c r="AY141" s="163" t="s">
        <v>169</v>
      </c>
    </row>
    <row r="142" spans="2:51" s="13" customFormat="1">
      <c r="B142" s="162"/>
      <c r="D142" s="152" t="s">
        <v>181</v>
      </c>
      <c r="E142" s="163" t="s">
        <v>19</v>
      </c>
      <c r="F142" s="164" t="s">
        <v>242</v>
      </c>
      <c r="H142" s="165">
        <v>5.88</v>
      </c>
      <c r="I142" s="166"/>
      <c r="L142" s="162"/>
      <c r="M142" s="167"/>
      <c r="T142" s="168"/>
      <c r="AT142" s="163" t="s">
        <v>181</v>
      </c>
      <c r="AU142" s="163" t="s">
        <v>87</v>
      </c>
      <c r="AV142" s="13" t="s">
        <v>87</v>
      </c>
      <c r="AW142" s="13" t="s">
        <v>37</v>
      </c>
      <c r="AX142" s="13" t="s">
        <v>76</v>
      </c>
      <c r="AY142" s="163" t="s">
        <v>169</v>
      </c>
    </row>
    <row r="143" spans="2:51" s="13" customFormat="1">
      <c r="B143" s="162"/>
      <c r="D143" s="152" t="s">
        <v>181</v>
      </c>
      <c r="E143" s="163" t="s">
        <v>19</v>
      </c>
      <c r="F143" s="164" t="s">
        <v>243</v>
      </c>
      <c r="H143" s="165">
        <v>6.16</v>
      </c>
      <c r="I143" s="166"/>
      <c r="L143" s="162"/>
      <c r="M143" s="167"/>
      <c r="T143" s="168"/>
      <c r="AT143" s="163" t="s">
        <v>181</v>
      </c>
      <c r="AU143" s="163" t="s">
        <v>87</v>
      </c>
      <c r="AV143" s="13" t="s">
        <v>87</v>
      </c>
      <c r="AW143" s="13" t="s">
        <v>37</v>
      </c>
      <c r="AX143" s="13" t="s">
        <v>76</v>
      </c>
      <c r="AY143" s="163" t="s">
        <v>169</v>
      </c>
    </row>
    <row r="144" spans="2:51" s="13" customFormat="1">
      <c r="B144" s="162"/>
      <c r="D144" s="152" t="s">
        <v>181</v>
      </c>
      <c r="E144" s="163" t="s">
        <v>19</v>
      </c>
      <c r="F144" s="164" t="s">
        <v>244</v>
      </c>
      <c r="H144" s="165">
        <v>6.468</v>
      </c>
      <c r="I144" s="166"/>
      <c r="L144" s="162"/>
      <c r="M144" s="167"/>
      <c r="T144" s="168"/>
      <c r="AT144" s="163" t="s">
        <v>181</v>
      </c>
      <c r="AU144" s="163" t="s">
        <v>87</v>
      </c>
      <c r="AV144" s="13" t="s">
        <v>87</v>
      </c>
      <c r="AW144" s="13" t="s">
        <v>37</v>
      </c>
      <c r="AX144" s="13" t="s">
        <v>76</v>
      </c>
      <c r="AY144" s="163" t="s">
        <v>169</v>
      </c>
    </row>
    <row r="145" spans="2:51" s="13" customFormat="1">
      <c r="B145" s="162"/>
      <c r="D145" s="152" t="s">
        <v>181</v>
      </c>
      <c r="E145" s="163" t="s">
        <v>19</v>
      </c>
      <c r="F145" s="164" t="s">
        <v>245</v>
      </c>
      <c r="H145" s="165">
        <v>5.88</v>
      </c>
      <c r="I145" s="166"/>
      <c r="L145" s="162"/>
      <c r="M145" s="167"/>
      <c r="T145" s="168"/>
      <c r="AT145" s="163" t="s">
        <v>181</v>
      </c>
      <c r="AU145" s="163" t="s">
        <v>87</v>
      </c>
      <c r="AV145" s="13" t="s">
        <v>87</v>
      </c>
      <c r="AW145" s="13" t="s">
        <v>37</v>
      </c>
      <c r="AX145" s="13" t="s">
        <v>76</v>
      </c>
      <c r="AY145" s="163" t="s">
        <v>169</v>
      </c>
    </row>
    <row r="146" spans="2:51" s="15" customFormat="1">
      <c r="B146" s="176"/>
      <c r="D146" s="152" t="s">
        <v>181</v>
      </c>
      <c r="E146" s="177" t="s">
        <v>120</v>
      </c>
      <c r="F146" s="178" t="s">
        <v>239</v>
      </c>
      <c r="H146" s="179">
        <v>31.024000000000001</v>
      </c>
      <c r="I146" s="180"/>
      <c r="L146" s="176"/>
      <c r="M146" s="181"/>
      <c r="T146" s="182"/>
      <c r="AT146" s="177" t="s">
        <v>181</v>
      </c>
      <c r="AU146" s="177" t="s">
        <v>87</v>
      </c>
      <c r="AV146" s="15" t="s">
        <v>196</v>
      </c>
      <c r="AW146" s="15" t="s">
        <v>37</v>
      </c>
      <c r="AX146" s="15" t="s">
        <v>76</v>
      </c>
      <c r="AY146" s="177" t="s">
        <v>169</v>
      </c>
    </row>
    <row r="147" spans="2:51" s="12" customFormat="1">
      <c r="B147" s="156"/>
      <c r="D147" s="152" t="s">
        <v>181</v>
      </c>
      <c r="E147" s="157" t="s">
        <v>19</v>
      </c>
      <c r="F147" s="158" t="s">
        <v>246</v>
      </c>
      <c r="H147" s="157" t="s">
        <v>19</v>
      </c>
      <c r="I147" s="159"/>
      <c r="L147" s="156"/>
      <c r="M147" s="160"/>
      <c r="T147" s="161"/>
      <c r="AT147" s="157" t="s">
        <v>181</v>
      </c>
      <c r="AU147" s="157" t="s">
        <v>87</v>
      </c>
      <c r="AV147" s="12" t="s">
        <v>84</v>
      </c>
      <c r="AW147" s="12" t="s">
        <v>37</v>
      </c>
      <c r="AX147" s="12" t="s">
        <v>76</v>
      </c>
      <c r="AY147" s="157" t="s">
        <v>169</v>
      </c>
    </row>
    <row r="148" spans="2:51" s="13" customFormat="1">
      <c r="B148" s="162"/>
      <c r="D148" s="152" t="s">
        <v>181</v>
      </c>
      <c r="E148" s="163" t="s">
        <v>19</v>
      </c>
      <c r="F148" s="164" t="s">
        <v>247</v>
      </c>
      <c r="H148" s="165">
        <v>15.087999999999999</v>
      </c>
      <c r="I148" s="166"/>
      <c r="L148" s="162"/>
      <c r="M148" s="167"/>
      <c r="T148" s="168"/>
      <c r="AT148" s="163" t="s">
        <v>181</v>
      </c>
      <c r="AU148" s="163" t="s">
        <v>87</v>
      </c>
      <c r="AV148" s="13" t="s">
        <v>87</v>
      </c>
      <c r="AW148" s="13" t="s">
        <v>37</v>
      </c>
      <c r="AX148" s="13" t="s">
        <v>76</v>
      </c>
      <c r="AY148" s="163" t="s">
        <v>169</v>
      </c>
    </row>
    <row r="149" spans="2:51" s="13" customFormat="1">
      <c r="B149" s="162"/>
      <c r="D149" s="152" t="s">
        <v>181</v>
      </c>
      <c r="E149" s="163" t="s">
        <v>19</v>
      </c>
      <c r="F149" s="164" t="s">
        <v>248</v>
      </c>
      <c r="H149" s="165">
        <v>6.3719999999999999</v>
      </c>
      <c r="I149" s="166"/>
      <c r="L149" s="162"/>
      <c r="M149" s="167"/>
      <c r="T149" s="168"/>
      <c r="AT149" s="163" t="s">
        <v>181</v>
      </c>
      <c r="AU149" s="163" t="s">
        <v>87</v>
      </c>
      <c r="AV149" s="13" t="s">
        <v>87</v>
      </c>
      <c r="AW149" s="13" t="s">
        <v>37</v>
      </c>
      <c r="AX149" s="13" t="s">
        <v>76</v>
      </c>
      <c r="AY149" s="163" t="s">
        <v>169</v>
      </c>
    </row>
    <row r="150" spans="2:51" s="13" customFormat="1">
      <c r="B150" s="162"/>
      <c r="D150" s="152" t="s">
        <v>181</v>
      </c>
      <c r="E150" s="163" t="s">
        <v>19</v>
      </c>
      <c r="F150" s="164" t="s">
        <v>249</v>
      </c>
      <c r="H150" s="165">
        <v>2.7080000000000002</v>
      </c>
      <c r="I150" s="166"/>
      <c r="L150" s="162"/>
      <c r="M150" s="167"/>
      <c r="T150" s="168"/>
      <c r="AT150" s="163" t="s">
        <v>181</v>
      </c>
      <c r="AU150" s="163" t="s">
        <v>87</v>
      </c>
      <c r="AV150" s="13" t="s">
        <v>87</v>
      </c>
      <c r="AW150" s="13" t="s">
        <v>37</v>
      </c>
      <c r="AX150" s="13" t="s">
        <v>76</v>
      </c>
      <c r="AY150" s="163" t="s">
        <v>169</v>
      </c>
    </row>
    <row r="151" spans="2:51" s="13" customFormat="1">
      <c r="B151" s="162"/>
      <c r="D151" s="152" t="s">
        <v>181</v>
      </c>
      <c r="E151" s="163" t="s">
        <v>19</v>
      </c>
      <c r="F151" s="164" t="s">
        <v>250</v>
      </c>
      <c r="H151" s="165">
        <v>6.7160000000000002</v>
      </c>
      <c r="I151" s="166"/>
      <c r="L151" s="162"/>
      <c r="M151" s="167"/>
      <c r="T151" s="168"/>
      <c r="AT151" s="163" t="s">
        <v>181</v>
      </c>
      <c r="AU151" s="163" t="s">
        <v>87</v>
      </c>
      <c r="AV151" s="13" t="s">
        <v>87</v>
      </c>
      <c r="AW151" s="13" t="s">
        <v>37</v>
      </c>
      <c r="AX151" s="13" t="s">
        <v>76</v>
      </c>
      <c r="AY151" s="163" t="s">
        <v>169</v>
      </c>
    </row>
    <row r="152" spans="2:51" s="13" customFormat="1">
      <c r="B152" s="162"/>
      <c r="D152" s="152" t="s">
        <v>181</v>
      </c>
      <c r="E152" s="163" t="s">
        <v>19</v>
      </c>
      <c r="F152" s="164" t="s">
        <v>251</v>
      </c>
      <c r="H152" s="165">
        <v>2.621</v>
      </c>
      <c r="I152" s="166"/>
      <c r="L152" s="162"/>
      <c r="M152" s="167"/>
      <c r="T152" s="168"/>
      <c r="AT152" s="163" t="s">
        <v>181</v>
      </c>
      <c r="AU152" s="163" t="s">
        <v>87</v>
      </c>
      <c r="AV152" s="13" t="s">
        <v>87</v>
      </c>
      <c r="AW152" s="13" t="s">
        <v>37</v>
      </c>
      <c r="AX152" s="13" t="s">
        <v>76</v>
      </c>
      <c r="AY152" s="163" t="s">
        <v>169</v>
      </c>
    </row>
    <row r="153" spans="2:51" s="13" customFormat="1">
      <c r="B153" s="162"/>
      <c r="D153" s="152" t="s">
        <v>181</v>
      </c>
      <c r="E153" s="163" t="s">
        <v>19</v>
      </c>
      <c r="F153" s="164" t="s">
        <v>252</v>
      </c>
      <c r="H153" s="165">
        <v>11.406000000000001</v>
      </c>
      <c r="I153" s="166"/>
      <c r="L153" s="162"/>
      <c r="M153" s="167"/>
      <c r="T153" s="168"/>
      <c r="AT153" s="163" t="s">
        <v>181</v>
      </c>
      <c r="AU153" s="163" t="s">
        <v>87</v>
      </c>
      <c r="AV153" s="13" t="s">
        <v>87</v>
      </c>
      <c r="AW153" s="13" t="s">
        <v>37</v>
      </c>
      <c r="AX153" s="13" t="s">
        <v>76</v>
      </c>
      <c r="AY153" s="163" t="s">
        <v>169</v>
      </c>
    </row>
    <row r="154" spans="2:51" s="13" customFormat="1">
      <c r="B154" s="162"/>
      <c r="D154" s="152" t="s">
        <v>181</v>
      </c>
      <c r="E154" s="163" t="s">
        <v>19</v>
      </c>
      <c r="F154" s="164" t="s">
        <v>253</v>
      </c>
      <c r="H154" s="165">
        <v>8.4380000000000006</v>
      </c>
      <c r="I154" s="166"/>
      <c r="L154" s="162"/>
      <c r="M154" s="167"/>
      <c r="T154" s="168"/>
      <c r="AT154" s="163" t="s">
        <v>181</v>
      </c>
      <c r="AU154" s="163" t="s">
        <v>87</v>
      </c>
      <c r="AV154" s="13" t="s">
        <v>87</v>
      </c>
      <c r="AW154" s="13" t="s">
        <v>37</v>
      </c>
      <c r="AX154" s="13" t="s">
        <v>76</v>
      </c>
      <c r="AY154" s="163" t="s">
        <v>169</v>
      </c>
    </row>
    <row r="155" spans="2:51" s="13" customFormat="1">
      <c r="B155" s="162"/>
      <c r="D155" s="152" t="s">
        <v>181</v>
      </c>
      <c r="E155" s="163" t="s">
        <v>19</v>
      </c>
      <c r="F155" s="164" t="s">
        <v>254</v>
      </c>
      <c r="H155" s="165">
        <v>5.569</v>
      </c>
      <c r="I155" s="166"/>
      <c r="L155" s="162"/>
      <c r="M155" s="167"/>
      <c r="T155" s="168"/>
      <c r="AT155" s="163" t="s">
        <v>181</v>
      </c>
      <c r="AU155" s="163" t="s">
        <v>87</v>
      </c>
      <c r="AV155" s="13" t="s">
        <v>87</v>
      </c>
      <c r="AW155" s="13" t="s">
        <v>37</v>
      </c>
      <c r="AX155" s="13" t="s">
        <v>76</v>
      </c>
      <c r="AY155" s="163" t="s">
        <v>169</v>
      </c>
    </row>
    <row r="156" spans="2:51" s="13" customFormat="1">
      <c r="B156" s="162"/>
      <c r="D156" s="152" t="s">
        <v>181</v>
      </c>
      <c r="E156" s="163" t="s">
        <v>19</v>
      </c>
      <c r="F156" s="164" t="s">
        <v>255</v>
      </c>
      <c r="H156" s="165">
        <v>6.6909999999999998</v>
      </c>
      <c r="I156" s="166"/>
      <c r="L156" s="162"/>
      <c r="M156" s="167"/>
      <c r="T156" s="168"/>
      <c r="AT156" s="163" t="s">
        <v>181</v>
      </c>
      <c r="AU156" s="163" t="s">
        <v>87</v>
      </c>
      <c r="AV156" s="13" t="s">
        <v>87</v>
      </c>
      <c r="AW156" s="13" t="s">
        <v>37</v>
      </c>
      <c r="AX156" s="13" t="s">
        <v>76</v>
      </c>
      <c r="AY156" s="163" t="s">
        <v>169</v>
      </c>
    </row>
    <row r="157" spans="2:51" s="13" customFormat="1">
      <c r="B157" s="162"/>
      <c r="D157" s="152" t="s">
        <v>181</v>
      </c>
      <c r="E157" s="163" t="s">
        <v>19</v>
      </c>
      <c r="F157" s="164" t="s">
        <v>256</v>
      </c>
      <c r="H157" s="165">
        <v>11.47</v>
      </c>
      <c r="I157" s="166"/>
      <c r="L157" s="162"/>
      <c r="M157" s="167"/>
      <c r="T157" s="168"/>
      <c r="AT157" s="163" t="s">
        <v>181</v>
      </c>
      <c r="AU157" s="163" t="s">
        <v>87</v>
      </c>
      <c r="AV157" s="13" t="s">
        <v>87</v>
      </c>
      <c r="AW157" s="13" t="s">
        <v>37</v>
      </c>
      <c r="AX157" s="13" t="s">
        <v>76</v>
      </c>
      <c r="AY157" s="163" t="s">
        <v>169</v>
      </c>
    </row>
    <row r="158" spans="2:51" s="15" customFormat="1">
      <c r="B158" s="176"/>
      <c r="D158" s="152" t="s">
        <v>181</v>
      </c>
      <c r="E158" s="177" t="s">
        <v>19</v>
      </c>
      <c r="F158" s="178" t="s">
        <v>239</v>
      </c>
      <c r="H158" s="179">
        <v>77.078999999999994</v>
      </c>
      <c r="I158" s="180"/>
      <c r="L158" s="176"/>
      <c r="M158" s="181"/>
      <c r="T158" s="182"/>
      <c r="AT158" s="177" t="s">
        <v>181</v>
      </c>
      <c r="AU158" s="177" t="s">
        <v>87</v>
      </c>
      <c r="AV158" s="15" t="s">
        <v>196</v>
      </c>
      <c r="AW158" s="15" t="s">
        <v>37</v>
      </c>
      <c r="AX158" s="15" t="s">
        <v>76</v>
      </c>
      <c r="AY158" s="177" t="s">
        <v>169</v>
      </c>
    </row>
    <row r="159" spans="2:51" s="12" customFormat="1">
      <c r="B159" s="156"/>
      <c r="D159" s="152" t="s">
        <v>181</v>
      </c>
      <c r="E159" s="157" t="s">
        <v>19</v>
      </c>
      <c r="F159" s="158" t="s">
        <v>257</v>
      </c>
      <c r="H159" s="157" t="s">
        <v>19</v>
      </c>
      <c r="I159" s="159"/>
      <c r="L159" s="156"/>
      <c r="M159" s="160"/>
      <c r="T159" s="161"/>
      <c r="AT159" s="157" t="s">
        <v>181</v>
      </c>
      <c r="AU159" s="157" t="s">
        <v>87</v>
      </c>
      <c r="AV159" s="12" t="s">
        <v>84</v>
      </c>
      <c r="AW159" s="12" t="s">
        <v>37</v>
      </c>
      <c r="AX159" s="12" t="s">
        <v>76</v>
      </c>
      <c r="AY159" s="157" t="s">
        <v>169</v>
      </c>
    </row>
    <row r="160" spans="2:51" s="13" customFormat="1">
      <c r="B160" s="162"/>
      <c r="D160" s="152" t="s">
        <v>181</v>
      </c>
      <c r="E160" s="163" t="s">
        <v>19</v>
      </c>
      <c r="F160" s="164" t="s">
        <v>258</v>
      </c>
      <c r="H160" s="165">
        <v>1.92</v>
      </c>
      <c r="I160" s="166"/>
      <c r="L160" s="162"/>
      <c r="M160" s="167"/>
      <c r="T160" s="168"/>
      <c r="AT160" s="163" t="s">
        <v>181</v>
      </c>
      <c r="AU160" s="163" t="s">
        <v>87</v>
      </c>
      <c r="AV160" s="13" t="s">
        <v>87</v>
      </c>
      <c r="AW160" s="13" t="s">
        <v>37</v>
      </c>
      <c r="AX160" s="13" t="s">
        <v>76</v>
      </c>
      <c r="AY160" s="163" t="s">
        <v>169</v>
      </c>
    </row>
    <row r="161" spans="2:65" s="14" customFormat="1">
      <c r="B161" s="169"/>
      <c r="D161" s="152" t="s">
        <v>181</v>
      </c>
      <c r="E161" s="170" t="s">
        <v>123</v>
      </c>
      <c r="F161" s="171" t="s">
        <v>195</v>
      </c>
      <c r="H161" s="172">
        <v>377.48200000000003</v>
      </c>
      <c r="I161" s="173"/>
      <c r="L161" s="169"/>
      <c r="M161" s="174"/>
      <c r="T161" s="175"/>
      <c r="AT161" s="170" t="s">
        <v>181</v>
      </c>
      <c r="AU161" s="170" t="s">
        <v>87</v>
      </c>
      <c r="AV161" s="14" t="s">
        <v>175</v>
      </c>
      <c r="AW161" s="14" t="s">
        <v>37</v>
      </c>
      <c r="AX161" s="14" t="s">
        <v>84</v>
      </c>
      <c r="AY161" s="170" t="s">
        <v>169</v>
      </c>
    </row>
    <row r="162" spans="2:65" s="1" customFormat="1" ht="16.5" customHeight="1">
      <c r="B162" s="33"/>
      <c r="C162" s="139" t="s">
        <v>259</v>
      </c>
      <c r="D162" s="139" t="s">
        <v>171</v>
      </c>
      <c r="E162" s="140" t="s">
        <v>260</v>
      </c>
      <c r="F162" s="141" t="s">
        <v>261</v>
      </c>
      <c r="G162" s="142" t="s">
        <v>101</v>
      </c>
      <c r="H162" s="143">
        <v>113.245</v>
      </c>
      <c r="I162" s="144"/>
      <c r="J162" s="145">
        <f>ROUND(I162*H162,2)</f>
        <v>0</v>
      </c>
      <c r="K162" s="141" t="s">
        <v>174</v>
      </c>
      <c r="L162" s="33"/>
      <c r="M162" s="146" t="s">
        <v>19</v>
      </c>
      <c r="N162" s="147" t="s">
        <v>47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175</v>
      </c>
      <c r="AT162" s="150" t="s">
        <v>171</v>
      </c>
      <c r="AU162" s="150" t="s">
        <v>87</v>
      </c>
      <c r="AY162" s="18" t="s">
        <v>169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8" t="s">
        <v>84</v>
      </c>
      <c r="BK162" s="151">
        <f>ROUND(I162*H162,2)</f>
        <v>0</v>
      </c>
      <c r="BL162" s="18" t="s">
        <v>175</v>
      </c>
      <c r="BM162" s="150" t="s">
        <v>262</v>
      </c>
    </row>
    <row r="163" spans="2:65" s="1" customFormat="1" ht="19.5">
      <c r="B163" s="33"/>
      <c r="D163" s="152" t="s">
        <v>177</v>
      </c>
      <c r="F163" s="153" t="s">
        <v>263</v>
      </c>
      <c r="I163" s="84"/>
      <c r="L163" s="33"/>
      <c r="M163" s="154"/>
      <c r="T163" s="52"/>
      <c r="AT163" s="18" t="s">
        <v>177</v>
      </c>
      <c r="AU163" s="18" t="s">
        <v>87</v>
      </c>
    </row>
    <row r="164" spans="2:65" s="1" customFormat="1" ht="146.25">
      <c r="B164" s="33"/>
      <c r="D164" s="152" t="s">
        <v>179</v>
      </c>
      <c r="F164" s="155" t="s">
        <v>229</v>
      </c>
      <c r="I164" s="84"/>
      <c r="L164" s="33"/>
      <c r="M164" s="154"/>
      <c r="T164" s="52"/>
      <c r="AT164" s="18" t="s">
        <v>179</v>
      </c>
      <c r="AU164" s="18" t="s">
        <v>87</v>
      </c>
    </row>
    <row r="165" spans="2:65" s="13" customFormat="1">
      <c r="B165" s="162"/>
      <c r="D165" s="152" t="s">
        <v>181</v>
      </c>
      <c r="E165" s="163" t="s">
        <v>19</v>
      </c>
      <c r="F165" s="164" t="s">
        <v>264</v>
      </c>
      <c r="H165" s="165">
        <v>113.245</v>
      </c>
      <c r="I165" s="166"/>
      <c r="L165" s="162"/>
      <c r="M165" s="167"/>
      <c r="T165" s="168"/>
      <c r="AT165" s="163" t="s">
        <v>181</v>
      </c>
      <c r="AU165" s="163" t="s">
        <v>87</v>
      </c>
      <c r="AV165" s="13" t="s">
        <v>87</v>
      </c>
      <c r="AW165" s="13" t="s">
        <v>37</v>
      </c>
      <c r="AX165" s="13" t="s">
        <v>84</v>
      </c>
      <c r="AY165" s="163" t="s">
        <v>169</v>
      </c>
    </row>
    <row r="166" spans="2:65" s="1" customFormat="1" ht="16.5" customHeight="1">
      <c r="B166" s="33"/>
      <c r="C166" s="139" t="s">
        <v>265</v>
      </c>
      <c r="D166" s="139" t="s">
        <v>171</v>
      </c>
      <c r="E166" s="140" t="s">
        <v>266</v>
      </c>
      <c r="F166" s="141" t="s">
        <v>267</v>
      </c>
      <c r="G166" s="142" t="s">
        <v>90</v>
      </c>
      <c r="H166" s="143">
        <v>765.63599999999997</v>
      </c>
      <c r="I166" s="144"/>
      <c r="J166" s="145">
        <f>ROUND(I166*H166,2)</f>
        <v>0</v>
      </c>
      <c r="K166" s="141" t="s">
        <v>174</v>
      </c>
      <c r="L166" s="33"/>
      <c r="M166" s="146" t="s">
        <v>19</v>
      </c>
      <c r="N166" s="147" t="s">
        <v>47</v>
      </c>
      <c r="P166" s="148">
        <f>O166*H166</f>
        <v>0</v>
      </c>
      <c r="Q166" s="148">
        <v>5.9000000000000003E-4</v>
      </c>
      <c r="R166" s="148">
        <f>Q166*H166</f>
        <v>0.45172524000000003</v>
      </c>
      <c r="S166" s="148">
        <v>0</v>
      </c>
      <c r="T166" s="149">
        <f>S166*H166</f>
        <v>0</v>
      </c>
      <c r="AR166" s="150" t="s">
        <v>175</v>
      </c>
      <c r="AT166" s="150" t="s">
        <v>171</v>
      </c>
      <c r="AU166" s="150" t="s">
        <v>87</v>
      </c>
      <c r="AY166" s="18" t="s">
        <v>169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8" t="s">
        <v>84</v>
      </c>
      <c r="BK166" s="151">
        <f>ROUND(I166*H166,2)</f>
        <v>0</v>
      </c>
      <c r="BL166" s="18" t="s">
        <v>175</v>
      </c>
      <c r="BM166" s="150" t="s">
        <v>268</v>
      </c>
    </row>
    <row r="167" spans="2:65" s="1" customFormat="1">
      <c r="B167" s="33"/>
      <c r="D167" s="152" t="s">
        <v>177</v>
      </c>
      <c r="F167" s="153" t="s">
        <v>269</v>
      </c>
      <c r="I167" s="84"/>
      <c r="L167" s="33"/>
      <c r="M167" s="154"/>
      <c r="T167" s="52"/>
      <c r="AT167" s="18" t="s">
        <v>177</v>
      </c>
      <c r="AU167" s="18" t="s">
        <v>87</v>
      </c>
    </row>
    <row r="168" spans="2:65" s="1" customFormat="1" ht="29.25">
      <c r="B168" s="33"/>
      <c r="D168" s="152" t="s">
        <v>179</v>
      </c>
      <c r="F168" s="155" t="s">
        <v>270</v>
      </c>
      <c r="I168" s="84"/>
      <c r="L168" s="33"/>
      <c r="M168" s="154"/>
      <c r="T168" s="52"/>
      <c r="AT168" s="18" t="s">
        <v>179</v>
      </c>
      <c r="AU168" s="18" t="s">
        <v>87</v>
      </c>
    </row>
    <row r="169" spans="2:65" s="12" customFormat="1">
      <c r="B169" s="156"/>
      <c r="D169" s="152" t="s">
        <v>181</v>
      </c>
      <c r="E169" s="157" t="s">
        <v>19</v>
      </c>
      <c r="F169" s="158" t="s">
        <v>230</v>
      </c>
      <c r="H169" s="157" t="s">
        <v>19</v>
      </c>
      <c r="I169" s="159"/>
      <c r="L169" s="156"/>
      <c r="M169" s="160"/>
      <c r="T169" s="161"/>
      <c r="AT169" s="157" t="s">
        <v>181</v>
      </c>
      <c r="AU169" s="157" t="s">
        <v>87</v>
      </c>
      <c r="AV169" s="12" t="s">
        <v>84</v>
      </c>
      <c r="AW169" s="12" t="s">
        <v>37</v>
      </c>
      <c r="AX169" s="12" t="s">
        <v>76</v>
      </c>
      <c r="AY169" s="157" t="s">
        <v>169</v>
      </c>
    </row>
    <row r="170" spans="2:65" s="12" customFormat="1">
      <c r="B170" s="156"/>
      <c r="D170" s="152" t="s">
        <v>181</v>
      </c>
      <c r="E170" s="157" t="s">
        <v>19</v>
      </c>
      <c r="F170" s="158" t="s">
        <v>231</v>
      </c>
      <c r="H170" s="157" t="s">
        <v>19</v>
      </c>
      <c r="I170" s="159"/>
      <c r="L170" s="156"/>
      <c r="M170" s="160"/>
      <c r="T170" s="161"/>
      <c r="AT170" s="157" t="s">
        <v>181</v>
      </c>
      <c r="AU170" s="157" t="s">
        <v>87</v>
      </c>
      <c r="AV170" s="12" t="s">
        <v>84</v>
      </c>
      <c r="AW170" s="12" t="s">
        <v>37</v>
      </c>
      <c r="AX170" s="12" t="s">
        <v>76</v>
      </c>
      <c r="AY170" s="157" t="s">
        <v>169</v>
      </c>
    </row>
    <row r="171" spans="2:65" s="13" customFormat="1">
      <c r="B171" s="162"/>
      <c r="D171" s="152" t="s">
        <v>181</v>
      </c>
      <c r="E171" s="163" t="s">
        <v>19</v>
      </c>
      <c r="F171" s="164" t="s">
        <v>271</v>
      </c>
      <c r="H171" s="165">
        <v>27.521000000000001</v>
      </c>
      <c r="I171" s="166"/>
      <c r="L171" s="162"/>
      <c r="M171" s="167"/>
      <c r="T171" s="168"/>
      <c r="AT171" s="163" t="s">
        <v>181</v>
      </c>
      <c r="AU171" s="163" t="s">
        <v>87</v>
      </c>
      <c r="AV171" s="13" t="s">
        <v>87</v>
      </c>
      <c r="AW171" s="13" t="s">
        <v>37</v>
      </c>
      <c r="AX171" s="13" t="s">
        <v>76</v>
      </c>
      <c r="AY171" s="163" t="s">
        <v>169</v>
      </c>
    </row>
    <row r="172" spans="2:65" s="13" customFormat="1">
      <c r="B172" s="162"/>
      <c r="D172" s="152" t="s">
        <v>181</v>
      </c>
      <c r="E172" s="163" t="s">
        <v>19</v>
      </c>
      <c r="F172" s="164" t="s">
        <v>272</v>
      </c>
      <c r="H172" s="165">
        <v>37.020000000000003</v>
      </c>
      <c r="I172" s="166"/>
      <c r="L172" s="162"/>
      <c r="M172" s="167"/>
      <c r="T172" s="168"/>
      <c r="AT172" s="163" t="s">
        <v>181</v>
      </c>
      <c r="AU172" s="163" t="s">
        <v>87</v>
      </c>
      <c r="AV172" s="13" t="s">
        <v>87</v>
      </c>
      <c r="AW172" s="13" t="s">
        <v>37</v>
      </c>
      <c r="AX172" s="13" t="s">
        <v>76</v>
      </c>
      <c r="AY172" s="163" t="s">
        <v>169</v>
      </c>
    </row>
    <row r="173" spans="2:65" s="13" customFormat="1">
      <c r="B173" s="162"/>
      <c r="D173" s="152" t="s">
        <v>181</v>
      </c>
      <c r="E173" s="163" t="s">
        <v>19</v>
      </c>
      <c r="F173" s="164" t="s">
        <v>273</v>
      </c>
      <c r="H173" s="165">
        <v>35.076000000000001</v>
      </c>
      <c r="I173" s="166"/>
      <c r="L173" s="162"/>
      <c r="M173" s="167"/>
      <c r="T173" s="168"/>
      <c r="AT173" s="163" t="s">
        <v>181</v>
      </c>
      <c r="AU173" s="163" t="s">
        <v>87</v>
      </c>
      <c r="AV173" s="13" t="s">
        <v>87</v>
      </c>
      <c r="AW173" s="13" t="s">
        <v>37</v>
      </c>
      <c r="AX173" s="13" t="s">
        <v>76</v>
      </c>
      <c r="AY173" s="163" t="s">
        <v>169</v>
      </c>
    </row>
    <row r="174" spans="2:65" s="13" customFormat="1">
      <c r="B174" s="162"/>
      <c r="D174" s="152" t="s">
        <v>181</v>
      </c>
      <c r="E174" s="163" t="s">
        <v>19</v>
      </c>
      <c r="F174" s="164" t="s">
        <v>274</v>
      </c>
      <c r="H174" s="165">
        <v>38.442</v>
      </c>
      <c r="I174" s="166"/>
      <c r="L174" s="162"/>
      <c r="M174" s="167"/>
      <c r="T174" s="168"/>
      <c r="AT174" s="163" t="s">
        <v>181</v>
      </c>
      <c r="AU174" s="163" t="s">
        <v>87</v>
      </c>
      <c r="AV174" s="13" t="s">
        <v>87</v>
      </c>
      <c r="AW174" s="13" t="s">
        <v>37</v>
      </c>
      <c r="AX174" s="13" t="s">
        <v>76</v>
      </c>
      <c r="AY174" s="163" t="s">
        <v>169</v>
      </c>
    </row>
    <row r="175" spans="2:65" s="13" customFormat="1">
      <c r="B175" s="162"/>
      <c r="D175" s="152" t="s">
        <v>181</v>
      </c>
      <c r="E175" s="163" t="s">
        <v>19</v>
      </c>
      <c r="F175" s="164" t="s">
        <v>275</v>
      </c>
      <c r="H175" s="165">
        <v>146.19999999999999</v>
      </c>
      <c r="I175" s="166"/>
      <c r="L175" s="162"/>
      <c r="M175" s="167"/>
      <c r="T175" s="168"/>
      <c r="AT175" s="163" t="s">
        <v>181</v>
      </c>
      <c r="AU175" s="163" t="s">
        <v>87</v>
      </c>
      <c r="AV175" s="13" t="s">
        <v>87</v>
      </c>
      <c r="AW175" s="13" t="s">
        <v>37</v>
      </c>
      <c r="AX175" s="13" t="s">
        <v>76</v>
      </c>
      <c r="AY175" s="163" t="s">
        <v>169</v>
      </c>
    </row>
    <row r="176" spans="2:65" s="13" customFormat="1">
      <c r="B176" s="162"/>
      <c r="D176" s="152" t="s">
        <v>181</v>
      </c>
      <c r="E176" s="163" t="s">
        <v>19</v>
      </c>
      <c r="F176" s="164" t="s">
        <v>276</v>
      </c>
      <c r="H176" s="165">
        <v>162.36000000000001</v>
      </c>
      <c r="I176" s="166"/>
      <c r="L176" s="162"/>
      <c r="M176" s="167"/>
      <c r="T176" s="168"/>
      <c r="AT176" s="163" t="s">
        <v>181</v>
      </c>
      <c r="AU176" s="163" t="s">
        <v>87</v>
      </c>
      <c r="AV176" s="13" t="s">
        <v>87</v>
      </c>
      <c r="AW176" s="13" t="s">
        <v>37</v>
      </c>
      <c r="AX176" s="13" t="s">
        <v>76</v>
      </c>
      <c r="AY176" s="163" t="s">
        <v>169</v>
      </c>
    </row>
    <row r="177" spans="2:65" s="13" customFormat="1">
      <c r="B177" s="162"/>
      <c r="D177" s="152" t="s">
        <v>181</v>
      </c>
      <c r="E177" s="163" t="s">
        <v>19</v>
      </c>
      <c r="F177" s="164" t="s">
        <v>277</v>
      </c>
      <c r="H177" s="165">
        <v>147.73500000000001</v>
      </c>
      <c r="I177" s="166"/>
      <c r="L177" s="162"/>
      <c r="M177" s="167"/>
      <c r="T177" s="168"/>
      <c r="AT177" s="163" t="s">
        <v>181</v>
      </c>
      <c r="AU177" s="163" t="s">
        <v>87</v>
      </c>
      <c r="AV177" s="13" t="s">
        <v>87</v>
      </c>
      <c r="AW177" s="13" t="s">
        <v>37</v>
      </c>
      <c r="AX177" s="13" t="s">
        <v>76</v>
      </c>
      <c r="AY177" s="163" t="s">
        <v>169</v>
      </c>
    </row>
    <row r="178" spans="2:65" s="15" customFormat="1">
      <c r="B178" s="176"/>
      <c r="D178" s="152" t="s">
        <v>181</v>
      </c>
      <c r="E178" s="177" t="s">
        <v>19</v>
      </c>
      <c r="F178" s="178" t="s">
        <v>239</v>
      </c>
      <c r="H178" s="179">
        <v>594.35400000000004</v>
      </c>
      <c r="I178" s="180"/>
      <c r="L178" s="176"/>
      <c r="M178" s="181"/>
      <c r="T178" s="182"/>
      <c r="AT178" s="177" t="s">
        <v>181</v>
      </c>
      <c r="AU178" s="177" t="s">
        <v>87</v>
      </c>
      <c r="AV178" s="15" t="s">
        <v>196</v>
      </c>
      <c r="AW178" s="15" t="s">
        <v>37</v>
      </c>
      <c r="AX178" s="15" t="s">
        <v>76</v>
      </c>
      <c r="AY178" s="177" t="s">
        <v>169</v>
      </c>
    </row>
    <row r="179" spans="2:65" s="12" customFormat="1">
      <c r="B179" s="156"/>
      <c r="D179" s="152" t="s">
        <v>181</v>
      </c>
      <c r="E179" s="157" t="s">
        <v>19</v>
      </c>
      <c r="F179" s="158" t="s">
        <v>246</v>
      </c>
      <c r="H179" s="157" t="s">
        <v>19</v>
      </c>
      <c r="I179" s="159"/>
      <c r="L179" s="156"/>
      <c r="M179" s="160"/>
      <c r="T179" s="161"/>
      <c r="AT179" s="157" t="s">
        <v>181</v>
      </c>
      <c r="AU179" s="157" t="s">
        <v>87</v>
      </c>
      <c r="AV179" s="12" t="s">
        <v>84</v>
      </c>
      <c r="AW179" s="12" t="s">
        <v>37</v>
      </c>
      <c r="AX179" s="12" t="s">
        <v>76</v>
      </c>
      <c r="AY179" s="157" t="s">
        <v>169</v>
      </c>
    </row>
    <row r="180" spans="2:65" s="13" customFormat="1">
      <c r="B180" s="162"/>
      <c r="D180" s="152" t="s">
        <v>181</v>
      </c>
      <c r="E180" s="163" t="s">
        <v>19</v>
      </c>
      <c r="F180" s="164" t="s">
        <v>278</v>
      </c>
      <c r="H180" s="165">
        <v>33.527999999999999</v>
      </c>
      <c r="I180" s="166"/>
      <c r="L180" s="162"/>
      <c r="M180" s="167"/>
      <c r="T180" s="168"/>
      <c r="AT180" s="163" t="s">
        <v>181</v>
      </c>
      <c r="AU180" s="163" t="s">
        <v>87</v>
      </c>
      <c r="AV180" s="13" t="s">
        <v>87</v>
      </c>
      <c r="AW180" s="13" t="s">
        <v>37</v>
      </c>
      <c r="AX180" s="13" t="s">
        <v>76</v>
      </c>
      <c r="AY180" s="163" t="s">
        <v>169</v>
      </c>
    </row>
    <row r="181" spans="2:65" s="13" customFormat="1">
      <c r="B181" s="162"/>
      <c r="D181" s="152" t="s">
        <v>181</v>
      </c>
      <c r="E181" s="163" t="s">
        <v>19</v>
      </c>
      <c r="F181" s="164" t="s">
        <v>279</v>
      </c>
      <c r="H181" s="165">
        <v>14.16</v>
      </c>
      <c r="I181" s="166"/>
      <c r="L181" s="162"/>
      <c r="M181" s="167"/>
      <c r="T181" s="168"/>
      <c r="AT181" s="163" t="s">
        <v>181</v>
      </c>
      <c r="AU181" s="163" t="s">
        <v>87</v>
      </c>
      <c r="AV181" s="13" t="s">
        <v>87</v>
      </c>
      <c r="AW181" s="13" t="s">
        <v>37</v>
      </c>
      <c r="AX181" s="13" t="s">
        <v>76</v>
      </c>
      <c r="AY181" s="163" t="s">
        <v>169</v>
      </c>
    </row>
    <row r="182" spans="2:65" s="13" customFormat="1">
      <c r="B182" s="162"/>
      <c r="D182" s="152" t="s">
        <v>181</v>
      </c>
      <c r="E182" s="163" t="s">
        <v>19</v>
      </c>
      <c r="F182" s="164" t="s">
        <v>280</v>
      </c>
      <c r="H182" s="165">
        <v>6.0179999999999998</v>
      </c>
      <c r="I182" s="166"/>
      <c r="L182" s="162"/>
      <c r="M182" s="167"/>
      <c r="T182" s="168"/>
      <c r="AT182" s="163" t="s">
        <v>181</v>
      </c>
      <c r="AU182" s="163" t="s">
        <v>87</v>
      </c>
      <c r="AV182" s="13" t="s">
        <v>87</v>
      </c>
      <c r="AW182" s="13" t="s">
        <v>37</v>
      </c>
      <c r="AX182" s="13" t="s">
        <v>76</v>
      </c>
      <c r="AY182" s="163" t="s">
        <v>169</v>
      </c>
    </row>
    <row r="183" spans="2:65" s="13" customFormat="1">
      <c r="B183" s="162"/>
      <c r="D183" s="152" t="s">
        <v>181</v>
      </c>
      <c r="E183" s="163" t="s">
        <v>19</v>
      </c>
      <c r="F183" s="164" t="s">
        <v>281</v>
      </c>
      <c r="H183" s="165">
        <v>14.923999999999999</v>
      </c>
      <c r="I183" s="166"/>
      <c r="L183" s="162"/>
      <c r="M183" s="167"/>
      <c r="T183" s="168"/>
      <c r="AT183" s="163" t="s">
        <v>181</v>
      </c>
      <c r="AU183" s="163" t="s">
        <v>87</v>
      </c>
      <c r="AV183" s="13" t="s">
        <v>87</v>
      </c>
      <c r="AW183" s="13" t="s">
        <v>37</v>
      </c>
      <c r="AX183" s="13" t="s">
        <v>76</v>
      </c>
      <c r="AY183" s="163" t="s">
        <v>169</v>
      </c>
    </row>
    <row r="184" spans="2:65" s="13" customFormat="1">
      <c r="B184" s="162"/>
      <c r="D184" s="152" t="s">
        <v>181</v>
      </c>
      <c r="E184" s="163" t="s">
        <v>19</v>
      </c>
      <c r="F184" s="164" t="s">
        <v>282</v>
      </c>
      <c r="H184" s="165">
        <v>5.8239999999999998</v>
      </c>
      <c r="I184" s="166"/>
      <c r="L184" s="162"/>
      <c r="M184" s="167"/>
      <c r="T184" s="168"/>
      <c r="AT184" s="163" t="s">
        <v>181</v>
      </c>
      <c r="AU184" s="163" t="s">
        <v>87</v>
      </c>
      <c r="AV184" s="13" t="s">
        <v>87</v>
      </c>
      <c r="AW184" s="13" t="s">
        <v>37</v>
      </c>
      <c r="AX184" s="13" t="s">
        <v>76</v>
      </c>
      <c r="AY184" s="163" t="s">
        <v>169</v>
      </c>
    </row>
    <row r="185" spans="2:65" s="13" customFormat="1">
      <c r="B185" s="162"/>
      <c r="D185" s="152" t="s">
        <v>181</v>
      </c>
      <c r="E185" s="163" t="s">
        <v>19</v>
      </c>
      <c r="F185" s="164" t="s">
        <v>283</v>
      </c>
      <c r="H185" s="165">
        <v>25.347000000000001</v>
      </c>
      <c r="I185" s="166"/>
      <c r="L185" s="162"/>
      <c r="M185" s="167"/>
      <c r="T185" s="168"/>
      <c r="AT185" s="163" t="s">
        <v>181</v>
      </c>
      <c r="AU185" s="163" t="s">
        <v>87</v>
      </c>
      <c r="AV185" s="13" t="s">
        <v>87</v>
      </c>
      <c r="AW185" s="13" t="s">
        <v>37</v>
      </c>
      <c r="AX185" s="13" t="s">
        <v>76</v>
      </c>
      <c r="AY185" s="163" t="s">
        <v>169</v>
      </c>
    </row>
    <row r="186" spans="2:65" s="13" customFormat="1">
      <c r="B186" s="162"/>
      <c r="D186" s="152" t="s">
        <v>181</v>
      </c>
      <c r="E186" s="163" t="s">
        <v>19</v>
      </c>
      <c r="F186" s="164" t="s">
        <v>284</v>
      </c>
      <c r="H186" s="165">
        <v>18.75</v>
      </c>
      <c r="I186" s="166"/>
      <c r="L186" s="162"/>
      <c r="M186" s="167"/>
      <c r="T186" s="168"/>
      <c r="AT186" s="163" t="s">
        <v>181</v>
      </c>
      <c r="AU186" s="163" t="s">
        <v>87</v>
      </c>
      <c r="AV186" s="13" t="s">
        <v>87</v>
      </c>
      <c r="AW186" s="13" t="s">
        <v>37</v>
      </c>
      <c r="AX186" s="13" t="s">
        <v>76</v>
      </c>
      <c r="AY186" s="163" t="s">
        <v>169</v>
      </c>
    </row>
    <row r="187" spans="2:65" s="13" customFormat="1">
      <c r="B187" s="162"/>
      <c r="D187" s="152" t="s">
        <v>181</v>
      </c>
      <c r="E187" s="163" t="s">
        <v>19</v>
      </c>
      <c r="F187" s="164" t="s">
        <v>285</v>
      </c>
      <c r="H187" s="165">
        <v>12.375</v>
      </c>
      <c r="I187" s="166"/>
      <c r="L187" s="162"/>
      <c r="M187" s="167"/>
      <c r="T187" s="168"/>
      <c r="AT187" s="163" t="s">
        <v>181</v>
      </c>
      <c r="AU187" s="163" t="s">
        <v>87</v>
      </c>
      <c r="AV187" s="13" t="s">
        <v>87</v>
      </c>
      <c r="AW187" s="13" t="s">
        <v>37</v>
      </c>
      <c r="AX187" s="13" t="s">
        <v>76</v>
      </c>
      <c r="AY187" s="163" t="s">
        <v>169</v>
      </c>
    </row>
    <row r="188" spans="2:65" s="13" customFormat="1">
      <c r="B188" s="162"/>
      <c r="D188" s="152" t="s">
        <v>181</v>
      </c>
      <c r="E188" s="163" t="s">
        <v>19</v>
      </c>
      <c r="F188" s="164" t="s">
        <v>286</v>
      </c>
      <c r="H188" s="165">
        <v>14.868</v>
      </c>
      <c r="I188" s="166"/>
      <c r="L188" s="162"/>
      <c r="M188" s="167"/>
      <c r="T188" s="168"/>
      <c r="AT188" s="163" t="s">
        <v>181</v>
      </c>
      <c r="AU188" s="163" t="s">
        <v>87</v>
      </c>
      <c r="AV188" s="13" t="s">
        <v>87</v>
      </c>
      <c r="AW188" s="13" t="s">
        <v>37</v>
      </c>
      <c r="AX188" s="13" t="s">
        <v>76</v>
      </c>
      <c r="AY188" s="163" t="s">
        <v>169</v>
      </c>
    </row>
    <row r="189" spans="2:65" s="13" customFormat="1">
      <c r="B189" s="162"/>
      <c r="D189" s="152" t="s">
        <v>181</v>
      </c>
      <c r="E189" s="163" t="s">
        <v>19</v>
      </c>
      <c r="F189" s="164" t="s">
        <v>287</v>
      </c>
      <c r="H189" s="165">
        <v>25.488</v>
      </c>
      <c r="I189" s="166"/>
      <c r="L189" s="162"/>
      <c r="M189" s="167"/>
      <c r="T189" s="168"/>
      <c r="AT189" s="163" t="s">
        <v>181</v>
      </c>
      <c r="AU189" s="163" t="s">
        <v>87</v>
      </c>
      <c r="AV189" s="13" t="s">
        <v>87</v>
      </c>
      <c r="AW189" s="13" t="s">
        <v>37</v>
      </c>
      <c r="AX189" s="13" t="s">
        <v>76</v>
      </c>
      <c r="AY189" s="163" t="s">
        <v>169</v>
      </c>
    </row>
    <row r="190" spans="2:65" s="15" customFormat="1">
      <c r="B190" s="176"/>
      <c r="D190" s="152" t="s">
        <v>181</v>
      </c>
      <c r="E190" s="177" t="s">
        <v>19</v>
      </c>
      <c r="F190" s="178" t="s">
        <v>239</v>
      </c>
      <c r="H190" s="179">
        <v>171.28200000000001</v>
      </c>
      <c r="I190" s="180"/>
      <c r="L190" s="176"/>
      <c r="M190" s="181"/>
      <c r="T190" s="182"/>
      <c r="AT190" s="177" t="s">
        <v>181</v>
      </c>
      <c r="AU190" s="177" t="s">
        <v>87</v>
      </c>
      <c r="AV190" s="15" t="s">
        <v>196</v>
      </c>
      <c r="AW190" s="15" t="s">
        <v>37</v>
      </c>
      <c r="AX190" s="15" t="s">
        <v>76</v>
      </c>
      <c r="AY190" s="177" t="s">
        <v>169</v>
      </c>
    </row>
    <row r="191" spans="2:65" s="14" customFormat="1">
      <c r="B191" s="169"/>
      <c r="D191" s="152" t="s">
        <v>181</v>
      </c>
      <c r="E191" s="170" t="s">
        <v>117</v>
      </c>
      <c r="F191" s="171" t="s">
        <v>195</v>
      </c>
      <c r="H191" s="172">
        <v>765.63599999999997</v>
      </c>
      <c r="I191" s="173"/>
      <c r="L191" s="169"/>
      <c r="M191" s="174"/>
      <c r="T191" s="175"/>
      <c r="AT191" s="170" t="s">
        <v>181</v>
      </c>
      <c r="AU191" s="170" t="s">
        <v>87</v>
      </c>
      <c r="AV191" s="14" t="s">
        <v>175</v>
      </c>
      <c r="AW191" s="14" t="s">
        <v>37</v>
      </c>
      <c r="AX191" s="14" t="s">
        <v>84</v>
      </c>
      <c r="AY191" s="170" t="s">
        <v>169</v>
      </c>
    </row>
    <row r="192" spans="2:65" s="1" customFormat="1" ht="16.5" customHeight="1">
      <c r="B192" s="33"/>
      <c r="C192" s="139" t="s">
        <v>288</v>
      </c>
      <c r="D192" s="139" t="s">
        <v>171</v>
      </c>
      <c r="E192" s="140" t="s">
        <v>289</v>
      </c>
      <c r="F192" s="141" t="s">
        <v>290</v>
      </c>
      <c r="G192" s="142" t="s">
        <v>90</v>
      </c>
      <c r="H192" s="143">
        <v>765.63599999999997</v>
      </c>
      <c r="I192" s="144"/>
      <c r="J192" s="145">
        <f>ROUND(I192*H192,2)</f>
        <v>0</v>
      </c>
      <c r="K192" s="141" t="s">
        <v>174</v>
      </c>
      <c r="L192" s="33"/>
      <c r="M192" s="146" t="s">
        <v>19</v>
      </c>
      <c r="N192" s="147" t="s">
        <v>47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175</v>
      </c>
      <c r="AT192" s="150" t="s">
        <v>171</v>
      </c>
      <c r="AU192" s="150" t="s">
        <v>87</v>
      </c>
      <c r="AY192" s="18" t="s">
        <v>169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8" t="s">
        <v>84</v>
      </c>
      <c r="BK192" s="151">
        <f>ROUND(I192*H192,2)</f>
        <v>0</v>
      </c>
      <c r="BL192" s="18" t="s">
        <v>175</v>
      </c>
      <c r="BM192" s="150" t="s">
        <v>291</v>
      </c>
    </row>
    <row r="193" spans="2:65" s="1" customFormat="1">
      <c r="B193" s="33"/>
      <c r="D193" s="152" t="s">
        <v>177</v>
      </c>
      <c r="F193" s="153" t="s">
        <v>292</v>
      </c>
      <c r="I193" s="84"/>
      <c r="L193" s="33"/>
      <c r="M193" s="154"/>
      <c r="T193" s="52"/>
      <c r="AT193" s="18" t="s">
        <v>177</v>
      </c>
      <c r="AU193" s="18" t="s">
        <v>87</v>
      </c>
    </row>
    <row r="194" spans="2:65" s="13" customFormat="1">
      <c r="B194" s="162"/>
      <c r="D194" s="152" t="s">
        <v>181</v>
      </c>
      <c r="E194" s="163" t="s">
        <v>19</v>
      </c>
      <c r="F194" s="164" t="s">
        <v>117</v>
      </c>
      <c r="H194" s="165">
        <v>765.63599999999997</v>
      </c>
      <c r="I194" s="166"/>
      <c r="L194" s="162"/>
      <c r="M194" s="167"/>
      <c r="T194" s="168"/>
      <c r="AT194" s="163" t="s">
        <v>181</v>
      </c>
      <c r="AU194" s="163" t="s">
        <v>87</v>
      </c>
      <c r="AV194" s="13" t="s">
        <v>87</v>
      </c>
      <c r="AW194" s="13" t="s">
        <v>37</v>
      </c>
      <c r="AX194" s="13" t="s">
        <v>84</v>
      </c>
      <c r="AY194" s="163" t="s">
        <v>169</v>
      </c>
    </row>
    <row r="195" spans="2:65" s="1" customFormat="1" ht="16.5" customHeight="1">
      <c r="B195" s="33"/>
      <c r="C195" s="139" t="s">
        <v>293</v>
      </c>
      <c r="D195" s="139" t="s">
        <v>171</v>
      </c>
      <c r="E195" s="140" t="s">
        <v>294</v>
      </c>
      <c r="F195" s="141" t="s">
        <v>295</v>
      </c>
      <c r="G195" s="142" t="s">
        <v>101</v>
      </c>
      <c r="H195" s="143">
        <v>114.14</v>
      </c>
      <c r="I195" s="144"/>
      <c r="J195" s="145">
        <f>ROUND(I195*H195,2)</f>
        <v>0</v>
      </c>
      <c r="K195" s="141" t="s">
        <v>174</v>
      </c>
      <c r="L195" s="33"/>
      <c r="M195" s="146" t="s">
        <v>19</v>
      </c>
      <c r="N195" s="147" t="s">
        <v>47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175</v>
      </c>
      <c r="AT195" s="150" t="s">
        <v>171</v>
      </c>
      <c r="AU195" s="150" t="s">
        <v>87</v>
      </c>
      <c r="AY195" s="18" t="s">
        <v>169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8" t="s">
        <v>84</v>
      </c>
      <c r="BK195" s="151">
        <f>ROUND(I195*H195,2)</f>
        <v>0</v>
      </c>
      <c r="BL195" s="18" t="s">
        <v>175</v>
      </c>
      <c r="BM195" s="150" t="s">
        <v>296</v>
      </c>
    </row>
    <row r="196" spans="2:65" s="1" customFormat="1" ht="19.5">
      <c r="B196" s="33"/>
      <c r="D196" s="152" t="s">
        <v>177</v>
      </c>
      <c r="F196" s="153" t="s">
        <v>297</v>
      </c>
      <c r="I196" s="84"/>
      <c r="L196" s="33"/>
      <c r="M196" s="154"/>
      <c r="T196" s="52"/>
      <c r="AT196" s="18" t="s">
        <v>177</v>
      </c>
      <c r="AU196" s="18" t="s">
        <v>87</v>
      </c>
    </row>
    <row r="197" spans="2:65" s="1" customFormat="1" ht="136.5">
      <c r="B197" s="33"/>
      <c r="D197" s="152" t="s">
        <v>179</v>
      </c>
      <c r="F197" s="155" t="s">
        <v>298</v>
      </c>
      <c r="I197" s="84"/>
      <c r="L197" s="33"/>
      <c r="M197" s="154"/>
      <c r="T197" s="52"/>
      <c r="AT197" s="18" t="s">
        <v>179</v>
      </c>
      <c r="AU197" s="18" t="s">
        <v>87</v>
      </c>
    </row>
    <row r="198" spans="2:65" s="13" customFormat="1">
      <c r="B198" s="162"/>
      <c r="D198" s="152" t="s">
        <v>181</v>
      </c>
      <c r="E198" s="163" t="s">
        <v>19</v>
      </c>
      <c r="F198" s="164" t="s">
        <v>299</v>
      </c>
      <c r="H198" s="165">
        <v>114.14</v>
      </c>
      <c r="I198" s="166"/>
      <c r="L198" s="162"/>
      <c r="M198" s="167"/>
      <c r="T198" s="168"/>
      <c r="AT198" s="163" t="s">
        <v>181</v>
      </c>
      <c r="AU198" s="163" t="s">
        <v>87</v>
      </c>
      <c r="AV198" s="13" t="s">
        <v>87</v>
      </c>
      <c r="AW198" s="13" t="s">
        <v>37</v>
      </c>
      <c r="AX198" s="13" t="s">
        <v>84</v>
      </c>
      <c r="AY198" s="163" t="s">
        <v>169</v>
      </c>
    </row>
    <row r="199" spans="2:65" s="1" customFormat="1" ht="16.5" customHeight="1">
      <c r="B199" s="33"/>
      <c r="C199" s="139" t="s">
        <v>300</v>
      </c>
      <c r="D199" s="139" t="s">
        <v>171</v>
      </c>
      <c r="E199" s="140" t="s">
        <v>301</v>
      </c>
      <c r="F199" s="141" t="s">
        <v>302</v>
      </c>
      <c r="G199" s="142" t="s">
        <v>101</v>
      </c>
      <c r="H199" s="143">
        <v>363.62400000000002</v>
      </c>
      <c r="I199" s="144"/>
      <c r="J199" s="145">
        <f>ROUND(I199*H199,2)</f>
        <v>0</v>
      </c>
      <c r="K199" s="141" t="s">
        <v>174</v>
      </c>
      <c r="L199" s="33"/>
      <c r="M199" s="146" t="s">
        <v>19</v>
      </c>
      <c r="N199" s="147" t="s">
        <v>47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175</v>
      </c>
      <c r="AT199" s="150" t="s">
        <v>171</v>
      </c>
      <c r="AU199" s="150" t="s">
        <v>87</v>
      </c>
      <c r="AY199" s="18" t="s">
        <v>169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8" t="s">
        <v>84</v>
      </c>
      <c r="BK199" s="151">
        <f>ROUND(I199*H199,2)</f>
        <v>0</v>
      </c>
      <c r="BL199" s="18" t="s">
        <v>175</v>
      </c>
      <c r="BM199" s="150" t="s">
        <v>303</v>
      </c>
    </row>
    <row r="200" spans="2:65" s="1" customFormat="1" ht="19.5">
      <c r="B200" s="33"/>
      <c r="D200" s="152" t="s">
        <v>177</v>
      </c>
      <c r="F200" s="153" t="s">
        <v>304</v>
      </c>
      <c r="I200" s="84"/>
      <c r="L200" s="33"/>
      <c r="M200" s="154"/>
      <c r="T200" s="52"/>
      <c r="AT200" s="18" t="s">
        <v>177</v>
      </c>
      <c r="AU200" s="18" t="s">
        <v>87</v>
      </c>
    </row>
    <row r="201" spans="2:65" s="1" customFormat="1" ht="136.5">
      <c r="B201" s="33"/>
      <c r="D201" s="152" t="s">
        <v>179</v>
      </c>
      <c r="F201" s="155" t="s">
        <v>298</v>
      </c>
      <c r="I201" s="84"/>
      <c r="L201" s="33"/>
      <c r="M201" s="154"/>
      <c r="T201" s="52"/>
      <c r="AT201" s="18" t="s">
        <v>179</v>
      </c>
      <c r="AU201" s="18" t="s">
        <v>87</v>
      </c>
    </row>
    <row r="202" spans="2:65" s="13" customFormat="1">
      <c r="B202" s="162"/>
      <c r="D202" s="152" t="s">
        <v>181</v>
      </c>
      <c r="E202" s="163" t="s">
        <v>19</v>
      </c>
      <c r="F202" s="164" t="s">
        <v>123</v>
      </c>
      <c r="H202" s="165">
        <v>377.48200000000003</v>
      </c>
      <c r="I202" s="166"/>
      <c r="L202" s="162"/>
      <c r="M202" s="167"/>
      <c r="T202" s="168"/>
      <c r="AT202" s="163" t="s">
        <v>181</v>
      </c>
      <c r="AU202" s="163" t="s">
        <v>87</v>
      </c>
      <c r="AV202" s="13" t="s">
        <v>87</v>
      </c>
      <c r="AW202" s="13" t="s">
        <v>37</v>
      </c>
      <c r="AX202" s="13" t="s">
        <v>76</v>
      </c>
      <c r="AY202" s="163" t="s">
        <v>169</v>
      </c>
    </row>
    <row r="203" spans="2:65" s="13" customFormat="1">
      <c r="B203" s="162"/>
      <c r="D203" s="152" t="s">
        <v>181</v>
      </c>
      <c r="E203" s="163" t="s">
        <v>19</v>
      </c>
      <c r="F203" s="164" t="s">
        <v>129</v>
      </c>
      <c r="H203" s="165">
        <v>8.68</v>
      </c>
      <c r="I203" s="166"/>
      <c r="L203" s="162"/>
      <c r="M203" s="167"/>
      <c r="T203" s="168"/>
      <c r="AT203" s="163" t="s">
        <v>181</v>
      </c>
      <c r="AU203" s="163" t="s">
        <v>87</v>
      </c>
      <c r="AV203" s="13" t="s">
        <v>87</v>
      </c>
      <c r="AW203" s="13" t="s">
        <v>37</v>
      </c>
      <c r="AX203" s="13" t="s">
        <v>76</v>
      </c>
      <c r="AY203" s="163" t="s">
        <v>169</v>
      </c>
    </row>
    <row r="204" spans="2:65" s="13" customFormat="1">
      <c r="B204" s="162"/>
      <c r="D204" s="152" t="s">
        <v>181</v>
      </c>
      <c r="E204" s="163" t="s">
        <v>19</v>
      </c>
      <c r="F204" s="164" t="s">
        <v>99</v>
      </c>
      <c r="H204" s="165">
        <v>34.531999999999996</v>
      </c>
      <c r="I204" s="166"/>
      <c r="L204" s="162"/>
      <c r="M204" s="167"/>
      <c r="T204" s="168"/>
      <c r="AT204" s="163" t="s">
        <v>181</v>
      </c>
      <c r="AU204" s="163" t="s">
        <v>87</v>
      </c>
      <c r="AV204" s="13" t="s">
        <v>87</v>
      </c>
      <c r="AW204" s="13" t="s">
        <v>37</v>
      </c>
      <c r="AX204" s="13" t="s">
        <v>76</v>
      </c>
      <c r="AY204" s="163" t="s">
        <v>169</v>
      </c>
    </row>
    <row r="205" spans="2:65" s="13" customFormat="1">
      <c r="B205" s="162"/>
      <c r="D205" s="152" t="s">
        <v>181</v>
      </c>
      <c r="E205" s="163" t="s">
        <v>19</v>
      </c>
      <c r="F205" s="164" t="s">
        <v>305</v>
      </c>
      <c r="H205" s="165">
        <v>-57.07</v>
      </c>
      <c r="I205" s="166"/>
      <c r="L205" s="162"/>
      <c r="M205" s="167"/>
      <c r="T205" s="168"/>
      <c r="AT205" s="163" t="s">
        <v>181</v>
      </c>
      <c r="AU205" s="163" t="s">
        <v>87</v>
      </c>
      <c r="AV205" s="13" t="s">
        <v>87</v>
      </c>
      <c r="AW205" s="13" t="s">
        <v>37</v>
      </c>
      <c r="AX205" s="13" t="s">
        <v>76</v>
      </c>
      <c r="AY205" s="163" t="s">
        <v>169</v>
      </c>
    </row>
    <row r="206" spans="2:65" s="14" customFormat="1">
      <c r="B206" s="169"/>
      <c r="D206" s="152" t="s">
        <v>181</v>
      </c>
      <c r="E206" s="170" t="s">
        <v>106</v>
      </c>
      <c r="F206" s="171" t="s">
        <v>195</v>
      </c>
      <c r="H206" s="172">
        <v>363.62400000000002</v>
      </c>
      <c r="I206" s="173"/>
      <c r="L206" s="169"/>
      <c r="M206" s="174"/>
      <c r="T206" s="175"/>
      <c r="AT206" s="170" t="s">
        <v>181</v>
      </c>
      <c r="AU206" s="170" t="s">
        <v>87</v>
      </c>
      <c r="AV206" s="14" t="s">
        <v>175</v>
      </c>
      <c r="AW206" s="14" t="s">
        <v>37</v>
      </c>
      <c r="AX206" s="14" t="s">
        <v>84</v>
      </c>
      <c r="AY206" s="170" t="s">
        <v>169</v>
      </c>
    </row>
    <row r="207" spans="2:65" s="1" customFormat="1" ht="16.5" customHeight="1">
      <c r="B207" s="33"/>
      <c r="C207" s="139" t="s">
        <v>306</v>
      </c>
      <c r="D207" s="139" t="s">
        <v>171</v>
      </c>
      <c r="E207" s="140" t="s">
        <v>307</v>
      </c>
      <c r="F207" s="141" t="s">
        <v>308</v>
      </c>
      <c r="G207" s="142" t="s">
        <v>101</v>
      </c>
      <c r="H207" s="143">
        <v>3636.24</v>
      </c>
      <c r="I207" s="144"/>
      <c r="J207" s="145">
        <f>ROUND(I207*H207,2)</f>
        <v>0</v>
      </c>
      <c r="K207" s="141" t="s">
        <v>174</v>
      </c>
      <c r="L207" s="33"/>
      <c r="M207" s="146" t="s">
        <v>19</v>
      </c>
      <c r="N207" s="147" t="s">
        <v>47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175</v>
      </c>
      <c r="AT207" s="150" t="s">
        <v>171</v>
      </c>
      <c r="AU207" s="150" t="s">
        <v>87</v>
      </c>
      <c r="AY207" s="18" t="s">
        <v>169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8" t="s">
        <v>84</v>
      </c>
      <c r="BK207" s="151">
        <f>ROUND(I207*H207,2)</f>
        <v>0</v>
      </c>
      <c r="BL207" s="18" t="s">
        <v>175</v>
      </c>
      <c r="BM207" s="150" t="s">
        <v>309</v>
      </c>
    </row>
    <row r="208" spans="2:65" s="1" customFormat="1" ht="19.5">
      <c r="B208" s="33"/>
      <c r="D208" s="152" t="s">
        <v>177</v>
      </c>
      <c r="F208" s="153" t="s">
        <v>310</v>
      </c>
      <c r="I208" s="84"/>
      <c r="L208" s="33"/>
      <c r="M208" s="154"/>
      <c r="T208" s="52"/>
      <c r="AT208" s="18" t="s">
        <v>177</v>
      </c>
      <c r="AU208" s="18" t="s">
        <v>87</v>
      </c>
    </row>
    <row r="209" spans="2:65" s="1" customFormat="1" ht="136.5">
      <c r="B209" s="33"/>
      <c r="D209" s="152" t="s">
        <v>179</v>
      </c>
      <c r="F209" s="155" t="s">
        <v>298</v>
      </c>
      <c r="I209" s="84"/>
      <c r="L209" s="33"/>
      <c r="M209" s="154"/>
      <c r="T209" s="52"/>
      <c r="AT209" s="18" t="s">
        <v>179</v>
      </c>
      <c r="AU209" s="18" t="s">
        <v>87</v>
      </c>
    </row>
    <row r="210" spans="2:65" s="13" customFormat="1">
      <c r="B210" s="162"/>
      <c r="D210" s="152" t="s">
        <v>181</v>
      </c>
      <c r="E210" s="163" t="s">
        <v>19</v>
      </c>
      <c r="F210" s="164" t="s">
        <v>311</v>
      </c>
      <c r="H210" s="165">
        <v>3636.24</v>
      </c>
      <c r="I210" s="166"/>
      <c r="L210" s="162"/>
      <c r="M210" s="167"/>
      <c r="T210" s="168"/>
      <c r="AT210" s="163" t="s">
        <v>181</v>
      </c>
      <c r="AU210" s="163" t="s">
        <v>87</v>
      </c>
      <c r="AV210" s="13" t="s">
        <v>87</v>
      </c>
      <c r="AW210" s="13" t="s">
        <v>37</v>
      </c>
      <c r="AX210" s="13" t="s">
        <v>84</v>
      </c>
      <c r="AY210" s="163" t="s">
        <v>169</v>
      </c>
    </row>
    <row r="211" spans="2:65" s="1" customFormat="1" ht="16.5" customHeight="1">
      <c r="B211" s="33"/>
      <c r="C211" s="139" t="s">
        <v>312</v>
      </c>
      <c r="D211" s="139" t="s">
        <v>171</v>
      </c>
      <c r="E211" s="140" t="s">
        <v>313</v>
      </c>
      <c r="F211" s="141" t="s">
        <v>314</v>
      </c>
      <c r="G211" s="142" t="s">
        <v>101</v>
      </c>
      <c r="H211" s="143">
        <v>57.07</v>
      </c>
      <c r="I211" s="144"/>
      <c r="J211" s="145">
        <f>ROUND(I211*H211,2)</f>
        <v>0</v>
      </c>
      <c r="K211" s="141" t="s">
        <v>174</v>
      </c>
      <c r="L211" s="33"/>
      <c r="M211" s="146" t="s">
        <v>19</v>
      </c>
      <c r="N211" s="147" t="s">
        <v>47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175</v>
      </c>
      <c r="AT211" s="150" t="s">
        <v>171</v>
      </c>
      <c r="AU211" s="150" t="s">
        <v>87</v>
      </c>
      <c r="AY211" s="18" t="s">
        <v>169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8" t="s">
        <v>84</v>
      </c>
      <c r="BK211" s="151">
        <f>ROUND(I211*H211,2)</f>
        <v>0</v>
      </c>
      <c r="BL211" s="18" t="s">
        <v>175</v>
      </c>
      <c r="BM211" s="150" t="s">
        <v>315</v>
      </c>
    </row>
    <row r="212" spans="2:65" s="1" customFormat="1">
      <c r="B212" s="33"/>
      <c r="D212" s="152" t="s">
        <v>177</v>
      </c>
      <c r="F212" s="153" t="s">
        <v>316</v>
      </c>
      <c r="I212" s="84"/>
      <c r="L212" s="33"/>
      <c r="M212" s="154"/>
      <c r="T212" s="52"/>
      <c r="AT212" s="18" t="s">
        <v>177</v>
      </c>
      <c r="AU212" s="18" t="s">
        <v>87</v>
      </c>
    </row>
    <row r="213" spans="2:65" s="1" customFormat="1" ht="107.25">
      <c r="B213" s="33"/>
      <c r="D213" s="152" t="s">
        <v>179</v>
      </c>
      <c r="F213" s="155" t="s">
        <v>317</v>
      </c>
      <c r="I213" s="84"/>
      <c r="L213" s="33"/>
      <c r="M213" s="154"/>
      <c r="T213" s="52"/>
      <c r="AT213" s="18" t="s">
        <v>179</v>
      </c>
      <c r="AU213" s="18" t="s">
        <v>87</v>
      </c>
    </row>
    <row r="214" spans="2:65" s="13" customFormat="1">
      <c r="B214" s="162"/>
      <c r="D214" s="152" t="s">
        <v>181</v>
      </c>
      <c r="E214" s="163" t="s">
        <v>19</v>
      </c>
      <c r="F214" s="164" t="s">
        <v>318</v>
      </c>
      <c r="H214" s="165">
        <v>57.07</v>
      </c>
      <c r="I214" s="166"/>
      <c r="L214" s="162"/>
      <c r="M214" s="167"/>
      <c r="T214" s="168"/>
      <c r="AT214" s="163" t="s">
        <v>181</v>
      </c>
      <c r="AU214" s="163" t="s">
        <v>87</v>
      </c>
      <c r="AV214" s="13" t="s">
        <v>87</v>
      </c>
      <c r="AW214" s="13" t="s">
        <v>37</v>
      </c>
      <c r="AX214" s="13" t="s">
        <v>84</v>
      </c>
      <c r="AY214" s="163" t="s">
        <v>169</v>
      </c>
    </row>
    <row r="215" spans="2:65" s="1" customFormat="1" ht="16.5" customHeight="1">
      <c r="B215" s="33"/>
      <c r="C215" s="139" t="s">
        <v>8</v>
      </c>
      <c r="D215" s="139" t="s">
        <v>171</v>
      </c>
      <c r="E215" s="140" t="s">
        <v>319</v>
      </c>
      <c r="F215" s="141" t="s">
        <v>320</v>
      </c>
      <c r="G215" s="142" t="s">
        <v>101</v>
      </c>
      <c r="H215" s="143">
        <v>57.07</v>
      </c>
      <c r="I215" s="144"/>
      <c r="J215" s="145">
        <f>ROUND(I215*H215,2)</f>
        <v>0</v>
      </c>
      <c r="K215" s="141" t="s">
        <v>174</v>
      </c>
      <c r="L215" s="33"/>
      <c r="M215" s="146" t="s">
        <v>19</v>
      </c>
      <c r="N215" s="147" t="s">
        <v>47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175</v>
      </c>
      <c r="AT215" s="150" t="s">
        <v>171</v>
      </c>
      <c r="AU215" s="150" t="s">
        <v>87</v>
      </c>
      <c r="AY215" s="18" t="s">
        <v>169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8" t="s">
        <v>84</v>
      </c>
      <c r="BK215" s="151">
        <f>ROUND(I215*H215,2)</f>
        <v>0</v>
      </c>
      <c r="BL215" s="18" t="s">
        <v>175</v>
      </c>
      <c r="BM215" s="150" t="s">
        <v>321</v>
      </c>
    </row>
    <row r="216" spans="2:65" s="1" customFormat="1">
      <c r="B216" s="33"/>
      <c r="D216" s="152" t="s">
        <v>177</v>
      </c>
      <c r="F216" s="153" t="s">
        <v>320</v>
      </c>
      <c r="I216" s="84"/>
      <c r="L216" s="33"/>
      <c r="M216" s="154"/>
      <c r="T216" s="52"/>
      <c r="AT216" s="18" t="s">
        <v>177</v>
      </c>
      <c r="AU216" s="18" t="s">
        <v>87</v>
      </c>
    </row>
    <row r="217" spans="2:65" s="1" customFormat="1" ht="214.5">
      <c r="B217" s="33"/>
      <c r="D217" s="152" t="s">
        <v>179</v>
      </c>
      <c r="F217" s="155" t="s">
        <v>322</v>
      </c>
      <c r="I217" s="84"/>
      <c r="L217" s="33"/>
      <c r="M217" s="154"/>
      <c r="T217" s="52"/>
      <c r="AT217" s="18" t="s">
        <v>179</v>
      </c>
      <c r="AU217" s="18" t="s">
        <v>87</v>
      </c>
    </row>
    <row r="218" spans="2:65" s="13" customFormat="1">
      <c r="B218" s="162"/>
      <c r="D218" s="152" t="s">
        <v>181</v>
      </c>
      <c r="E218" s="163" t="s">
        <v>19</v>
      </c>
      <c r="F218" s="164" t="s">
        <v>323</v>
      </c>
      <c r="H218" s="165">
        <v>57.07</v>
      </c>
      <c r="I218" s="166"/>
      <c r="L218" s="162"/>
      <c r="M218" s="167"/>
      <c r="T218" s="168"/>
      <c r="AT218" s="163" t="s">
        <v>181</v>
      </c>
      <c r="AU218" s="163" t="s">
        <v>87</v>
      </c>
      <c r="AV218" s="13" t="s">
        <v>87</v>
      </c>
      <c r="AW218" s="13" t="s">
        <v>37</v>
      </c>
      <c r="AX218" s="13" t="s">
        <v>84</v>
      </c>
      <c r="AY218" s="163" t="s">
        <v>169</v>
      </c>
    </row>
    <row r="219" spans="2:65" s="1" customFormat="1" ht="16.5" customHeight="1">
      <c r="B219" s="33"/>
      <c r="C219" s="139" t="s">
        <v>324</v>
      </c>
      <c r="D219" s="139" t="s">
        <v>171</v>
      </c>
      <c r="E219" s="140" t="s">
        <v>325</v>
      </c>
      <c r="F219" s="141" t="s">
        <v>326</v>
      </c>
      <c r="G219" s="142" t="s">
        <v>327</v>
      </c>
      <c r="H219" s="143">
        <v>581.798</v>
      </c>
      <c r="I219" s="144"/>
      <c r="J219" s="145">
        <f>ROUND(I219*H219,2)</f>
        <v>0</v>
      </c>
      <c r="K219" s="141" t="s">
        <v>174</v>
      </c>
      <c r="L219" s="33"/>
      <c r="M219" s="146" t="s">
        <v>19</v>
      </c>
      <c r="N219" s="147" t="s">
        <v>47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175</v>
      </c>
      <c r="AT219" s="150" t="s">
        <v>171</v>
      </c>
      <c r="AU219" s="150" t="s">
        <v>87</v>
      </c>
      <c r="AY219" s="18" t="s">
        <v>169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8" t="s">
        <v>84</v>
      </c>
      <c r="BK219" s="151">
        <f>ROUND(I219*H219,2)</f>
        <v>0</v>
      </c>
      <c r="BL219" s="18" t="s">
        <v>175</v>
      </c>
      <c r="BM219" s="150" t="s">
        <v>328</v>
      </c>
    </row>
    <row r="220" spans="2:65" s="1" customFormat="1">
      <c r="B220" s="33"/>
      <c r="D220" s="152" t="s">
        <v>177</v>
      </c>
      <c r="F220" s="153" t="s">
        <v>329</v>
      </c>
      <c r="I220" s="84"/>
      <c r="L220" s="33"/>
      <c r="M220" s="154"/>
      <c r="T220" s="52"/>
      <c r="AT220" s="18" t="s">
        <v>177</v>
      </c>
      <c r="AU220" s="18" t="s">
        <v>87</v>
      </c>
    </row>
    <row r="221" spans="2:65" s="1" customFormat="1" ht="29.25">
      <c r="B221" s="33"/>
      <c r="D221" s="152" t="s">
        <v>179</v>
      </c>
      <c r="F221" s="155" t="s">
        <v>330</v>
      </c>
      <c r="I221" s="84"/>
      <c r="L221" s="33"/>
      <c r="M221" s="154"/>
      <c r="T221" s="52"/>
      <c r="AT221" s="18" t="s">
        <v>179</v>
      </c>
      <c r="AU221" s="18" t="s">
        <v>87</v>
      </c>
    </row>
    <row r="222" spans="2:65" s="13" customFormat="1">
      <c r="B222" s="162"/>
      <c r="D222" s="152" t="s">
        <v>181</v>
      </c>
      <c r="E222" s="163" t="s">
        <v>19</v>
      </c>
      <c r="F222" s="164" t="s">
        <v>331</v>
      </c>
      <c r="H222" s="165">
        <v>581.798</v>
      </c>
      <c r="I222" s="166"/>
      <c r="L222" s="162"/>
      <c r="M222" s="167"/>
      <c r="T222" s="168"/>
      <c r="AT222" s="163" t="s">
        <v>181</v>
      </c>
      <c r="AU222" s="163" t="s">
        <v>87</v>
      </c>
      <c r="AV222" s="13" t="s">
        <v>87</v>
      </c>
      <c r="AW222" s="13" t="s">
        <v>37</v>
      </c>
      <c r="AX222" s="13" t="s">
        <v>84</v>
      </c>
      <c r="AY222" s="163" t="s">
        <v>169</v>
      </c>
    </row>
    <row r="223" spans="2:65" s="1" customFormat="1" ht="16.5" customHeight="1">
      <c r="B223" s="33"/>
      <c r="C223" s="139" t="s">
        <v>332</v>
      </c>
      <c r="D223" s="139" t="s">
        <v>171</v>
      </c>
      <c r="E223" s="140" t="s">
        <v>333</v>
      </c>
      <c r="F223" s="141" t="s">
        <v>334</v>
      </c>
      <c r="G223" s="142" t="s">
        <v>101</v>
      </c>
      <c r="H223" s="143">
        <v>57.07</v>
      </c>
      <c r="I223" s="144"/>
      <c r="J223" s="145">
        <f>ROUND(I223*H223,2)</f>
        <v>0</v>
      </c>
      <c r="K223" s="141" t="s">
        <v>174</v>
      </c>
      <c r="L223" s="33"/>
      <c r="M223" s="146" t="s">
        <v>19</v>
      </c>
      <c r="N223" s="147" t="s">
        <v>47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175</v>
      </c>
      <c r="AT223" s="150" t="s">
        <v>171</v>
      </c>
      <c r="AU223" s="150" t="s">
        <v>87</v>
      </c>
      <c r="AY223" s="18" t="s">
        <v>169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8" t="s">
        <v>84</v>
      </c>
      <c r="BK223" s="151">
        <f>ROUND(I223*H223,2)</f>
        <v>0</v>
      </c>
      <c r="BL223" s="18" t="s">
        <v>175</v>
      </c>
      <c r="BM223" s="150" t="s">
        <v>335</v>
      </c>
    </row>
    <row r="224" spans="2:65" s="1" customFormat="1" ht="19.5">
      <c r="B224" s="33"/>
      <c r="D224" s="152" t="s">
        <v>177</v>
      </c>
      <c r="F224" s="153" t="s">
        <v>336</v>
      </c>
      <c r="I224" s="84"/>
      <c r="L224" s="33"/>
      <c r="M224" s="154"/>
      <c r="T224" s="52"/>
      <c r="AT224" s="18" t="s">
        <v>177</v>
      </c>
      <c r="AU224" s="18" t="s">
        <v>87</v>
      </c>
    </row>
    <row r="225" spans="2:51" s="1" customFormat="1" ht="321.75">
      <c r="B225" s="33"/>
      <c r="D225" s="152" t="s">
        <v>179</v>
      </c>
      <c r="F225" s="155" t="s">
        <v>337</v>
      </c>
      <c r="I225" s="84"/>
      <c r="L225" s="33"/>
      <c r="M225" s="154"/>
      <c r="T225" s="52"/>
      <c r="AT225" s="18" t="s">
        <v>179</v>
      </c>
      <c r="AU225" s="18" t="s">
        <v>87</v>
      </c>
    </row>
    <row r="226" spans="2:51" s="1" customFormat="1" ht="29.25">
      <c r="B226" s="33"/>
      <c r="D226" s="152" t="s">
        <v>189</v>
      </c>
      <c r="F226" s="155" t="s">
        <v>338</v>
      </c>
      <c r="I226" s="84"/>
      <c r="L226" s="33"/>
      <c r="M226" s="154"/>
      <c r="T226" s="52"/>
      <c r="AT226" s="18" t="s">
        <v>189</v>
      </c>
      <c r="AU226" s="18" t="s">
        <v>87</v>
      </c>
    </row>
    <row r="227" spans="2:51" s="12" customFormat="1">
      <c r="B227" s="156"/>
      <c r="D227" s="152" t="s">
        <v>181</v>
      </c>
      <c r="E227" s="157" t="s">
        <v>19</v>
      </c>
      <c r="F227" s="158" t="s">
        <v>230</v>
      </c>
      <c r="H227" s="157" t="s">
        <v>19</v>
      </c>
      <c r="I227" s="159"/>
      <c r="L227" s="156"/>
      <c r="M227" s="160"/>
      <c r="T227" s="161"/>
      <c r="AT227" s="157" t="s">
        <v>181</v>
      </c>
      <c r="AU227" s="157" t="s">
        <v>87</v>
      </c>
      <c r="AV227" s="12" t="s">
        <v>84</v>
      </c>
      <c r="AW227" s="12" t="s">
        <v>37</v>
      </c>
      <c r="AX227" s="12" t="s">
        <v>76</v>
      </c>
      <c r="AY227" s="157" t="s">
        <v>169</v>
      </c>
    </row>
    <row r="228" spans="2:51" s="12" customFormat="1">
      <c r="B228" s="156"/>
      <c r="D228" s="152" t="s">
        <v>181</v>
      </c>
      <c r="E228" s="157" t="s">
        <v>19</v>
      </c>
      <c r="F228" s="158" t="s">
        <v>339</v>
      </c>
      <c r="H228" s="157" t="s">
        <v>19</v>
      </c>
      <c r="I228" s="159"/>
      <c r="L228" s="156"/>
      <c r="M228" s="160"/>
      <c r="T228" s="161"/>
      <c r="AT228" s="157" t="s">
        <v>181</v>
      </c>
      <c r="AU228" s="157" t="s">
        <v>87</v>
      </c>
      <c r="AV228" s="12" t="s">
        <v>84</v>
      </c>
      <c r="AW228" s="12" t="s">
        <v>37</v>
      </c>
      <c r="AX228" s="12" t="s">
        <v>76</v>
      </c>
      <c r="AY228" s="157" t="s">
        <v>169</v>
      </c>
    </row>
    <row r="229" spans="2:51" s="13" customFormat="1">
      <c r="B229" s="162"/>
      <c r="D229" s="152" t="s">
        <v>181</v>
      </c>
      <c r="E229" s="163" t="s">
        <v>19</v>
      </c>
      <c r="F229" s="164" t="s">
        <v>340</v>
      </c>
      <c r="H229" s="165">
        <v>4.2119999999999997</v>
      </c>
      <c r="I229" s="166"/>
      <c r="L229" s="162"/>
      <c r="M229" s="167"/>
      <c r="T229" s="168"/>
      <c r="AT229" s="163" t="s">
        <v>181</v>
      </c>
      <c r="AU229" s="163" t="s">
        <v>87</v>
      </c>
      <c r="AV229" s="13" t="s">
        <v>87</v>
      </c>
      <c r="AW229" s="13" t="s">
        <v>37</v>
      </c>
      <c r="AX229" s="13" t="s">
        <v>76</v>
      </c>
      <c r="AY229" s="163" t="s">
        <v>169</v>
      </c>
    </row>
    <row r="230" spans="2:51" s="13" customFormat="1">
      <c r="B230" s="162"/>
      <c r="D230" s="152" t="s">
        <v>181</v>
      </c>
      <c r="E230" s="163" t="s">
        <v>19</v>
      </c>
      <c r="F230" s="164" t="s">
        <v>341</v>
      </c>
      <c r="H230" s="165">
        <v>11.669</v>
      </c>
      <c r="I230" s="166"/>
      <c r="L230" s="162"/>
      <c r="M230" s="167"/>
      <c r="T230" s="168"/>
      <c r="AT230" s="163" t="s">
        <v>181</v>
      </c>
      <c r="AU230" s="163" t="s">
        <v>87</v>
      </c>
      <c r="AV230" s="13" t="s">
        <v>87</v>
      </c>
      <c r="AW230" s="13" t="s">
        <v>37</v>
      </c>
      <c r="AX230" s="13" t="s">
        <v>76</v>
      </c>
      <c r="AY230" s="163" t="s">
        <v>169</v>
      </c>
    </row>
    <row r="231" spans="2:51" s="13" customFormat="1">
      <c r="B231" s="162"/>
      <c r="D231" s="152" t="s">
        <v>181</v>
      </c>
      <c r="E231" s="163" t="s">
        <v>19</v>
      </c>
      <c r="F231" s="164" t="s">
        <v>342</v>
      </c>
      <c r="H231" s="165">
        <v>11.455</v>
      </c>
      <c r="I231" s="166"/>
      <c r="L231" s="162"/>
      <c r="M231" s="167"/>
      <c r="T231" s="168"/>
      <c r="AT231" s="163" t="s">
        <v>181</v>
      </c>
      <c r="AU231" s="163" t="s">
        <v>87</v>
      </c>
      <c r="AV231" s="13" t="s">
        <v>87</v>
      </c>
      <c r="AW231" s="13" t="s">
        <v>37</v>
      </c>
      <c r="AX231" s="13" t="s">
        <v>76</v>
      </c>
      <c r="AY231" s="163" t="s">
        <v>169</v>
      </c>
    </row>
    <row r="232" spans="2:51" s="13" customFormat="1">
      <c r="B232" s="162"/>
      <c r="D232" s="152" t="s">
        <v>181</v>
      </c>
      <c r="E232" s="163" t="s">
        <v>19</v>
      </c>
      <c r="F232" s="164" t="s">
        <v>343</v>
      </c>
      <c r="H232" s="165">
        <v>-1.208</v>
      </c>
      <c r="I232" s="166"/>
      <c r="L232" s="162"/>
      <c r="M232" s="167"/>
      <c r="T232" s="168"/>
      <c r="AT232" s="163" t="s">
        <v>181</v>
      </c>
      <c r="AU232" s="163" t="s">
        <v>87</v>
      </c>
      <c r="AV232" s="13" t="s">
        <v>87</v>
      </c>
      <c r="AW232" s="13" t="s">
        <v>37</v>
      </c>
      <c r="AX232" s="13" t="s">
        <v>76</v>
      </c>
      <c r="AY232" s="163" t="s">
        <v>169</v>
      </c>
    </row>
    <row r="233" spans="2:51" s="15" customFormat="1">
      <c r="B233" s="176"/>
      <c r="D233" s="152" t="s">
        <v>181</v>
      </c>
      <c r="E233" s="177" t="s">
        <v>19</v>
      </c>
      <c r="F233" s="178" t="s">
        <v>239</v>
      </c>
      <c r="H233" s="179">
        <v>26.128</v>
      </c>
      <c r="I233" s="180"/>
      <c r="L233" s="176"/>
      <c r="M233" s="181"/>
      <c r="T233" s="182"/>
      <c r="AT233" s="177" t="s">
        <v>181</v>
      </c>
      <c r="AU233" s="177" t="s">
        <v>87</v>
      </c>
      <c r="AV233" s="15" t="s">
        <v>196</v>
      </c>
      <c r="AW233" s="15" t="s">
        <v>37</v>
      </c>
      <c r="AX233" s="15" t="s">
        <v>76</v>
      </c>
      <c r="AY233" s="177" t="s">
        <v>169</v>
      </c>
    </row>
    <row r="234" spans="2:51" s="12" customFormat="1">
      <c r="B234" s="156"/>
      <c r="D234" s="152" t="s">
        <v>181</v>
      </c>
      <c r="E234" s="157" t="s">
        <v>19</v>
      </c>
      <c r="F234" s="158" t="s">
        <v>344</v>
      </c>
      <c r="H234" s="157" t="s">
        <v>19</v>
      </c>
      <c r="I234" s="159"/>
      <c r="L234" s="156"/>
      <c r="M234" s="160"/>
      <c r="T234" s="161"/>
      <c r="AT234" s="157" t="s">
        <v>181</v>
      </c>
      <c r="AU234" s="157" t="s">
        <v>87</v>
      </c>
      <c r="AV234" s="12" t="s">
        <v>84</v>
      </c>
      <c r="AW234" s="12" t="s">
        <v>37</v>
      </c>
      <c r="AX234" s="12" t="s">
        <v>76</v>
      </c>
      <c r="AY234" s="157" t="s">
        <v>169</v>
      </c>
    </row>
    <row r="235" spans="2:51" s="13" customFormat="1">
      <c r="B235" s="162"/>
      <c r="D235" s="152" t="s">
        <v>181</v>
      </c>
      <c r="E235" s="163" t="s">
        <v>19</v>
      </c>
      <c r="F235" s="164" t="s">
        <v>345</v>
      </c>
      <c r="H235" s="165">
        <v>1.35</v>
      </c>
      <c r="I235" s="166"/>
      <c r="L235" s="162"/>
      <c r="M235" s="167"/>
      <c r="T235" s="168"/>
      <c r="AT235" s="163" t="s">
        <v>181</v>
      </c>
      <c r="AU235" s="163" t="s">
        <v>87</v>
      </c>
      <c r="AV235" s="13" t="s">
        <v>87</v>
      </c>
      <c r="AW235" s="13" t="s">
        <v>37</v>
      </c>
      <c r="AX235" s="13" t="s">
        <v>76</v>
      </c>
      <c r="AY235" s="163" t="s">
        <v>169</v>
      </c>
    </row>
    <row r="236" spans="2:51" s="13" customFormat="1">
      <c r="B236" s="162"/>
      <c r="D236" s="152" t="s">
        <v>181</v>
      </c>
      <c r="E236" s="163" t="s">
        <v>19</v>
      </c>
      <c r="F236" s="164" t="s">
        <v>346</v>
      </c>
      <c r="H236" s="165">
        <v>2.3140000000000001</v>
      </c>
      <c r="I236" s="166"/>
      <c r="L236" s="162"/>
      <c r="M236" s="167"/>
      <c r="T236" s="168"/>
      <c r="AT236" s="163" t="s">
        <v>181</v>
      </c>
      <c r="AU236" s="163" t="s">
        <v>87</v>
      </c>
      <c r="AV236" s="13" t="s">
        <v>87</v>
      </c>
      <c r="AW236" s="13" t="s">
        <v>37</v>
      </c>
      <c r="AX236" s="13" t="s">
        <v>76</v>
      </c>
      <c r="AY236" s="163" t="s">
        <v>169</v>
      </c>
    </row>
    <row r="237" spans="2:51" s="15" customFormat="1">
      <c r="B237" s="176"/>
      <c r="D237" s="152" t="s">
        <v>181</v>
      </c>
      <c r="E237" s="177" t="s">
        <v>19</v>
      </c>
      <c r="F237" s="178" t="s">
        <v>239</v>
      </c>
      <c r="H237" s="179">
        <v>3.6640000000000001</v>
      </c>
      <c r="I237" s="180"/>
      <c r="L237" s="176"/>
      <c r="M237" s="181"/>
      <c r="T237" s="182"/>
      <c r="AT237" s="177" t="s">
        <v>181</v>
      </c>
      <c r="AU237" s="177" t="s">
        <v>87</v>
      </c>
      <c r="AV237" s="15" t="s">
        <v>196</v>
      </c>
      <c r="AW237" s="15" t="s">
        <v>37</v>
      </c>
      <c r="AX237" s="15" t="s">
        <v>76</v>
      </c>
      <c r="AY237" s="177" t="s">
        <v>169</v>
      </c>
    </row>
    <row r="238" spans="2:51" s="12" customFormat="1">
      <c r="B238" s="156"/>
      <c r="D238" s="152" t="s">
        <v>181</v>
      </c>
      <c r="E238" s="157" t="s">
        <v>19</v>
      </c>
      <c r="F238" s="158" t="s">
        <v>347</v>
      </c>
      <c r="H238" s="157" t="s">
        <v>19</v>
      </c>
      <c r="I238" s="159"/>
      <c r="L238" s="156"/>
      <c r="M238" s="160"/>
      <c r="T238" s="161"/>
      <c r="AT238" s="157" t="s">
        <v>181</v>
      </c>
      <c r="AU238" s="157" t="s">
        <v>87</v>
      </c>
      <c r="AV238" s="12" t="s">
        <v>84</v>
      </c>
      <c r="AW238" s="12" t="s">
        <v>37</v>
      </c>
      <c r="AX238" s="12" t="s">
        <v>76</v>
      </c>
      <c r="AY238" s="157" t="s">
        <v>169</v>
      </c>
    </row>
    <row r="239" spans="2:51" s="13" customFormat="1">
      <c r="B239" s="162"/>
      <c r="D239" s="152" t="s">
        <v>181</v>
      </c>
      <c r="E239" s="163" t="s">
        <v>19</v>
      </c>
      <c r="F239" s="164" t="s">
        <v>348</v>
      </c>
      <c r="H239" s="165">
        <v>2.8340000000000001</v>
      </c>
      <c r="I239" s="166"/>
      <c r="L239" s="162"/>
      <c r="M239" s="167"/>
      <c r="T239" s="168"/>
      <c r="AT239" s="163" t="s">
        <v>181</v>
      </c>
      <c r="AU239" s="163" t="s">
        <v>87</v>
      </c>
      <c r="AV239" s="13" t="s">
        <v>87</v>
      </c>
      <c r="AW239" s="13" t="s">
        <v>37</v>
      </c>
      <c r="AX239" s="13" t="s">
        <v>76</v>
      </c>
      <c r="AY239" s="163" t="s">
        <v>169</v>
      </c>
    </row>
    <row r="240" spans="2:51" s="13" customFormat="1">
      <c r="B240" s="162"/>
      <c r="D240" s="152" t="s">
        <v>181</v>
      </c>
      <c r="E240" s="163" t="s">
        <v>19</v>
      </c>
      <c r="F240" s="164" t="s">
        <v>349</v>
      </c>
      <c r="H240" s="165">
        <v>10.864000000000001</v>
      </c>
      <c r="I240" s="166"/>
      <c r="L240" s="162"/>
      <c r="M240" s="167"/>
      <c r="T240" s="168"/>
      <c r="AT240" s="163" t="s">
        <v>181</v>
      </c>
      <c r="AU240" s="163" t="s">
        <v>87</v>
      </c>
      <c r="AV240" s="13" t="s">
        <v>87</v>
      </c>
      <c r="AW240" s="13" t="s">
        <v>37</v>
      </c>
      <c r="AX240" s="13" t="s">
        <v>76</v>
      </c>
      <c r="AY240" s="163" t="s">
        <v>169</v>
      </c>
    </row>
    <row r="241" spans="2:65" s="13" customFormat="1">
      <c r="B241" s="162"/>
      <c r="D241" s="152" t="s">
        <v>181</v>
      </c>
      <c r="E241" s="163" t="s">
        <v>19</v>
      </c>
      <c r="F241" s="164" t="s">
        <v>350</v>
      </c>
      <c r="H241" s="165">
        <v>13.58</v>
      </c>
      <c r="I241" s="166"/>
      <c r="L241" s="162"/>
      <c r="M241" s="167"/>
      <c r="T241" s="168"/>
      <c r="AT241" s="163" t="s">
        <v>181</v>
      </c>
      <c r="AU241" s="163" t="s">
        <v>87</v>
      </c>
      <c r="AV241" s="13" t="s">
        <v>87</v>
      </c>
      <c r="AW241" s="13" t="s">
        <v>37</v>
      </c>
      <c r="AX241" s="13" t="s">
        <v>76</v>
      </c>
      <c r="AY241" s="163" t="s">
        <v>169</v>
      </c>
    </row>
    <row r="242" spans="2:65" s="15" customFormat="1">
      <c r="B242" s="176"/>
      <c r="D242" s="152" t="s">
        <v>181</v>
      </c>
      <c r="E242" s="177" t="s">
        <v>19</v>
      </c>
      <c r="F242" s="178" t="s">
        <v>239</v>
      </c>
      <c r="H242" s="179">
        <v>27.277999999999999</v>
      </c>
      <c r="I242" s="180"/>
      <c r="L242" s="176"/>
      <c r="M242" s="181"/>
      <c r="T242" s="182"/>
      <c r="AT242" s="177" t="s">
        <v>181</v>
      </c>
      <c r="AU242" s="177" t="s">
        <v>87</v>
      </c>
      <c r="AV242" s="15" t="s">
        <v>196</v>
      </c>
      <c r="AW242" s="15" t="s">
        <v>37</v>
      </c>
      <c r="AX242" s="15" t="s">
        <v>76</v>
      </c>
      <c r="AY242" s="177" t="s">
        <v>169</v>
      </c>
    </row>
    <row r="243" spans="2:65" s="14" customFormat="1">
      <c r="B243" s="169"/>
      <c r="D243" s="152" t="s">
        <v>181</v>
      </c>
      <c r="E243" s="170" t="s">
        <v>132</v>
      </c>
      <c r="F243" s="171" t="s">
        <v>195</v>
      </c>
      <c r="H243" s="172">
        <v>57.07</v>
      </c>
      <c r="I243" s="173"/>
      <c r="L243" s="169"/>
      <c r="M243" s="174"/>
      <c r="T243" s="175"/>
      <c r="AT243" s="170" t="s">
        <v>181</v>
      </c>
      <c r="AU243" s="170" t="s">
        <v>87</v>
      </c>
      <c r="AV243" s="14" t="s">
        <v>175</v>
      </c>
      <c r="AW243" s="14" t="s">
        <v>37</v>
      </c>
      <c r="AX243" s="14" t="s">
        <v>84</v>
      </c>
      <c r="AY243" s="170" t="s">
        <v>169</v>
      </c>
    </row>
    <row r="244" spans="2:65" s="1" customFormat="1" ht="16.5" customHeight="1">
      <c r="B244" s="33"/>
      <c r="C244" s="139" t="s">
        <v>351</v>
      </c>
      <c r="D244" s="139" t="s">
        <v>171</v>
      </c>
      <c r="E244" s="140" t="s">
        <v>352</v>
      </c>
      <c r="F244" s="141" t="s">
        <v>334</v>
      </c>
      <c r="G244" s="142" t="s">
        <v>101</v>
      </c>
      <c r="H244" s="143">
        <v>238.042</v>
      </c>
      <c r="I244" s="144"/>
      <c r="J244" s="145">
        <f>ROUND(I244*H244,2)</f>
        <v>0</v>
      </c>
      <c r="K244" s="141" t="s">
        <v>19</v>
      </c>
      <c r="L244" s="33"/>
      <c r="M244" s="146" t="s">
        <v>19</v>
      </c>
      <c r="N244" s="147" t="s">
        <v>47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175</v>
      </c>
      <c r="AT244" s="150" t="s">
        <v>171</v>
      </c>
      <c r="AU244" s="150" t="s">
        <v>87</v>
      </c>
      <c r="AY244" s="18" t="s">
        <v>169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8" t="s">
        <v>84</v>
      </c>
      <c r="BK244" s="151">
        <f>ROUND(I244*H244,2)</f>
        <v>0</v>
      </c>
      <c r="BL244" s="18" t="s">
        <v>175</v>
      </c>
      <c r="BM244" s="150" t="s">
        <v>353</v>
      </c>
    </row>
    <row r="245" spans="2:65" s="1" customFormat="1" ht="19.5">
      <c r="B245" s="33"/>
      <c r="D245" s="152" t="s">
        <v>177</v>
      </c>
      <c r="F245" s="153" t="s">
        <v>336</v>
      </c>
      <c r="I245" s="84"/>
      <c r="L245" s="33"/>
      <c r="M245" s="154"/>
      <c r="T245" s="52"/>
      <c r="AT245" s="18" t="s">
        <v>177</v>
      </c>
      <c r="AU245" s="18" t="s">
        <v>87</v>
      </c>
    </row>
    <row r="246" spans="2:65" s="1" customFormat="1" ht="321.75">
      <c r="B246" s="33"/>
      <c r="D246" s="152" t="s">
        <v>179</v>
      </c>
      <c r="F246" s="155" t="s">
        <v>337</v>
      </c>
      <c r="I246" s="84"/>
      <c r="L246" s="33"/>
      <c r="M246" s="154"/>
      <c r="T246" s="52"/>
      <c r="AT246" s="18" t="s">
        <v>179</v>
      </c>
      <c r="AU246" s="18" t="s">
        <v>87</v>
      </c>
    </row>
    <row r="247" spans="2:65" s="1" customFormat="1" ht="29.25">
      <c r="B247" s="33"/>
      <c r="D247" s="152" t="s">
        <v>189</v>
      </c>
      <c r="F247" s="155" t="s">
        <v>354</v>
      </c>
      <c r="I247" s="84"/>
      <c r="L247" s="33"/>
      <c r="M247" s="154"/>
      <c r="T247" s="52"/>
      <c r="AT247" s="18" t="s">
        <v>189</v>
      </c>
      <c r="AU247" s="18" t="s">
        <v>87</v>
      </c>
    </row>
    <row r="248" spans="2:65" s="12" customFormat="1">
      <c r="B248" s="156"/>
      <c r="D248" s="152" t="s">
        <v>181</v>
      </c>
      <c r="E248" s="157" t="s">
        <v>19</v>
      </c>
      <c r="F248" s="158" t="s">
        <v>230</v>
      </c>
      <c r="H248" s="157" t="s">
        <v>19</v>
      </c>
      <c r="I248" s="159"/>
      <c r="L248" s="156"/>
      <c r="M248" s="160"/>
      <c r="T248" s="161"/>
      <c r="AT248" s="157" t="s">
        <v>181</v>
      </c>
      <c r="AU248" s="157" t="s">
        <v>87</v>
      </c>
      <c r="AV248" s="12" t="s">
        <v>84</v>
      </c>
      <c r="AW248" s="12" t="s">
        <v>37</v>
      </c>
      <c r="AX248" s="12" t="s">
        <v>76</v>
      </c>
      <c r="AY248" s="157" t="s">
        <v>169</v>
      </c>
    </row>
    <row r="249" spans="2:65" s="12" customFormat="1">
      <c r="B249" s="156"/>
      <c r="D249" s="152" t="s">
        <v>181</v>
      </c>
      <c r="E249" s="157" t="s">
        <v>19</v>
      </c>
      <c r="F249" s="158" t="s">
        <v>339</v>
      </c>
      <c r="H249" s="157" t="s">
        <v>19</v>
      </c>
      <c r="I249" s="159"/>
      <c r="L249" s="156"/>
      <c r="M249" s="160"/>
      <c r="T249" s="161"/>
      <c r="AT249" s="157" t="s">
        <v>181</v>
      </c>
      <c r="AU249" s="157" t="s">
        <v>87</v>
      </c>
      <c r="AV249" s="12" t="s">
        <v>84</v>
      </c>
      <c r="AW249" s="12" t="s">
        <v>37</v>
      </c>
      <c r="AX249" s="12" t="s">
        <v>76</v>
      </c>
      <c r="AY249" s="157" t="s">
        <v>169</v>
      </c>
    </row>
    <row r="250" spans="2:65" s="13" customFormat="1">
      <c r="B250" s="162"/>
      <c r="D250" s="152" t="s">
        <v>181</v>
      </c>
      <c r="E250" s="163" t="s">
        <v>19</v>
      </c>
      <c r="F250" s="164" t="s">
        <v>355</v>
      </c>
      <c r="H250" s="165">
        <v>12.654999999999999</v>
      </c>
      <c r="I250" s="166"/>
      <c r="L250" s="162"/>
      <c r="M250" s="167"/>
      <c r="T250" s="168"/>
      <c r="AT250" s="163" t="s">
        <v>181</v>
      </c>
      <c r="AU250" s="163" t="s">
        <v>87</v>
      </c>
      <c r="AV250" s="13" t="s">
        <v>87</v>
      </c>
      <c r="AW250" s="13" t="s">
        <v>37</v>
      </c>
      <c r="AX250" s="13" t="s">
        <v>76</v>
      </c>
      <c r="AY250" s="163" t="s">
        <v>169</v>
      </c>
    </row>
    <row r="251" spans="2:65" s="13" customFormat="1">
      <c r="B251" s="162"/>
      <c r="D251" s="152" t="s">
        <v>181</v>
      </c>
      <c r="E251" s="163" t="s">
        <v>19</v>
      </c>
      <c r="F251" s="164" t="s">
        <v>356</v>
      </c>
      <c r="H251" s="165">
        <v>47.43</v>
      </c>
      <c r="I251" s="166"/>
      <c r="L251" s="162"/>
      <c r="M251" s="167"/>
      <c r="T251" s="168"/>
      <c r="AT251" s="163" t="s">
        <v>181</v>
      </c>
      <c r="AU251" s="163" t="s">
        <v>87</v>
      </c>
      <c r="AV251" s="13" t="s">
        <v>87</v>
      </c>
      <c r="AW251" s="13" t="s">
        <v>37</v>
      </c>
      <c r="AX251" s="13" t="s">
        <v>76</v>
      </c>
      <c r="AY251" s="163" t="s">
        <v>169</v>
      </c>
    </row>
    <row r="252" spans="2:65" s="13" customFormat="1">
      <c r="B252" s="162"/>
      <c r="D252" s="152" t="s">
        <v>181</v>
      </c>
      <c r="E252" s="163" t="s">
        <v>19</v>
      </c>
      <c r="F252" s="164" t="s">
        <v>357</v>
      </c>
      <c r="H252" s="165">
        <v>53.622</v>
      </c>
      <c r="I252" s="166"/>
      <c r="L252" s="162"/>
      <c r="M252" s="167"/>
      <c r="T252" s="168"/>
      <c r="AT252" s="163" t="s">
        <v>181</v>
      </c>
      <c r="AU252" s="163" t="s">
        <v>87</v>
      </c>
      <c r="AV252" s="13" t="s">
        <v>87</v>
      </c>
      <c r="AW252" s="13" t="s">
        <v>37</v>
      </c>
      <c r="AX252" s="13" t="s">
        <v>76</v>
      </c>
      <c r="AY252" s="163" t="s">
        <v>169</v>
      </c>
    </row>
    <row r="253" spans="2:65" s="13" customFormat="1">
      <c r="B253" s="162"/>
      <c r="D253" s="152" t="s">
        <v>181</v>
      </c>
      <c r="E253" s="163" t="s">
        <v>19</v>
      </c>
      <c r="F253" s="164" t="s">
        <v>358</v>
      </c>
      <c r="H253" s="165">
        <v>48.390999999999998</v>
      </c>
      <c r="I253" s="166"/>
      <c r="L253" s="162"/>
      <c r="M253" s="167"/>
      <c r="T253" s="168"/>
      <c r="AT253" s="163" t="s">
        <v>181</v>
      </c>
      <c r="AU253" s="163" t="s">
        <v>87</v>
      </c>
      <c r="AV253" s="13" t="s">
        <v>87</v>
      </c>
      <c r="AW253" s="13" t="s">
        <v>37</v>
      </c>
      <c r="AX253" s="13" t="s">
        <v>76</v>
      </c>
      <c r="AY253" s="163" t="s">
        <v>169</v>
      </c>
    </row>
    <row r="254" spans="2:65" s="13" customFormat="1">
      <c r="B254" s="162"/>
      <c r="D254" s="152" t="s">
        <v>181</v>
      </c>
      <c r="E254" s="163" t="s">
        <v>19</v>
      </c>
      <c r="F254" s="164" t="s">
        <v>359</v>
      </c>
      <c r="H254" s="165">
        <v>31.024000000000001</v>
      </c>
      <c r="I254" s="166"/>
      <c r="L254" s="162"/>
      <c r="M254" s="167"/>
      <c r="T254" s="168"/>
      <c r="AT254" s="163" t="s">
        <v>181</v>
      </c>
      <c r="AU254" s="163" t="s">
        <v>87</v>
      </c>
      <c r="AV254" s="13" t="s">
        <v>87</v>
      </c>
      <c r="AW254" s="13" t="s">
        <v>37</v>
      </c>
      <c r="AX254" s="13" t="s">
        <v>76</v>
      </c>
      <c r="AY254" s="163" t="s">
        <v>169</v>
      </c>
    </row>
    <row r="255" spans="2:65" s="13" customFormat="1">
      <c r="B255" s="162"/>
      <c r="D255" s="152" t="s">
        <v>181</v>
      </c>
      <c r="E255" s="163" t="s">
        <v>19</v>
      </c>
      <c r="F255" s="164" t="s">
        <v>360</v>
      </c>
      <c r="H255" s="165">
        <v>-4.8310000000000004</v>
      </c>
      <c r="I255" s="166"/>
      <c r="L255" s="162"/>
      <c r="M255" s="167"/>
      <c r="T255" s="168"/>
      <c r="AT255" s="163" t="s">
        <v>181</v>
      </c>
      <c r="AU255" s="163" t="s">
        <v>87</v>
      </c>
      <c r="AV255" s="13" t="s">
        <v>87</v>
      </c>
      <c r="AW255" s="13" t="s">
        <v>37</v>
      </c>
      <c r="AX255" s="13" t="s">
        <v>76</v>
      </c>
      <c r="AY255" s="163" t="s">
        <v>169</v>
      </c>
    </row>
    <row r="256" spans="2:65" s="15" customFormat="1">
      <c r="B256" s="176"/>
      <c r="D256" s="152" t="s">
        <v>181</v>
      </c>
      <c r="E256" s="177" t="s">
        <v>19</v>
      </c>
      <c r="F256" s="178" t="s">
        <v>239</v>
      </c>
      <c r="H256" s="179">
        <v>188.291</v>
      </c>
      <c r="I256" s="180"/>
      <c r="L256" s="176"/>
      <c r="M256" s="181"/>
      <c r="T256" s="182"/>
      <c r="AT256" s="177" t="s">
        <v>181</v>
      </c>
      <c r="AU256" s="177" t="s">
        <v>87</v>
      </c>
      <c r="AV256" s="15" t="s">
        <v>196</v>
      </c>
      <c r="AW256" s="15" t="s">
        <v>37</v>
      </c>
      <c r="AX256" s="15" t="s">
        <v>76</v>
      </c>
      <c r="AY256" s="177" t="s">
        <v>169</v>
      </c>
    </row>
    <row r="257" spans="2:65" s="12" customFormat="1">
      <c r="B257" s="156"/>
      <c r="D257" s="152" t="s">
        <v>181</v>
      </c>
      <c r="E257" s="157" t="s">
        <v>19</v>
      </c>
      <c r="F257" s="158" t="s">
        <v>246</v>
      </c>
      <c r="H257" s="157" t="s">
        <v>19</v>
      </c>
      <c r="I257" s="159"/>
      <c r="L257" s="156"/>
      <c r="M257" s="160"/>
      <c r="T257" s="161"/>
      <c r="AT257" s="157" t="s">
        <v>181</v>
      </c>
      <c r="AU257" s="157" t="s">
        <v>87</v>
      </c>
      <c r="AV257" s="12" t="s">
        <v>84</v>
      </c>
      <c r="AW257" s="12" t="s">
        <v>37</v>
      </c>
      <c r="AX257" s="12" t="s">
        <v>76</v>
      </c>
      <c r="AY257" s="157" t="s">
        <v>169</v>
      </c>
    </row>
    <row r="258" spans="2:65" s="13" customFormat="1">
      <c r="B258" s="162"/>
      <c r="D258" s="152" t="s">
        <v>181</v>
      </c>
      <c r="E258" s="163" t="s">
        <v>19</v>
      </c>
      <c r="F258" s="164" t="s">
        <v>361</v>
      </c>
      <c r="H258" s="165">
        <v>10.336</v>
      </c>
      <c r="I258" s="166"/>
      <c r="L258" s="162"/>
      <c r="M258" s="167"/>
      <c r="T258" s="168"/>
      <c r="AT258" s="163" t="s">
        <v>181</v>
      </c>
      <c r="AU258" s="163" t="s">
        <v>87</v>
      </c>
      <c r="AV258" s="13" t="s">
        <v>87</v>
      </c>
      <c r="AW258" s="13" t="s">
        <v>37</v>
      </c>
      <c r="AX258" s="13" t="s">
        <v>76</v>
      </c>
      <c r="AY258" s="163" t="s">
        <v>169</v>
      </c>
    </row>
    <row r="259" spans="2:65" s="13" customFormat="1">
      <c r="B259" s="162"/>
      <c r="D259" s="152" t="s">
        <v>181</v>
      </c>
      <c r="E259" s="163" t="s">
        <v>19</v>
      </c>
      <c r="F259" s="164" t="s">
        <v>362</v>
      </c>
      <c r="H259" s="165">
        <v>4.3920000000000003</v>
      </c>
      <c r="I259" s="166"/>
      <c r="L259" s="162"/>
      <c r="M259" s="167"/>
      <c r="T259" s="168"/>
      <c r="AT259" s="163" t="s">
        <v>181</v>
      </c>
      <c r="AU259" s="163" t="s">
        <v>87</v>
      </c>
      <c r="AV259" s="13" t="s">
        <v>87</v>
      </c>
      <c r="AW259" s="13" t="s">
        <v>37</v>
      </c>
      <c r="AX259" s="13" t="s">
        <v>76</v>
      </c>
      <c r="AY259" s="163" t="s">
        <v>169</v>
      </c>
    </row>
    <row r="260" spans="2:65" s="13" customFormat="1">
      <c r="B260" s="162"/>
      <c r="D260" s="152" t="s">
        <v>181</v>
      </c>
      <c r="E260" s="163" t="s">
        <v>19</v>
      </c>
      <c r="F260" s="164" t="s">
        <v>363</v>
      </c>
      <c r="H260" s="165">
        <v>1.867</v>
      </c>
      <c r="I260" s="166"/>
      <c r="L260" s="162"/>
      <c r="M260" s="167"/>
      <c r="T260" s="168"/>
      <c r="AT260" s="163" t="s">
        <v>181</v>
      </c>
      <c r="AU260" s="163" t="s">
        <v>87</v>
      </c>
      <c r="AV260" s="13" t="s">
        <v>87</v>
      </c>
      <c r="AW260" s="13" t="s">
        <v>37</v>
      </c>
      <c r="AX260" s="13" t="s">
        <v>76</v>
      </c>
      <c r="AY260" s="163" t="s">
        <v>169</v>
      </c>
    </row>
    <row r="261" spans="2:65" s="13" customFormat="1">
      <c r="B261" s="162"/>
      <c r="D261" s="152" t="s">
        <v>181</v>
      </c>
      <c r="E261" s="163" t="s">
        <v>19</v>
      </c>
      <c r="F261" s="164" t="s">
        <v>364</v>
      </c>
      <c r="H261" s="165">
        <v>4.6859999999999999</v>
      </c>
      <c r="I261" s="166"/>
      <c r="L261" s="162"/>
      <c r="M261" s="167"/>
      <c r="T261" s="168"/>
      <c r="AT261" s="163" t="s">
        <v>181</v>
      </c>
      <c r="AU261" s="163" t="s">
        <v>87</v>
      </c>
      <c r="AV261" s="13" t="s">
        <v>87</v>
      </c>
      <c r="AW261" s="13" t="s">
        <v>37</v>
      </c>
      <c r="AX261" s="13" t="s">
        <v>76</v>
      </c>
      <c r="AY261" s="163" t="s">
        <v>169</v>
      </c>
    </row>
    <row r="262" spans="2:65" s="13" customFormat="1">
      <c r="B262" s="162"/>
      <c r="D262" s="152" t="s">
        <v>181</v>
      </c>
      <c r="E262" s="163" t="s">
        <v>19</v>
      </c>
      <c r="F262" s="164" t="s">
        <v>365</v>
      </c>
      <c r="H262" s="165">
        <v>1.829</v>
      </c>
      <c r="I262" s="166"/>
      <c r="L262" s="162"/>
      <c r="M262" s="167"/>
      <c r="T262" s="168"/>
      <c r="AT262" s="163" t="s">
        <v>181</v>
      </c>
      <c r="AU262" s="163" t="s">
        <v>87</v>
      </c>
      <c r="AV262" s="13" t="s">
        <v>87</v>
      </c>
      <c r="AW262" s="13" t="s">
        <v>37</v>
      </c>
      <c r="AX262" s="13" t="s">
        <v>76</v>
      </c>
      <c r="AY262" s="163" t="s">
        <v>169</v>
      </c>
    </row>
    <row r="263" spans="2:65" s="13" customFormat="1">
      <c r="B263" s="162"/>
      <c r="D263" s="152" t="s">
        <v>181</v>
      </c>
      <c r="E263" s="163" t="s">
        <v>19</v>
      </c>
      <c r="F263" s="164" t="s">
        <v>366</v>
      </c>
      <c r="H263" s="165">
        <v>6.0270000000000001</v>
      </c>
      <c r="I263" s="166"/>
      <c r="L263" s="162"/>
      <c r="M263" s="167"/>
      <c r="T263" s="168"/>
      <c r="AT263" s="163" t="s">
        <v>181</v>
      </c>
      <c r="AU263" s="163" t="s">
        <v>87</v>
      </c>
      <c r="AV263" s="13" t="s">
        <v>87</v>
      </c>
      <c r="AW263" s="13" t="s">
        <v>37</v>
      </c>
      <c r="AX263" s="13" t="s">
        <v>76</v>
      </c>
      <c r="AY263" s="163" t="s">
        <v>169</v>
      </c>
    </row>
    <row r="264" spans="2:65" s="13" customFormat="1">
      <c r="B264" s="162"/>
      <c r="D264" s="152" t="s">
        <v>181</v>
      </c>
      <c r="E264" s="163" t="s">
        <v>19</v>
      </c>
      <c r="F264" s="164" t="s">
        <v>367</v>
      </c>
      <c r="H264" s="165">
        <v>1.3340000000000001</v>
      </c>
      <c r="I264" s="166"/>
      <c r="L264" s="162"/>
      <c r="M264" s="167"/>
      <c r="T264" s="168"/>
      <c r="AT264" s="163" t="s">
        <v>181</v>
      </c>
      <c r="AU264" s="163" t="s">
        <v>87</v>
      </c>
      <c r="AV264" s="13" t="s">
        <v>87</v>
      </c>
      <c r="AW264" s="13" t="s">
        <v>37</v>
      </c>
      <c r="AX264" s="13" t="s">
        <v>76</v>
      </c>
      <c r="AY264" s="163" t="s">
        <v>169</v>
      </c>
    </row>
    <row r="265" spans="2:65" s="13" customFormat="1">
      <c r="B265" s="162"/>
      <c r="D265" s="152" t="s">
        <v>181</v>
      </c>
      <c r="E265" s="163" t="s">
        <v>19</v>
      </c>
      <c r="F265" s="164" t="s">
        <v>368</v>
      </c>
      <c r="H265" s="165">
        <v>5.9630000000000001</v>
      </c>
      <c r="I265" s="166"/>
      <c r="L265" s="162"/>
      <c r="M265" s="167"/>
      <c r="T265" s="168"/>
      <c r="AT265" s="163" t="s">
        <v>181</v>
      </c>
      <c r="AU265" s="163" t="s">
        <v>87</v>
      </c>
      <c r="AV265" s="13" t="s">
        <v>87</v>
      </c>
      <c r="AW265" s="13" t="s">
        <v>37</v>
      </c>
      <c r="AX265" s="13" t="s">
        <v>76</v>
      </c>
      <c r="AY265" s="163" t="s">
        <v>169</v>
      </c>
    </row>
    <row r="266" spans="2:65" s="13" customFormat="1">
      <c r="B266" s="162"/>
      <c r="D266" s="152" t="s">
        <v>181</v>
      </c>
      <c r="E266" s="163" t="s">
        <v>19</v>
      </c>
      <c r="F266" s="164" t="s">
        <v>369</v>
      </c>
      <c r="H266" s="165">
        <v>3.9350000000000001</v>
      </c>
      <c r="I266" s="166"/>
      <c r="L266" s="162"/>
      <c r="M266" s="167"/>
      <c r="T266" s="168"/>
      <c r="AT266" s="163" t="s">
        <v>181</v>
      </c>
      <c r="AU266" s="163" t="s">
        <v>87</v>
      </c>
      <c r="AV266" s="13" t="s">
        <v>87</v>
      </c>
      <c r="AW266" s="13" t="s">
        <v>37</v>
      </c>
      <c r="AX266" s="13" t="s">
        <v>76</v>
      </c>
      <c r="AY266" s="163" t="s">
        <v>169</v>
      </c>
    </row>
    <row r="267" spans="2:65" s="13" customFormat="1">
      <c r="B267" s="162"/>
      <c r="D267" s="152" t="s">
        <v>181</v>
      </c>
      <c r="E267" s="163" t="s">
        <v>19</v>
      </c>
      <c r="F267" s="164" t="s">
        <v>370</v>
      </c>
      <c r="H267" s="165">
        <v>4.6120000000000001</v>
      </c>
      <c r="I267" s="166"/>
      <c r="L267" s="162"/>
      <c r="M267" s="167"/>
      <c r="T267" s="168"/>
      <c r="AT267" s="163" t="s">
        <v>181</v>
      </c>
      <c r="AU267" s="163" t="s">
        <v>87</v>
      </c>
      <c r="AV267" s="13" t="s">
        <v>87</v>
      </c>
      <c r="AW267" s="13" t="s">
        <v>37</v>
      </c>
      <c r="AX267" s="13" t="s">
        <v>76</v>
      </c>
      <c r="AY267" s="163" t="s">
        <v>169</v>
      </c>
    </row>
    <row r="268" spans="2:65" s="13" customFormat="1">
      <c r="B268" s="162"/>
      <c r="D268" s="152" t="s">
        <v>181</v>
      </c>
      <c r="E268" s="163" t="s">
        <v>19</v>
      </c>
      <c r="F268" s="164" t="s">
        <v>371</v>
      </c>
      <c r="H268" s="165">
        <v>7.9059999999999997</v>
      </c>
      <c r="I268" s="166"/>
      <c r="L268" s="162"/>
      <c r="M268" s="167"/>
      <c r="T268" s="168"/>
      <c r="AT268" s="163" t="s">
        <v>181</v>
      </c>
      <c r="AU268" s="163" t="s">
        <v>87</v>
      </c>
      <c r="AV268" s="13" t="s">
        <v>87</v>
      </c>
      <c r="AW268" s="13" t="s">
        <v>37</v>
      </c>
      <c r="AX268" s="13" t="s">
        <v>76</v>
      </c>
      <c r="AY268" s="163" t="s">
        <v>169</v>
      </c>
    </row>
    <row r="269" spans="2:65" s="13" customFormat="1">
      <c r="B269" s="162"/>
      <c r="D269" s="152" t="s">
        <v>181</v>
      </c>
      <c r="E269" s="163" t="s">
        <v>19</v>
      </c>
      <c r="F269" s="164" t="s">
        <v>372</v>
      </c>
      <c r="H269" s="165">
        <v>-3.1360000000000001</v>
      </c>
      <c r="I269" s="166"/>
      <c r="L269" s="162"/>
      <c r="M269" s="167"/>
      <c r="T269" s="168"/>
      <c r="AT269" s="163" t="s">
        <v>181</v>
      </c>
      <c r="AU269" s="163" t="s">
        <v>87</v>
      </c>
      <c r="AV269" s="13" t="s">
        <v>87</v>
      </c>
      <c r="AW269" s="13" t="s">
        <v>37</v>
      </c>
      <c r="AX269" s="13" t="s">
        <v>76</v>
      </c>
      <c r="AY269" s="163" t="s">
        <v>169</v>
      </c>
    </row>
    <row r="270" spans="2:65" s="15" customFormat="1">
      <c r="B270" s="176"/>
      <c r="D270" s="152" t="s">
        <v>181</v>
      </c>
      <c r="E270" s="177" t="s">
        <v>19</v>
      </c>
      <c r="F270" s="178" t="s">
        <v>239</v>
      </c>
      <c r="H270" s="179">
        <v>49.750999999999998</v>
      </c>
      <c r="I270" s="180"/>
      <c r="L270" s="176"/>
      <c r="M270" s="181"/>
      <c r="T270" s="182"/>
      <c r="AT270" s="177" t="s">
        <v>181</v>
      </c>
      <c r="AU270" s="177" t="s">
        <v>87</v>
      </c>
      <c r="AV270" s="15" t="s">
        <v>196</v>
      </c>
      <c r="AW270" s="15" t="s">
        <v>37</v>
      </c>
      <c r="AX270" s="15" t="s">
        <v>76</v>
      </c>
      <c r="AY270" s="177" t="s">
        <v>169</v>
      </c>
    </row>
    <row r="271" spans="2:65" s="14" customFormat="1">
      <c r="B271" s="169"/>
      <c r="D271" s="152" t="s">
        <v>181</v>
      </c>
      <c r="E271" s="170" t="s">
        <v>135</v>
      </c>
      <c r="F271" s="171" t="s">
        <v>195</v>
      </c>
      <c r="H271" s="172">
        <v>238.042</v>
      </c>
      <c r="I271" s="173"/>
      <c r="L271" s="169"/>
      <c r="M271" s="174"/>
      <c r="T271" s="175"/>
      <c r="AT271" s="170" t="s">
        <v>181</v>
      </c>
      <c r="AU271" s="170" t="s">
        <v>87</v>
      </c>
      <c r="AV271" s="14" t="s">
        <v>175</v>
      </c>
      <c r="AW271" s="14" t="s">
        <v>37</v>
      </c>
      <c r="AX271" s="14" t="s">
        <v>84</v>
      </c>
      <c r="AY271" s="170" t="s">
        <v>169</v>
      </c>
    </row>
    <row r="272" spans="2:65" s="1" customFormat="1" ht="16.5" customHeight="1">
      <c r="B272" s="33"/>
      <c r="C272" s="183" t="s">
        <v>373</v>
      </c>
      <c r="D272" s="183" t="s">
        <v>374</v>
      </c>
      <c r="E272" s="184" t="s">
        <v>375</v>
      </c>
      <c r="F272" s="185" t="s">
        <v>376</v>
      </c>
      <c r="G272" s="186" t="s">
        <v>327</v>
      </c>
      <c r="H272" s="187">
        <v>449.899</v>
      </c>
      <c r="I272" s="188"/>
      <c r="J272" s="189">
        <f>ROUND(I272*H272,2)</f>
        <v>0</v>
      </c>
      <c r="K272" s="185" t="s">
        <v>174</v>
      </c>
      <c r="L272" s="190"/>
      <c r="M272" s="191" t="s">
        <v>19</v>
      </c>
      <c r="N272" s="192" t="s">
        <v>47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259</v>
      </c>
      <c r="AT272" s="150" t="s">
        <v>374</v>
      </c>
      <c r="AU272" s="150" t="s">
        <v>87</v>
      </c>
      <c r="AY272" s="18" t="s">
        <v>169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8" t="s">
        <v>84</v>
      </c>
      <c r="BK272" s="151">
        <f>ROUND(I272*H272,2)</f>
        <v>0</v>
      </c>
      <c r="BL272" s="18" t="s">
        <v>175</v>
      </c>
      <c r="BM272" s="150" t="s">
        <v>377</v>
      </c>
    </row>
    <row r="273" spans="2:65" s="1" customFormat="1">
      <c r="B273" s="33"/>
      <c r="D273" s="152" t="s">
        <v>177</v>
      </c>
      <c r="F273" s="153" t="s">
        <v>376</v>
      </c>
      <c r="I273" s="84"/>
      <c r="L273" s="33"/>
      <c r="M273" s="154"/>
      <c r="T273" s="52"/>
      <c r="AT273" s="18" t="s">
        <v>177</v>
      </c>
      <c r="AU273" s="18" t="s">
        <v>87</v>
      </c>
    </row>
    <row r="274" spans="2:65" s="1" customFormat="1" ht="29.25">
      <c r="B274" s="33"/>
      <c r="D274" s="152" t="s">
        <v>189</v>
      </c>
      <c r="F274" s="155" t="s">
        <v>378</v>
      </c>
      <c r="I274" s="84"/>
      <c r="L274" s="33"/>
      <c r="M274" s="154"/>
      <c r="T274" s="52"/>
      <c r="AT274" s="18" t="s">
        <v>189</v>
      </c>
      <c r="AU274" s="18" t="s">
        <v>87</v>
      </c>
    </row>
    <row r="275" spans="2:65" s="13" customFormat="1">
      <c r="B275" s="162"/>
      <c r="D275" s="152" t="s">
        <v>181</v>
      </c>
      <c r="E275" s="163" t="s">
        <v>19</v>
      </c>
      <c r="F275" s="164" t="s">
        <v>379</v>
      </c>
      <c r="H275" s="165">
        <v>449.899</v>
      </c>
      <c r="I275" s="166"/>
      <c r="L275" s="162"/>
      <c r="M275" s="167"/>
      <c r="T275" s="168"/>
      <c r="AT275" s="163" t="s">
        <v>181</v>
      </c>
      <c r="AU275" s="163" t="s">
        <v>87</v>
      </c>
      <c r="AV275" s="13" t="s">
        <v>87</v>
      </c>
      <c r="AW275" s="13" t="s">
        <v>37</v>
      </c>
      <c r="AX275" s="13" t="s">
        <v>84</v>
      </c>
      <c r="AY275" s="163" t="s">
        <v>169</v>
      </c>
    </row>
    <row r="276" spans="2:65" s="1" customFormat="1" ht="16.5" customHeight="1">
      <c r="B276" s="33"/>
      <c r="C276" s="139" t="s">
        <v>380</v>
      </c>
      <c r="D276" s="139" t="s">
        <v>171</v>
      </c>
      <c r="E276" s="140" t="s">
        <v>381</v>
      </c>
      <c r="F276" s="141" t="s">
        <v>382</v>
      </c>
      <c r="G276" s="142" t="s">
        <v>101</v>
      </c>
      <c r="H276" s="143">
        <v>82.147000000000006</v>
      </c>
      <c r="I276" s="144"/>
      <c r="J276" s="145">
        <f>ROUND(I276*H276,2)</f>
        <v>0</v>
      </c>
      <c r="K276" s="141" t="s">
        <v>174</v>
      </c>
      <c r="L276" s="33"/>
      <c r="M276" s="146" t="s">
        <v>19</v>
      </c>
      <c r="N276" s="147" t="s">
        <v>47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175</v>
      </c>
      <c r="AT276" s="150" t="s">
        <v>171</v>
      </c>
      <c r="AU276" s="150" t="s">
        <v>87</v>
      </c>
      <c r="AY276" s="18" t="s">
        <v>169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8" t="s">
        <v>84</v>
      </c>
      <c r="BK276" s="151">
        <f>ROUND(I276*H276,2)</f>
        <v>0</v>
      </c>
      <c r="BL276" s="18" t="s">
        <v>175</v>
      </c>
      <c r="BM276" s="150" t="s">
        <v>383</v>
      </c>
    </row>
    <row r="277" spans="2:65" s="1" customFormat="1" ht="19.5">
      <c r="B277" s="33"/>
      <c r="D277" s="152" t="s">
        <v>177</v>
      </c>
      <c r="F277" s="153" t="s">
        <v>384</v>
      </c>
      <c r="I277" s="84"/>
      <c r="L277" s="33"/>
      <c r="M277" s="154"/>
      <c r="T277" s="52"/>
      <c r="AT277" s="18" t="s">
        <v>177</v>
      </c>
      <c r="AU277" s="18" t="s">
        <v>87</v>
      </c>
    </row>
    <row r="278" spans="2:65" s="1" customFormat="1" ht="68.25">
      <c r="B278" s="33"/>
      <c r="D278" s="152" t="s">
        <v>179</v>
      </c>
      <c r="F278" s="155" t="s">
        <v>385</v>
      </c>
      <c r="I278" s="84"/>
      <c r="L278" s="33"/>
      <c r="M278" s="154"/>
      <c r="T278" s="52"/>
      <c r="AT278" s="18" t="s">
        <v>179</v>
      </c>
      <c r="AU278" s="18" t="s">
        <v>87</v>
      </c>
    </row>
    <row r="279" spans="2:65" s="1" customFormat="1" ht="19.5">
      <c r="B279" s="33"/>
      <c r="D279" s="152" t="s">
        <v>189</v>
      </c>
      <c r="F279" s="155" t="s">
        <v>386</v>
      </c>
      <c r="I279" s="84"/>
      <c r="L279" s="33"/>
      <c r="M279" s="154"/>
      <c r="T279" s="52"/>
      <c r="AT279" s="18" t="s">
        <v>189</v>
      </c>
      <c r="AU279" s="18" t="s">
        <v>87</v>
      </c>
    </row>
    <row r="280" spans="2:65" s="12" customFormat="1">
      <c r="B280" s="156"/>
      <c r="D280" s="152" t="s">
        <v>181</v>
      </c>
      <c r="E280" s="157" t="s">
        <v>19</v>
      </c>
      <c r="F280" s="158" t="s">
        <v>230</v>
      </c>
      <c r="H280" s="157" t="s">
        <v>19</v>
      </c>
      <c r="I280" s="159"/>
      <c r="L280" s="156"/>
      <c r="M280" s="160"/>
      <c r="T280" s="161"/>
      <c r="AT280" s="157" t="s">
        <v>181</v>
      </c>
      <c r="AU280" s="157" t="s">
        <v>87</v>
      </c>
      <c r="AV280" s="12" t="s">
        <v>84</v>
      </c>
      <c r="AW280" s="12" t="s">
        <v>37</v>
      </c>
      <c r="AX280" s="12" t="s">
        <v>76</v>
      </c>
      <c r="AY280" s="157" t="s">
        <v>169</v>
      </c>
    </row>
    <row r="281" spans="2:65" s="12" customFormat="1">
      <c r="B281" s="156"/>
      <c r="D281" s="152" t="s">
        <v>181</v>
      </c>
      <c r="E281" s="157" t="s">
        <v>19</v>
      </c>
      <c r="F281" s="158" t="s">
        <v>339</v>
      </c>
      <c r="H281" s="157" t="s">
        <v>19</v>
      </c>
      <c r="I281" s="159"/>
      <c r="L281" s="156"/>
      <c r="M281" s="160"/>
      <c r="T281" s="161"/>
      <c r="AT281" s="157" t="s">
        <v>181</v>
      </c>
      <c r="AU281" s="157" t="s">
        <v>87</v>
      </c>
      <c r="AV281" s="12" t="s">
        <v>84</v>
      </c>
      <c r="AW281" s="12" t="s">
        <v>37</v>
      </c>
      <c r="AX281" s="12" t="s">
        <v>76</v>
      </c>
      <c r="AY281" s="157" t="s">
        <v>169</v>
      </c>
    </row>
    <row r="282" spans="2:65" s="13" customFormat="1">
      <c r="B282" s="162"/>
      <c r="D282" s="152" t="s">
        <v>181</v>
      </c>
      <c r="E282" s="163" t="s">
        <v>19</v>
      </c>
      <c r="F282" s="164" t="s">
        <v>387</v>
      </c>
      <c r="H282" s="165">
        <v>70.290000000000006</v>
      </c>
      <c r="I282" s="166"/>
      <c r="L282" s="162"/>
      <c r="M282" s="167"/>
      <c r="T282" s="168"/>
      <c r="AT282" s="163" t="s">
        <v>181</v>
      </c>
      <c r="AU282" s="163" t="s">
        <v>87</v>
      </c>
      <c r="AV282" s="13" t="s">
        <v>87</v>
      </c>
      <c r="AW282" s="13" t="s">
        <v>37</v>
      </c>
      <c r="AX282" s="13" t="s">
        <v>76</v>
      </c>
      <c r="AY282" s="163" t="s">
        <v>169</v>
      </c>
    </row>
    <row r="283" spans="2:65" s="13" customFormat="1">
      <c r="B283" s="162"/>
      <c r="D283" s="152" t="s">
        <v>181</v>
      </c>
      <c r="E283" s="163" t="s">
        <v>19</v>
      </c>
      <c r="F283" s="164" t="s">
        <v>388</v>
      </c>
      <c r="H283" s="165">
        <v>-6.97</v>
      </c>
      <c r="I283" s="166"/>
      <c r="L283" s="162"/>
      <c r="M283" s="167"/>
      <c r="T283" s="168"/>
      <c r="AT283" s="163" t="s">
        <v>181</v>
      </c>
      <c r="AU283" s="163" t="s">
        <v>87</v>
      </c>
      <c r="AV283" s="13" t="s">
        <v>87</v>
      </c>
      <c r="AW283" s="13" t="s">
        <v>37</v>
      </c>
      <c r="AX283" s="13" t="s">
        <v>76</v>
      </c>
      <c r="AY283" s="163" t="s">
        <v>169</v>
      </c>
    </row>
    <row r="284" spans="2:65" s="15" customFormat="1">
      <c r="B284" s="176"/>
      <c r="D284" s="152" t="s">
        <v>181</v>
      </c>
      <c r="E284" s="177" t="s">
        <v>19</v>
      </c>
      <c r="F284" s="178" t="s">
        <v>239</v>
      </c>
      <c r="H284" s="179">
        <v>63.32</v>
      </c>
      <c r="I284" s="180"/>
      <c r="L284" s="176"/>
      <c r="M284" s="181"/>
      <c r="T284" s="182"/>
      <c r="AT284" s="177" t="s">
        <v>181</v>
      </c>
      <c r="AU284" s="177" t="s">
        <v>87</v>
      </c>
      <c r="AV284" s="15" t="s">
        <v>196</v>
      </c>
      <c r="AW284" s="15" t="s">
        <v>37</v>
      </c>
      <c r="AX284" s="15" t="s">
        <v>76</v>
      </c>
      <c r="AY284" s="177" t="s">
        <v>169</v>
      </c>
    </row>
    <row r="285" spans="2:65" s="12" customFormat="1">
      <c r="B285" s="156"/>
      <c r="D285" s="152" t="s">
        <v>181</v>
      </c>
      <c r="E285" s="157" t="s">
        <v>19</v>
      </c>
      <c r="F285" s="158" t="s">
        <v>246</v>
      </c>
      <c r="H285" s="157" t="s">
        <v>19</v>
      </c>
      <c r="I285" s="159"/>
      <c r="L285" s="156"/>
      <c r="M285" s="160"/>
      <c r="T285" s="161"/>
      <c r="AT285" s="157" t="s">
        <v>181</v>
      </c>
      <c r="AU285" s="157" t="s">
        <v>87</v>
      </c>
      <c r="AV285" s="12" t="s">
        <v>84</v>
      </c>
      <c r="AW285" s="12" t="s">
        <v>37</v>
      </c>
      <c r="AX285" s="12" t="s">
        <v>76</v>
      </c>
      <c r="AY285" s="157" t="s">
        <v>169</v>
      </c>
    </row>
    <row r="286" spans="2:65" s="13" customFormat="1">
      <c r="B286" s="162"/>
      <c r="D286" s="152" t="s">
        <v>181</v>
      </c>
      <c r="E286" s="163" t="s">
        <v>19</v>
      </c>
      <c r="F286" s="164" t="s">
        <v>389</v>
      </c>
      <c r="H286" s="165">
        <v>3.96</v>
      </c>
      <c r="I286" s="166"/>
      <c r="L286" s="162"/>
      <c r="M286" s="167"/>
      <c r="T286" s="168"/>
      <c r="AT286" s="163" t="s">
        <v>181</v>
      </c>
      <c r="AU286" s="163" t="s">
        <v>87</v>
      </c>
      <c r="AV286" s="13" t="s">
        <v>87</v>
      </c>
      <c r="AW286" s="13" t="s">
        <v>37</v>
      </c>
      <c r="AX286" s="13" t="s">
        <v>76</v>
      </c>
      <c r="AY286" s="163" t="s">
        <v>169</v>
      </c>
    </row>
    <row r="287" spans="2:65" s="13" customFormat="1">
      <c r="B287" s="162"/>
      <c r="D287" s="152" t="s">
        <v>181</v>
      </c>
      <c r="E287" s="163" t="s">
        <v>19</v>
      </c>
      <c r="F287" s="164" t="s">
        <v>390</v>
      </c>
      <c r="H287" s="165">
        <v>1.62</v>
      </c>
      <c r="I287" s="166"/>
      <c r="L287" s="162"/>
      <c r="M287" s="167"/>
      <c r="T287" s="168"/>
      <c r="AT287" s="163" t="s">
        <v>181</v>
      </c>
      <c r="AU287" s="163" t="s">
        <v>87</v>
      </c>
      <c r="AV287" s="13" t="s">
        <v>87</v>
      </c>
      <c r="AW287" s="13" t="s">
        <v>37</v>
      </c>
      <c r="AX287" s="13" t="s">
        <v>76</v>
      </c>
      <c r="AY287" s="163" t="s">
        <v>169</v>
      </c>
    </row>
    <row r="288" spans="2:65" s="13" customFormat="1">
      <c r="B288" s="162"/>
      <c r="D288" s="152" t="s">
        <v>181</v>
      </c>
      <c r="E288" s="163" t="s">
        <v>19</v>
      </c>
      <c r="F288" s="164" t="s">
        <v>391</v>
      </c>
      <c r="H288" s="165">
        <v>0.68899999999999995</v>
      </c>
      <c r="I288" s="166"/>
      <c r="L288" s="162"/>
      <c r="M288" s="167"/>
      <c r="T288" s="168"/>
      <c r="AT288" s="163" t="s">
        <v>181</v>
      </c>
      <c r="AU288" s="163" t="s">
        <v>87</v>
      </c>
      <c r="AV288" s="13" t="s">
        <v>87</v>
      </c>
      <c r="AW288" s="13" t="s">
        <v>37</v>
      </c>
      <c r="AX288" s="13" t="s">
        <v>76</v>
      </c>
      <c r="AY288" s="163" t="s">
        <v>169</v>
      </c>
    </row>
    <row r="289" spans="2:65" s="13" customFormat="1">
      <c r="B289" s="162"/>
      <c r="D289" s="152" t="s">
        <v>181</v>
      </c>
      <c r="E289" s="163" t="s">
        <v>19</v>
      </c>
      <c r="F289" s="164" t="s">
        <v>392</v>
      </c>
      <c r="H289" s="165">
        <v>1.661</v>
      </c>
      <c r="I289" s="166"/>
      <c r="L289" s="162"/>
      <c r="M289" s="167"/>
      <c r="T289" s="168"/>
      <c r="AT289" s="163" t="s">
        <v>181</v>
      </c>
      <c r="AU289" s="163" t="s">
        <v>87</v>
      </c>
      <c r="AV289" s="13" t="s">
        <v>87</v>
      </c>
      <c r="AW289" s="13" t="s">
        <v>37</v>
      </c>
      <c r="AX289" s="13" t="s">
        <v>76</v>
      </c>
      <c r="AY289" s="163" t="s">
        <v>169</v>
      </c>
    </row>
    <row r="290" spans="2:65" s="13" customFormat="1">
      <c r="B290" s="162"/>
      <c r="D290" s="152" t="s">
        <v>181</v>
      </c>
      <c r="E290" s="163" t="s">
        <v>19</v>
      </c>
      <c r="F290" s="164" t="s">
        <v>393</v>
      </c>
      <c r="H290" s="165">
        <v>0.64800000000000002</v>
      </c>
      <c r="I290" s="166"/>
      <c r="L290" s="162"/>
      <c r="M290" s="167"/>
      <c r="T290" s="168"/>
      <c r="AT290" s="163" t="s">
        <v>181</v>
      </c>
      <c r="AU290" s="163" t="s">
        <v>87</v>
      </c>
      <c r="AV290" s="13" t="s">
        <v>87</v>
      </c>
      <c r="AW290" s="13" t="s">
        <v>37</v>
      </c>
      <c r="AX290" s="13" t="s">
        <v>76</v>
      </c>
      <c r="AY290" s="163" t="s">
        <v>169</v>
      </c>
    </row>
    <row r="291" spans="2:65" s="13" customFormat="1">
      <c r="B291" s="162"/>
      <c r="D291" s="152" t="s">
        <v>181</v>
      </c>
      <c r="E291" s="163" t="s">
        <v>19</v>
      </c>
      <c r="F291" s="164" t="s">
        <v>394</v>
      </c>
      <c r="H291" s="165">
        <v>2.9209999999999998</v>
      </c>
      <c r="I291" s="166"/>
      <c r="L291" s="162"/>
      <c r="M291" s="167"/>
      <c r="T291" s="168"/>
      <c r="AT291" s="163" t="s">
        <v>181</v>
      </c>
      <c r="AU291" s="163" t="s">
        <v>87</v>
      </c>
      <c r="AV291" s="13" t="s">
        <v>87</v>
      </c>
      <c r="AW291" s="13" t="s">
        <v>37</v>
      </c>
      <c r="AX291" s="13" t="s">
        <v>76</v>
      </c>
      <c r="AY291" s="163" t="s">
        <v>169</v>
      </c>
    </row>
    <row r="292" spans="2:65" s="13" customFormat="1">
      <c r="B292" s="162"/>
      <c r="D292" s="152" t="s">
        <v>181</v>
      </c>
      <c r="E292" s="163" t="s">
        <v>19</v>
      </c>
      <c r="F292" s="164" t="s">
        <v>395</v>
      </c>
      <c r="H292" s="165">
        <v>0.48599999999999999</v>
      </c>
      <c r="I292" s="166"/>
      <c r="L292" s="162"/>
      <c r="M292" s="167"/>
      <c r="T292" s="168"/>
      <c r="AT292" s="163" t="s">
        <v>181</v>
      </c>
      <c r="AU292" s="163" t="s">
        <v>87</v>
      </c>
      <c r="AV292" s="13" t="s">
        <v>87</v>
      </c>
      <c r="AW292" s="13" t="s">
        <v>37</v>
      </c>
      <c r="AX292" s="13" t="s">
        <v>76</v>
      </c>
      <c r="AY292" s="163" t="s">
        <v>169</v>
      </c>
    </row>
    <row r="293" spans="2:65" s="13" customFormat="1">
      <c r="B293" s="162"/>
      <c r="D293" s="152" t="s">
        <v>181</v>
      </c>
      <c r="E293" s="163" t="s">
        <v>19</v>
      </c>
      <c r="F293" s="164" t="s">
        <v>396</v>
      </c>
      <c r="H293" s="165">
        <v>2.0249999999999999</v>
      </c>
      <c r="I293" s="166"/>
      <c r="L293" s="162"/>
      <c r="M293" s="167"/>
      <c r="T293" s="168"/>
      <c r="AT293" s="163" t="s">
        <v>181</v>
      </c>
      <c r="AU293" s="163" t="s">
        <v>87</v>
      </c>
      <c r="AV293" s="13" t="s">
        <v>87</v>
      </c>
      <c r="AW293" s="13" t="s">
        <v>37</v>
      </c>
      <c r="AX293" s="13" t="s">
        <v>76</v>
      </c>
      <c r="AY293" s="163" t="s">
        <v>169</v>
      </c>
    </row>
    <row r="294" spans="2:65" s="13" customFormat="1">
      <c r="B294" s="162"/>
      <c r="D294" s="152" t="s">
        <v>181</v>
      </c>
      <c r="E294" s="163" t="s">
        <v>19</v>
      </c>
      <c r="F294" s="164" t="s">
        <v>397</v>
      </c>
      <c r="H294" s="165">
        <v>1.337</v>
      </c>
      <c r="I294" s="166"/>
      <c r="L294" s="162"/>
      <c r="M294" s="167"/>
      <c r="T294" s="168"/>
      <c r="AT294" s="163" t="s">
        <v>181</v>
      </c>
      <c r="AU294" s="163" t="s">
        <v>87</v>
      </c>
      <c r="AV294" s="13" t="s">
        <v>87</v>
      </c>
      <c r="AW294" s="13" t="s">
        <v>37</v>
      </c>
      <c r="AX294" s="13" t="s">
        <v>76</v>
      </c>
      <c r="AY294" s="163" t="s">
        <v>169</v>
      </c>
    </row>
    <row r="295" spans="2:65" s="13" customFormat="1">
      <c r="B295" s="162"/>
      <c r="D295" s="152" t="s">
        <v>181</v>
      </c>
      <c r="E295" s="163" t="s">
        <v>19</v>
      </c>
      <c r="F295" s="164" t="s">
        <v>398</v>
      </c>
      <c r="H295" s="165">
        <v>1.7010000000000001</v>
      </c>
      <c r="I295" s="166"/>
      <c r="L295" s="162"/>
      <c r="M295" s="167"/>
      <c r="T295" s="168"/>
      <c r="AT295" s="163" t="s">
        <v>181</v>
      </c>
      <c r="AU295" s="163" t="s">
        <v>87</v>
      </c>
      <c r="AV295" s="13" t="s">
        <v>87</v>
      </c>
      <c r="AW295" s="13" t="s">
        <v>37</v>
      </c>
      <c r="AX295" s="13" t="s">
        <v>76</v>
      </c>
      <c r="AY295" s="163" t="s">
        <v>169</v>
      </c>
    </row>
    <row r="296" spans="2:65" s="13" customFormat="1">
      <c r="B296" s="162"/>
      <c r="D296" s="152" t="s">
        <v>181</v>
      </c>
      <c r="E296" s="163" t="s">
        <v>19</v>
      </c>
      <c r="F296" s="164" t="s">
        <v>399</v>
      </c>
      <c r="H296" s="165">
        <v>2.9159999999999999</v>
      </c>
      <c r="I296" s="166"/>
      <c r="L296" s="162"/>
      <c r="M296" s="167"/>
      <c r="T296" s="168"/>
      <c r="AT296" s="163" t="s">
        <v>181</v>
      </c>
      <c r="AU296" s="163" t="s">
        <v>87</v>
      </c>
      <c r="AV296" s="13" t="s">
        <v>87</v>
      </c>
      <c r="AW296" s="13" t="s">
        <v>37</v>
      </c>
      <c r="AX296" s="13" t="s">
        <v>76</v>
      </c>
      <c r="AY296" s="163" t="s">
        <v>169</v>
      </c>
    </row>
    <row r="297" spans="2:65" s="13" customFormat="1">
      <c r="B297" s="162"/>
      <c r="D297" s="152" t="s">
        <v>181</v>
      </c>
      <c r="E297" s="163" t="s">
        <v>19</v>
      </c>
      <c r="F297" s="164" t="s">
        <v>400</v>
      </c>
      <c r="H297" s="165">
        <v>-0.57099999999999995</v>
      </c>
      <c r="I297" s="166"/>
      <c r="L297" s="162"/>
      <c r="M297" s="167"/>
      <c r="T297" s="168"/>
      <c r="AT297" s="163" t="s">
        <v>181</v>
      </c>
      <c r="AU297" s="163" t="s">
        <v>87</v>
      </c>
      <c r="AV297" s="13" t="s">
        <v>87</v>
      </c>
      <c r="AW297" s="13" t="s">
        <v>37</v>
      </c>
      <c r="AX297" s="13" t="s">
        <v>76</v>
      </c>
      <c r="AY297" s="163" t="s">
        <v>169</v>
      </c>
    </row>
    <row r="298" spans="2:65" s="13" customFormat="1">
      <c r="B298" s="162"/>
      <c r="D298" s="152" t="s">
        <v>181</v>
      </c>
      <c r="E298" s="163" t="s">
        <v>19</v>
      </c>
      <c r="F298" s="164" t="s">
        <v>401</v>
      </c>
      <c r="H298" s="165">
        <v>-0.27600000000000002</v>
      </c>
      <c r="I298" s="166"/>
      <c r="L298" s="162"/>
      <c r="M298" s="167"/>
      <c r="T298" s="168"/>
      <c r="AT298" s="163" t="s">
        <v>181</v>
      </c>
      <c r="AU298" s="163" t="s">
        <v>87</v>
      </c>
      <c r="AV298" s="13" t="s">
        <v>87</v>
      </c>
      <c r="AW298" s="13" t="s">
        <v>37</v>
      </c>
      <c r="AX298" s="13" t="s">
        <v>76</v>
      </c>
      <c r="AY298" s="163" t="s">
        <v>169</v>
      </c>
    </row>
    <row r="299" spans="2:65" s="13" customFormat="1">
      <c r="B299" s="162"/>
      <c r="D299" s="152" t="s">
        <v>181</v>
      </c>
      <c r="E299" s="163" t="s">
        <v>19</v>
      </c>
      <c r="F299" s="164" t="s">
        <v>402</v>
      </c>
      <c r="H299" s="165">
        <v>-0.28999999999999998</v>
      </c>
      <c r="I299" s="166"/>
      <c r="L299" s="162"/>
      <c r="M299" s="167"/>
      <c r="T299" s="168"/>
      <c r="AT299" s="163" t="s">
        <v>181</v>
      </c>
      <c r="AU299" s="163" t="s">
        <v>87</v>
      </c>
      <c r="AV299" s="13" t="s">
        <v>87</v>
      </c>
      <c r="AW299" s="13" t="s">
        <v>37</v>
      </c>
      <c r="AX299" s="13" t="s">
        <v>76</v>
      </c>
      <c r="AY299" s="163" t="s">
        <v>169</v>
      </c>
    </row>
    <row r="300" spans="2:65" s="15" customFormat="1">
      <c r="B300" s="176"/>
      <c r="D300" s="152" t="s">
        <v>181</v>
      </c>
      <c r="E300" s="177" t="s">
        <v>19</v>
      </c>
      <c r="F300" s="178" t="s">
        <v>239</v>
      </c>
      <c r="H300" s="179">
        <v>18.827000000000002</v>
      </c>
      <c r="I300" s="180"/>
      <c r="L300" s="176"/>
      <c r="M300" s="181"/>
      <c r="T300" s="182"/>
      <c r="AT300" s="177" t="s">
        <v>181</v>
      </c>
      <c r="AU300" s="177" t="s">
        <v>87</v>
      </c>
      <c r="AV300" s="15" t="s">
        <v>196</v>
      </c>
      <c r="AW300" s="15" t="s">
        <v>37</v>
      </c>
      <c r="AX300" s="15" t="s">
        <v>76</v>
      </c>
      <c r="AY300" s="177" t="s">
        <v>169</v>
      </c>
    </row>
    <row r="301" spans="2:65" s="14" customFormat="1">
      <c r="B301" s="169"/>
      <c r="D301" s="152" t="s">
        <v>181</v>
      </c>
      <c r="E301" s="170" t="s">
        <v>103</v>
      </c>
      <c r="F301" s="171" t="s">
        <v>195</v>
      </c>
      <c r="H301" s="172">
        <v>82.147000000000006</v>
      </c>
      <c r="I301" s="173"/>
      <c r="L301" s="169"/>
      <c r="M301" s="174"/>
      <c r="T301" s="175"/>
      <c r="AT301" s="170" t="s">
        <v>181</v>
      </c>
      <c r="AU301" s="170" t="s">
        <v>87</v>
      </c>
      <c r="AV301" s="14" t="s">
        <v>175</v>
      </c>
      <c r="AW301" s="14" t="s">
        <v>37</v>
      </c>
      <c r="AX301" s="14" t="s">
        <v>84</v>
      </c>
      <c r="AY301" s="170" t="s">
        <v>169</v>
      </c>
    </row>
    <row r="302" spans="2:65" s="1" customFormat="1" ht="16.5" customHeight="1">
      <c r="B302" s="33"/>
      <c r="C302" s="183" t="s">
        <v>7</v>
      </c>
      <c r="D302" s="183" t="s">
        <v>374</v>
      </c>
      <c r="E302" s="184" t="s">
        <v>403</v>
      </c>
      <c r="F302" s="185" t="s">
        <v>404</v>
      </c>
      <c r="G302" s="186" t="s">
        <v>327</v>
      </c>
      <c r="H302" s="187">
        <v>155.25800000000001</v>
      </c>
      <c r="I302" s="188"/>
      <c r="J302" s="189">
        <f>ROUND(I302*H302,2)</f>
        <v>0</v>
      </c>
      <c r="K302" s="185" t="s">
        <v>174</v>
      </c>
      <c r="L302" s="190"/>
      <c r="M302" s="191" t="s">
        <v>19</v>
      </c>
      <c r="N302" s="192" t="s">
        <v>47</v>
      </c>
      <c r="P302" s="148">
        <f>O302*H302</f>
        <v>0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AR302" s="150" t="s">
        <v>259</v>
      </c>
      <c r="AT302" s="150" t="s">
        <v>374</v>
      </c>
      <c r="AU302" s="150" t="s">
        <v>87</v>
      </c>
      <c r="AY302" s="18" t="s">
        <v>169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8" t="s">
        <v>84</v>
      </c>
      <c r="BK302" s="151">
        <f>ROUND(I302*H302,2)</f>
        <v>0</v>
      </c>
      <c r="BL302" s="18" t="s">
        <v>175</v>
      </c>
      <c r="BM302" s="150" t="s">
        <v>405</v>
      </c>
    </row>
    <row r="303" spans="2:65" s="1" customFormat="1">
      <c r="B303" s="33"/>
      <c r="D303" s="152" t="s">
        <v>177</v>
      </c>
      <c r="F303" s="153" t="s">
        <v>404</v>
      </c>
      <c r="I303" s="84"/>
      <c r="L303" s="33"/>
      <c r="M303" s="154"/>
      <c r="T303" s="52"/>
      <c r="AT303" s="18" t="s">
        <v>177</v>
      </c>
      <c r="AU303" s="18" t="s">
        <v>87</v>
      </c>
    </row>
    <row r="304" spans="2:65" s="1" customFormat="1" ht="29.25">
      <c r="B304" s="33"/>
      <c r="D304" s="152" t="s">
        <v>189</v>
      </c>
      <c r="F304" s="155" t="s">
        <v>378</v>
      </c>
      <c r="I304" s="84"/>
      <c r="L304" s="33"/>
      <c r="M304" s="154"/>
      <c r="T304" s="52"/>
      <c r="AT304" s="18" t="s">
        <v>189</v>
      </c>
      <c r="AU304" s="18" t="s">
        <v>87</v>
      </c>
    </row>
    <row r="305" spans="2:65" s="13" customFormat="1">
      <c r="B305" s="162"/>
      <c r="D305" s="152" t="s">
        <v>181</v>
      </c>
      <c r="E305" s="163" t="s">
        <v>19</v>
      </c>
      <c r="F305" s="164" t="s">
        <v>406</v>
      </c>
      <c r="H305" s="165">
        <v>155.25800000000001</v>
      </c>
      <c r="I305" s="166"/>
      <c r="L305" s="162"/>
      <c r="M305" s="167"/>
      <c r="T305" s="168"/>
      <c r="AT305" s="163" t="s">
        <v>181</v>
      </c>
      <c r="AU305" s="163" t="s">
        <v>87</v>
      </c>
      <c r="AV305" s="13" t="s">
        <v>87</v>
      </c>
      <c r="AW305" s="13" t="s">
        <v>37</v>
      </c>
      <c r="AX305" s="13" t="s">
        <v>84</v>
      </c>
      <c r="AY305" s="163" t="s">
        <v>169</v>
      </c>
    </row>
    <row r="306" spans="2:65" s="1" customFormat="1" ht="16.5" customHeight="1">
      <c r="B306" s="33"/>
      <c r="C306" s="139" t="s">
        <v>407</v>
      </c>
      <c r="D306" s="139" t="s">
        <v>171</v>
      </c>
      <c r="E306" s="140" t="s">
        <v>408</v>
      </c>
      <c r="F306" s="141" t="s">
        <v>409</v>
      </c>
      <c r="G306" s="142" t="s">
        <v>90</v>
      </c>
      <c r="H306" s="143">
        <v>27.1</v>
      </c>
      <c r="I306" s="144"/>
      <c r="J306" s="145">
        <f>ROUND(I306*H306,2)</f>
        <v>0</v>
      </c>
      <c r="K306" s="141" t="s">
        <v>174</v>
      </c>
      <c r="L306" s="33"/>
      <c r="M306" s="146" t="s">
        <v>19</v>
      </c>
      <c r="N306" s="147" t="s">
        <v>47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175</v>
      </c>
      <c r="AT306" s="150" t="s">
        <v>171</v>
      </c>
      <c r="AU306" s="150" t="s">
        <v>87</v>
      </c>
      <c r="AY306" s="18" t="s">
        <v>169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8" t="s">
        <v>84</v>
      </c>
      <c r="BK306" s="151">
        <f>ROUND(I306*H306,2)</f>
        <v>0</v>
      </c>
      <c r="BL306" s="18" t="s">
        <v>175</v>
      </c>
      <c r="BM306" s="150" t="s">
        <v>410</v>
      </c>
    </row>
    <row r="307" spans="2:65" s="1" customFormat="1">
      <c r="B307" s="33"/>
      <c r="D307" s="152" t="s">
        <v>177</v>
      </c>
      <c r="F307" s="153" t="s">
        <v>411</v>
      </c>
      <c r="I307" s="84"/>
      <c r="L307" s="33"/>
      <c r="M307" s="154"/>
      <c r="T307" s="52"/>
      <c r="AT307" s="18" t="s">
        <v>177</v>
      </c>
      <c r="AU307" s="18" t="s">
        <v>87</v>
      </c>
    </row>
    <row r="308" spans="2:65" s="1" customFormat="1" ht="87.75">
      <c r="B308" s="33"/>
      <c r="D308" s="152" t="s">
        <v>179</v>
      </c>
      <c r="F308" s="155" t="s">
        <v>412</v>
      </c>
      <c r="I308" s="84"/>
      <c r="L308" s="33"/>
      <c r="M308" s="154"/>
      <c r="T308" s="52"/>
      <c r="AT308" s="18" t="s">
        <v>179</v>
      </c>
      <c r="AU308" s="18" t="s">
        <v>87</v>
      </c>
    </row>
    <row r="309" spans="2:65" s="1" customFormat="1" ht="19.5">
      <c r="B309" s="33"/>
      <c r="D309" s="152" t="s">
        <v>189</v>
      </c>
      <c r="F309" s="155" t="s">
        <v>413</v>
      </c>
      <c r="I309" s="84"/>
      <c r="L309" s="33"/>
      <c r="M309" s="154"/>
      <c r="T309" s="52"/>
      <c r="AT309" s="18" t="s">
        <v>189</v>
      </c>
      <c r="AU309" s="18" t="s">
        <v>87</v>
      </c>
    </row>
    <row r="310" spans="2:65" s="12" customFormat="1">
      <c r="B310" s="156"/>
      <c r="D310" s="152" t="s">
        <v>181</v>
      </c>
      <c r="E310" s="157" t="s">
        <v>19</v>
      </c>
      <c r="F310" s="158" t="s">
        <v>182</v>
      </c>
      <c r="H310" s="157" t="s">
        <v>19</v>
      </c>
      <c r="I310" s="159"/>
      <c r="L310" s="156"/>
      <c r="M310" s="160"/>
      <c r="T310" s="161"/>
      <c r="AT310" s="157" t="s">
        <v>181</v>
      </c>
      <c r="AU310" s="157" t="s">
        <v>87</v>
      </c>
      <c r="AV310" s="12" t="s">
        <v>84</v>
      </c>
      <c r="AW310" s="12" t="s">
        <v>37</v>
      </c>
      <c r="AX310" s="12" t="s">
        <v>76</v>
      </c>
      <c r="AY310" s="157" t="s">
        <v>169</v>
      </c>
    </row>
    <row r="311" spans="2:65" s="13" customFormat="1">
      <c r="B311" s="162"/>
      <c r="D311" s="152" t="s">
        <v>181</v>
      </c>
      <c r="E311" s="163" t="s">
        <v>19</v>
      </c>
      <c r="F311" s="164" t="s">
        <v>414</v>
      </c>
      <c r="H311" s="165">
        <v>11.6</v>
      </c>
      <c r="I311" s="166"/>
      <c r="L311" s="162"/>
      <c r="M311" s="167"/>
      <c r="T311" s="168"/>
      <c r="AT311" s="163" t="s">
        <v>181</v>
      </c>
      <c r="AU311" s="163" t="s">
        <v>87</v>
      </c>
      <c r="AV311" s="13" t="s">
        <v>87</v>
      </c>
      <c r="AW311" s="13" t="s">
        <v>37</v>
      </c>
      <c r="AX311" s="13" t="s">
        <v>76</v>
      </c>
      <c r="AY311" s="163" t="s">
        <v>169</v>
      </c>
    </row>
    <row r="312" spans="2:65" s="13" customFormat="1">
      <c r="B312" s="162"/>
      <c r="D312" s="152" t="s">
        <v>181</v>
      </c>
      <c r="E312" s="163" t="s">
        <v>19</v>
      </c>
      <c r="F312" s="164" t="s">
        <v>415</v>
      </c>
      <c r="H312" s="165">
        <v>15.5</v>
      </c>
      <c r="I312" s="166"/>
      <c r="L312" s="162"/>
      <c r="M312" s="167"/>
      <c r="T312" s="168"/>
      <c r="AT312" s="163" t="s">
        <v>181</v>
      </c>
      <c r="AU312" s="163" t="s">
        <v>87</v>
      </c>
      <c r="AV312" s="13" t="s">
        <v>87</v>
      </c>
      <c r="AW312" s="13" t="s">
        <v>37</v>
      </c>
      <c r="AX312" s="13" t="s">
        <v>76</v>
      </c>
      <c r="AY312" s="163" t="s">
        <v>169</v>
      </c>
    </row>
    <row r="313" spans="2:65" s="14" customFormat="1">
      <c r="B313" s="169"/>
      <c r="D313" s="152" t="s">
        <v>181</v>
      </c>
      <c r="E313" s="170" t="s">
        <v>110</v>
      </c>
      <c r="F313" s="171" t="s">
        <v>195</v>
      </c>
      <c r="H313" s="172">
        <v>27.1</v>
      </c>
      <c r="I313" s="173"/>
      <c r="L313" s="169"/>
      <c r="M313" s="174"/>
      <c r="T313" s="175"/>
      <c r="AT313" s="170" t="s">
        <v>181</v>
      </c>
      <c r="AU313" s="170" t="s">
        <v>87</v>
      </c>
      <c r="AV313" s="14" t="s">
        <v>175</v>
      </c>
      <c r="AW313" s="14" t="s">
        <v>37</v>
      </c>
      <c r="AX313" s="14" t="s">
        <v>84</v>
      </c>
      <c r="AY313" s="170" t="s">
        <v>169</v>
      </c>
    </row>
    <row r="314" spans="2:65" s="1" customFormat="1" ht="16.5" customHeight="1">
      <c r="B314" s="33"/>
      <c r="C314" s="139" t="s">
        <v>416</v>
      </c>
      <c r="D314" s="139" t="s">
        <v>171</v>
      </c>
      <c r="E314" s="140" t="s">
        <v>417</v>
      </c>
      <c r="F314" s="141" t="s">
        <v>418</v>
      </c>
      <c r="G314" s="142" t="s">
        <v>90</v>
      </c>
      <c r="H314" s="143">
        <v>27.1</v>
      </c>
      <c r="I314" s="144"/>
      <c r="J314" s="145">
        <f>ROUND(I314*H314,2)</f>
        <v>0</v>
      </c>
      <c r="K314" s="141" t="s">
        <v>174</v>
      </c>
      <c r="L314" s="33"/>
      <c r="M314" s="146" t="s">
        <v>19</v>
      </c>
      <c r="N314" s="147" t="s">
        <v>47</v>
      </c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AR314" s="150" t="s">
        <v>175</v>
      </c>
      <c r="AT314" s="150" t="s">
        <v>171</v>
      </c>
      <c r="AU314" s="150" t="s">
        <v>87</v>
      </c>
      <c r="AY314" s="18" t="s">
        <v>169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8" t="s">
        <v>84</v>
      </c>
      <c r="BK314" s="151">
        <f>ROUND(I314*H314,2)</f>
        <v>0</v>
      </c>
      <c r="BL314" s="18" t="s">
        <v>175</v>
      </c>
      <c r="BM314" s="150" t="s">
        <v>419</v>
      </c>
    </row>
    <row r="315" spans="2:65" s="1" customFormat="1">
      <c r="B315" s="33"/>
      <c r="D315" s="152" t="s">
        <v>177</v>
      </c>
      <c r="F315" s="153" t="s">
        <v>420</v>
      </c>
      <c r="I315" s="84"/>
      <c r="L315" s="33"/>
      <c r="M315" s="154"/>
      <c r="T315" s="52"/>
      <c r="AT315" s="18" t="s">
        <v>177</v>
      </c>
      <c r="AU315" s="18" t="s">
        <v>87</v>
      </c>
    </row>
    <row r="316" spans="2:65" s="1" customFormat="1" ht="107.25">
      <c r="B316" s="33"/>
      <c r="D316" s="152" t="s">
        <v>179</v>
      </c>
      <c r="F316" s="155" t="s">
        <v>421</v>
      </c>
      <c r="I316" s="84"/>
      <c r="L316" s="33"/>
      <c r="M316" s="154"/>
      <c r="T316" s="52"/>
      <c r="AT316" s="18" t="s">
        <v>179</v>
      </c>
      <c r="AU316" s="18" t="s">
        <v>87</v>
      </c>
    </row>
    <row r="317" spans="2:65" s="13" customFormat="1">
      <c r="B317" s="162"/>
      <c r="D317" s="152" t="s">
        <v>181</v>
      </c>
      <c r="E317" s="163" t="s">
        <v>19</v>
      </c>
      <c r="F317" s="164" t="s">
        <v>110</v>
      </c>
      <c r="H317" s="165">
        <v>27.1</v>
      </c>
      <c r="I317" s="166"/>
      <c r="L317" s="162"/>
      <c r="M317" s="167"/>
      <c r="T317" s="168"/>
      <c r="AT317" s="163" t="s">
        <v>181</v>
      </c>
      <c r="AU317" s="163" t="s">
        <v>87</v>
      </c>
      <c r="AV317" s="13" t="s">
        <v>87</v>
      </c>
      <c r="AW317" s="13" t="s">
        <v>37</v>
      </c>
      <c r="AX317" s="13" t="s">
        <v>84</v>
      </c>
      <c r="AY317" s="163" t="s">
        <v>169</v>
      </c>
    </row>
    <row r="318" spans="2:65" s="1" customFormat="1" ht="16.5" customHeight="1">
      <c r="B318" s="33"/>
      <c r="C318" s="183" t="s">
        <v>422</v>
      </c>
      <c r="D318" s="183" t="s">
        <v>374</v>
      </c>
      <c r="E318" s="184" t="s">
        <v>423</v>
      </c>
      <c r="F318" s="185" t="s">
        <v>424</v>
      </c>
      <c r="G318" s="186" t="s">
        <v>425</v>
      </c>
      <c r="H318" s="187">
        <v>0.81299999999999994</v>
      </c>
      <c r="I318" s="188"/>
      <c r="J318" s="189">
        <f>ROUND(I318*H318,2)</f>
        <v>0</v>
      </c>
      <c r="K318" s="185" t="s">
        <v>174</v>
      </c>
      <c r="L318" s="190"/>
      <c r="M318" s="191" t="s">
        <v>19</v>
      </c>
      <c r="N318" s="192" t="s">
        <v>47</v>
      </c>
      <c r="P318" s="148">
        <f>O318*H318</f>
        <v>0</v>
      </c>
      <c r="Q318" s="148">
        <v>1E-3</v>
      </c>
      <c r="R318" s="148">
        <f>Q318*H318</f>
        <v>8.1299999999999992E-4</v>
      </c>
      <c r="S318" s="148">
        <v>0</v>
      </c>
      <c r="T318" s="149">
        <f>S318*H318</f>
        <v>0</v>
      </c>
      <c r="AR318" s="150" t="s">
        <v>259</v>
      </c>
      <c r="AT318" s="150" t="s">
        <v>374</v>
      </c>
      <c r="AU318" s="150" t="s">
        <v>87</v>
      </c>
      <c r="AY318" s="18" t="s">
        <v>169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8" t="s">
        <v>84</v>
      </c>
      <c r="BK318" s="151">
        <f>ROUND(I318*H318,2)</f>
        <v>0</v>
      </c>
      <c r="BL318" s="18" t="s">
        <v>175</v>
      </c>
      <c r="BM318" s="150" t="s">
        <v>426</v>
      </c>
    </row>
    <row r="319" spans="2:65" s="1" customFormat="1">
      <c r="B319" s="33"/>
      <c r="D319" s="152" t="s">
        <v>177</v>
      </c>
      <c r="F319" s="153" t="s">
        <v>424</v>
      </c>
      <c r="I319" s="84"/>
      <c r="L319" s="33"/>
      <c r="M319" s="154"/>
      <c r="T319" s="52"/>
      <c r="AT319" s="18" t="s">
        <v>177</v>
      </c>
      <c r="AU319" s="18" t="s">
        <v>87</v>
      </c>
    </row>
    <row r="320" spans="2:65" s="13" customFormat="1">
      <c r="B320" s="162"/>
      <c r="D320" s="152" t="s">
        <v>181</v>
      </c>
      <c r="E320" s="163" t="s">
        <v>19</v>
      </c>
      <c r="F320" s="164" t="s">
        <v>427</v>
      </c>
      <c r="H320" s="165">
        <v>0.81299999999999994</v>
      </c>
      <c r="I320" s="166"/>
      <c r="L320" s="162"/>
      <c r="M320" s="167"/>
      <c r="T320" s="168"/>
      <c r="AT320" s="163" t="s">
        <v>181</v>
      </c>
      <c r="AU320" s="163" t="s">
        <v>87</v>
      </c>
      <c r="AV320" s="13" t="s">
        <v>87</v>
      </c>
      <c r="AW320" s="13" t="s">
        <v>37</v>
      </c>
      <c r="AX320" s="13" t="s">
        <v>84</v>
      </c>
      <c r="AY320" s="163" t="s">
        <v>169</v>
      </c>
    </row>
    <row r="321" spans="2:65" s="1" customFormat="1" ht="16.5" customHeight="1">
      <c r="B321" s="33"/>
      <c r="C321" s="139" t="s">
        <v>428</v>
      </c>
      <c r="D321" s="139" t="s">
        <v>171</v>
      </c>
      <c r="E321" s="140" t="s">
        <v>429</v>
      </c>
      <c r="F321" s="141" t="s">
        <v>430</v>
      </c>
      <c r="G321" s="142" t="s">
        <v>90</v>
      </c>
      <c r="H321" s="143">
        <v>16.3</v>
      </c>
      <c r="I321" s="144"/>
      <c r="J321" s="145">
        <f>ROUND(I321*H321,2)</f>
        <v>0</v>
      </c>
      <c r="K321" s="141" t="s">
        <v>174</v>
      </c>
      <c r="L321" s="33"/>
      <c r="M321" s="146" t="s">
        <v>19</v>
      </c>
      <c r="N321" s="147" t="s">
        <v>47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175</v>
      </c>
      <c r="AT321" s="150" t="s">
        <v>171</v>
      </c>
      <c r="AU321" s="150" t="s">
        <v>87</v>
      </c>
      <c r="AY321" s="18" t="s">
        <v>169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8" t="s">
        <v>84</v>
      </c>
      <c r="BK321" s="151">
        <f>ROUND(I321*H321,2)</f>
        <v>0</v>
      </c>
      <c r="BL321" s="18" t="s">
        <v>175</v>
      </c>
      <c r="BM321" s="150" t="s">
        <v>431</v>
      </c>
    </row>
    <row r="322" spans="2:65" s="1" customFormat="1">
      <c r="B322" s="33"/>
      <c r="D322" s="152" t="s">
        <v>177</v>
      </c>
      <c r="F322" s="153" t="s">
        <v>432</v>
      </c>
      <c r="I322" s="84"/>
      <c r="L322" s="33"/>
      <c r="M322" s="154"/>
      <c r="T322" s="52"/>
      <c r="AT322" s="18" t="s">
        <v>177</v>
      </c>
      <c r="AU322" s="18" t="s">
        <v>87</v>
      </c>
    </row>
    <row r="323" spans="2:65" s="1" customFormat="1" ht="107.25">
      <c r="B323" s="33"/>
      <c r="D323" s="152" t="s">
        <v>179</v>
      </c>
      <c r="F323" s="155" t="s">
        <v>421</v>
      </c>
      <c r="I323" s="84"/>
      <c r="L323" s="33"/>
      <c r="M323" s="154"/>
      <c r="T323" s="52"/>
      <c r="AT323" s="18" t="s">
        <v>179</v>
      </c>
      <c r="AU323" s="18" t="s">
        <v>87</v>
      </c>
    </row>
    <row r="324" spans="2:65" s="13" customFormat="1">
      <c r="B324" s="162"/>
      <c r="D324" s="152" t="s">
        <v>181</v>
      </c>
      <c r="E324" s="163" t="s">
        <v>19</v>
      </c>
      <c r="F324" s="164" t="s">
        <v>114</v>
      </c>
      <c r="H324" s="165">
        <v>16.3</v>
      </c>
      <c r="I324" s="166"/>
      <c r="L324" s="162"/>
      <c r="M324" s="167"/>
      <c r="T324" s="168"/>
      <c r="AT324" s="163" t="s">
        <v>181</v>
      </c>
      <c r="AU324" s="163" t="s">
        <v>87</v>
      </c>
      <c r="AV324" s="13" t="s">
        <v>87</v>
      </c>
      <c r="AW324" s="13" t="s">
        <v>37</v>
      </c>
      <c r="AX324" s="13" t="s">
        <v>84</v>
      </c>
      <c r="AY324" s="163" t="s">
        <v>169</v>
      </c>
    </row>
    <row r="325" spans="2:65" s="1" customFormat="1" ht="16.5" customHeight="1">
      <c r="B325" s="33"/>
      <c r="C325" s="183" t="s">
        <v>433</v>
      </c>
      <c r="D325" s="183" t="s">
        <v>374</v>
      </c>
      <c r="E325" s="184" t="s">
        <v>434</v>
      </c>
      <c r="F325" s="185" t="s">
        <v>435</v>
      </c>
      <c r="G325" s="186" t="s">
        <v>425</v>
      </c>
      <c r="H325" s="187">
        <v>0.48899999999999999</v>
      </c>
      <c r="I325" s="188"/>
      <c r="J325" s="189">
        <f>ROUND(I325*H325,2)</f>
        <v>0</v>
      </c>
      <c r="K325" s="185" t="s">
        <v>174</v>
      </c>
      <c r="L325" s="190"/>
      <c r="M325" s="191" t="s">
        <v>19</v>
      </c>
      <c r="N325" s="192" t="s">
        <v>47</v>
      </c>
      <c r="P325" s="148">
        <f>O325*H325</f>
        <v>0</v>
      </c>
      <c r="Q325" s="148">
        <v>1E-3</v>
      </c>
      <c r="R325" s="148">
        <f>Q325*H325</f>
        <v>4.8899999999999996E-4</v>
      </c>
      <c r="S325" s="148">
        <v>0</v>
      </c>
      <c r="T325" s="149">
        <f>S325*H325</f>
        <v>0</v>
      </c>
      <c r="AR325" s="150" t="s">
        <v>259</v>
      </c>
      <c r="AT325" s="150" t="s">
        <v>374</v>
      </c>
      <c r="AU325" s="150" t="s">
        <v>87</v>
      </c>
      <c r="AY325" s="18" t="s">
        <v>169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8" t="s">
        <v>84</v>
      </c>
      <c r="BK325" s="151">
        <f>ROUND(I325*H325,2)</f>
        <v>0</v>
      </c>
      <c r="BL325" s="18" t="s">
        <v>175</v>
      </c>
      <c r="BM325" s="150" t="s">
        <v>436</v>
      </c>
    </row>
    <row r="326" spans="2:65" s="1" customFormat="1">
      <c r="B326" s="33"/>
      <c r="D326" s="152" t="s">
        <v>177</v>
      </c>
      <c r="F326" s="153" t="s">
        <v>435</v>
      </c>
      <c r="I326" s="84"/>
      <c r="L326" s="33"/>
      <c r="M326" s="154"/>
      <c r="T326" s="52"/>
      <c r="AT326" s="18" t="s">
        <v>177</v>
      </c>
      <c r="AU326" s="18" t="s">
        <v>87</v>
      </c>
    </row>
    <row r="327" spans="2:65" s="13" customFormat="1">
      <c r="B327" s="162"/>
      <c r="D327" s="152" t="s">
        <v>181</v>
      </c>
      <c r="E327" s="163" t="s">
        <v>19</v>
      </c>
      <c r="F327" s="164" t="s">
        <v>437</v>
      </c>
      <c r="H327" s="165">
        <v>0.48899999999999999</v>
      </c>
      <c r="I327" s="166"/>
      <c r="L327" s="162"/>
      <c r="M327" s="167"/>
      <c r="T327" s="168"/>
      <c r="AT327" s="163" t="s">
        <v>181</v>
      </c>
      <c r="AU327" s="163" t="s">
        <v>87</v>
      </c>
      <c r="AV327" s="13" t="s">
        <v>87</v>
      </c>
      <c r="AW327" s="13" t="s">
        <v>37</v>
      </c>
      <c r="AX327" s="13" t="s">
        <v>84</v>
      </c>
      <c r="AY327" s="163" t="s">
        <v>169</v>
      </c>
    </row>
    <row r="328" spans="2:65" s="1" customFormat="1" ht="16.5" customHeight="1">
      <c r="B328" s="33"/>
      <c r="C328" s="139" t="s">
        <v>438</v>
      </c>
      <c r="D328" s="139" t="s">
        <v>171</v>
      </c>
      <c r="E328" s="140" t="s">
        <v>439</v>
      </c>
      <c r="F328" s="141" t="s">
        <v>440</v>
      </c>
      <c r="G328" s="142" t="s">
        <v>90</v>
      </c>
      <c r="H328" s="143">
        <v>27.1</v>
      </c>
      <c r="I328" s="144"/>
      <c r="J328" s="145">
        <f>ROUND(I328*H328,2)</f>
        <v>0</v>
      </c>
      <c r="K328" s="141" t="s">
        <v>174</v>
      </c>
      <c r="L328" s="33"/>
      <c r="M328" s="146" t="s">
        <v>19</v>
      </c>
      <c r="N328" s="147" t="s">
        <v>47</v>
      </c>
      <c r="P328" s="148">
        <f>O328*H328</f>
        <v>0</v>
      </c>
      <c r="Q328" s="148">
        <v>0</v>
      </c>
      <c r="R328" s="148">
        <f>Q328*H328</f>
        <v>0</v>
      </c>
      <c r="S328" s="148">
        <v>0</v>
      </c>
      <c r="T328" s="149">
        <f>S328*H328</f>
        <v>0</v>
      </c>
      <c r="AR328" s="150" t="s">
        <v>175</v>
      </c>
      <c r="AT328" s="150" t="s">
        <v>171</v>
      </c>
      <c r="AU328" s="150" t="s">
        <v>87</v>
      </c>
      <c r="AY328" s="18" t="s">
        <v>169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8" t="s">
        <v>84</v>
      </c>
      <c r="BK328" s="151">
        <f>ROUND(I328*H328,2)</f>
        <v>0</v>
      </c>
      <c r="BL328" s="18" t="s">
        <v>175</v>
      </c>
      <c r="BM328" s="150" t="s">
        <v>441</v>
      </c>
    </row>
    <row r="329" spans="2:65" s="1" customFormat="1">
      <c r="B329" s="33"/>
      <c r="D329" s="152" t="s">
        <v>177</v>
      </c>
      <c r="F329" s="153" t="s">
        <v>442</v>
      </c>
      <c r="I329" s="84"/>
      <c r="L329" s="33"/>
      <c r="M329" s="154"/>
      <c r="T329" s="52"/>
      <c r="AT329" s="18" t="s">
        <v>177</v>
      </c>
      <c r="AU329" s="18" t="s">
        <v>87</v>
      </c>
    </row>
    <row r="330" spans="2:65" s="1" customFormat="1" ht="107.25">
      <c r="B330" s="33"/>
      <c r="D330" s="152" t="s">
        <v>179</v>
      </c>
      <c r="F330" s="155" t="s">
        <v>443</v>
      </c>
      <c r="I330" s="84"/>
      <c r="L330" s="33"/>
      <c r="M330" s="154"/>
      <c r="T330" s="52"/>
      <c r="AT330" s="18" t="s">
        <v>179</v>
      </c>
      <c r="AU330" s="18" t="s">
        <v>87</v>
      </c>
    </row>
    <row r="331" spans="2:65" s="13" customFormat="1">
      <c r="B331" s="162"/>
      <c r="D331" s="152" t="s">
        <v>181</v>
      </c>
      <c r="E331" s="163" t="s">
        <v>19</v>
      </c>
      <c r="F331" s="164" t="s">
        <v>110</v>
      </c>
      <c r="H331" s="165">
        <v>27.1</v>
      </c>
      <c r="I331" s="166"/>
      <c r="L331" s="162"/>
      <c r="M331" s="167"/>
      <c r="T331" s="168"/>
      <c r="AT331" s="163" t="s">
        <v>181</v>
      </c>
      <c r="AU331" s="163" t="s">
        <v>87</v>
      </c>
      <c r="AV331" s="13" t="s">
        <v>87</v>
      </c>
      <c r="AW331" s="13" t="s">
        <v>37</v>
      </c>
      <c r="AX331" s="13" t="s">
        <v>84</v>
      </c>
      <c r="AY331" s="163" t="s">
        <v>169</v>
      </c>
    </row>
    <row r="332" spans="2:65" s="1" customFormat="1" ht="16.5" customHeight="1">
      <c r="B332" s="33"/>
      <c r="C332" s="139" t="s">
        <v>444</v>
      </c>
      <c r="D332" s="139" t="s">
        <v>171</v>
      </c>
      <c r="E332" s="140" t="s">
        <v>445</v>
      </c>
      <c r="F332" s="141" t="s">
        <v>446</v>
      </c>
      <c r="G332" s="142" t="s">
        <v>90</v>
      </c>
      <c r="H332" s="143">
        <v>6</v>
      </c>
      <c r="I332" s="144"/>
      <c r="J332" s="145">
        <f>ROUND(I332*H332,2)</f>
        <v>0</v>
      </c>
      <c r="K332" s="141" t="s">
        <v>174</v>
      </c>
      <c r="L332" s="33"/>
      <c r="M332" s="146" t="s">
        <v>19</v>
      </c>
      <c r="N332" s="147" t="s">
        <v>47</v>
      </c>
      <c r="P332" s="148">
        <f>O332*H332</f>
        <v>0</v>
      </c>
      <c r="Q332" s="148">
        <v>0</v>
      </c>
      <c r="R332" s="148">
        <f>Q332*H332</f>
        <v>0</v>
      </c>
      <c r="S332" s="148">
        <v>0</v>
      </c>
      <c r="T332" s="149">
        <f>S332*H332</f>
        <v>0</v>
      </c>
      <c r="AR332" s="150" t="s">
        <v>175</v>
      </c>
      <c r="AT332" s="150" t="s">
        <v>171</v>
      </c>
      <c r="AU332" s="150" t="s">
        <v>87</v>
      </c>
      <c r="AY332" s="18" t="s">
        <v>169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8" t="s">
        <v>84</v>
      </c>
      <c r="BK332" s="151">
        <f>ROUND(I332*H332,2)</f>
        <v>0</v>
      </c>
      <c r="BL332" s="18" t="s">
        <v>175</v>
      </c>
      <c r="BM332" s="150" t="s">
        <v>447</v>
      </c>
    </row>
    <row r="333" spans="2:65" s="1" customFormat="1">
      <c r="B333" s="33"/>
      <c r="D333" s="152" t="s">
        <v>177</v>
      </c>
      <c r="F333" s="153" t="s">
        <v>448</v>
      </c>
      <c r="I333" s="84"/>
      <c r="L333" s="33"/>
      <c r="M333" s="154"/>
      <c r="T333" s="52"/>
      <c r="AT333" s="18" t="s">
        <v>177</v>
      </c>
      <c r="AU333" s="18" t="s">
        <v>87</v>
      </c>
    </row>
    <row r="334" spans="2:65" s="1" customFormat="1" ht="107.25">
      <c r="B334" s="33"/>
      <c r="D334" s="152" t="s">
        <v>179</v>
      </c>
      <c r="F334" s="155" t="s">
        <v>443</v>
      </c>
      <c r="I334" s="84"/>
      <c r="L334" s="33"/>
      <c r="M334" s="154"/>
      <c r="T334" s="52"/>
      <c r="AT334" s="18" t="s">
        <v>179</v>
      </c>
      <c r="AU334" s="18" t="s">
        <v>87</v>
      </c>
    </row>
    <row r="335" spans="2:65" s="13" customFormat="1">
      <c r="B335" s="162"/>
      <c r="D335" s="152" t="s">
        <v>181</v>
      </c>
      <c r="E335" s="163" t="s">
        <v>19</v>
      </c>
      <c r="F335" s="164" t="s">
        <v>449</v>
      </c>
      <c r="H335" s="165">
        <v>6</v>
      </c>
      <c r="I335" s="166"/>
      <c r="L335" s="162"/>
      <c r="M335" s="167"/>
      <c r="T335" s="168"/>
      <c r="AT335" s="163" t="s">
        <v>181</v>
      </c>
      <c r="AU335" s="163" t="s">
        <v>87</v>
      </c>
      <c r="AV335" s="13" t="s">
        <v>87</v>
      </c>
      <c r="AW335" s="13" t="s">
        <v>37</v>
      </c>
      <c r="AX335" s="13" t="s">
        <v>84</v>
      </c>
      <c r="AY335" s="163" t="s">
        <v>169</v>
      </c>
    </row>
    <row r="336" spans="2:65" s="1" customFormat="1" ht="16.5" customHeight="1">
      <c r="B336" s="33"/>
      <c r="C336" s="139" t="s">
        <v>450</v>
      </c>
      <c r="D336" s="139" t="s">
        <v>171</v>
      </c>
      <c r="E336" s="140" t="s">
        <v>451</v>
      </c>
      <c r="F336" s="141" t="s">
        <v>452</v>
      </c>
      <c r="G336" s="142" t="s">
        <v>90</v>
      </c>
      <c r="H336" s="143">
        <v>41.88</v>
      </c>
      <c r="I336" s="144"/>
      <c r="J336" s="145">
        <f>ROUND(I336*H336,2)</f>
        <v>0</v>
      </c>
      <c r="K336" s="141" t="s">
        <v>174</v>
      </c>
      <c r="L336" s="33"/>
      <c r="M336" s="146" t="s">
        <v>19</v>
      </c>
      <c r="N336" s="147" t="s">
        <v>47</v>
      </c>
      <c r="P336" s="148">
        <f>O336*H336</f>
        <v>0</v>
      </c>
      <c r="Q336" s="148">
        <v>0</v>
      </c>
      <c r="R336" s="148">
        <f>Q336*H336</f>
        <v>0</v>
      </c>
      <c r="S336" s="148">
        <v>0</v>
      </c>
      <c r="T336" s="149">
        <f>S336*H336</f>
        <v>0</v>
      </c>
      <c r="AR336" s="150" t="s">
        <v>175</v>
      </c>
      <c r="AT336" s="150" t="s">
        <v>171</v>
      </c>
      <c r="AU336" s="150" t="s">
        <v>87</v>
      </c>
      <c r="AY336" s="18" t="s">
        <v>169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8" t="s">
        <v>84</v>
      </c>
      <c r="BK336" s="151">
        <f>ROUND(I336*H336,2)</f>
        <v>0</v>
      </c>
      <c r="BL336" s="18" t="s">
        <v>175</v>
      </c>
      <c r="BM336" s="150" t="s">
        <v>453</v>
      </c>
    </row>
    <row r="337" spans="2:65" s="1" customFormat="1">
      <c r="B337" s="33"/>
      <c r="D337" s="152" t="s">
        <v>177</v>
      </c>
      <c r="F337" s="153" t="s">
        <v>454</v>
      </c>
      <c r="I337" s="84"/>
      <c r="L337" s="33"/>
      <c r="M337" s="154"/>
      <c r="T337" s="52"/>
      <c r="AT337" s="18" t="s">
        <v>177</v>
      </c>
      <c r="AU337" s="18" t="s">
        <v>87</v>
      </c>
    </row>
    <row r="338" spans="2:65" s="1" customFormat="1" ht="87.75">
      <c r="B338" s="33"/>
      <c r="D338" s="152" t="s">
        <v>179</v>
      </c>
      <c r="F338" s="155" t="s">
        <v>455</v>
      </c>
      <c r="I338" s="84"/>
      <c r="L338" s="33"/>
      <c r="M338" s="154"/>
      <c r="T338" s="52"/>
      <c r="AT338" s="18" t="s">
        <v>179</v>
      </c>
      <c r="AU338" s="18" t="s">
        <v>87</v>
      </c>
    </row>
    <row r="339" spans="2:65" s="13" customFormat="1">
      <c r="B339" s="162"/>
      <c r="D339" s="152" t="s">
        <v>181</v>
      </c>
      <c r="E339" s="163" t="s">
        <v>19</v>
      </c>
      <c r="F339" s="164" t="s">
        <v>114</v>
      </c>
      <c r="H339" s="165">
        <v>16.3</v>
      </c>
      <c r="I339" s="166"/>
      <c r="L339" s="162"/>
      <c r="M339" s="167"/>
      <c r="T339" s="168"/>
      <c r="AT339" s="163" t="s">
        <v>181</v>
      </c>
      <c r="AU339" s="163" t="s">
        <v>87</v>
      </c>
      <c r="AV339" s="13" t="s">
        <v>87</v>
      </c>
      <c r="AW339" s="13" t="s">
        <v>37</v>
      </c>
      <c r="AX339" s="13" t="s">
        <v>76</v>
      </c>
      <c r="AY339" s="163" t="s">
        <v>169</v>
      </c>
    </row>
    <row r="340" spans="2:65" s="13" customFormat="1">
      <c r="B340" s="162"/>
      <c r="D340" s="152" t="s">
        <v>181</v>
      </c>
      <c r="E340" s="163" t="s">
        <v>19</v>
      </c>
      <c r="F340" s="164" t="s">
        <v>96</v>
      </c>
      <c r="H340" s="165">
        <v>21.7</v>
      </c>
      <c r="I340" s="166"/>
      <c r="L340" s="162"/>
      <c r="M340" s="167"/>
      <c r="T340" s="168"/>
      <c r="AT340" s="163" t="s">
        <v>181</v>
      </c>
      <c r="AU340" s="163" t="s">
        <v>87</v>
      </c>
      <c r="AV340" s="13" t="s">
        <v>87</v>
      </c>
      <c r="AW340" s="13" t="s">
        <v>37</v>
      </c>
      <c r="AX340" s="13" t="s">
        <v>76</v>
      </c>
      <c r="AY340" s="163" t="s">
        <v>169</v>
      </c>
    </row>
    <row r="341" spans="2:65" s="13" customFormat="1">
      <c r="B341" s="162"/>
      <c r="D341" s="152" t="s">
        <v>181</v>
      </c>
      <c r="E341" s="163" t="s">
        <v>19</v>
      </c>
      <c r="F341" s="164" t="s">
        <v>92</v>
      </c>
      <c r="H341" s="165">
        <v>3.88</v>
      </c>
      <c r="I341" s="166"/>
      <c r="L341" s="162"/>
      <c r="M341" s="167"/>
      <c r="T341" s="168"/>
      <c r="AT341" s="163" t="s">
        <v>181</v>
      </c>
      <c r="AU341" s="163" t="s">
        <v>87</v>
      </c>
      <c r="AV341" s="13" t="s">
        <v>87</v>
      </c>
      <c r="AW341" s="13" t="s">
        <v>37</v>
      </c>
      <c r="AX341" s="13" t="s">
        <v>76</v>
      </c>
      <c r="AY341" s="163" t="s">
        <v>169</v>
      </c>
    </row>
    <row r="342" spans="2:65" s="14" customFormat="1">
      <c r="B342" s="169"/>
      <c r="D342" s="152" t="s">
        <v>181</v>
      </c>
      <c r="E342" s="170" t="s">
        <v>19</v>
      </c>
      <c r="F342" s="171" t="s">
        <v>195</v>
      </c>
      <c r="H342" s="172">
        <v>41.88</v>
      </c>
      <c r="I342" s="173"/>
      <c r="L342" s="169"/>
      <c r="M342" s="174"/>
      <c r="T342" s="175"/>
      <c r="AT342" s="170" t="s">
        <v>181</v>
      </c>
      <c r="AU342" s="170" t="s">
        <v>87</v>
      </c>
      <c r="AV342" s="14" t="s">
        <v>175</v>
      </c>
      <c r="AW342" s="14" t="s">
        <v>37</v>
      </c>
      <c r="AX342" s="14" t="s">
        <v>84</v>
      </c>
      <c r="AY342" s="170" t="s">
        <v>169</v>
      </c>
    </row>
    <row r="343" spans="2:65" s="1" customFormat="1" ht="16.5" customHeight="1">
      <c r="B343" s="33"/>
      <c r="C343" s="139" t="s">
        <v>456</v>
      </c>
      <c r="D343" s="139" t="s">
        <v>171</v>
      </c>
      <c r="E343" s="140" t="s">
        <v>457</v>
      </c>
      <c r="F343" s="141" t="s">
        <v>458</v>
      </c>
      <c r="G343" s="142" t="s">
        <v>90</v>
      </c>
      <c r="H343" s="143">
        <v>16.3</v>
      </c>
      <c r="I343" s="144"/>
      <c r="J343" s="145">
        <f>ROUND(I343*H343,2)</f>
        <v>0</v>
      </c>
      <c r="K343" s="141" t="s">
        <v>174</v>
      </c>
      <c r="L343" s="33"/>
      <c r="M343" s="146" t="s">
        <v>19</v>
      </c>
      <c r="N343" s="147" t="s">
        <v>47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175</v>
      </c>
      <c r="AT343" s="150" t="s">
        <v>171</v>
      </c>
      <c r="AU343" s="150" t="s">
        <v>87</v>
      </c>
      <c r="AY343" s="18" t="s">
        <v>169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8" t="s">
        <v>84</v>
      </c>
      <c r="BK343" s="151">
        <f>ROUND(I343*H343,2)</f>
        <v>0</v>
      </c>
      <c r="BL343" s="18" t="s">
        <v>175</v>
      </c>
      <c r="BM343" s="150" t="s">
        <v>459</v>
      </c>
    </row>
    <row r="344" spans="2:65" s="1" customFormat="1">
      <c r="B344" s="33"/>
      <c r="D344" s="152" t="s">
        <v>177</v>
      </c>
      <c r="F344" s="153" t="s">
        <v>460</v>
      </c>
      <c r="I344" s="84"/>
      <c r="L344" s="33"/>
      <c r="M344" s="154"/>
      <c r="T344" s="52"/>
      <c r="AT344" s="18" t="s">
        <v>177</v>
      </c>
      <c r="AU344" s="18" t="s">
        <v>87</v>
      </c>
    </row>
    <row r="345" spans="2:65" s="1" customFormat="1" ht="87.75">
      <c r="B345" s="33"/>
      <c r="D345" s="152" t="s">
        <v>179</v>
      </c>
      <c r="F345" s="155" t="s">
        <v>461</v>
      </c>
      <c r="I345" s="84"/>
      <c r="L345" s="33"/>
      <c r="M345" s="154"/>
      <c r="T345" s="52"/>
      <c r="AT345" s="18" t="s">
        <v>179</v>
      </c>
      <c r="AU345" s="18" t="s">
        <v>87</v>
      </c>
    </row>
    <row r="346" spans="2:65" s="1" customFormat="1" ht="19.5">
      <c r="B346" s="33"/>
      <c r="D346" s="152" t="s">
        <v>189</v>
      </c>
      <c r="F346" s="155" t="s">
        <v>462</v>
      </c>
      <c r="I346" s="84"/>
      <c r="L346" s="33"/>
      <c r="M346" s="154"/>
      <c r="T346" s="52"/>
      <c r="AT346" s="18" t="s">
        <v>189</v>
      </c>
      <c r="AU346" s="18" t="s">
        <v>87</v>
      </c>
    </row>
    <row r="347" spans="2:65" s="12" customFormat="1">
      <c r="B347" s="156"/>
      <c r="D347" s="152" t="s">
        <v>181</v>
      </c>
      <c r="E347" s="157" t="s">
        <v>19</v>
      </c>
      <c r="F347" s="158" t="s">
        <v>463</v>
      </c>
      <c r="H347" s="157" t="s">
        <v>19</v>
      </c>
      <c r="I347" s="159"/>
      <c r="L347" s="156"/>
      <c r="M347" s="160"/>
      <c r="T347" s="161"/>
      <c r="AT347" s="157" t="s">
        <v>181</v>
      </c>
      <c r="AU347" s="157" t="s">
        <v>87</v>
      </c>
      <c r="AV347" s="12" t="s">
        <v>84</v>
      </c>
      <c r="AW347" s="12" t="s">
        <v>37</v>
      </c>
      <c r="AX347" s="12" t="s">
        <v>76</v>
      </c>
      <c r="AY347" s="157" t="s">
        <v>169</v>
      </c>
    </row>
    <row r="348" spans="2:65" s="13" customFormat="1">
      <c r="B348" s="162"/>
      <c r="D348" s="152" t="s">
        <v>181</v>
      </c>
      <c r="E348" s="163" t="s">
        <v>114</v>
      </c>
      <c r="F348" s="164" t="s">
        <v>464</v>
      </c>
      <c r="H348" s="165">
        <v>16.3</v>
      </c>
      <c r="I348" s="166"/>
      <c r="L348" s="162"/>
      <c r="M348" s="167"/>
      <c r="T348" s="168"/>
      <c r="AT348" s="163" t="s">
        <v>181</v>
      </c>
      <c r="AU348" s="163" t="s">
        <v>87</v>
      </c>
      <c r="AV348" s="13" t="s">
        <v>87</v>
      </c>
      <c r="AW348" s="13" t="s">
        <v>37</v>
      </c>
      <c r="AX348" s="13" t="s">
        <v>84</v>
      </c>
      <c r="AY348" s="163" t="s">
        <v>169</v>
      </c>
    </row>
    <row r="349" spans="2:65" s="1" customFormat="1" ht="16.5" customHeight="1">
      <c r="B349" s="33"/>
      <c r="C349" s="139" t="s">
        <v>465</v>
      </c>
      <c r="D349" s="139" t="s">
        <v>171</v>
      </c>
      <c r="E349" s="140" t="s">
        <v>466</v>
      </c>
      <c r="F349" s="141" t="s">
        <v>467</v>
      </c>
      <c r="G349" s="142" t="s">
        <v>90</v>
      </c>
      <c r="H349" s="143">
        <v>27.1</v>
      </c>
      <c r="I349" s="144"/>
      <c r="J349" s="145">
        <f>ROUND(I349*H349,2)</f>
        <v>0</v>
      </c>
      <c r="K349" s="141" t="s">
        <v>174</v>
      </c>
      <c r="L349" s="33"/>
      <c r="M349" s="146" t="s">
        <v>19</v>
      </c>
      <c r="N349" s="147" t="s">
        <v>47</v>
      </c>
      <c r="P349" s="148">
        <f>O349*H349</f>
        <v>0</v>
      </c>
      <c r="Q349" s="148">
        <v>0</v>
      </c>
      <c r="R349" s="148">
        <f>Q349*H349</f>
        <v>0</v>
      </c>
      <c r="S349" s="148">
        <v>0</v>
      </c>
      <c r="T349" s="149">
        <f>S349*H349</f>
        <v>0</v>
      </c>
      <c r="AR349" s="150" t="s">
        <v>175</v>
      </c>
      <c r="AT349" s="150" t="s">
        <v>171</v>
      </c>
      <c r="AU349" s="150" t="s">
        <v>87</v>
      </c>
      <c r="AY349" s="18" t="s">
        <v>169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8" t="s">
        <v>84</v>
      </c>
      <c r="BK349" s="151">
        <f>ROUND(I349*H349,2)</f>
        <v>0</v>
      </c>
      <c r="BL349" s="18" t="s">
        <v>175</v>
      </c>
      <c r="BM349" s="150" t="s">
        <v>468</v>
      </c>
    </row>
    <row r="350" spans="2:65" s="1" customFormat="1">
      <c r="B350" s="33"/>
      <c r="D350" s="152" t="s">
        <v>177</v>
      </c>
      <c r="F350" s="153" t="s">
        <v>469</v>
      </c>
      <c r="I350" s="84"/>
      <c r="L350" s="33"/>
      <c r="M350" s="154"/>
      <c r="T350" s="52"/>
      <c r="AT350" s="18" t="s">
        <v>177</v>
      </c>
      <c r="AU350" s="18" t="s">
        <v>87</v>
      </c>
    </row>
    <row r="351" spans="2:65" s="1" customFormat="1" ht="107.25">
      <c r="B351" s="33"/>
      <c r="D351" s="152" t="s">
        <v>179</v>
      </c>
      <c r="F351" s="155" t="s">
        <v>470</v>
      </c>
      <c r="I351" s="84"/>
      <c r="L351" s="33"/>
      <c r="M351" s="154"/>
      <c r="T351" s="52"/>
      <c r="AT351" s="18" t="s">
        <v>179</v>
      </c>
      <c r="AU351" s="18" t="s">
        <v>87</v>
      </c>
    </row>
    <row r="352" spans="2:65" s="13" customFormat="1">
      <c r="B352" s="162"/>
      <c r="D352" s="152" t="s">
        <v>181</v>
      </c>
      <c r="E352" s="163" t="s">
        <v>19</v>
      </c>
      <c r="F352" s="164" t="s">
        <v>110</v>
      </c>
      <c r="H352" s="165">
        <v>27.1</v>
      </c>
      <c r="I352" s="166"/>
      <c r="L352" s="162"/>
      <c r="M352" s="167"/>
      <c r="T352" s="168"/>
      <c r="AT352" s="163" t="s">
        <v>181</v>
      </c>
      <c r="AU352" s="163" t="s">
        <v>87</v>
      </c>
      <c r="AV352" s="13" t="s">
        <v>87</v>
      </c>
      <c r="AW352" s="13" t="s">
        <v>37</v>
      </c>
      <c r="AX352" s="13" t="s">
        <v>84</v>
      </c>
      <c r="AY352" s="163" t="s">
        <v>169</v>
      </c>
    </row>
    <row r="353" spans="2:65" s="1" customFormat="1" ht="16.5" customHeight="1">
      <c r="B353" s="33"/>
      <c r="C353" s="139" t="s">
        <v>471</v>
      </c>
      <c r="D353" s="139" t="s">
        <v>171</v>
      </c>
      <c r="E353" s="140" t="s">
        <v>472</v>
      </c>
      <c r="F353" s="141" t="s">
        <v>473</v>
      </c>
      <c r="G353" s="142" t="s">
        <v>90</v>
      </c>
      <c r="H353" s="143">
        <v>16.3</v>
      </c>
      <c r="I353" s="144"/>
      <c r="J353" s="145">
        <f>ROUND(I353*H353,2)</f>
        <v>0</v>
      </c>
      <c r="K353" s="141" t="s">
        <v>174</v>
      </c>
      <c r="L353" s="33"/>
      <c r="M353" s="146" t="s">
        <v>19</v>
      </c>
      <c r="N353" s="147" t="s">
        <v>47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175</v>
      </c>
      <c r="AT353" s="150" t="s">
        <v>171</v>
      </c>
      <c r="AU353" s="150" t="s">
        <v>87</v>
      </c>
      <c r="AY353" s="18" t="s">
        <v>169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8" t="s">
        <v>84</v>
      </c>
      <c r="BK353" s="151">
        <f>ROUND(I353*H353,2)</f>
        <v>0</v>
      </c>
      <c r="BL353" s="18" t="s">
        <v>175</v>
      </c>
      <c r="BM353" s="150" t="s">
        <v>474</v>
      </c>
    </row>
    <row r="354" spans="2:65" s="1" customFormat="1">
      <c r="B354" s="33"/>
      <c r="D354" s="152" t="s">
        <v>177</v>
      </c>
      <c r="F354" s="153" t="s">
        <v>475</v>
      </c>
      <c r="I354" s="84"/>
      <c r="L354" s="33"/>
      <c r="M354" s="154"/>
      <c r="T354" s="52"/>
      <c r="AT354" s="18" t="s">
        <v>177</v>
      </c>
      <c r="AU354" s="18" t="s">
        <v>87</v>
      </c>
    </row>
    <row r="355" spans="2:65" s="1" customFormat="1" ht="107.25">
      <c r="B355" s="33"/>
      <c r="D355" s="152" t="s">
        <v>179</v>
      </c>
      <c r="F355" s="155" t="s">
        <v>470</v>
      </c>
      <c r="I355" s="84"/>
      <c r="L355" s="33"/>
      <c r="M355" s="154"/>
      <c r="T355" s="52"/>
      <c r="AT355" s="18" t="s">
        <v>179</v>
      </c>
      <c r="AU355" s="18" t="s">
        <v>87</v>
      </c>
    </row>
    <row r="356" spans="2:65" s="13" customFormat="1">
      <c r="B356" s="162"/>
      <c r="D356" s="152" t="s">
        <v>181</v>
      </c>
      <c r="E356" s="163" t="s">
        <v>19</v>
      </c>
      <c r="F356" s="164" t="s">
        <v>114</v>
      </c>
      <c r="H356" s="165">
        <v>16.3</v>
      </c>
      <c r="I356" s="166"/>
      <c r="L356" s="162"/>
      <c r="M356" s="167"/>
      <c r="T356" s="168"/>
      <c r="AT356" s="163" t="s">
        <v>181</v>
      </c>
      <c r="AU356" s="163" t="s">
        <v>87</v>
      </c>
      <c r="AV356" s="13" t="s">
        <v>87</v>
      </c>
      <c r="AW356" s="13" t="s">
        <v>37</v>
      </c>
      <c r="AX356" s="13" t="s">
        <v>84</v>
      </c>
      <c r="AY356" s="163" t="s">
        <v>169</v>
      </c>
    </row>
    <row r="357" spans="2:65" s="1" customFormat="1" ht="16.5" customHeight="1">
      <c r="B357" s="33"/>
      <c r="C357" s="139" t="s">
        <v>476</v>
      </c>
      <c r="D357" s="139" t="s">
        <v>171</v>
      </c>
      <c r="E357" s="140" t="s">
        <v>477</v>
      </c>
      <c r="F357" s="141" t="s">
        <v>478</v>
      </c>
      <c r="G357" s="142" t="s">
        <v>101</v>
      </c>
      <c r="H357" s="143">
        <v>1.302</v>
      </c>
      <c r="I357" s="144"/>
      <c r="J357" s="145">
        <f>ROUND(I357*H357,2)</f>
        <v>0</v>
      </c>
      <c r="K357" s="141" t="s">
        <v>174</v>
      </c>
      <c r="L357" s="33"/>
      <c r="M357" s="146" t="s">
        <v>19</v>
      </c>
      <c r="N357" s="147" t="s">
        <v>47</v>
      </c>
      <c r="P357" s="148">
        <f>O357*H357</f>
        <v>0</v>
      </c>
      <c r="Q357" s="148">
        <v>0</v>
      </c>
      <c r="R357" s="148">
        <f>Q357*H357</f>
        <v>0</v>
      </c>
      <c r="S357" s="148">
        <v>0</v>
      </c>
      <c r="T357" s="149">
        <f>S357*H357</f>
        <v>0</v>
      </c>
      <c r="AR357" s="150" t="s">
        <v>175</v>
      </c>
      <c r="AT357" s="150" t="s">
        <v>171</v>
      </c>
      <c r="AU357" s="150" t="s">
        <v>87</v>
      </c>
      <c r="AY357" s="18" t="s">
        <v>169</v>
      </c>
      <c r="BE357" s="151">
        <f>IF(N357="základní",J357,0)</f>
        <v>0</v>
      </c>
      <c r="BF357" s="151">
        <f>IF(N357="snížená",J357,0)</f>
        <v>0</v>
      </c>
      <c r="BG357" s="151">
        <f>IF(N357="zákl. přenesená",J357,0)</f>
        <v>0</v>
      </c>
      <c r="BH357" s="151">
        <f>IF(N357="sníž. přenesená",J357,0)</f>
        <v>0</v>
      </c>
      <c r="BI357" s="151">
        <f>IF(N357="nulová",J357,0)</f>
        <v>0</v>
      </c>
      <c r="BJ357" s="18" t="s">
        <v>84</v>
      </c>
      <c r="BK357" s="151">
        <f>ROUND(I357*H357,2)</f>
        <v>0</v>
      </c>
      <c r="BL357" s="18" t="s">
        <v>175</v>
      </c>
      <c r="BM357" s="150" t="s">
        <v>479</v>
      </c>
    </row>
    <row r="358" spans="2:65" s="1" customFormat="1">
      <c r="B358" s="33"/>
      <c r="D358" s="152" t="s">
        <v>177</v>
      </c>
      <c r="F358" s="153" t="s">
        <v>480</v>
      </c>
      <c r="I358" s="84"/>
      <c r="L358" s="33"/>
      <c r="M358" s="154"/>
      <c r="T358" s="52"/>
      <c r="AT358" s="18" t="s">
        <v>177</v>
      </c>
      <c r="AU358" s="18" t="s">
        <v>87</v>
      </c>
    </row>
    <row r="359" spans="2:65" s="13" customFormat="1">
      <c r="B359" s="162"/>
      <c r="D359" s="152" t="s">
        <v>181</v>
      </c>
      <c r="E359" s="163" t="s">
        <v>19</v>
      </c>
      <c r="F359" s="164" t="s">
        <v>481</v>
      </c>
      <c r="H359" s="165">
        <v>0.81299999999999994</v>
      </c>
      <c r="I359" s="166"/>
      <c r="L359" s="162"/>
      <c r="M359" s="167"/>
      <c r="T359" s="168"/>
      <c r="AT359" s="163" t="s">
        <v>181</v>
      </c>
      <c r="AU359" s="163" t="s">
        <v>87</v>
      </c>
      <c r="AV359" s="13" t="s">
        <v>87</v>
      </c>
      <c r="AW359" s="13" t="s">
        <v>37</v>
      </c>
      <c r="AX359" s="13" t="s">
        <v>76</v>
      </c>
      <c r="AY359" s="163" t="s">
        <v>169</v>
      </c>
    </row>
    <row r="360" spans="2:65" s="13" customFormat="1">
      <c r="B360" s="162"/>
      <c r="D360" s="152" t="s">
        <v>181</v>
      </c>
      <c r="E360" s="163" t="s">
        <v>19</v>
      </c>
      <c r="F360" s="164" t="s">
        <v>482</v>
      </c>
      <c r="H360" s="165">
        <v>0.48899999999999999</v>
      </c>
      <c r="I360" s="166"/>
      <c r="L360" s="162"/>
      <c r="M360" s="167"/>
      <c r="T360" s="168"/>
      <c r="AT360" s="163" t="s">
        <v>181</v>
      </c>
      <c r="AU360" s="163" t="s">
        <v>87</v>
      </c>
      <c r="AV360" s="13" t="s">
        <v>87</v>
      </c>
      <c r="AW360" s="13" t="s">
        <v>37</v>
      </c>
      <c r="AX360" s="13" t="s">
        <v>76</v>
      </c>
      <c r="AY360" s="163" t="s">
        <v>169</v>
      </c>
    </row>
    <row r="361" spans="2:65" s="14" customFormat="1">
      <c r="B361" s="169"/>
      <c r="D361" s="152" t="s">
        <v>181</v>
      </c>
      <c r="E361" s="170" t="s">
        <v>126</v>
      </c>
      <c r="F361" s="171" t="s">
        <v>195</v>
      </c>
      <c r="H361" s="172">
        <v>1.302</v>
      </c>
      <c r="I361" s="173"/>
      <c r="L361" s="169"/>
      <c r="M361" s="174"/>
      <c r="T361" s="175"/>
      <c r="AT361" s="170" t="s">
        <v>181</v>
      </c>
      <c r="AU361" s="170" t="s">
        <v>87</v>
      </c>
      <c r="AV361" s="14" t="s">
        <v>175</v>
      </c>
      <c r="AW361" s="14" t="s">
        <v>37</v>
      </c>
      <c r="AX361" s="14" t="s">
        <v>84</v>
      </c>
      <c r="AY361" s="170" t="s">
        <v>169</v>
      </c>
    </row>
    <row r="362" spans="2:65" s="1" customFormat="1" ht="16.5" customHeight="1">
      <c r="B362" s="33"/>
      <c r="C362" s="139" t="s">
        <v>483</v>
      </c>
      <c r="D362" s="139" t="s">
        <v>171</v>
      </c>
      <c r="E362" s="140" t="s">
        <v>484</v>
      </c>
      <c r="F362" s="141" t="s">
        <v>485</v>
      </c>
      <c r="G362" s="142" t="s">
        <v>101</v>
      </c>
      <c r="H362" s="143">
        <v>1.302</v>
      </c>
      <c r="I362" s="144"/>
      <c r="J362" s="145">
        <f>ROUND(I362*H362,2)</f>
        <v>0</v>
      </c>
      <c r="K362" s="141" t="s">
        <v>174</v>
      </c>
      <c r="L362" s="33"/>
      <c r="M362" s="146" t="s">
        <v>19</v>
      </c>
      <c r="N362" s="147" t="s">
        <v>47</v>
      </c>
      <c r="P362" s="148">
        <f>O362*H362</f>
        <v>0</v>
      </c>
      <c r="Q362" s="148">
        <v>0</v>
      </c>
      <c r="R362" s="148">
        <f>Q362*H362</f>
        <v>0</v>
      </c>
      <c r="S362" s="148">
        <v>0</v>
      </c>
      <c r="T362" s="149">
        <f>S362*H362</f>
        <v>0</v>
      </c>
      <c r="AR362" s="150" t="s">
        <v>175</v>
      </c>
      <c r="AT362" s="150" t="s">
        <v>171</v>
      </c>
      <c r="AU362" s="150" t="s">
        <v>87</v>
      </c>
      <c r="AY362" s="18" t="s">
        <v>169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8" t="s">
        <v>84</v>
      </c>
      <c r="BK362" s="151">
        <f>ROUND(I362*H362,2)</f>
        <v>0</v>
      </c>
      <c r="BL362" s="18" t="s">
        <v>175</v>
      </c>
      <c r="BM362" s="150" t="s">
        <v>486</v>
      </c>
    </row>
    <row r="363" spans="2:65" s="1" customFormat="1">
      <c r="B363" s="33"/>
      <c r="D363" s="152" t="s">
        <v>177</v>
      </c>
      <c r="F363" s="153" t="s">
        <v>487</v>
      </c>
      <c r="I363" s="84"/>
      <c r="L363" s="33"/>
      <c r="M363" s="154"/>
      <c r="T363" s="52"/>
      <c r="AT363" s="18" t="s">
        <v>177</v>
      </c>
      <c r="AU363" s="18" t="s">
        <v>87</v>
      </c>
    </row>
    <row r="364" spans="2:65" s="1" customFormat="1" ht="48.75">
      <c r="B364" s="33"/>
      <c r="D364" s="152" t="s">
        <v>179</v>
      </c>
      <c r="F364" s="155" t="s">
        <v>488</v>
      </c>
      <c r="I364" s="84"/>
      <c r="L364" s="33"/>
      <c r="M364" s="154"/>
      <c r="T364" s="52"/>
      <c r="AT364" s="18" t="s">
        <v>179</v>
      </c>
      <c r="AU364" s="18" t="s">
        <v>87</v>
      </c>
    </row>
    <row r="365" spans="2:65" s="13" customFormat="1">
      <c r="B365" s="162"/>
      <c r="D365" s="152" t="s">
        <v>181</v>
      </c>
      <c r="E365" s="163" t="s">
        <v>19</v>
      </c>
      <c r="F365" s="164" t="s">
        <v>126</v>
      </c>
      <c r="H365" s="165">
        <v>1.302</v>
      </c>
      <c r="I365" s="166"/>
      <c r="L365" s="162"/>
      <c r="M365" s="167"/>
      <c r="T365" s="168"/>
      <c r="AT365" s="163" t="s">
        <v>181</v>
      </c>
      <c r="AU365" s="163" t="s">
        <v>87</v>
      </c>
      <c r="AV365" s="13" t="s">
        <v>87</v>
      </c>
      <c r="AW365" s="13" t="s">
        <v>37</v>
      </c>
      <c r="AX365" s="13" t="s">
        <v>84</v>
      </c>
      <c r="AY365" s="163" t="s">
        <v>169</v>
      </c>
    </row>
    <row r="366" spans="2:65" s="1" customFormat="1" ht="16.5" customHeight="1">
      <c r="B366" s="33"/>
      <c r="C366" s="139" t="s">
        <v>489</v>
      </c>
      <c r="D366" s="139" t="s">
        <v>171</v>
      </c>
      <c r="E366" s="140" t="s">
        <v>490</v>
      </c>
      <c r="F366" s="141" t="s">
        <v>491</v>
      </c>
      <c r="G366" s="142" t="s">
        <v>101</v>
      </c>
      <c r="H366" s="143">
        <v>1.302</v>
      </c>
      <c r="I366" s="144"/>
      <c r="J366" s="145">
        <f>ROUND(I366*H366,2)</f>
        <v>0</v>
      </c>
      <c r="K366" s="141" t="s">
        <v>174</v>
      </c>
      <c r="L366" s="33"/>
      <c r="M366" s="146" t="s">
        <v>19</v>
      </c>
      <c r="N366" s="147" t="s">
        <v>47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175</v>
      </c>
      <c r="AT366" s="150" t="s">
        <v>171</v>
      </c>
      <c r="AU366" s="150" t="s">
        <v>87</v>
      </c>
      <c r="AY366" s="18" t="s">
        <v>169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8" t="s">
        <v>84</v>
      </c>
      <c r="BK366" s="151">
        <f>ROUND(I366*H366,2)</f>
        <v>0</v>
      </c>
      <c r="BL366" s="18" t="s">
        <v>175</v>
      </c>
      <c r="BM366" s="150" t="s">
        <v>492</v>
      </c>
    </row>
    <row r="367" spans="2:65" s="1" customFormat="1">
      <c r="B367" s="33"/>
      <c r="D367" s="152" t="s">
        <v>177</v>
      </c>
      <c r="F367" s="153" t="s">
        <v>493</v>
      </c>
      <c r="I367" s="84"/>
      <c r="L367" s="33"/>
      <c r="M367" s="154"/>
      <c r="T367" s="52"/>
      <c r="AT367" s="18" t="s">
        <v>177</v>
      </c>
      <c r="AU367" s="18" t="s">
        <v>87</v>
      </c>
    </row>
    <row r="368" spans="2:65" s="1" customFormat="1" ht="48.75">
      <c r="B368" s="33"/>
      <c r="D368" s="152" t="s">
        <v>179</v>
      </c>
      <c r="F368" s="155" t="s">
        <v>488</v>
      </c>
      <c r="I368" s="84"/>
      <c r="L368" s="33"/>
      <c r="M368" s="154"/>
      <c r="T368" s="52"/>
      <c r="AT368" s="18" t="s">
        <v>179</v>
      </c>
      <c r="AU368" s="18" t="s">
        <v>87</v>
      </c>
    </row>
    <row r="369" spans="2:65" s="13" customFormat="1">
      <c r="B369" s="162"/>
      <c r="D369" s="152" t="s">
        <v>181</v>
      </c>
      <c r="E369" s="163" t="s">
        <v>19</v>
      </c>
      <c r="F369" s="164" t="s">
        <v>126</v>
      </c>
      <c r="H369" s="165">
        <v>1.302</v>
      </c>
      <c r="I369" s="166"/>
      <c r="L369" s="162"/>
      <c r="M369" s="167"/>
      <c r="T369" s="168"/>
      <c r="AT369" s="163" t="s">
        <v>181</v>
      </c>
      <c r="AU369" s="163" t="s">
        <v>87</v>
      </c>
      <c r="AV369" s="13" t="s">
        <v>87</v>
      </c>
      <c r="AW369" s="13" t="s">
        <v>37</v>
      </c>
      <c r="AX369" s="13" t="s">
        <v>84</v>
      </c>
      <c r="AY369" s="163" t="s">
        <v>169</v>
      </c>
    </row>
    <row r="370" spans="2:65" s="11" customFormat="1" ht="22.9" customHeight="1">
      <c r="B370" s="127"/>
      <c r="D370" s="128" t="s">
        <v>75</v>
      </c>
      <c r="E370" s="137" t="s">
        <v>196</v>
      </c>
      <c r="F370" s="137" t="s">
        <v>494</v>
      </c>
      <c r="I370" s="130"/>
      <c r="J370" s="138">
        <f>BK370</f>
        <v>0</v>
      </c>
      <c r="L370" s="127"/>
      <c r="M370" s="132"/>
      <c r="P370" s="133">
        <f>SUM(P371:P406)</f>
        <v>0</v>
      </c>
      <c r="R370" s="133">
        <f>SUM(R371:R406)</f>
        <v>0.27419616000000002</v>
      </c>
      <c r="T370" s="134">
        <f>SUM(T371:T406)</f>
        <v>0</v>
      </c>
      <c r="AR370" s="128" t="s">
        <v>84</v>
      </c>
      <c r="AT370" s="135" t="s">
        <v>75</v>
      </c>
      <c r="AU370" s="135" t="s">
        <v>84</v>
      </c>
      <c r="AY370" s="128" t="s">
        <v>169</v>
      </c>
      <c r="BK370" s="136">
        <f>SUM(BK371:BK406)</f>
        <v>0</v>
      </c>
    </row>
    <row r="371" spans="2:65" s="1" customFormat="1" ht="16.5" customHeight="1">
      <c r="B371" s="33"/>
      <c r="C371" s="139" t="s">
        <v>495</v>
      </c>
      <c r="D371" s="139" t="s">
        <v>171</v>
      </c>
      <c r="E371" s="140" t="s">
        <v>496</v>
      </c>
      <c r="F371" s="141" t="s">
        <v>497</v>
      </c>
      <c r="G371" s="142" t="s">
        <v>101</v>
      </c>
      <c r="H371" s="143">
        <v>2.2240000000000002</v>
      </c>
      <c r="I371" s="144"/>
      <c r="J371" s="145">
        <f>ROUND(I371*H371,2)</f>
        <v>0</v>
      </c>
      <c r="K371" s="141" t="s">
        <v>19</v>
      </c>
      <c r="L371" s="33"/>
      <c r="M371" s="146" t="s">
        <v>19</v>
      </c>
      <c r="N371" s="147" t="s">
        <v>47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175</v>
      </c>
      <c r="AT371" s="150" t="s">
        <v>171</v>
      </c>
      <c r="AU371" s="150" t="s">
        <v>87</v>
      </c>
      <c r="AY371" s="18" t="s">
        <v>169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8" t="s">
        <v>84</v>
      </c>
      <c r="BK371" s="151">
        <f>ROUND(I371*H371,2)</f>
        <v>0</v>
      </c>
      <c r="BL371" s="18" t="s">
        <v>175</v>
      </c>
      <c r="BM371" s="150" t="s">
        <v>498</v>
      </c>
    </row>
    <row r="372" spans="2:65" s="1" customFormat="1" ht="19.5">
      <c r="B372" s="33"/>
      <c r="D372" s="152" t="s">
        <v>177</v>
      </c>
      <c r="F372" s="153" t="s">
        <v>499</v>
      </c>
      <c r="I372" s="84"/>
      <c r="L372" s="33"/>
      <c r="M372" s="154"/>
      <c r="T372" s="52"/>
      <c r="AT372" s="18" t="s">
        <v>177</v>
      </c>
      <c r="AU372" s="18" t="s">
        <v>87</v>
      </c>
    </row>
    <row r="373" spans="2:65" s="1" customFormat="1" ht="234">
      <c r="B373" s="33"/>
      <c r="D373" s="152" t="s">
        <v>179</v>
      </c>
      <c r="F373" s="155" t="s">
        <v>500</v>
      </c>
      <c r="I373" s="84"/>
      <c r="L373" s="33"/>
      <c r="M373" s="154"/>
      <c r="T373" s="52"/>
      <c r="AT373" s="18" t="s">
        <v>179</v>
      </c>
      <c r="AU373" s="18" t="s">
        <v>87</v>
      </c>
    </row>
    <row r="374" spans="2:65" s="12" customFormat="1">
      <c r="B374" s="156"/>
      <c r="D374" s="152" t="s">
        <v>181</v>
      </c>
      <c r="E374" s="157" t="s">
        <v>19</v>
      </c>
      <c r="F374" s="158" t="s">
        <v>501</v>
      </c>
      <c r="H374" s="157" t="s">
        <v>19</v>
      </c>
      <c r="I374" s="159"/>
      <c r="L374" s="156"/>
      <c r="M374" s="160"/>
      <c r="T374" s="161"/>
      <c r="AT374" s="157" t="s">
        <v>181</v>
      </c>
      <c r="AU374" s="157" t="s">
        <v>87</v>
      </c>
      <c r="AV374" s="12" t="s">
        <v>84</v>
      </c>
      <c r="AW374" s="12" t="s">
        <v>37</v>
      </c>
      <c r="AX374" s="12" t="s">
        <v>76</v>
      </c>
      <c r="AY374" s="157" t="s">
        <v>169</v>
      </c>
    </row>
    <row r="375" spans="2:65" s="13" customFormat="1">
      <c r="B375" s="162"/>
      <c r="D375" s="152" t="s">
        <v>181</v>
      </c>
      <c r="E375" s="163" t="s">
        <v>19</v>
      </c>
      <c r="F375" s="164" t="s">
        <v>502</v>
      </c>
      <c r="H375" s="165">
        <v>0.96</v>
      </c>
      <c r="I375" s="166"/>
      <c r="L375" s="162"/>
      <c r="M375" s="167"/>
      <c r="T375" s="168"/>
      <c r="AT375" s="163" t="s">
        <v>181</v>
      </c>
      <c r="AU375" s="163" t="s">
        <v>87</v>
      </c>
      <c r="AV375" s="13" t="s">
        <v>87</v>
      </c>
      <c r="AW375" s="13" t="s">
        <v>37</v>
      </c>
      <c r="AX375" s="13" t="s">
        <v>76</v>
      </c>
      <c r="AY375" s="163" t="s">
        <v>169</v>
      </c>
    </row>
    <row r="376" spans="2:65" s="13" customFormat="1">
      <c r="B376" s="162"/>
      <c r="D376" s="152" t="s">
        <v>181</v>
      </c>
      <c r="E376" s="163" t="s">
        <v>19</v>
      </c>
      <c r="F376" s="164" t="s">
        <v>503</v>
      </c>
      <c r="H376" s="165">
        <v>1.7999999999999999E-2</v>
      </c>
      <c r="I376" s="166"/>
      <c r="L376" s="162"/>
      <c r="M376" s="167"/>
      <c r="T376" s="168"/>
      <c r="AT376" s="163" t="s">
        <v>181</v>
      </c>
      <c r="AU376" s="163" t="s">
        <v>87</v>
      </c>
      <c r="AV376" s="13" t="s">
        <v>87</v>
      </c>
      <c r="AW376" s="13" t="s">
        <v>37</v>
      </c>
      <c r="AX376" s="13" t="s">
        <v>76</v>
      </c>
      <c r="AY376" s="163" t="s">
        <v>169</v>
      </c>
    </row>
    <row r="377" spans="2:65" s="13" customFormat="1">
      <c r="B377" s="162"/>
      <c r="D377" s="152" t="s">
        <v>181</v>
      </c>
      <c r="E377" s="163" t="s">
        <v>19</v>
      </c>
      <c r="F377" s="164" t="s">
        <v>504</v>
      </c>
      <c r="H377" s="165">
        <v>1.246</v>
      </c>
      <c r="I377" s="166"/>
      <c r="L377" s="162"/>
      <c r="M377" s="167"/>
      <c r="T377" s="168"/>
      <c r="AT377" s="163" t="s">
        <v>181</v>
      </c>
      <c r="AU377" s="163" t="s">
        <v>87</v>
      </c>
      <c r="AV377" s="13" t="s">
        <v>87</v>
      </c>
      <c r="AW377" s="13" t="s">
        <v>37</v>
      </c>
      <c r="AX377" s="13" t="s">
        <v>76</v>
      </c>
      <c r="AY377" s="163" t="s">
        <v>169</v>
      </c>
    </row>
    <row r="378" spans="2:65" s="14" customFormat="1">
      <c r="B378" s="169"/>
      <c r="D378" s="152" t="s">
        <v>181</v>
      </c>
      <c r="E378" s="170" t="s">
        <v>505</v>
      </c>
      <c r="F378" s="171" t="s">
        <v>195</v>
      </c>
      <c r="H378" s="172">
        <v>2.2240000000000002</v>
      </c>
      <c r="I378" s="173"/>
      <c r="L378" s="169"/>
      <c r="M378" s="174"/>
      <c r="T378" s="175"/>
      <c r="AT378" s="170" t="s">
        <v>181</v>
      </c>
      <c r="AU378" s="170" t="s">
        <v>87</v>
      </c>
      <c r="AV378" s="14" t="s">
        <v>175</v>
      </c>
      <c r="AW378" s="14" t="s">
        <v>37</v>
      </c>
      <c r="AX378" s="14" t="s">
        <v>84</v>
      </c>
      <c r="AY378" s="170" t="s">
        <v>169</v>
      </c>
    </row>
    <row r="379" spans="2:65" s="1" customFormat="1" ht="16.5" customHeight="1">
      <c r="B379" s="33"/>
      <c r="C379" s="139" t="s">
        <v>506</v>
      </c>
      <c r="D379" s="139" t="s">
        <v>171</v>
      </c>
      <c r="E379" s="140" t="s">
        <v>507</v>
      </c>
      <c r="F379" s="141" t="s">
        <v>508</v>
      </c>
      <c r="G379" s="142" t="s">
        <v>101</v>
      </c>
      <c r="H379" s="143">
        <v>2.7810000000000001</v>
      </c>
      <c r="I379" s="144"/>
      <c r="J379" s="145">
        <f>ROUND(I379*H379,2)</f>
        <v>0</v>
      </c>
      <c r="K379" s="141" t="s">
        <v>19</v>
      </c>
      <c r="L379" s="33"/>
      <c r="M379" s="146" t="s">
        <v>19</v>
      </c>
      <c r="N379" s="147" t="s">
        <v>47</v>
      </c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AR379" s="150" t="s">
        <v>175</v>
      </c>
      <c r="AT379" s="150" t="s">
        <v>171</v>
      </c>
      <c r="AU379" s="150" t="s">
        <v>87</v>
      </c>
      <c r="AY379" s="18" t="s">
        <v>169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8" t="s">
        <v>84</v>
      </c>
      <c r="BK379" s="151">
        <f>ROUND(I379*H379,2)</f>
        <v>0</v>
      </c>
      <c r="BL379" s="18" t="s">
        <v>175</v>
      </c>
      <c r="BM379" s="150" t="s">
        <v>509</v>
      </c>
    </row>
    <row r="380" spans="2:65" s="1" customFormat="1" ht="19.5">
      <c r="B380" s="33"/>
      <c r="D380" s="152" t="s">
        <v>177</v>
      </c>
      <c r="F380" s="153" t="s">
        <v>510</v>
      </c>
      <c r="I380" s="84"/>
      <c r="L380" s="33"/>
      <c r="M380" s="154"/>
      <c r="T380" s="52"/>
      <c r="AT380" s="18" t="s">
        <v>177</v>
      </c>
      <c r="AU380" s="18" t="s">
        <v>87</v>
      </c>
    </row>
    <row r="381" spans="2:65" s="1" customFormat="1" ht="234">
      <c r="B381" s="33"/>
      <c r="D381" s="152" t="s">
        <v>179</v>
      </c>
      <c r="F381" s="155" t="s">
        <v>500</v>
      </c>
      <c r="I381" s="84"/>
      <c r="L381" s="33"/>
      <c r="M381" s="154"/>
      <c r="T381" s="52"/>
      <c r="AT381" s="18" t="s">
        <v>179</v>
      </c>
      <c r="AU381" s="18" t="s">
        <v>87</v>
      </c>
    </row>
    <row r="382" spans="2:65" s="12" customFormat="1">
      <c r="B382" s="156"/>
      <c r="D382" s="152" t="s">
        <v>181</v>
      </c>
      <c r="E382" s="157" t="s">
        <v>19</v>
      </c>
      <c r="F382" s="158" t="s">
        <v>511</v>
      </c>
      <c r="H382" s="157" t="s">
        <v>19</v>
      </c>
      <c r="I382" s="159"/>
      <c r="L382" s="156"/>
      <c r="M382" s="160"/>
      <c r="T382" s="161"/>
      <c r="AT382" s="157" t="s">
        <v>181</v>
      </c>
      <c r="AU382" s="157" t="s">
        <v>87</v>
      </c>
      <c r="AV382" s="12" t="s">
        <v>84</v>
      </c>
      <c r="AW382" s="12" t="s">
        <v>37</v>
      </c>
      <c r="AX382" s="12" t="s">
        <v>76</v>
      </c>
      <c r="AY382" s="157" t="s">
        <v>169</v>
      </c>
    </row>
    <row r="383" spans="2:65" s="13" customFormat="1">
      <c r="B383" s="162"/>
      <c r="D383" s="152" t="s">
        <v>181</v>
      </c>
      <c r="E383" s="163" t="s">
        <v>19</v>
      </c>
      <c r="F383" s="164" t="s">
        <v>512</v>
      </c>
      <c r="H383" s="165">
        <v>0.45300000000000001</v>
      </c>
      <c r="I383" s="166"/>
      <c r="L383" s="162"/>
      <c r="M383" s="167"/>
      <c r="T383" s="168"/>
      <c r="AT383" s="163" t="s">
        <v>181</v>
      </c>
      <c r="AU383" s="163" t="s">
        <v>87</v>
      </c>
      <c r="AV383" s="13" t="s">
        <v>87</v>
      </c>
      <c r="AW383" s="13" t="s">
        <v>37</v>
      </c>
      <c r="AX383" s="13" t="s">
        <v>76</v>
      </c>
      <c r="AY383" s="163" t="s">
        <v>169</v>
      </c>
    </row>
    <row r="384" spans="2:65" s="13" customFormat="1">
      <c r="B384" s="162"/>
      <c r="D384" s="152" t="s">
        <v>181</v>
      </c>
      <c r="E384" s="163" t="s">
        <v>19</v>
      </c>
      <c r="F384" s="164" t="s">
        <v>513</v>
      </c>
      <c r="H384" s="165">
        <v>0.74399999999999999</v>
      </c>
      <c r="I384" s="166"/>
      <c r="L384" s="162"/>
      <c r="M384" s="167"/>
      <c r="T384" s="168"/>
      <c r="AT384" s="163" t="s">
        <v>181</v>
      </c>
      <c r="AU384" s="163" t="s">
        <v>87</v>
      </c>
      <c r="AV384" s="13" t="s">
        <v>87</v>
      </c>
      <c r="AW384" s="13" t="s">
        <v>37</v>
      </c>
      <c r="AX384" s="13" t="s">
        <v>76</v>
      </c>
      <c r="AY384" s="163" t="s">
        <v>169</v>
      </c>
    </row>
    <row r="385" spans="2:65" s="13" customFormat="1">
      <c r="B385" s="162"/>
      <c r="D385" s="152" t="s">
        <v>181</v>
      </c>
      <c r="E385" s="163" t="s">
        <v>19</v>
      </c>
      <c r="F385" s="164" t="s">
        <v>514</v>
      </c>
      <c r="H385" s="165">
        <v>1.5840000000000001</v>
      </c>
      <c r="I385" s="166"/>
      <c r="L385" s="162"/>
      <c r="M385" s="167"/>
      <c r="T385" s="168"/>
      <c r="AT385" s="163" t="s">
        <v>181</v>
      </c>
      <c r="AU385" s="163" t="s">
        <v>87</v>
      </c>
      <c r="AV385" s="13" t="s">
        <v>87</v>
      </c>
      <c r="AW385" s="13" t="s">
        <v>37</v>
      </c>
      <c r="AX385" s="13" t="s">
        <v>76</v>
      </c>
      <c r="AY385" s="163" t="s">
        <v>169</v>
      </c>
    </row>
    <row r="386" spans="2:65" s="14" customFormat="1">
      <c r="B386" s="169"/>
      <c r="D386" s="152" t="s">
        <v>181</v>
      </c>
      <c r="E386" s="170" t="s">
        <v>515</v>
      </c>
      <c r="F386" s="171" t="s">
        <v>195</v>
      </c>
      <c r="H386" s="172">
        <v>2.7810000000000001</v>
      </c>
      <c r="I386" s="173"/>
      <c r="L386" s="169"/>
      <c r="M386" s="174"/>
      <c r="T386" s="175"/>
      <c r="AT386" s="170" t="s">
        <v>181</v>
      </c>
      <c r="AU386" s="170" t="s">
        <v>87</v>
      </c>
      <c r="AV386" s="14" t="s">
        <v>175</v>
      </c>
      <c r="AW386" s="14" t="s">
        <v>37</v>
      </c>
      <c r="AX386" s="14" t="s">
        <v>84</v>
      </c>
      <c r="AY386" s="170" t="s">
        <v>169</v>
      </c>
    </row>
    <row r="387" spans="2:65" s="1" customFormat="1" ht="16.5" customHeight="1">
      <c r="B387" s="33"/>
      <c r="C387" s="139" t="s">
        <v>516</v>
      </c>
      <c r="D387" s="139" t="s">
        <v>171</v>
      </c>
      <c r="E387" s="140" t="s">
        <v>517</v>
      </c>
      <c r="F387" s="141" t="s">
        <v>518</v>
      </c>
      <c r="G387" s="142" t="s">
        <v>90</v>
      </c>
      <c r="H387" s="143">
        <v>33.768000000000001</v>
      </c>
      <c r="I387" s="144"/>
      <c r="J387" s="145">
        <f>ROUND(I387*H387,2)</f>
        <v>0</v>
      </c>
      <c r="K387" s="141" t="s">
        <v>174</v>
      </c>
      <c r="L387" s="33"/>
      <c r="M387" s="146" t="s">
        <v>19</v>
      </c>
      <c r="N387" s="147" t="s">
        <v>47</v>
      </c>
      <c r="P387" s="148">
        <f>O387*H387</f>
        <v>0</v>
      </c>
      <c r="Q387" s="148">
        <v>7.26E-3</v>
      </c>
      <c r="R387" s="148">
        <f>Q387*H387</f>
        <v>0.24515568000000001</v>
      </c>
      <c r="S387" s="148">
        <v>0</v>
      </c>
      <c r="T387" s="149">
        <f>S387*H387</f>
        <v>0</v>
      </c>
      <c r="AR387" s="150" t="s">
        <v>175</v>
      </c>
      <c r="AT387" s="150" t="s">
        <v>171</v>
      </c>
      <c r="AU387" s="150" t="s">
        <v>87</v>
      </c>
      <c r="AY387" s="18" t="s">
        <v>169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8" t="s">
        <v>84</v>
      </c>
      <c r="BK387" s="151">
        <f>ROUND(I387*H387,2)</f>
        <v>0</v>
      </c>
      <c r="BL387" s="18" t="s">
        <v>175</v>
      </c>
      <c r="BM387" s="150" t="s">
        <v>519</v>
      </c>
    </row>
    <row r="388" spans="2:65" s="1" customFormat="1" ht="19.5">
      <c r="B388" s="33"/>
      <c r="D388" s="152" t="s">
        <v>177</v>
      </c>
      <c r="F388" s="153" t="s">
        <v>520</v>
      </c>
      <c r="I388" s="84"/>
      <c r="L388" s="33"/>
      <c r="M388" s="154"/>
      <c r="T388" s="52"/>
      <c r="AT388" s="18" t="s">
        <v>177</v>
      </c>
      <c r="AU388" s="18" t="s">
        <v>87</v>
      </c>
    </row>
    <row r="389" spans="2:65" s="1" customFormat="1" ht="185.25">
      <c r="B389" s="33"/>
      <c r="D389" s="152" t="s">
        <v>179</v>
      </c>
      <c r="F389" s="155" t="s">
        <v>521</v>
      </c>
      <c r="I389" s="84"/>
      <c r="L389" s="33"/>
      <c r="M389" s="154"/>
      <c r="T389" s="52"/>
      <c r="AT389" s="18" t="s">
        <v>179</v>
      </c>
      <c r="AU389" s="18" t="s">
        <v>87</v>
      </c>
    </row>
    <row r="390" spans="2:65" s="1" customFormat="1" ht="19.5">
      <c r="B390" s="33"/>
      <c r="D390" s="152" t="s">
        <v>189</v>
      </c>
      <c r="F390" s="155" t="s">
        <v>522</v>
      </c>
      <c r="I390" s="84"/>
      <c r="L390" s="33"/>
      <c r="M390" s="154"/>
      <c r="T390" s="52"/>
      <c r="AT390" s="18" t="s">
        <v>189</v>
      </c>
      <c r="AU390" s="18" t="s">
        <v>87</v>
      </c>
    </row>
    <row r="391" spans="2:65" s="12" customFormat="1">
      <c r="B391" s="156"/>
      <c r="D391" s="152" t="s">
        <v>181</v>
      </c>
      <c r="E391" s="157" t="s">
        <v>19</v>
      </c>
      <c r="F391" s="158" t="s">
        <v>523</v>
      </c>
      <c r="H391" s="157" t="s">
        <v>19</v>
      </c>
      <c r="I391" s="159"/>
      <c r="L391" s="156"/>
      <c r="M391" s="160"/>
      <c r="T391" s="161"/>
      <c r="AT391" s="157" t="s">
        <v>181</v>
      </c>
      <c r="AU391" s="157" t="s">
        <v>87</v>
      </c>
      <c r="AV391" s="12" t="s">
        <v>84</v>
      </c>
      <c r="AW391" s="12" t="s">
        <v>37</v>
      </c>
      <c r="AX391" s="12" t="s">
        <v>76</v>
      </c>
      <c r="AY391" s="157" t="s">
        <v>169</v>
      </c>
    </row>
    <row r="392" spans="2:65" s="13" customFormat="1">
      <c r="B392" s="162"/>
      <c r="D392" s="152" t="s">
        <v>181</v>
      </c>
      <c r="E392" s="163" t="s">
        <v>19</v>
      </c>
      <c r="F392" s="164" t="s">
        <v>524</v>
      </c>
      <c r="H392" s="165">
        <v>5.74</v>
      </c>
      <c r="I392" s="166"/>
      <c r="L392" s="162"/>
      <c r="M392" s="167"/>
      <c r="T392" s="168"/>
      <c r="AT392" s="163" t="s">
        <v>181</v>
      </c>
      <c r="AU392" s="163" t="s">
        <v>87</v>
      </c>
      <c r="AV392" s="13" t="s">
        <v>87</v>
      </c>
      <c r="AW392" s="13" t="s">
        <v>37</v>
      </c>
      <c r="AX392" s="13" t="s">
        <v>76</v>
      </c>
      <c r="AY392" s="163" t="s">
        <v>169</v>
      </c>
    </row>
    <row r="393" spans="2:65" s="13" customFormat="1">
      <c r="B393" s="162"/>
      <c r="D393" s="152" t="s">
        <v>181</v>
      </c>
      <c r="E393" s="163" t="s">
        <v>19</v>
      </c>
      <c r="F393" s="164" t="s">
        <v>525</v>
      </c>
      <c r="H393" s="165">
        <v>7.12</v>
      </c>
      <c r="I393" s="166"/>
      <c r="L393" s="162"/>
      <c r="M393" s="167"/>
      <c r="T393" s="168"/>
      <c r="AT393" s="163" t="s">
        <v>181</v>
      </c>
      <c r="AU393" s="163" t="s">
        <v>87</v>
      </c>
      <c r="AV393" s="13" t="s">
        <v>87</v>
      </c>
      <c r="AW393" s="13" t="s">
        <v>37</v>
      </c>
      <c r="AX393" s="13" t="s">
        <v>76</v>
      </c>
      <c r="AY393" s="163" t="s">
        <v>169</v>
      </c>
    </row>
    <row r="394" spans="2:65" s="15" customFormat="1">
      <c r="B394" s="176"/>
      <c r="D394" s="152" t="s">
        <v>181</v>
      </c>
      <c r="E394" s="177" t="s">
        <v>19</v>
      </c>
      <c r="F394" s="178" t="s">
        <v>239</v>
      </c>
      <c r="H394" s="179">
        <v>12.86</v>
      </c>
      <c r="I394" s="180"/>
      <c r="L394" s="176"/>
      <c r="M394" s="181"/>
      <c r="T394" s="182"/>
      <c r="AT394" s="177" t="s">
        <v>181</v>
      </c>
      <c r="AU394" s="177" t="s">
        <v>87</v>
      </c>
      <c r="AV394" s="15" t="s">
        <v>196</v>
      </c>
      <c r="AW394" s="15" t="s">
        <v>37</v>
      </c>
      <c r="AX394" s="15" t="s">
        <v>76</v>
      </c>
      <c r="AY394" s="177" t="s">
        <v>169</v>
      </c>
    </row>
    <row r="395" spans="2:65" s="12" customFormat="1">
      <c r="B395" s="156"/>
      <c r="D395" s="152" t="s">
        <v>181</v>
      </c>
      <c r="E395" s="157" t="s">
        <v>19</v>
      </c>
      <c r="F395" s="158" t="s">
        <v>526</v>
      </c>
      <c r="H395" s="157" t="s">
        <v>19</v>
      </c>
      <c r="I395" s="159"/>
      <c r="L395" s="156"/>
      <c r="M395" s="160"/>
      <c r="T395" s="161"/>
      <c r="AT395" s="157" t="s">
        <v>181</v>
      </c>
      <c r="AU395" s="157" t="s">
        <v>87</v>
      </c>
      <c r="AV395" s="12" t="s">
        <v>84</v>
      </c>
      <c r="AW395" s="12" t="s">
        <v>37</v>
      </c>
      <c r="AX395" s="12" t="s">
        <v>76</v>
      </c>
      <c r="AY395" s="157" t="s">
        <v>169</v>
      </c>
    </row>
    <row r="396" spans="2:65" s="13" customFormat="1">
      <c r="B396" s="162"/>
      <c r="D396" s="152" t="s">
        <v>181</v>
      </c>
      <c r="E396" s="163" t="s">
        <v>19</v>
      </c>
      <c r="F396" s="164" t="s">
        <v>527</v>
      </c>
      <c r="H396" s="165">
        <v>4.6479999999999997</v>
      </c>
      <c r="I396" s="166"/>
      <c r="L396" s="162"/>
      <c r="M396" s="167"/>
      <c r="T396" s="168"/>
      <c r="AT396" s="163" t="s">
        <v>181</v>
      </c>
      <c r="AU396" s="163" t="s">
        <v>87</v>
      </c>
      <c r="AV396" s="13" t="s">
        <v>87</v>
      </c>
      <c r="AW396" s="13" t="s">
        <v>37</v>
      </c>
      <c r="AX396" s="13" t="s">
        <v>76</v>
      </c>
      <c r="AY396" s="163" t="s">
        <v>169</v>
      </c>
    </row>
    <row r="397" spans="2:65" s="13" customFormat="1">
      <c r="B397" s="162"/>
      <c r="D397" s="152" t="s">
        <v>181</v>
      </c>
      <c r="E397" s="163" t="s">
        <v>19</v>
      </c>
      <c r="F397" s="164" t="s">
        <v>528</v>
      </c>
      <c r="H397" s="165">
        <v>1.8</v>
      </c>
      <c r="I397" s="166"/>
      <c r="L397" s="162"/>
      <c r="M397" s="167"/>
      <c r="T397" s="168"/>
      <c r="AT397" s="163" t="s">
        <v>181</v>
      </c>
      <c r="AU397" s="163" t="s">
        <v>87</v>
      </c>
      <c r="AV397" s="13" t="s">
        <v>87</v>
      </c>
      <c r="AW397" s="13" t="s">
        <v>37</v>
      </c>
      <c r="AX397" s="13" t="s">
        <v>76</v>
      </c>
      <c r="AY397" s="163" t="s">
        <v>169</v>
      </c>
    </row>
    <row r="398" spans="2:65" s="13" customFormat="1">
      <c r="B398" s="162"/>
      <c r="D398" s="152" t="s">
        <v>181</v>
      </c>
      <c r="E398" s="163" t="s">
        <v>19</v>
      </c>
      <c r="F398" s="164" t="s">
        <v>529</v>
      </c>
      <c r="H398" s="165">
        <v>3.68</v>
      </c>
      <c r="I398" s="166"/>
      <c r="L398" s="162"/>
      <c r="M398" s="167"/>
      <c r="T398" s="168"/>
      <c r="AT398" s="163" t="s">
        <v>181</v>
      </c>
      <c r="AU398" s="163" t="s">
        <v>87</v>
      </c>
      <c r="AV398" s="13" t="s">
        <v>87</v>
      </c>
      <c r="AW398" s="13" t="s">
        <v>37</v>
      </c>
      <c r="AX398" s="13" t="s">
        <v>76</v>
      </c>
      <c r="AY398" s="163" t="s">
        <v>169</v>
      </c>
    </row>
    <row r="399" spans="2:65" s="13" customFormat="1">
      <c r="B399" s="162"/>
      <c r="D399" s="152" t="s">
        <v>181</v>
      </c>
      <c r="E399" s="163" t="s">
        <v>19</v>
      </c>
      <c r="F399" s="164" t="s">
        <v>530</v>
      </c>
      <c r="H399" s="165">
        <v>7.14</v>
      </c>
      <c r="I399" s="166"/>
      <c r="L399" s="162"/>
      <c r="M399" s="167"/>
      <c r="T399" s="168"/>
      <c r="AT399" s="163" t="s">
        <v>181</v>
      </c>
      <c r="AU399" s="163" t="s">
        <v>87</v>
      </c>
      <c r="AV399" s="13" t="s">
        <v>87</v>
      </c>
      <c r="AW399" s="13" t="s">
        <v>37</v>
      </c>
      <c r="AX399" s="13" t="s">
        <v>76</v>
      </c>
      <c r="AY399" s="163" t="s">
        <v>169</v>
      </c>
    </row>
    <row r="400" spans="2:65" s="13" customFormat="1">
      <c r="B400" s="162"/>
      <c r="D400" s="152" t="s">
        <v>181</v>
      </c>
      <c r="E400" s="163" t="s">
        <v>19</v>
      </c>
      <c r="F400" s="164" t="s">
        <v>531</v>
      </c>
      <c r="H400" s="165">
        <v>3.64</v>
      </c>
      <c r="I400" s="166"/>
      <c r="L400" s="162"/>
      <c r="M400" s="167"/>
      <c r="T400" s="168"/>
      <c r="AT400" s="163" t="s">
        <v>181</v>
      </c>
      <c r="AU400" s="163" t="s">
        <v>87</v>
      </c>
      <c r="AV400" s="13" t="s">
        <v>87</v>
      </c>
      <c r="AW400" s="13" t="s">
        <v>37</v>
      </c>
      <c r="AX400" s="13" t="s">
        <v>76</v>
      </c>
      <c r="AY400" s="163" t="s">
        <v>169</v>
      </c>
    </row>
    <row r="401" spans="2:65" s="15" customFormat="1">
      <c r="B401" s="176"/>
      <c r="D401" s="152" t="s">
        <v>181</v>
      </c>
      <c r="E401" s="177" t="s">
        <v>19</v>
      </c>
      <c r="F401" s="178" t="s">
        <v>239</v>
      </c>
      <c r="H401" s="179">
        <v>20.908000000000001</v>
      </c>
      <c r="I401" s="180"/>
      <c r="L401" s="176"/>
      <c r="M401" s="181"/>
      <c r="T401" s="182"/>
      <c r="AT401" s="177" t="s">
        <v>181</v>
      </c>
      <c r="AU401" s="177" t="s">
        <v>87</v>
      </c>
      <c r="AV401" s="15" t="s">
        <v>196</v>
      </c>
      <c r="AW401" s="15" t="s">
        <v>37</v>
      </c>
      <c r="AX401" s="15" t="s">
        <v>76</v>
      </c>
      <c r="AY401" s="177" t="s">
        <v>169</v>
      </c>
    </row>
    <row r="402" spans="2:65" s="14" customFormat="1">
      <c r="B402" s="169"/>
      <c r="D402" s="152" t="s">
        <v>181</v>
      </c>
      <c r="E402" s="170" t="s">
        <v>88</v>
      </c>
      <c r="F402" s="171" t="s">
        <v>195</v>
      </c>
      <c r="H402" s="172">
        <v>33.768000000000001</v>
      </c>
      <c r="I402" s="173"/>
      <c r="L402" s="169"/>
      <c r="M402" s="174"/>
      <c r="T402" s="175"/>
      <c r="AT402" s="170" t="s">
        <v>181</v>
      </c>
      <c r="AU402" s="170" t="s">
        <v>87</v>
      </c>
      <c r="AV402" s="14" t="s">
        <v>175</v>
      </c>
      <c r="AW402" s="14" t="s">
        <v>37</v>
      </c>
      <c r="AX402" s="14" t="s">
        <v>84</v>
      </c>
      <c r="AY402" s="170" t="s">
        <v>169</v>
      </c>
    </row>
    <row r="403" spans="2:65" s="1" customFormat="1" ht="16.5" customHeight="1">
      <c r="B403" s="33"/>
      <c r="C403" s="139" t="s">
        <v>532</v>
      </c>
      <c r="D403" s="139" t="s">
        <v>171</v>
      </c>
      <c r="E403" s="140" t="s">
        <v>533</v>
      </c>
      <c r="F403" s="141" t="s">
        <v>534</v>
      </c>
      <c r="G403" s="142" t="s">
        <v>90</v>
      </c>
      <c r="H403" s="143">
        <v>33.768000000000001</v>
      </c>
      <c r="I403" s="144"/>
      <c r="J403" s="145">
        <f>ROUND(I403*H403,2)</f>
        <v>0</v>
      </c>
      <c r="K403" s="141" t="s">
        <v>174</v>
      </c>
      <c r="L403" s="33"/>
      <c r="M403" s="146" t="s">
        <v>19</v>
      </c>
      <c r="N403" s="147" t="s">
        <v>47</v>
      </c>
      <c r="P403" s="148">
        <f>O403*H403</f>
        <v>0</v>
      </c>
      <c r="Q403" s="148">
        <v>8.5999999999999998E-4</v>
      </c>
      <c r="R403" s="148">
        <f>Q403*H403</f>
        <v>2.904048E-2</v>
      </c>
      <c r="S403" s="148">
        <v>0</v>
      </c>
      <c r="T403" s="149">
        <f>S403*H403</f>
        <v>0</v>
      </c>
      <c r="AR403" s="150" t="s">
        <v>175</v>
      </c>
      <c r="AT403" s="150" t="s">
        <v>171</v>
      </c>
      <c r="AU403" s="150" t="s">
        <v>87</v>
      </c>
      <c r="AY403" s="18" t="s">
        <v>169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8" t="s">
        <v>84</v>
      </c>
      <c r="BK403" s="151">
        <f>ROUND(I403*H403,2)</f>
        <v>0</v>
      </c>
      <c r="BL403" s="18" t="s">
        <v>175</v>
      </c>
      <c r="BM403" s="150" t="s">
        <v>535</v>
      </c>
    </row>
    <row r="404" spans="2:65" s="1" customFormat="1" ht="29.25">
      <c r="B404" s="33"/>
      <c r="D404" s="152" t="s">
        <v>177</v>
      </c>
      <c r="F404" s="153" t="s">
        <v>536</v>
      </c>
      <c r="I404" s="84"/>
      <c r="L404" s="33"/>
      <c r="M404" s="154"/>
      <c r="T404" s="52"/>
      <c r="AT404" s="18" t="s">
        <v>177</v>
      </c>
      <c r="AU404" s="18" t="s">
        <v>87</v>
      </c>
    </row>
    <row r="405" spans="2:65" s="1" customFormat="1" ht="185.25">
      <c r="B405" s="33"/>
      <c r="D405" s="152" t="s">
        <v>179</v>
      </c>
      <c r="F405" s="155" t="s">
        <v>521</v>
      </c>
      <c r="I405" s="84"/>
      <c r="L405" s="33"/>
      <c r="M405" s="154"/>
      <c r="T405" s="52"/>
      <c r="AT405" s="18" t="s">
        <v>179</v>
      </c>
      <c r="AU405" s="18" t="s">
        <v>87</v>
      </c>
    </row>
    <row r="406" spans="2:65" s="13" customFormat="1">
      <c r="B406" s="162"/>
      <c r="D406" s="152" t="s">
        <v>181</v>
      </c>
      <c r="E406" s="163" t="s">
        <v>19</v>
      </c>
      <c r="F406" s="164" t="s">
        <v>88</v>
      </c>
      <c r="H406" s="165">
        <v>33.768000000000001</v>
      </c>
      <c r="I406" s="166"/>
      <c r="L406" s="162"/>
      <c r="M406" s="167"/>
      <c r="T406" s="168"/>
      <c r="AT406" s="163" t="s">
        <v>181</v>
      </c>
      <c r="AU406" s="163" t="s">
        <v>87</v>
      </c>
      <c r="AV406" s="13" t="s">
        <v>87</v>
      </c>
      <c r="AW406" s="13" t="s">
        <v>37</v>
      </c>
      <c r="AX406" s="13" t="s">
        <v>84</v>
      </c>
      <c r="AY406" s="163" t="s">
        <v>169</v>
      </c>
    </row>
    <row r="407" spans="2:65" s="11" customFormat="1" ht="22.9" customHeight="1">
      <c r="B407" s="127"/>
      <c r="D407" s="128" t="s">
        <v>75</v>
      </c>
      <c r="E407" s="137" t="s">
        <v>175</v>
      </c>
      <c r="F407" s="137" t="s">
        <v>537</v>
      </c>
      <c r="I407" s="130"/>
      <c r="J407" s="138">
        <f>BK407</f>
        <v>0</v>
      </c>
      <c r="L407" s="127"/>
      <c r="M407" s="132"/>
      <c r="P407" s="133">
        <f>SUM(P408:P477)</f>
        <v>0</v>
      </c>
      <c r="R407" s="133">
        <f>SUM(R408:R477)</f>
        <v>23.974130599999999</v>
      </c>
      <c r="T407" s="134">
        <f>SUM(T408:T477)</f>
        <v>0</v>
      </c>
      <c r="AR407" s="128" t="s">
        <v>84</v>
      </c>
      <c r="AT407" s="135" t="s">
        <v>75</v>
      </c>
      <c r="AU407" s="135" t="s">
        <v>84</v>
      </c>
      <c r="AY407" s="128" t="s">
        <v>169</v>
      </c>
      <c r="BK407" s="136">
        <f>SUM(BK408:BK477)</f>
        <v>0</v>
      </c>
    </row>
    <row r="408" spans="2:65" s="1" customFormat="1" ht="16.5" customHeight="1">
      <c r="B408" s="33"/>
      <c r="C408" s="139" t="s">
        <v>538</v>
      </c>
      <c r="D408" s="139" t="s">
        <v>171</v>
      </c>
      <c r="E408" s="140" t="s">
        <v>539</v>
      </c>
      <c r="F408" s="141" t="s">
        <v>540</v>
      </c>
      <c r="G408" s="142" t="s">
        <v>90</v>
      </c>
      <c r="H408" s="143">
        <v>3.88</v>
      </c>
      <c r="I408" s="144"/>
      <c r="J408" s="145">
        <f>ROUND(I408*H408,2)</f>
        <v>0</v>
      </c>
      <c r="K408" s="141" t="s">
        <v>174</v>
      </c>
      <c r="L408" s="33"/>
      <c r="M408" s="146" t="s">
        <v>19</v>
      </c>
      <c r="N408" s="147" t="s">
        <v>47</v>
      </c>
      <c r="P408" s="148">
        <f>O408*H408</f>
        <v>0</v>
      </c>
      <c r="Q408" s="148">
        <v>0</v>
      </c>
      <c r="R408" s="148">
        <f>Q408*H408</f>
        <v>0</v>
      </c>
      <c r="S408" s="148">
        <v>0</v>
      </c>
      <c r="T408" s="149">
        <f>S408*H408</f>
        <v>0</v>
      </c>
      <c r="AR408" s="150" t="s">
        <v>175</v>
      </c>
      <c r="AT408" s="150" t="s">
        <v>171</v>
      </c>
      <c r="AU408" s="150" t="s">
        <v>87</v>
      </c>
      <c r="AY408" s="18" t="s">
        <v>169</v>
      </c>
      <c r="BE408" s="151">
        <f>IF(N408="základní",J408,0)</f>
        <v>0</v>
      </c>
      <c r="BF408" s="151">
        <f>IF(N408="snížená",J408,0)</f>
        <v>0</v>
      </c>
      <c r="BG408" s="151">
        <f>IF(N408="zákl. přenesená",J408,0)</f>
        <v>0</v>
      </c>
      <c r="BH408" s="151">
        <f>IF(N408="sníž. přenesená",J408,0)</f>
        <v>0</v>
      </c>
      <c r="BI408" s="151">
        <f>IF(N408="nulová",J408,0)</f>
        <v>0</v>
      </c>
      <c r="BJ408" s="18" t="s">
        <v>84</v>
      </c>
      <c r="BK408" s="151">
        <f>ROUND(I408*H408,2)</f>
        <v>0</v>
      </c>
      <c r="BL408" s="18" t="s">
        <v>175</v>
      </c>
      <c r="BM408" s="150" t="s">
        <v>541</v>
      </c>
    </row>
    <row r="409" spans="2:65" s="1" customFormat="1">
      <c r="B409" s="33"/>
      <c r="D409" s="152" t="s">
        <v>177</v>
      </c>
      <c r="F409" s="153" t="s">
        <v>542</v>
      </c>
      <c r="I409" s="84"/>
      <c r="L409" s="33"/>
      <c r="M409" s="154"/>
      <c r="T409" s="52"/>
      <c r="AT409" s="18" t="s">
        <v>177</v>
      </c>
      <c r="AU409" s="18" t="s">
        <v>87</v>
      </c>
    </row>
    <row r="410" spans="2:65" s="1" customFormat="1" ht="97.5">
      <c r="B410" s="33"/>
      <c r="D410" s="152" t="s">
        <v>179</v>
      </c>
      <c r="F410" s="155" t="s">
        <v>543</v>
      </c>
      <c r="I410" s="84"/>
      <c r="L410" s="33"/>
      <c r="M410" s="154"/>
      <c r="T410" s="52"/>
      <c r="AT410" s="18" t="s">
        <v>179</v>
      </c>
      <c r="AU410" s="18" t="s">
        <v>87</v>
      </c>
    </row>
    <row r="411" spans="2:65" s="13" customFormat="1">
      <c r="B411" s="162"/>
      <c r="D411" s="152" t="s">
        <v>181</v>
      </c>
      <c r="E411" s="163" t="s">
        <v>19</v>
      </c>
      <c r="F411" s="164" t="s">
        <v>92</v>
      </c>
      <c r="H411" s="165">
        <v>3.88</v>
      </c>
      <c r="I411" s="166"/>
      <c r="L411" s="162"/>
      <c r="M411" s="167"/>
      <c r="T411" s="168"/>
      <c r="AT411" s="163" t="s">
        <v>181</v>
      </c>
      <c r="AU411" s="163" t="s">
        <v>87</v>
      </c>
      <c r="AV411" s="13" t="s">
        <v>87</v>
      </c>
      <c r="AW411" s="13" t="s">
        <v>37</v>
      </c>
      <c r="AX411" s="13" t="s">
        <v>84</v>
      </c>
      <c r="AY411" s="163" t="s">
        <v>169</v>
      </c>
    </row>
    <row r="412" spans="2:65" s="1" customFormat="1" ht="16.5" customHeight="1">
      <c r="B412" s="33"/>
      <c r="C412" s="139" t="s">
        <v>544</v>
      </c>
      <c r="D412" s="139" t="s">
        <v>171</v>
      </c>
      <c r="E412" s="140" t="s">
        <v>545</v>
      </c>
      <c r="F412" s="141" t="s">
        <v>546</v>
      </c>
      <c r="G412" s="142" t="s">
        <v>90</v>
      </c>
      <c r="H412" s="143">
        <v>21.7</v>
      </c>
      <c r="I412" s="144"/>
      <c r="J412" s="145">
        <f>ROUND(I412*H412,2)</f>
        <v>0</v>
      </c>
      <c r="K412" s="141" t="s">
        <v>174</v>
      </c>
      <c r="L412" s="33"/>
      <c r="M412" s="146" t="s">
        <v>19</v>
      </c>
      <c r="N412" s="147" t="s">
        <v>47</v>
      </c>
      <c r="P412" s="148">
        <f>O412*H412</f>
        <v>0</v>
      </c>
      <c r="Q412" s="148">
        <v>0</v>
      </c>
      <c r="R412" s="148">
        <f>Q412*H412</f>
        <v>0</v>
      </c>
      <c r="S412" s="148">
        <v>0</v>
      </c>
      <c r="T412" s="149">
        <f>S412*H412</f>
        <v>0</v>
      </c>
      <c r="AR412" s="150" t="s">
        <v>175</v>
      </c>
      <c r="AT412" s="150" t="s">
        <v>171</v>
      </c>
      <c r="AU412" s="150" t="s">
        <v>87</v>
      </c>
      <c r="AY412" s="18" t="s">
        <v>169</v>
      </c>
      <c r="BE412" s="151">
        <f>IF(N412="základní",J412,0)</f>
        <v>0</v>
      </c>
      <c r="BF412" s="151">
        <f>IF(N412="snížená",J412,0)</f>
        <v>0</v>
      </c>
      <c r="BG412" s="151">
        <f>IF(N412="zákl. přenesená",J412,0)</f>
        <v>0</v>
      </c>
      <c r="BH412" s="151">
        <f>IF(N412="sníž. přenesená",J412,0)</f>
        <v>0</v>
      </c>
      <c r="BI412" s="151">
        <f>IF(N412="nulová",J412,0)</f>
        <v>0</v>
      </c>
      <c r="BJ412" s="18" t="s">
        <v>84</v>
      </c>
      <c r="BK412" s="151">
        <f>ROUND(I412*H412,2)</f>
        <v>0</v>
      </c>
      <c r="BL412" s="18" t="s">
        <v>175</v>
      </c>
      <c r="BM412" s="150" t="s">
        <v>547</v>
      </c>
    </row>
    <row r="413" spans="2:65" s="1" customFormat="1">
      <c r="B413" s="33"/>
      <c r="D413" s="152" t="s">
        <v>177</v>
      </c>
      <c r="F413" s="153" t="s">
        <v>548</v>
      </c>
      <c r="I413" s="84"/>
      <c r="L413" s="33"/>
      <c r="M413" s="154"/>
      <c r="T413" s="52"/>
      <c r="AT413" s="18" t="s">
        <v>177</v>
      </c>
      <c r="AU413" s="18" t="s">
        <v>87</v>
      </c>
    </row>
    <row r="414" spans="2:65" s="1" customFormat="1" ht="97.5">
      <c r="B414" s="33"/>
      <c r="D414" s="152" t="s">
        <v>179</v>
      </c>
      <c r="F414" s="155" t="s">
        <v>543</v>
      </c>
      <c r="I414" s="84"/>
      <c r="L414" s="33"/>
      <c r="M414" s="154"/>
      <c r="T414" s="52"/>
      <c r="AT414" s="18" t="s">
        <v>179</v>
      </c>
      <c r="AU414" s="18" t="s">
        <v>87</v>
      </c>
    </row>
    <row r="415" spans="2:65" s="13" customFormat="1">
      <c r="B415" s="162"/>
      <c r="D415" s="152" t="s">
        <v>181</v>
      </c>
      <c r="E415" s="163" t="s">
        <v>19</v>
      </c>
      <c r="F415" s="164" t="s">
        <v>96</v>
      </c>
      <c r="H415" s="165">
        <v>21.7</v>
      </c>
      <c r="I415" s="166"/>
      <c r="L415" s="162"/>
      <c r="M415" s="167"/>
      <c r="T415" s="168"/>
      <c r="AT415" s="163" t="s">
        <v>181</v>
      </c>
      <c r="AU415" s="163" t="s">
        <v>87</v>
      </c>
      <c r="AV415" s="13" t="s">
        <v>87</v>
      </c>
      <c r="AW415" s="13" t="s">
        <v>37</v>
      </c>
      <c r="AX415" s="13" t="s">
        <v>84</v>
      </c>
      <c r="AY415" s="163" t="s">
        <v>169</v>
      </c>
    </row>
    <row r="416" spans="2:65" s="1" customFormat="1" ht="16.5" customHeight="1">
      <c r="B416" s="33"/>
      <c r="C416" s="139" t="s">
        <v>549</v>
      </c>
      <c r="D416" s="139" t="s">
        <v>171</v>
      </c>
      <c r="E416" s="140" t="s">
        <v>550</v>
      </c>
      <c r="F416" s="141" t="s">
        <v>551</v>
      </c>
      <c r="G416" s="142" t="s">
        <v>90</v>
      </c>
      <c r="H416" s="143">
        <v>5.7750000000000004</v>
      </c>
      <c r="I416" s="144"/>
      <c r="J416" s="145">
        <f>ROUND(I416*H416,2)</f>
        <v>0</v>
      </c>
      <c r="K416" s="141" t="s">
        <v>174</v>
      </c>
      <c r="L416" s="33"/>
      <c r="M416" s="146" t="s">
        <v>19</v>
      </c>
      <c r="N416" s="147" t="s">
        <v>47</v>
      </c>
      <c r="P416" s="148">
        <f>O416*H416</f>
        <v>0</v>
      </c>
      <c r="Q416" s="148">
        <v>0</v>
      </c>
      <c r="R416" s="148">
        <f>Q416*H416</f>
        <v>0</v>
      </c>
      <c r="S416" s="148">
        <v>0</v>
      </c>
      <c r="T416" s="149">
        <f>S416*H416</f>
        <v>0</v>
      </c>
      <c r="AR416" s="150" t="s">
        <v>175</v>
      </c>
      <c r="AT416" s="150" t="s">
        <v>171</v>
      </c>
      <c r="AU416" s="150" t="s">
        <v>87</v>
      </c>
      <c r="AY416" s="18" t="s">
        <v>169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8" t="s">
        <v>84</v>
      </c>
      <c r="BK416" s="151">
        <f>ROUND(I416*H416,2)</f>
        <v>0</v>
      </c>
      <c r="BL416" s="18" t="s">
        <v>175</v>
      </c>
      <c r="BM416" s="150" t="s">
        <v>552</v>
      </c>
    </row>
    <row r="417" spans="2:65" s="1" customFormat="1">
      <c r="B417" s="33"/>
      <c r="D417" s="152" t="s">
        <v>177</v>
      </c>
      <c r="F417" s="153" t="s">
        <v>553</v>
      </c>
      <c r="I417" s="84"/>
      <c r="L417" s="33"/>
      <c r="M417" s="154"/>
      <c r="T417" s="52"/>
      <c r="AT417" s="18" t="s">
        <v>177</v>
      </c>
      <c r="AU417" s="18" t="s">
        <v>87</v>
      </c>
    </row>
    <row r="418" spans="2:65" s="1" customFormat="1" ht="107.25">
      <c r="B418" s="33"/>
      <c r="D418" s="152" t="s">
        <v>179</v>
      </c>
      <c r="F418" s="155" t="s">
        <v>554</v>
      </c>
      <c r="I418" s="84"/>
      <c r="L418" s="33"/>
      <c r="M418" s="154"/>
      <c r="T418" s="52"/>
      <c r="AT418" s="18" t="s">
        <v>179</v>
      </c>
      <c r="AU418" s="18" t="s">
        <v>87</v>
      </c>
    </row>
    <row r="419" spans="2:65" s="13" customFormat="1">
      <c r="B419" s="162"/>
      <c r="D419" s="152" t="s">
        <v>181</v>
      </c>
      <c r="E419" s="163" t="s">
        <v>19</v>
      </c>
      <c r="F419" s="164" t="s">
        <v>555</v>
      </c>
      <c r="H419" s="165">
        <v>1.92</v>
      </c>
      <c r="I419" s="166"/>
      <c r="L419" s="162"/>
      <c r="M419" s="167"/>
      <c r="T419" s="168"/>
      <c r="AT419" s="163" t="s">
        <v>181</v>
      </c>
      <c r="AU419" s="163" t="s">
        <v>87</v>
      </c>
      <c r="AV419" s="13" t="s">
        <v>87</v>
      </c>
      <c r="AW419" s="13" t="s">
        <v>37</v>
      </c>
      <c r="AX419" s="13" t="s">
        <v>76</v>
      </c>
      <c r="AY419" s="163" t="s">
        <v>169</v>
      </c>
    </row>
    <row r="420" spans="2:65" s="13" customFormat="1">
      <c r="B420" s="162"/>
      <c r="D420" s="152" t="s">
        <v>181</v>
      </c>
      <c r="E420" s="163" t="s">
        <v>19</v>
      </c>
      <c r="F420" s="164" t="s">
        <v>556</v>
      </c>
      <c r="H420" s="165">
        <v>0.94499999999999995</v>
      </c>
      <c r="I420" s="166"/>
      <c r="L420" s="162"/>
      <c r="M420" s="167"/>
      <c r="T420" s="168"/>
      <c r="AT420" s="163" t="s">
        <v>181</v>
      </c>
      <c r="AU420" s="163" t="s">
        <v>87</v>
      </c>
      <c r="AV420" s="13" t="s">
        <v>87</v>
      </c>
      <c r="AW420" s="13" t="s">
        <v>37</v>
      </c>
      <c r="AX420" s="13" t="s">
        <v>76</v>
      </c>
      <c r="AY420" s="163" t="s">
        <v>169</v>
      </c>
    </row>
    <row r="421" spans="2:65" s="13" customFormat="1">
      <c r="B421" s="162"/>
      <c r="D421" s="152" t="s">
        <v>181</v>
      </c>
      <c r="E421" s="163" t="s">
        <v>19</v>
      </c>
      <c r="F421" s="164" t="s">
        <v>557</v>
      </c>
      <c r="H421" s="165">
        <v>2.91</v>
      </c>
      <c r="I421" s="166"/>
      <c r="L421" s="162"/>
      <c r="M421" s="167"/>
      <c r="T421" s="168"/>
      <c r="AT421" s="163" t="s">
        <v>181</v>
      </c>
      <c r="AU421" s="163" t="s">
        <v>87</v>
      </c>
      <c r="AV421" s="13" t="s">
        <v>87</v>
      </c>
      <c r="AW421" s="13" t="s">
        <v>37</v>
      </c>
      <c r="AX421" s="13" t="s">
        <v>76</v>
      </c>
      <c r="AY421" s="163" t="s">
        <v>169</v>
      </c>
    </row>
    <row r="422" spans="2:65" s="14" customFormat="1">
      <c r="B422" s="169"/>
      <c r="D422" s="152" t="s">
        <v>181</v>
      </c>
      <c r="E422" s="170" t="s">
        <v>19</v>
      </c>
      <c r="F422" s="171" t="s">
        <v>195</v>
      </c>
      <c r="H422" s="172">
        <v>5.7750000000000004</v>
      </c>
      <c r="I422" s="173"/>
      <c r="L422" s="169"/>
      <c r="M422" s="174"/>
      <c r="T422" s="175"/>
      <c r="AT422" s="170" t="s">
        <v>181</v>
      </c>
      <c r="AU422" s="170" t="s">
        <v>87</v>
      </c>
      <c r="AV422" s="14" t="s">
        <v>175</v>
      </c>
      <c r="AW422" s="14" t="s">
        <v>37</v>
      </c>
      <c r="AX422" s="14" t="s">
        <v>84</v>
      </c>
      <c r="AY422" s="170" t="s">
        <v>169</v>
      </c>
    </row>
    <row r="423" spans="2:65" s="1" customFormat="1" ht="16.5" customHeight="1">
      <c r="B423" s="33"/>
      <c r="C423" s="139" t="s">
        <v>558</v>
      </c>
      <c r="D423" s="139" t="s">
        <v>171</v>
      </c>
      <c r="E423" s="140" t="s">
        <v>559</v>
      </c>
      <c r="F423" s="141" t="s">
        <v>560</v>
      </c>
      <c r="G423" s="142" t="s">
        <v>101</v>
      </c>
      <c r="H423" s="143">
        <v>17.010000000000002</v>
      </c>
      <c r="I423" s="144"/>
      <c r="J423" s="145">
        <f>ROUND(I423*H423,2)</f>
        <v>0</v>
      </c>
      <c r="K423" s="141" t="s">
        <v>174</v>
      </c>
      <c r="L423" s="33"/>
      <c r="M423" s="146" t="s">
        <v>19</v>
      </c>
      <c r="N423" s="147" t="s">
        <v>47</v>
      </c>
      <c r="P423" s="148">
        <f>O423*H423</f>
        <v>0</v>
      </c>
      <c r="Q423" s="148">
        <v>0</v>
      </c>
      <c r="R423" s="148">
        <f>Q423*H423</f>
        <v>0</v>
      </c>
      <c r="S423" s="148">
        <v>0</v>
      </c>
      <c r="T423" s="149">
        <f>S423*H423</f>
        <v>0</v>
      </c>
      <c r="AR423" s="150" t="s">
        <v>175</v>
      </c>
      <c r="AT423" s="150" t="s">
        <v>171</v>
      </c>
      <c r="AU423" s="150" t="s">
        <v>87</v>
      </c>
      <c r="AY423" s="18" t="s">
        <v>169</v>
      </c>
      <c r="BE423" s="151">
        <f>IF(N423="základní",J423,0)</f>
        <v>0</v>
      </c>
      <c r="BF423" s="151">
        <f>IF(N423="snížená",J423,0)</f>
        <v>0</v>
      </c>
      <c r="BG423" s="151">
        <f>IF(N423="zákl. přenesená",J423,0)</f>
        <v>0</v>
      </c>
      <c r="BH423" s="151">
        <f>IF(N423="sníž. přenesená",J423,0)</f>
        <v>0</v>
      </c>
      <c r="BI423" s="151">
        <f>IF(N423="nulová",J423,0)</f>
        <v>0</v>
      </c>
      <c r="BJ423" s="18" t="s">
        <v>84</v>
      </c>
      <c r="BK423" s="151">
        <f>ROUND(I423*H423,2)</f>
        <v>0</v>
      </c>
      <c r="BL423" s="18" t="s">
        <v>175</v>
      </c>
      <c r="BM423" s="150" t="s">
        <v>561</v>
      </c>
    </row>
    <row r="424" spans="2:65" s="1" customFormat="1">
      <c r="B424" s="33"/>
      <c r="D424" s="152" t="s">
        <v>177</v>
      </c>
      <c r="F424" s="153" t="s">
        <v>562</v>
      </c>
      <c r="I424" s="84"/>
      <c r="L424" s="33"/>
      <c r="M424" s="154"/>
      <c r="T424" s="52"/>
      <c r="AT424" s="18" t="s">
        <v>177</v>
      </c>
      <c r="AU424" s="18" t="s">
        <v>87</v>
      </c>
    </row>
    <row r="425" spans="2:65" s="1" customFormat="1" ht="39">
      <c r="B425" s="33"/>
      <c r="D425" s="152" t="s">
        <v>179</v>
      </c>
      <c r="F425" s="155" t="s">
        <v>563</v>
      </c>
      <c r="I425" s="84"/>
      <c r="L425" s="33"/>
      <c r="M425" s="154"/>
      <c r="T425" s="52"/>
      <c r="AT425" s="18" t="s">
        <v>179</v>
      </c>
      <c r="AU425" s="18" t="s">
        <v>87</v>
      </c>
    </row>
    <row r="426" spans="2:65" s="1" customFormat="1" ht="19.5">
      <c r="B426" s="33"/>
      <c r="D426" s="152" t="s">
        <v>189</v>
      </c>
      <c r="F426" s="155" t="s">
        <v>564</v>
      </c>
      <c r="I426" s="84"/>
      <c r="L426" s="33"/>
      <c r="M426" s="154"/>
      <c r="T426" s="52"/>
      <c r="AT426" s="18" t="s">
        <v>189</v>
      </c>
      <c r="AU426" s="18" t="s">
        <v>87</v>
      </c>
    </row>
    <row r="427" spans="2:65" s="12" customFormat="1">
      <c r="B427" s="156"/>
      <c r="D427" s="152" t="s">
        <v>181</v>
      </c>
      <c r="E427" s="157" t="s">
        <v>19</v>
      </c>
      <c r="F427" s="158" t="s">
        <v>230</v>
      </c>
      <c r="H427" s="157" t="s">
        <v>19</v>
      </c>
      <c r="I427" s="159"/>
      <c r="L427" s="156"/>
      <c r="M427" s="160"/>
      <c r="T427" s="161"/>
      <c r="AT427" s="157" t="s">
        <v>181</v>
      </c>
      <c r="AU427" s="157" t="s">
        <v>87</v>
      </c>
      <c r="AV427" s="12" t="s">
        <v>84</v>
      </c>
      <c r="AW427" s="12" t="s">
        <v>37</v>
      </c>
      <c r="AX427" s="12" t="s">
        <v>76</v>
      </c>
      <c r="AY427" s="157" t="s">
        <v>169</v>
      </c>
    </row>
    <row r="428" spans="2:65" s="13" customFormat="1">
      <c r="B428" s="162"/>
      <c r="D428" s="152" t="s">
        <v>181</v>
      </c>
      <c r="E428" s="163" t="s">
        <v>19</v>
      </c>
      <c r="F428" s="164" t="s">
        <v>565</v>
      </c>
      <c r="H428" s="165">
        <v>12.78</v>
      </c>
      <c r="I428" s="166"/>
      <c r="L428" s="162"/>
      <c r="M428" s="167"/>
      <c r="T428" s="168"/>
      <c r="AT428" s="163" t="s">
        <v>181</v>
      </c>
      <c r="AU428" s="163" t="s">
        <v>87</v>
      </c>
      <c r="AV428" s="13" t="s">
        <v>87</v>
      </c>
      <c r="AW428" s="13" t="s">
        <v>37</v>
      </c>
      <c r="AX428" s="13" t="s">
        <v>76</v>
      </c>
      <c r="AY428" s="163" t="s">
        <v>169</v>
      </c>
    </row>
    <row r="429" spans="2:65" s="13" customFormat="1">
      <c r="B429" s="162"/>
      <c r="D429" s="152" t="s">
        <v>181</v>
      </c>
      <c r="E429" s="163" t="s">
        <v>19</v>
      </c>
      <c r="F429" s="164" t="s">
        <v>566</v>
      </c>
      <c r="H429" s="165">
        <v>4.2300000000000004</v>
      </c>
      <c r="I429" s="166"/>
      <c r="L429" s="162"/>
      <c r="M429" s="167"/>
      <c r="T429" s="168"/>
      <c r="AT429" s="163" t="s">
        <v>181</v>
      </c>
      <c r="AU429" s="163" t="s">
        <v>87</v>
      </c>
      <c r="AV429" s="13" t="s">
        <v>87</v>
      </c>
      <c r="AW429" s="13" t="s">
        <v>37</v>
      </c>
      <c r="AX429" s="13" t="s">
        <v>76</v>
      </c>
      <c r="AY429" s="163" t="s">
        <v>169</v>
      </c>
    </row>
    <row r="430" spans="2:65" s="14" customFormat="1">
      <c r="B430" s="169"/>
      <c r="D430" s="152" t="s">
        <v>181</v>
      </c>
      <c r="E430" s="170" t="s">
        <v>19</v>
      </c>
      <c r="F430" s="171" t="s">
        <v>195</v>
      </c>
      <c r="H430" s="172">
        <v>17.010000000000002</v>
      </c>
      <c r="I430" s="173"/>
      <c r="L430" s="169"/>
      <c r="M430" s="174"/>
      <c r="T430" s="175"/>
      <c r="AT430" s="170" t="s">
        <v>181</v>
      </c>
      <c r="AU430" s="170" t="s">
        <v>87</v>
      </c>
      <c r="AV430" s="14" t="s">
        <v>175</v>
      </c>
      <c r="AW430" s="14" t="s">
        <v>37</v>
      </c>
      <c r="AX430" s="14" t="s">
        <v>84</v>
      </c>
      <c r="AY430" s="170" t="s">
        <v>169</v>
      </c>
    </row>
    <row r="431" spans="2:65" s="1" customFormat="1" ht="16.5" customHeight="1">
      <c r="B431" s="33"/>
      <c r="C431" s="139" t="s">
        <v>567</v>
      </c>
      <c r="D431" s="139" t="s">
        <v>171</v>
      </c>
      <c r="E431" s="140" t="s">
        <v>568</v>
      </c>
      <c r="F431" s="141" t="s">
        <v>569</v>
      </c>
      <c r="G431" s="142" t="s">
        <v>101</v>
      </c>
      <c r="H431" s="143">
        <v>1.395</v>
      </c>
      <c r="I431" s="144"/>
      <c r="J431" s="145">
        <f>ROUND(I431*H431,2)</f>
        <v>0</v>
      </c>
      <c r="K431" s="141" t="s">
        <v>174</v>
      </c>
      <c r="L431" s="33"/>
      <c r="M431" s="146" t="s">
        <v>19</v>
      </c>
      <c r="N431" s="147" t="s">
        <v>47</v>
      </c>
      <c r="P431" s="148">
        <f>O431*H431</f>
        <v>0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175</v>
      </c>
      <c r="AT431" s="150" t="s">
        <v>171</v>
      </c>
      <c r="AU431" s="150" t="s">
        <v>87</v>
      </c>
      <c r="AY431" s="18" t="s">
        <v>169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8" t="s">
        <v>84</v>
      </c>
      <c r="BK431" s="151">
        <f>ROUND(I431*H431,2)</f>
        <v>0</v>
      </c>
      <c r="BL431" s="18" t="s">
        <v>175</v>
      </c>
      <c r="BM431" s="150" t="s">
        <v>570</v>
      </c>
    </row>
    <row r="432" spans="2:65" s="1" customFormat="1" ht="19.5">
      <c r="B432" s="33"/>
      <c r="D432" s="152" t="s">
        <v>177</v>
      </c>
      <c r="F432" s="153" t="s">
        <v>571</v>
      </c>
      <c r="I432" s="84"/>
      <c r="L432" s="33"/>
      <c r="M432" s="154"/>
      <c r="T432" s="52"/>
      <c r="AT432" s="18" t="s">
        <v>177</v>
      </c>
      <c r="AU432" s="18" t="s">
        <v>87</v>
      </c>
    </row>
    <row r="433" spans="2:65" s="1" customFormat="1" ht="39">
      <c r="B433" s="33"/>
      <c r="D433" s="152" t="s">
        <v>179</v>
      </c>
      <c r="F433" s="155" t="s">
        <v>572</v>
      </c>
      <c r="I433" s="84"/>
      <c r="L433" s="33"/>
      <c r="M433" s="154"/>
      <c r="T433" s="52"/>
      <c r="AT433" s="18" t="s">
        <v>179</v>
      </c>
      <c r="AU433" s="18" t="s">
        <v>87</v>
      </c>
    </row>
    <row r="434" spans="2:65" s="12" customFormat="1">
      <c r="B434" s="156"/>
      <c r="D434" s="152" t="s">
        <v>181</v>
      </c>
      <c r="E434" s="157" t="s">
        <v>19</v>
      </c>
      <c r="F434" s="158" t="s">
        <v>573</v>
      </c>
      <c r="H434" s="157" t="s">
        <v>19</v>
      </c>
      <c r="I434" s="159"/>
      <c r="L434" s="156"/>
      <c r="M434" s="160"/>
      <c r="T434" s="161"/>
      <c r="AT434" s="157" t="s">
        <v>181</v>
      </c>
      <c r="AU434" s="157" t="s">
        <v>87</v>
      </c>
      <c r="AV434" s="12" t="s">
        <v>84</v>
      </c>
      <c r="AW434" s="12" t="s">
        <v>37</v>
      </c>
      <c r="AX434" s="12" t="s">
        <v>76</v>
      </c>
      <c r="AY434" s="157" t="s">
        <v>169</v>
      </c>
    </row>
    <row r="435" spans="2:65" s="13" customFormat="1">
      <c r="B435" s="162"/>
      <c r="D435" s="152" t="s">
        <v>181</v>
      </c>
      <c r="E435" s="163" t="s">
        <v>19</v>
      </c>
      <c r="F435" s="164" t="s">
        <v>574</v>
      </c>
      <c r="H435" s="165">
        <v>0.27</v>
      </c>
      <c r="I435" s="166"/>
      <c r="L435" s="162"/>
      <c r="M435" s="167"/>
      <c r="T435" s="168"/>
      <c r="AT435" s="163" t="s">
        <v>181</v>
      </c>
      <c r="AU435" s="163" t="s">
        <v>87</v>
      </c>
      <c r="AV435" s="13" t="s">
        <v>87</v>
      </c>
      <c r="AW435" s="13" t="s">
        <v>37</v>
      </c>
      <c r="AX435" s="13" t="s">
        <v>76</v>
      </c>
      <c r="AY435" s="163" t="s">
        <v>169</v>
      </c>
    </row>
    <row r="436" spans="2:65" s="13" customFormat="1">
      <c r="B436" s="162"/>
      <c r="D436" s="152" t="s">
        <v>181</v>
      </c>
      <c r="E436" s="163" t="s">
        <v>19</v>
      </c>
      <c r="F436" s="164" t="s">
        <v>575</v>
      </c>
      <c r="H436" s="165">
        <v>1.125</v>
      </c>
      <c r="I436" s="166"/>
      <c r="L436" s="162"/>
      <c r="M436" s="167"/>
      <c r="T436" s="168"/>
      <c r="AT436" s="163" t="s">
        <v>181</v>
      </c>
      <c r="AU436" s="163" t="s">
        <v>87</v>
      </c>
      <c r="AV436" s="13" t="s">
        <v>87</v>
      </c>
      <c r="AW436" s="13" t="s">
        <v>37</v>
      </c>
      <c r="AX436" s="13" t="s">
        <v>76</v>
      </c>
      <c r="AY436" s="163" t="s">
        <v>169</v>
      </c>
    </row>
    <row r="437" spans="2:65" s="14" customFormat="1">
      <c r="B437" s="169"/>
      <c r="D437" s="152" t="s">
        <v>181</v>
      </c>
      <c r="E437" s="170" t="s">
        <v>19</v>
      </c>
      <c r="F437" s="171" t="s">
        <v>195</v>
      </c>
      <c r="H437" s="172">
        <v>1.395</v>
      </c>
      <c r="I437" s="173"/>
      <c r="L437" s="169"/>
      <c r="M437" s="174"/>
      <c r="T437" s="175"/>
      <c r="AT437" s="170" t="s">
        <v>181</v>
      </c>
      <c r="AU437" s="170" t="s">
        <v>87</v>
      </c>
      <c r="AV437" s="14" t="s">
        <v>175</v>
      </c>
      <c r="AW437" s="14" t="s">
        <v>37</v>
      </c>
      <c r="AX437" s="14" t="s">
        <v>84</v>
      </c>
      <c r="AY437" s="170" t="s">
        <v>169</v>
      </c>
    </row>
    <row r="438" spans="2:65" s="1" customFormat="1" ht="16.5" customHeight="1">
      <c r="B438" s="33"/>
      <c r="C438" s="139" t="s">
        <v>576</v>
      </c>
      <c r="D438" s="139" t="s">
        <v>171</v>
      </c>
      <c r="E438" s="140" t="s">
        <v>577</v>
      </c>
      <c r="F438" s="141" t="s">
        <v>578</v>
      </c>
      <c r="G438" s="142" t="s">
        <v>579</v>
      </c>
      <c r="H438" s="143">
        <v>4</v>
      </c>
      <c r="I438" s="144"/>
      <c r="J438" s="145">
        <f>ROUND(I438*H438,2)</f>
        <v>0</v>
      </c>
      <c r="K438" s="141" t="s">
        <v>174</v>
      </c>
      <c r="L438" s="33"/>
      <c r="M438" s="146" t="s">
        <v>19</v>
      </c>
      <c r="N438" s="147" t="s">
        <v>47</v>
      </c>
      <c r="P438" s="148">
        <f>O438*H438</f>
        <v>0</v>
      </c>
      <c r="Q438" s="148">
        <v>6.6E-3</v>
      </c>
      <c r="R438" s="148">
        <f>Q438*H438</f>
        <v>2.64E-2</v>
      </c>
      <c r="S438" s="148">
        <v>0</v>
      </c>
      <c r="T438" s="149">
        <f>S438*H438</f>
        <v>0</v>
      </c>
      <c r="AR438" s="150" t="s">
        <v>175</v>
      </c>
      <c r="AT438" s="150" t="s">
        <v>171</v>
      </c>
      <c r="AU438" s="150" t="s">
        <v>87</v>
      </c>
      <c r="AY438" s="18" t="s">
        <v>169</v>
      </c>
      <c r="BE438" s="151">
        <f>IF(N438="základní",J438,0)</f>
        <v>0</v>
      </c>
      <c r="BF438" s="151">
        <f>IF(N438="snížená",J438,0)</f>
        <v>0</v>
      </c>
      <c r="BG438" s="151">
        <f>IF(N438="zákl. přenesená",J438,0)</f>
        <v>0</v>
      </c>
      <c r="BH438" s="151">
        <f>IF(N438="sníž. přenesená",J438,0)</f>
        <v>0</v>
      </c>
      <c r="BI438" s="151">
        <f>IF(N438="nulová",J438,0)</f>
        <v>0</v>
      </c>
      <c r="BJ438" s="18" t="s">
        <v>84</v>
      </c>
      <c r="BK438" s="151">
        <f>ROUND(I438*H438,2)</f>
        <v>0</v>
      </c>
      <c r="BL438" s="18" t="s">
        <v>175</v>
      </c>
      <c r="BM438" s="150" t="s">
        <v>580</v>
      </c>
    </row>
    <row r="439" spans="2:65" s="1" customFormat="1">
      <c r="B439" s="33"/>
      <c r="D439" s="152" t="s">
        <v>177</v>
      </c>
      <c r="F439" s="153" t="s">
        <v>581</v>
      </c>
      <c r="I439" s="84"/>
      <c r="L439" s="33"/>
      <c r="M439" s="154"/>
      <c r="T439" s="52"/>
      <c r="AT439" s="18" t="s">
        <v>177</v>
      </c>
      <c r="AU439" s="18" t="s">
        <v>87</v>
      </c>
    </row>
    <row r="440" spans="2:65" s="1" customFormat="1" ht="29.25">
      <c r="B440" s="33"/>
      <c r="D440" s="152" t="s">
        <v>179</v>
      </c>
      <c r="F440" s="155" t="s">
        <v>582</v>
      </c>
      <c r="I440" s="84"/>
      <c r="L440" s="33"/>
      <c r="M440" s="154"/>
      <c r="T440" s="52"/>
      <c r="AT440" s="18" t="s">
        <v>179</v>
      </c>
      <c r="AU440" s="18" t="s">
        <v>87</v>
      </c>
    </row>
    <row r="441" spans="2:65" s="12" customFormat="1">
      <c r="B441" s="156"/>
      <c r="D441" s="152" t="s">
        <v>181</v>
      </c>
      <c r="E441" s="157" t="s">
        <v>19</v>
      </c>
      <c r="F441" s="158" t="s">
        <v>583</v>
      </c>
      <c r="H441" s="157" t="s">
        <v>19</v>
      </c>
      <c r="I441" s="159"/>
      <c r="L441" s="156"/>
      <c r="M441" s="160"/>
      <c r="T441" s="161"/>
      <c r="AT441" s="157" t="s">
        <v>181</v>
      </c>
      <c r="AU441" s="157" t="s">
        <v>87</v>
      </c>
      <c r="AV441" s="12" t="s">
        <v>84</v>
      </c>
      <c r="AW441" s="12" t="s">
        <v>37</v>
      </c>
      <c r="AX441" s="12" t="s">
        <v>76</v>
      </c>
      <c r="AY441" s="157" t="s">
        <v>169</v>
      </c>
    </row>
    <row r="442" spans="2:65" s="13" customFormat="1">
      <c r="B442" s="162"/>
      <c r="D442" s="152" t="s">
        <v>181</v>
      </c>
      <c r="E442" s="163" t="s">
        <v>19</v>
      </c>
      <c r="F442" s="164" t="s">
        <v>584</v>
      </c>
      <c r="H442" s="165">
        <v>1</v>
      </c>
      <c r="I442" s="166"/>
      <c r="L442" s="162"/>
      <c r="M442" s="167"/>
      <c r="T442" s="168"/>
      <c r="AT442" s="163" t="s">
        <v>181</v>
      </c>
      <c r="AU442" s="163" t="s">
        <v>87</v>
      </c>
      <c r="AV442" s="13" t="s">
        <v>87</v>
      </c>
      <c r="AW442" s="13" t="s">
        <v>37</v>
      </c>
      <c r="AX442" s="13" t="s">
        <v>76</v>
      </c>
      <c r="AY442" s="163" t="s">
        <v>169</v>
      </c>
    </row>
    <row r="443" spans="2:65" s="13" customFormat="1">
      <c r="B443" s="162"/>
      <c r="D443" s="152" t="s">
        <v>181</v>
      </c>
      <c r="E443" s="163" t="s">
        <v>19</v>
      </c>
      <c r="F443" s="164" t="s">
        <v>585</v>
      </c>
      <c r="H443" s="165">
        <v>1</v>
      </c>
      <c r="I443" s="166"/>
      <c r="L443" s="162"/>
      <c r="M443" s="167"/>
      <c r="T443" s="168"/>
      <c r="AT443" s="163" t="s">
        <v>181</v>
      </c>
      <c r="AU443" s="163" t="s">
        <v>87</v>
      </c>
      <c r="AV443" s="13" t="s">
        <v>87</v>
      </c>
      <c r="AW443" s="13" t="s">
        <v>37</v>
      </c>
      <c r="AX443" s="13" t="s">
        <v>76</v>
      </c>
      <c r="AY443" s="163" t="s">
        <v>169</v>
      </c>
    </row>
    <row r="444" spans="2:65" s="13" customFormat="1">
      <c r="B444" s="162"/>
      <c r="D444" s="152" t="s">
        <v>181</v>
      </c>
      <c r="E444" s="163" t="s">
        <v>19</v>
      </c>
      <c r="F444" s="164" t="s">
        <v>586</v>
      </c>
      <c r="H444" s="165">
        <v>2</v>
      </c>
      <c r="I444" s="166"/>
      <c r="L444" s="162"/>
      <c r="M444" s="167"/>
      <c r="T444" s="168"/>
      <c r="AT444" s="163" t="s">
        <v>181</v>
      </c>
      <c r="AU444" s="163" t="s">
        <v>87</v>
      </c>
      <c r="AV444" s="13" t="s">
        <v>87</v>
      </c>
      <c r="AW444" s="13" t="s">
        <v>37</v>
      </c>
      <c r="AX444" s="13" t="s">
        <v>76</v>
      </c>
      <c r="AY444" s="163" t="s">
        <v>169</v>
      </c>
    </row>
    <row r="445" spans="2:65" s="14" customFormat="1">
      <c r="B445" s="169"/>
      <c r="D445" s="152" t="s">
        <v>181</v>
      </c>
      <c r="E445" s="170" t="s">
        <v>19</v>
      </c>
      <c r="F445" s="171" t="s">
        <v>195</v>
      </c>
      <c r="H445" s="172">
        <v>4</v>
      </c>
      <c r="I445" s="173"/>
      <c r="L445" s="169"/>
      <c r="M445" s="174"/>
      <c r="T445" s="175"/>
      <c r="AT445" s="170" t="s">
        <v>181</v>
      </c>
      <c r="AU445" s="170" t="s">
        <v>87</v>
      </c>
      <c r="AV445" s="14" t="s">
        <v>175</v>
      </c>
      <c r="AW445" s="14" t="s">
        <v>37</v>
      </c>
      <c r="AX445" s="14" t="s">
        <v>84</v>
      </c>
      <c r="AY445" s="170" t="s">
        <v>169</v>
      </c>
    </row>
    <row r="446" spans="2:65" s="1" customFormat="1" ht="16.5" customHeight="1">
      <c r="B446" s="33"/>
      <c r="C446" s="183" t="s">
        <v>587</v>
      </c>
      <c r="D446" s="183" t="s">
        <v>374</v>
      </c>
      <c r="E446" s="184" t="s">
        <v>588</v>
      </c>
      <c r="F446" s="185" t="s">
        <v>589</v>
      </c>
      <c r="G446" s="186" t="s">
        <v>579</v>
      </c>
      <c r="H446" s="187">
        <v>2</v>
      </c>
      <c r="I446" s="188"/>
      <c r="J446" s="189">
        <f>ROUND(I446*H446,2)</f>
        <v>0</v>
      </c>
      <c r="K446" s="185" t="s">
        <v>174</v>
      </c>
      <c r="L446" s="190"/>
      <c r="M446" s="191" t="s">
        <v>19</v>
      </c>
      <c r="N446" s="192" t="s">
        <v>47</v>
      </c>
      <c r="P446" s="148">
        <f>O446*H446</f>
        <v>0</v>
      </c>
      <c r="Q446" s="148">
        <v>5.0999999999999997E-2</v>
      </c>
      <c r="R446" s="148">
        <f>Q446*H446</f>
        <v>0.10199999999999999</v>
      </c>
      <c r="S446" s="148">
        <v>0</v>
      </c>
      <c r="T446" s="149">
        <f>S446*H446</f>
        <v>0</v>
      </c>
      <c r="AR446" s="150" t="s">
        <v>259</v>
      </c>
      <c r="AT446" s="150" t="s">
        <v>374</v>
      </c>
      <c r="AU446" s="150" t="s">
        <v>87</v>
      </c>
      <c r="AY446" s="18" t="s">
        <v>169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8" t="s">
        <v>84</v>
      </c>
      <c r="BK446" s="151">
        <f>ROUND(I446*H446,2)</f>
        <v>0</v>
      </c>
      <c r="BL446" s="18" t="s">
        <v>175</v>
      </c>
      <c r="BM446" s="150" t="s">
        <v>590</v>
      </c>
    </row>
    <row r="447" spans="2:65" s="1" customFormat="1">
      <c r="B447" s="33"/>
      <c r="D447" s="152" t="s">
        <v>177</v>
      </c>
      <c r="F447" s="153" t="s">
        <v>589</v>
      </c>
      <c r="I447" s="84"/>
      <c r="L447" s="33"/>
      <c r="M447" s="154"/>
      <c r="T447" s="52"/>
      <c r="AT447" s="18" t="s">
        <v>177</v>
      </c>
      <c r="AU447" s="18" t="s">
        <v>87</v>
      </c>
    </row>
    <row r="448" spans="2:65" s="1" customFormat="1" ht="16.5" customHeight="1">
      <c r="B448" s="33"/>
      <c r="C448" s="183" t="s">
        <v>591</v>
      </c>
      <c r="D448" s="183" t="s">
        <v>374</v>
      </c>
      <c r="E448" s="184" t="s">
        <v>592</v>
      </c>
      <c r="F448" s="185" t="s">
        <v>593</v>
      </c>
      <c r="G448" s="186" t="s">
        <v>579</v>
      </c>
      <c r="H448" s="187">
        <v>2</v>
      </c>
      <c r="I448" s="188"/>
      <c r="J448" s="189">
        <f>ROUND(I448*H448,2)</f>
        <v>0</v>
      </c>
      <c r="K448" s="185" t="s">
        <v>174</v>
      </c>
      <c r="L448" s="190"/>
      <c r="M448" s="191" t="s">
        <v>19</v>
      </c>
      <c r="N448" s="192" t="s">
        <v>47</v>
      </c>
      <c r="P448" s="148">
        <f>O448*H448</f>
        <v>0</v>
      </c>
      <c r="Q448" s="148">
        <v>6.8000000000000005E-2</v>
      </c>
      <c r="R448" s="148">
        <f>Q448*H448</f>
        <v>0.13600000000000001</v>
      </c>
      <c r="S448" s="148">
        <v>0</v>
      </c>
      <c r="T448" s="149">
        <f>S448*H448</f>
        <v>0</v>
      </c>
      <c r="AR448" s="150" t="s">
        <v>259</v>
      </c>
      <c r="AT448" s="150" t="s">
        <v>374</v>
      </c>
      <c r="AU448" s="150" t="s">
        <v>87</v>
      </c>
      <c r="AY448" s="18" t="s">
        <v>169</v>
      </c>
      <c r="BE448" s="151">
        <f>IF(N448="základní",J448,0)</f>
        <v>0</v>
      </c>
      <c r="BF448" s="151">
        <f>IF(N448="snížená",J448,0)</f>
        <v>0</v>
      </c>
      <c r="BG448" s="151">
        <f>IF(N448="zákl. přenesená",J448,0)</f>
        <v>0</v>
      </c>
      <c r="BH448" s="151">
        <f>IF(N448="sníž. přenesená",J448,0)</f>
        <v>0</v>
      </c>
      <c r="BI448" s="151">
        <f>IF(N448="nulová",J448,0)</f>
        <v>0</v>
      </c>
      <c r="BJ448" s="18" t="s">
        <v>84</v>
      </c>
      <c r="BK448" s="151">
        <f>ROUND(I448*H448,2)</f>
        <v>0</v>
      </c>
      <c r="BL448" s="18" t="s">
        <v>175</v>
      </c>
      <c r="BM448" s="150" t="s">
        <v>594</v>
      </c>
    </row>
    <row r="449" spans="2:65" s="1" customFormat="1">
      <c r="B449" s="33"/>
      <c r="D449" s="152" t="s">
        <v>177</v>
      </c>
      <c r="F449" s="153" t="s">
        <v>593</v>
      </c>
      <c r="I449" s="84"/>
      <c r="L449" s="33"/>
      <c r="M449" s="154"/>
      <c r="T449" s="52"/>
      <c r="AT449" s="18" t="s">
        <v>177</v>
      </c>
      <c r="AU449" s="18" t="s">
        <v>87</v>
      </c>
    </row>
    <row r="450" spans="2:65" s="1" customFormat="1" ht="16.5" customHeight="1">
      <c r="B450" s="33"/>
      <c r="C450" s="139" t="s">
        <v>595</v>
      </c>
      <c r="D450" s="139" t="s">
        <v>171</v>
      </c>
      <c r="E450" s="140" t="s">
        <v>596</v>
      </c>
      <c r="F450" s="141" t="s">
        <v>597</v>
      </c>
      <c r="G450" s="142" t="s">
        <v>579</v>
      </c>
      <c r="H450" s="143">
        <v>2</v>
      </c>
      <c r="I450" s="144"/>
      <c r="J450" s="145">
        <f>ROUND(I450*H450,2)</f>
        <v>0</v>
      </c>
      <c r="K450" s="141" t="s">
        <v>174</v>
      </c>
      <c r="L450" s="33"/>
      <c r="M450" s="146" t="s">
        <v>19</v>
      </c>
      <c r="N450" s="147" t="s">
        <v>47</v>
      </c>
      <c r="P450" s="148">
        <f>O450*H450</f>
        <v>0</v>
      </c>
      <c r="Q450" s="148">
        <v>6.6E-3</v>
      </c>
      <c r="R450" s="148">
        <f>Q450*H450</f>
        <v>1.32E-2</v>
      </c>
      <c r="S450" s="148">
        <v>0</v>
      </c>
      <c r="T450" s="149">
        <f>S450*H450</f>
        <v>0</v>
      </c>
      <c r="AR450" s="150" t="s">
        <v>175</v>
      </c>
      <c r="AT450" s="150" t="s">
        <v>171</v>
      </c>
      <c r="AU450" s="150" t="s">
        <v>87</v>
      </c>
      <c r="AY450" s="18" t="s">
        <v>169</v>
      </c>
      <c r="BE450" s="151">
        <f>IF(N450="základní",J450,0)</f>
        <v>0</v>
      </c>
      <c r="BF450" s="151">
        <f>IF(N450="snížená",J450,0)</f>
        <v>0</v>
      </c>
      <c r="BG450" s="151">
        <f>IF(N450="zákl. přenesená",J450,0)</f>
        <v>0</v>
      </c>
      <c r="BH450" s="151">
        <f>IF(N450="sníž. přenesená",J450,0)</f>
        <v>0</v>
      </c>
      <c r="BI450" s="151">
        <f>IF(N450="nulová",J450,0)</f>
        <v>0</v>
      </c>
      <c r="BJ450" s="18" t="s">
        <v>84</v>
      </c>
      <c r="BK450" s="151">
        <f>ROUND(I450*H450,2)</f>
        <v>0</v>
      </c>
      <c r="BL450" s="18" t="s">
        <v>175</v>
      </c>
      <c r="BM450" s="150" t="s">
        <v>598</v>
      </c>
    </row>
    <row r="451" spans="2:65" s="1" customFormat="1">
      <c r="B451" s="33"/>
      <c r="D451" s="152" t="s">
        <v>177</v>
      </c>
      <c r="F451" s="153" t="s">
        <v>599</v>
      </c>
      <c r="I451" s="84"/>
      <c r="L451" s="33"/>
      <c r="M451" s="154"/>
      <c r="T451" s="52"/>
      <c r="AT451" s="18" t="s">
        <v>177</v>
      </c>
      <c r="AU451" s="18" t="s">
        <v>87</v>
      </c>
    </row>
    <row r="452" spans="2:65" s="1" customFormat="1" ht="29.25">
      <c r="B452" s="33"/>
      <c r="D452" s="152" t="s">
        <v>179</v>
      </c>
      <c r="F452" s="155" t="s">
        <v>582</v>
      </c>
      <c r="I452" s="84"/>
      <c r="L452" s="33"/>
      <c r="M452" s="154"/>
      <c r="T452" s="52"/>
      <c r="AT452" s="18" t="s">
        <v>179</v>
      </c>
      <c r="AU452" s="18" t="s">
        <v>87</v>
      </c>
    </row>
    <row r="453" spans="2:65" s="12" customFormat="1">
      <c r="B453" s="156"/>
      <c r="D453" s="152" t="s">
        <v>181</v>
      </c>
      <c r="E453" s="157" t="s">
        <v>19</v>
      </c>
      <c r="F453" s="158" t="s">
        <v>583</v>
      </c>
      <c r="H453" s="157" t="s">
        <v>19</v>
      </c>
      <c r="I453" s="159"/>
      <c r="L453" s="156"/>
      <c r="M453" s="160"/>
      <c r="T453" s="161"/>
      <c r="AT453" s="157" t="s">
        <v>181</v>
      </c>
      <c r="AU453" s="157" t="s">
        <v>87</v>
      </c>
      <c r="AV453" s="12" t="s">
        <v>84</v>
      </c>
      <c r="AW453" s="12" t="s">
        <v>37</v>
      </c>
      <c r="AX453" s="12" t="s">
        <v>76</v>
      </c>
      <c r="AY453" s="157" t="s">
        <v>169</v>
      </c>
    </row>
    <row r="454" spans="2:65" s="13" customFormat="1">
      <c r="B454" s="162"/>
      <c r="D454" s="152" t="s">
        <v>181</v>
      </c>
      <c r="E454" s="163" t="s">
        <v>19</v>
      </c>
      <c r="F454" s="164" t="s">
        <v>600</v>
      </c>
      <c r="H454" s="165">
        <v>1</v>
      </c>
      <c r="I454" s="166"/>
      <c r="L454" s="162"/>
      <c r="M454" s="167"/>
      <c r="T454" s="168"/>
      <c r="AT454" s="163" t="s">
        <v>181</v>
      </c>
      <c r="AU454" s="163" t="s">
        <v>87</v>
      </c>
      <c r="AV454" s="13" t="s">
        <v>87</v>
      </c>
      <c r="AW454" s="13" t="s">
        <v>37</v>
      </c>
      <c r="AX454" s="13" t="s">
        <v>76</v>
      </c>
      <c r="AY454" s="163" t="s">
        <v>169</v>
      </c>
    </row>
    <row r="455" spans="2:65" s="13" customFormat="1">
      <c r="B455" s="162"/>
      <c r="D455" s="152" t="s">
        <v>181</v>
      </c>
      <c r="E455" s="163" t="s">
        <v>19</v>
      </c>
      <c r="F455" s="164" t="s">
        <v>601</v>
      </c>
      <c r="H455" s="165">
        <v>1</v>
      </c>
      <c r="I455" s="166"/>
      <c r="L455" s="162"/>
      <c r="M455" s="167"/>
      <c r="T455" s="168"/>
      <c r="AT455" s="163" t="s">
        <v>181</v>
      </c>
      <c r="AU455" s="163" t="s">
        <v>87</v>
      </c>
      <c r="AV455" s="13" t="s">
        <v>87</v>
      </c>
      <c r="AW455" s="13" t="s">
        <v>37</v>
      </c>
      <c r="AX455" s="13" t="s">
        <v>76</v>
      </c>
      <c r="AY455" s="163" t="s">
        <v>169</v>
      </c>
    </row>
    <row r="456" spans="2:65" s="14" customFormat="1">
      <c r="B456" s="169"/>
      <c r="D456" s="152" t="s">
        <v>181</v>
      </c>
      <c r="E456" s="170" t="s">
        <v>19</v>
      </c>
      <c r="F456" s="171" t="s">
        <v>195</v>
      </c>
      <c r="H456" s="172">
        <v>2</v>
      </c>
      <c r="I456" s="173"/>
      <c r="L456" s="169"/>
      <c r="M456" s="174"/>
      <c r="T456" s="175"/>
      <c r="AT456" s="170" t="s">
        <v>181</v>
      </c>
      <c r="AU456" s="170" t="s">
        <v>87</v>
      </c>
      <c r="AV456" s="14" t="s">
        <v>175</v>
      </c>
      <c r="AW456" s="14" t="s">
        <v>37</v>
      </c>
      <c r="AX456" s="14" t="s">
        <v>84</v>
      </c>
      <c r="AY456" s="170" t="s">
        <v>169</v>
      </c>
    </row>
    <row r="457" spans="2:65" s="1" customFormat="1" ht="16.5" customHeight="1">
      <c r="B457" s="33"/>
      <c r="C457" s="183" t="s">
        <v>602</v>
      </c>
      <c r="D457" s="183" t="s">
        <v>374</v>
      </c>
      <c r="E457" s="184" t="s">
        <v>603</v>
      </c>
      <c r="F457" s="185" t="s">
        <v>604</v>
      </c>
      <c r="G457" s="186" t="s">
        <v>579</v>
      </c>
      <c r="H457" s="187">
        <v>2</v>
      </c>
      <c r="I457" s="188"/>
      <c r="J457" s="189">
        <f>ROUND(I457*H457,2)</f>
        <v>0</v>
      </c>
      <c r="K457" s="185" t="s">
        <v>174</v>
      </c>
      <c r="L457" s="190"/>
      <c r="M457" s="191" t="s">
        <v>19</v>
      </c>
      <c r="N457" s="192" t="s">
        <v>47</v>
      </c>
      <c r="P457" s="148">
        <f>O457*H457</f>
        <v>0</v>
      </c>
      <c r="Q457" s="148">
        <v>8.1000000000000003E-2</v>
      </c>
      <c r="R457" s="148">
        <f>Q457*H457</f>
        <v>0.16200000000000001</v>
      </c>
      <c r="S457" s="148">
        <v>0</v>
      </c>
      <c r="T457" s="149">
        <f>S457*H457</f>
        <v>0</v>
      </c>
      <c r="AR457" s="150" t="s">
        <v>259</v>
      </c>
      <c r="AT457" s="150" t="s">
        <v>374</v>
      </c>
      <c r="AU457" s="150" t="s">
        <v>87</v>
      </c>
      <c r="AY457" s="18" t="s">
        <v>169</v>
      </c>
      <c r="BE457" s="151">
        <f>IF(N457="základní",J457,0)</f>
        <v>0</v>
      </c>
      <c r="BF457" s="151">
        <f>IF(N457="snížená",J457,0)</f>
        <v>0</v>
      </c>
      <c r="BG457" s="151">
        <f>IF(N457="zákl. přenesená",J457,0)</f>
        <v>0</v>
      </c>
      <c r="BH457" s="151">
        <f>IF(N457="sníž. přenesená",J457,0)</f>
        <v>0</v>
      </c>
      <c r="BI457" s="151">
        <f>IF(N457="nulová",J457,0)</f>
        <v>0</v>
      </c>
      <c r="BJ457" s="18" t="s">
        <v>84</v>
      </c>
      <c r="BK457" s="151">
        <f>ROUND(I457*H457,2)</f>
        <v>0</v>
      </c>
      <c r="BL457" s="18" t="s">
        <v>175</v>
      </c>
      <c r="BM457" s="150" t="s">
        <v>605</v>
      </c>
    </row>
    <row r="458" spans="2:65" s="1" customFormat="1">
      <c r="B458" s="33"/>
      <c r="D458" s="152" t="s">
        <v>177</v>
      </c>
      <c r="F458" s="153" t="s">
        <v>604</v>
      </c>
      <c r="I458" s="84"/>
      <c r="L458" s="33"/>
      <c r="M458" s="154"/>
      <c r="T458" s="52"/>
      <c r="AT458" s="18" t="s">
        <v>177</v>
      </c>
      <c r="AU458" s="18" t="s">
        <v>87</v>
      </c>
    </row>
    <row r="459" spans="2:65" s="1" customFormat="1" ht="16.5" customHeight="1">
      <c r="B459" s="33"/>
      <c r="C459" s="139" t="s">
        <v>606</v>
      </c>
      <c r="D459" s="139" t="s">
        <v>171</v>
      </c>
      <c r="E459" s="140" t="s">
        <v>607</v>
      </c>
      <c r="F459" s="141" t="s">
        <v>608</v>
      </c>
      <c r="G459" s="142" t="s">
        <v>101</v>
      </c>
      <c r="H459" s="143">
        <v>0.15</v>
      </c>
      <c r="I459" s="144"/>
      <c r="J459" s="145">
        <f>ROUND(I459*H459,2)</f>
        <v>0</v>
      </c>
      <c r="K459" s="141" t="s">
        <v>174</v>
      </c>
      <c r="L459" s="33"/>
      <c r="M459" s="146" t="s">
        <v>19</v>
      </c>
      <c r="N459" s="147" t="s">
        <v>47</v>
      </c>
      <c r="P459" s="148">
        <f>O459*H459</f>
        <v>0</v>
      </c>
      <c r="Q459" s="148">
        <v>2.004</v>
      </c>
      <c r="R459" s="148">
        <f>Q459*H459</f>
        <v>0.30059999999999998</v>
      </c>
      <c r="S459" s="148">
        <v>0</v>
      </c>
      <c r="T459" s="149">
        <f>S459*H459</f>
        <v>0</v>
      </c>
      <c r="AR459" s="150" t="s">
        <v>175</v>
      </c>
      <c r="AT459" s="150" t="s">
        <v>171</v>
      </c>
      <c r="AU459" s="150" t="s">
        <v>87</v>
      </c>
      <c r="AY459" s="18" t="s">
        <v>169</v>
      </c>
      <c r="BE459" s="151">
        <f>IF(N459="základní",J459,0)</f>
        <v>0</v>
      </c>
      <c r="BF459" s="151">
        <f>IF(N459="snížená",J459,0)</f>
        <v>0</v>
      </c>
      <c r="BG459" s="151">
        <f>IF(N459="zákl. přenesená",J459,0)</f>
        <v>0</v>
      </c>
      <c r="BH459" s="151">
        <f>IF(N459="sníž. přenesená",J459,0)</f>
        <v>0</v>
      </c>
      <c r="BI459" s="151">
        <f>IF(N459="nulová",J459,0)</f>
        <v>0</v>
      </c>
      <c r="BJ459" s="18" t="s">
        <v>84</v>
      </c>
      <c r="BK459" s="151">
        <f>ROUND(I459*H459,2)</f>
        <v>0</v>
      </c>
      <c r="BL459" s="18" t="s">
        <v>175</v>
      </c>
      <c r="BM459" s="150" t="s">
        <v>609</v>
      </c>
    </row>
    <row r="460" spans="2:65" s="1" customFormat="1">
      <c r="B460" s="33"/>
      <c r="D460" s="152" t="s">
        <v>177</v>
      </c>
      <c r="F460" s="153" t="s">
        <v>610</v>
      </c>
      <c r="I460" s="84"/>
      <c r="L460" s="33"/>
      <c r="M460" s="154"/>
      <c r="T460" s="52"/>
      <c r="AT460" s="18" t="s">
        <v>177</v>
      </c>
      <c r="AU460" s="18" t="s">
        <v>87</v>
      </c>
    </row>
    <row r="461" spans="2:65" s="1" customFormat="1" ht="68.25">
      <c r="B461" s="33"/>
      <c r="D461" s="152" t="s">
        <v>179</v>
      </c>
      <c r="F461" s="155" t="s">
        <v>611</v>
      </c>
      <c r="I461" s="84"/>
      <c r="L461" s="33"/>
      <c r="M461" s="154"/>
      <c r="T461" s="52"/>
      <c r="AT461" s="18" t="s">
        <v>179</v>
      </c>
      <c r="AU461" s="18" t="s">
        <v>87</v>
      </c>
    </row>
    <row r="462" spans="2:65" s="13" customFormat="1">
      <c r="B462" s="162"/>
      <c r="D462" s="152" t="s">
        <v>181</v>
      </c>
      <c r="E462" s="163" t="s">
        <v>19</v>
      </c>
      <c r="F462" s="164" t="s">
        <v>612</v>
      </c>
      <c r="H462" s="165">
        <v>0.15</v>
      </c>
      <c r="I462" s="166"/>
      <c r="L462" s="162"/>
      <c r="M462" s="167"/>
      <c r="T462" s="168"/>
      <c r="AT462" s="163" t="s">
        <v>181</v>
      </c>
      <c r="AU462" s="163" t="s">
        <v>87</v>
      </c>
      <c r="AV462" s="13" t="s">
        <v>87</v>
      </c>
      <c r="AW462" s="13" t="s">
        <v>37</v>
      </c>
      <c r="AX462" s="13" t="s">
        <v>84</v>
      </c>
      <c r="AY462" s="163" t="s">
        <v>169</v>
      </c>
    </row>
    <row r="463" spans="2:65" s="1" customFormat="1" ht="16.5" customHeight="1">
      <c r="B463" s="33"/>
      <c r="C463" s="139" t="s">
        <v>613</v>
      </c>
      <c r="D463" s="139" t="s">
        <v>171</v>
      </c>
      <c r="E463" s="140" t="s">
        <v>614</v>
      </c>
      <c r="F463" s="141" t="s">
        <v>615</v>
      </c>
      <c r="G463" s="142" t="s">
        <v>90</v>
      </c>
      <c r="H463" s="143">
        <v>3.88</v>
      </c>
      <c r="I463" s="144"/>
      <c r="J463" s="145">
        <f>ROUND(I463*H463,2)</f>
        <v>0</v>
      </c>
      <c r="K463" s="141" t="s">
        <v>174</v>
      </c>
      <c r="L463" s="33"/>
      <c r="M463" s="146" t="s">
        <v>19</v>
      </c>
      <c r="N463" s="147" t="s">
        <v>47</v>
      </c>
      <c r="P463" s="148">
        <f>O463*H463</f>
        <v>0</v>
      </c>
      <c r="Q463" s="148">
        <v>0.74326999999999999</v>
      </c>
      <c r="R463" s="148">
        <f>Q463*H463</f>
        <v>2.8838876</v>
      </c>
      <c r="S463" s="148">
        <v>0</v>
      </c>
      <c r="T463" s="149">
        <f>S463*H463</f>
        <v>0</v>
      </c>
      <c r="AR463" s="150" t="s">
        <v>175</v>
      </c>
      <c r="AT463" s="150" t="s">
        <v>171</v>
      </c>
      <c r="AU463" s="150" t="s">
        <v>87</v>
      </c>
      <c r="AY463" s="18" t="s">
        <v>169</v>
      </c>
      <c r="BE463" s="151">
        <f>IF(N463="základní",J463,0)</f>
        <v>0</v>
      </c>
      <c r="BF463" s="151">
        <f>IF(N463="snížená",J463,0)</f>
        <v>0</v>
      </c>
      <c r="BG463" s="151">
        <f>IF(N463="zákl. přenesená",J463,0)</f>
        <v>0</v>
      </c>
      <c r="BH463" s="151">
        <f>IF(N463="sníž. přenesená",J463,0)</f>
        <v>0</v>
      </c>
      <c r="BI463" s="151">
        <f>IF(N463="nulová",J463,0)</f>
        <v>0</v>
      </c>
      <c r="BJ463" s="18" t="s">
        <v>84</v>
      </c>
      <c r="BK463" s="151">
        <f>ROUND(I463*H463,2)</f>
        <v>0</v>
      </c>
      <c r="BL463" s="18" t="s">
        <v>175</v>
      </c>
      <c r="BM463" s="150" t="s">
        <v>616</v>
      </c>
    </row>
    <row r="464" spans="2:65" s="1" customFormat="1">
      <c r="B464" s="33"/>
      <c r="D464" s="152" t="s">
        <v>177</v>
      </c>
      <c r="F464" s="153" t="s">
        <v>617</v>
      </c>
      <c r="I464" s="84"/>
      <c r="L464" s="33"/>
      <c r="M464" s="154"/>
      <c r="T464" s="52"/>
      <c r="AT464" s="18" t="s">
        <v>177</v>
      </c>
      <c r="AU464" s="18" t="s">
        <v>87</v>
      </c>
    </row>
    <row r="465" spans="2:65" s="1" customFormat="1" ht="87.75">
      <c r="B465" s="33"/>
      <c r="D465" s="152" t="s">
        <v>179</v>
      </c>
      <c r="F465" s="155" t="s">
        <v>618</v>
      </c>
      <c r="I465" s="84"/>
      <c r="L465" s="33"/>
      <c r="M465" s="154"/>
      <c r="T465" s="52"/>
      <c r="AT465" s="18" t="s">
        <v>179</v>
      </c>
      <c r="AU465" s="18" t="s">
        <v>87</v>
      </c>
    </row>
    <row r="466" spans="2:65" s="12" customFormat="1">
      <c r="B466" s="156"/>
      <c r="D466" s="152" t="s">
        <v>181</v>
      </c>
      <c r="E466" s="157" t="s">
        <v>19</v>
      </c>
      <c r="F466" s="158" t="s">
        <v>619</v>
      </c>
      <c r="H466" s="157" t="s">
        <v>19</v>
      </c>
      <c r="I466" s="159"/>
      <c r="L466" s="156"/>
      <c r="M466" s="160"/>
      <c r="T466" s="161"/>
      <c r="AT466" s="157" t="s">
        <v>181</v>
      </c>
      <c r="AU466" s="157" t="s">
        <v>87</v>
      </c>
      <c r="AV466" s="12" t="s">
        <v>84</v>
      </c>
      <c r="AW466" s="12" t="s">
        <v>37</v>
      </c>
      <c r="AX466" s="12" t="s">
        <v>76</v>
      </c>
      <c r="AY466" s="157" t="s">
        <v>169</v>
      </c>
    </row>
    <row r="467" spans="2:65" s="13" customFormat="1">
      <c r="B467" s="162"/>
      <c r="D467" s="152" t="s">
        <v>181</v>
      </c>
      <c r="E467" s="163" t="s">
        <v>19</v>
      </c>
      <c r="F467" s="164" t="s">
        <v>620</v>
      </c>
      <c r="H467" s="165">
        <v>3.38</v>
      </c>
      <c r="I467" s="166"/>
      <c r="L467" s="162"/>
      <c r="M467" s="167"/>
      <c r="T467" s="168"/>
      <c r="AT467" s="163" t="s">
        <v>181</v>
      </c>
      <c r="AU467" s="163" t="s">
        <v>87</v>
      </c>
      <c r="AV467" s="13" t="s">
        <v>87</v>
      </c>
      <c r="AW467" s="13" t="s">
        <v>37</v>
      </c>
      <c r="AX467" s="13" t="s">
        <v>76</v>
      </c>
      <c r="AY467" s="163" t="s">
        <v>169</v>
      </c>
    </row>
    <row r="468" spans="2:65" s="13" customFormat="1">
      <c r="B468" s="162"/>
      <c r="D468" s="152" t="s">
        <v>181</v>
      </c>
      <c r="E468" s="163" t="s">
        <v>19</v>
      </c>
      <c r="F468" s="164" t="s">
        <v>621</v>
      </c>
      <c r="H468" s="165">
        <v>0.5</v>
      </c>
      <c r="I468" s="166"/>
      <c r="L468" s="162"/>
      <c r="M468" s="167"/>
      <c r="T468" s="168"/>
      <c r="AT468" s="163" t="s">
        <v>181</v>
      </c>
      <c r="AU468" s="163" t="s">
        <v>87</v>
      </c>
      <c r="AV468" s="13" t="s">
        <v>87</v>
      </c>
      <c r="AW468" s="13" t="s">
        <v>37</v>
      </c>
      <c r="AX468" s="13" t="s">
        <v>76</v>
      </c>
      <c r="AY468" s="163" t="s">
        <v>169</v>
      </c>
    </row>
    <row r="469" spans="2:65" s="14" customFormat="1">
      <c r="B469" s="169"/>
      <c r="D469" s="152" t="s">
        <v>181</v>
      </c>
      <c r="E469" s="170" t="s">
        <v>92</v>
      </c>
      <c r="F469" s="171" t="s">
        <v>195</v>
      </c>
      <c r="H469" s="172">
        <v>3.88</v>
      </c>
      <c r="I469" s="173"/>
      <c r="L469" s="169"/>
      <c r="M469" s="174"/>
      <c r="T469" s="175"/>
      <c r="AT469" s="170" t="s">
        <v>181</v>
      </c>
      <c r="AU469" s="170" t="s">
        <v>87</v>
      </c>
      <c r="AV469" s="14" t="s">
        <v>175</v>
      </c>
      <c r="AW469" s="14" t="s">
        <v>37</v>
      </c>
      <c r="AX469" s="14" t="s">
        <v>84</v>
      </c>
      <c r="AY469" s="170" t="s">
        <v>169</v>
      </c>
    </row>
    <row r="470" spans="2:65" s="1" customFormat="1" ht="16.5" customHeight="1">
      <c r="B470" s="33"/>
      <c r="C470" s="139" t="s">
        <v>622</v>
      </c>
      <c r="D470" s="139" t="s">
        <v>171</v>
      </c>
      <c r="E470" s="140" t="s">
        <v>623</v>
      </c>
      <c r="F470" s="141" t="s">
        <v>624</v>
      </c>
      <c r="G470" s="142" t="s">
        <v>90</v>
      </c>
      <c r="H470" s="143">
        <v>21.7</v>
      </c>
      <c r="I470" s="144"/>
      <c r="J470" s="145">
        <f>ROUND(I470*H470,2)</f>
        <v>0</v>
      </c>
      <c r="K470" s="141" t="s">
        <v>174</v>
      </c>
      <c r="L470" s="33"/>
      <c r="M470" s="146" t="s">
        <v>19</v>
      </c>
      <c r="N470" s="147" t="s">
        <v>47</v>
      </c>
      <c r="P470" s="148">
        <f>O470*H470</f>
        <v>0</v>
      </c>
      <c r="Q470" s="148">
        <v>0.93779000000000001</v>
      </c>
      <c r="R470" s="148">
        <f>Q470*H470</f>
        <v>20.350042999999999</v>
      </c>
      <c r="S470" s="148">
        <v>0</v>
      </c>
      <c r="T470" s="149">
        <f>S470*H470</f>
        <v>0</v>
      </c>
      <c r="AR470" s="150" t="s">
        <v>175</v>
      </c>
      <c r="AT470" s="150" t="s">
        <v>171</v>
      </c>
      <c r="AU470" s="150" t="s">
        <v>87</v>
      </c>
      <c r="AY470" s="18" t="s">
        <v>169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8" t="s">
        <v>84</v>
      </c>
      <c r="BK470" s="151">
        <f>ROUND(I470*H470,2)</f>
        <v>0</v>
      </c>
      <c r="BL470" s="18" t="s">
        <v>175</v>
      </c>
      <c r="BM470" s="150" t="s">
        <v>625</v>
      </c>
    </row>
    <row r="471" spans="2:65" s="1" customFormat="1">
      <c r="B471" s="33"/>
      <c r="D471" s="152" t="s">
        <v>177</v>
      </c>
      <c r="F471" s="153" t="s">
        <v>626</v>
      </c>
      <c r="I471" s="84"/>
      <c r="L471" s="33"/>
      <c r="M471" s="154"/>
      <c r="T471" s="52"/>
      <c r="AT471" s="18" t="s">
        <v>177</v>
      </c>
      <c r="AU471" s="18" t="s">
        <v>87</v>
      </c>
    </row>
    <row r="472" spans="2:65" s="1" customFormat="1" ht="87.75">
      <c r="B472" s="33"/>
      <c r="D472" s="152" t="s">
        <v>179</v>
      </c>
      <c r="F472" s="155" t="s">
        <v>618</v>
      </c>
      <c r="I472" s="84"/>
      <c r="L472" s="33"/>
      <c r="M472" s="154"/>
      <c r="T472" s="52"/>
      <c r="AT472" s="18" t="s">
        <v>179</v>
      </c>
      <c r="AU472" s="18" t="s">
        <v>87</v>
      </c>
    </row>
    <row r="473" spans="2:65" s="1" customFormat="1" ht="19.5">
      <c r="B473" s="33"/>
      <c r="D473" s="152" t="s">
        <v>189</v>
      </c>
      <c r="F473" s="155" t="s">
        <v>627</v>
      </c>
      <c r="I473" s="84"/>
      <c r="L473" s="33"/>
      <c r="M473" s="154"/>
      <c r="T473" s="52"/>
      <c r="AT473" s="18" t="s">
        <v>189</v>
      </c>
      <c r="AU473" s="18" t="s">
        <v>87</v>
      </c>
    </row>
    <row r="474" spans="2:65" s="12" customFormat="1">
      <c r="B474" s="156"/>
      <c r="D474" s="152" t="s">
        <v>181</v>
      </c>
      <c r="E474" s="157" t="s">
        <v>19</v>
      </c>
      <c r="F474" s="158" t="s">
        <v>628</v>
      </c>
      <c r="H474" s="157" t="s">
        <v>19</v>
      </c>
      <c r="I474" s="159"/>
      <c r="L474" s="156"/>
      <c r="M474" s="160"/>
      <c r="T474" s="161"/>
      <c r="AT474" s="157" t="s">
        <v>181</v>
      </c>
      <c r="AU474" s="157" t="s">
        <v>87</v>
      </c>
      <c r="AV474" s="12" t="s">
        <v>84</v>
      </c>
      <c r="AW474" s="12" t="s">
        <v>37</v>
      </c>
      <c r="AX474" s="12" t="s">
        <v>76</v>
      </c>
      <c r="AY474" s="157" t="s">
        <v>169</v>
      </c>
    </row>
    <row r="475" spans="2:65" s="13" customFormat="1">
      <c r="B475" s="162"/>
      <c r="D475" s="152" t="s">
        <v>181</v>
      </c>
      <c r="E475" s="163" t="s">
        <v>19</v>
      </c>
      <c r="F475" s="164" t="s">
        <v>629</v>
      </c>
      <c r="H475" s="165">
        <v>18.3</v>
      </c>
      <c r="I475" s="166"/>
      <c r="L475" s="162"/>
      <c r="M475" s="167"/>
      <c r="T475" s="168"/>
      <c r="AT475" s="163" t="s">
        <v>181</v>
      </c>
      <c r="AU475" s="163" t="s">
        <v>87</v>
      </c>
      <c r="AV475" s="13" t="s">
        <v>87</v>
      </c>
      <c r="AW475" s="13" t="s">
        <v>37</v>
      </c>
      <c r="AX475" s="13" t="s">
        <v>76</v>
      </c>
      <c r="AY475" s="163" t="s">
        <v>169</v>
      </c>
    </row>
    <row r="476" spans="2:65" s="13" customFormat="1">
      <c r="B476" s="162"/>
      <c r="D476" s="152" t="s">
        <v>181</v>
      </c>
      <c r="E476" s="163" t="s">
        <v>19</v>
      </c>
      <c r="F476" s="164" t="s">
        <v>630</v>
      </c>
      <c r="H476" s="165">
        <v>3.4</v>
      </c>
      <c r="I476" s="166"/>
      <c r="L476" s="162"/>
      <c r="M476" s="167"/>
      <c r="T476" s="168"/>
      <c r="AT476" s="163" t="s">
        <v>181</v>
      </c>
      <c r="AU476" s="163" t="s">
        <v>87</v>
      </c>
      <c r="AV476" s="13" t="s">
        <v>87</v>
      </c>
      <c r="AW476" s="13" t="s">
        <v>37</v>
      </c>
      <c r="AX476" s="13" t="s">
        <v>76</v>
      </c>
      <c r="AY476" s="163" t="s">
        <v>169</v>
      </c>
    </row>
    <row r="477" spans="2:65" s="14" customFormat="1">
      <c r="B477" s="169"/>
      <c r="D477" s="152" t="s">
        <v>181</v>
      </c>
      <c r="E477" s="170" t="s">
        <v>96</v>
      </c>
      <c r="F477" s="171" t="s">
        <v>195</v>
      </c>
      <c r="H477" s="172">
        <v>21.7</v>
      </c>
      <c r="I477" s="173"/>
      <c r="L477" s="169"/>
      <c r="M477" s="174"/>
      <c r="T477" s="175"/>
      <c r="AT477" s="170" t="s">
        <v>181</v>
      </c>
      <c r="AU477" s="170" t="s">
        <v>87</v>
      </c>
      <c r="AV477" s="14" t="s">
        <v>175</v>
      </c>
      <c r="AW477" s="14" t="s">
        <v>37</v>
      </c>
      <c r="AX477" s="14" t="s">
        <v>84</v>
      </c>
      <c r="AY477" s="170" t="s">
        <v>169</v>
      </c>
    </row>
    <row r="478" spans="2:65" s="11" customFormat="1" ht="22.9" customHeight="1">
      <c r="B478" s="127"/>
      <c r="D478" s="128" t="s">
        <v>75</v>
      </c>
      <c r="E478" s="137" t="s">
        <v>210</v>
      </c>
      <c r="F478" s="137" t="s">
        <v>631</v>
      </c>
      <c r="I478" s="130"/>
      <c r="J478" s="138">
        <f>BK478</f>
        <v>0</v>
      </c>
      <c r="L478" s="127"/>
      <c r="M478" s="132"/>
      <c r="P478" s="133">
        <f>SUM(P479:P483)</f>
        <v>0</v>
      </c>
      <c r="R478" s="133">
        <f>SUM(R479:R483)</f>
        <v>2.2248000000000001</v>
      </c>
      <c r="T478" s="134">
        <f>SUM(T479:T483)</f>
        <v>0</v>
      </c>
      <c r="AR478" s="128" t="s">
        <v>84</v>
      </c>
      <c r="AT478" s="135" t="s">
        <v>75</v>
      </c>
      <c r="AU478" s="135" t="s">
        <v>84</v>
      </c>
      <c r="AY478" s="128" t="s">
        <v>169</v>
      </c>
      <c r="BK478" s="136">
        <f>SUM(BK479:BK483)</f>
        <v>0</v>
      </c>
    </row>
    <row r="479" spans="2:65" s="1" customFormat="1" ht="16.5" customHeight="1">
      <c r="B479" s="33"/>
      <c r="C479" s="139" t="s">
        <v>632</v>
      </c>
      <c r="D479" s="139" t="s">
        <v>171</v>
      </c>
      <c r="E479" s="140" t="s">
        <v>633</v>
      </c>
      <c r="F479" s="141" t="s">
        <v>634</v>
      </c>
      <c r="G479" s="142" t="s">
        <v>90</v>
      </c>
      <c r="H479" s="143">
        <v>6</v>
      </c>
      <c r="I479" s="144"/>
      <c r="J479" s="145">
        <f>ROUND(I479*H479,2)</f>
        <v>0</v>
      </c>
      <c r="K479" s="141" t="s">
        <v>174</v>
      </c>
      <c r="L479" s="33"/>
      <c r="M479" s="146" t="s">
        <v>19</v>
      </c>
      <c r="N479" s="147" t="s">
        <v>47</v>
      </c>
      <c r="P479" s="148">
        <f>O479*H479</f>
        <v>0</v>
      </c>
      <c r="Q479" s="148">
        <v>0.37080000000000002</v>
      </c>
      <c r="R479" s="148">
        <f>Q479*H479</f>
        <v>2.2248000000000001</v>
      </c>
      <c r="S479" s="148">
        <v>0</v>
      </c>
      <c r="T479" s="149">
        <f>S479*H479</f>
        <v>0</v>
      </c>
      <c r="AR479" s="150" t="s">
        <v>175</v>
      </c>
      <c r="AT479" s="150" t="s">
        <v>171</v>
      </c>
      <c r="AU479" s="150" t="s">
        <v>87</v>
      </c>
      <c r="AY479" s="18" t="s">
        <v>169</v>
      </c>
      <c r="BE479" s="151">
        <f>IF(N479="základní",J479,0)</f>
        <v>0</v>
      </c>
      <c r="BF479" s="151">
        <f>IF(N479="snížená",J479,0)</f>
        <v>0</v>
      </c>
      <c r="BG479" s="151">
        <f>IF(N479="zákl. přenesená",J479,0)</f>
        <v>0</v>
      </c>
      <c r="BH479" s="151">
        <f>IF(N479="sníž. přenesená",J479,0)</f>
        <v>0</v>
      </c>
      <c r="BI479" s="151">
        <f>IF(N479="nulová",J479,0)</f>
        <v>0</v>
      </c>
      <c r="BJ479" s="18" t="s">
        <v>84</v>
      </c>
      <c r="BK479" s="151">
        <f>ROUND(I479*H479,2)</f>
        <v>0</v>
      </c>
      <c r="BL479" s="18" t="s">
        <v>175</v>
      </c>
      <c r="BM479" s="150" t="s">
        <v>635</v>
      </c>
    </row>
    <row r="480" spans="2:65" s="1" customFormat="1">
      <c r="B480" s="33"/>
      <c r="D480" s="152" t="s">
        <v>177</v>
      </c>
      <c r="F480" s="153" t="s">
        <v>636</v>
      </c>
      <c r="I480" s="84"/>
      <c r="L480" s="33"/>
      <c r="M480" s="154"/>
      <c r="T480" s="52"/>
      <c r="AT480" s="18" t="s">
        <v>177</v>
      </c>
      <c r="AU480" s="18" t="s">
        <v>87</v>
      </c>
    </row>
    <row r="481" spans="2:65" s="1" customFormat="1" ht="68.25">
      <c r="B481" s="33"/>
      <c r="D481" s="152" t="s">
        <v>179</v>
      </c>
      <c r="F481" s="155" t="s">
        <v>637</v>
      </c>
      <c r="I481" s="84"/>
      <c r="L481" s="33"/>
      <c r="M481" s="154"/>
      <c r="T481" s="52"/>
      <c r="AT481" s="18" t="s">
        <v>179</v>
      </c>
      <c r="AU481" s="18" t="s">
        <v>87</v>
      </c>
    </row>
    <row r="482" spans="2:65" s="12" customFormat="1">
      <c r="B482" s="156"/>
      <c r="D482" s="152" t="s">
        <v>181</v>
      </c>
      <c r="E482" s="157" t="s">
        <v>19</v>
      </c>
      <c r="F482" s="158" t="s">
        <v>182</v>
      </c>
      <c r="H482" s="157" t="s">
        <v>19</v>
      </c>
      <c r="I482" s="159"/>
      <c r="L482" s="156"/>
      <c r="M482" s="160"/>
      <c r="T482" s="161"/>
      <c r="AT482" s="157" t="s">
        <v>181</v>
      </c>
      <c r="AU482" s="157" t="s">
        <v>87</v>
      </c>
      <c r="AV482" s="12" t="s">
        <v>84</v>
      </c>
      <c r="AW482" s="12" t="s">
        <v>37</v>
      </c>
      <c r="AX482" s="12" t="s">
        <v>76</v>
      </c>
      <c r="AY482" s="157" t="s">
        <v>169</v>
      </c>
    </row>
    <row r="483" spans="2:65" s="13" customFormat="1">
      <c r="B483" s="162"/>
      <c r="D483" s="152" t="s">
        <v>181</v>
      </c>
      <c r="E483" s="163" t="s">
        <v>138</v>
      </c>
      <c r="F483" s="164" t="s">
        <v>638</v>
      </c>
      <c r="H483" s="165">
        <v>6</v>
      </c>
      <c r="I483" s="166"/>
      <c r="L483" s="162"/>
      <c r="M483" s="167"/>
      <c r="T483" s="168"/>
      <c r="AT483" s="163" t="s">
        <v>181</v>
      </c>
      <c r="AU483" s="163" t="s">
        <v>87</v>
      </c>
      <c r="AV483" s="13" t="s">
        <v>87</v>
      </c>
      <c r="AW483" s="13" t="s">
        <v>37</v>
      </c>
      <c r="AX483" s="13" t="s">
        <v>84</v>
      </c>
      <c r="AY483" s="163" t="s">
        <v>169</v>
      </c>
    </row>
    <row r="484" spans="2:65" s="11" customFormat="1" ht="22.9" customHeight="1">
      <c r="B484" s="127"/>
      <c r="D484" s="128" t="s">
        <v>75</v>
      </c>
      <c r="E484" s="137" t="s">
        <v>259</v>
      </c>
      <c r="F484" s="137" t="s">
        <v>639</v>
      </c>
      <c r="I484" s="130"/>
      <c r="J484" s="138">
        <f>BK484</f>
        <v>0</v>
      </c>
      <c r="L484" s="127"/>
      <c r="M484" s="132"/>
      <c r="P484" s="133">
        <f>SUM(P485:P661)</f>
        <v>0</v>
      </c>
      <c r="R484" s="133">
        <f>SUM(R485:R661)</f>
        <v>37.448133500000004</v>
      </c>
      <c r="T484" s="134">
        <f>SUM(T485:T661)</f>
        <v>0</v>
      </c>
      <c r="AR484" s="128" t="s">
        <v>84</v>
      </c>
      <c r="AT484" s="135" t="s">
        <v>75</v>
      </c>
      <c r="AU484" s="135" t="s">
        <v>84</v>
      </c>
      <c r="AY484" s="128" t="s">
        <v>169</v>
      </c>
      <c r="BK484" s="136">
        <f>SUM(BK485:BK661)</f>
        <v>0</v>
      </c>
    </row>
    <row r="485" spans="2:65" s="1" customFormat="1" ht="16.5" customHeight="1">
      <c r="B485" s="33"/>
      <c r="C485" s="139" t="s">
        <v>640</v>
      </c>
      <c r="D485" s="139" t="s">
        <v>171</v>
      </c>
      <c r="E485" s="140" t="s">
        <v>641</v>
      </c>
      <c r="F485" s="141" t="s">
        <v>642</v>
      </c>
      <c r="G485" s="142" t="s">
        <v>643</v>
      </c>
      <c r="H485" s="143">
        <v>0.5</v>
      </c>
      <c r="I485" s="144"/>
      <c r="J485" s="145">
        <f>ROUND(I485*H485,2)</f>
        <v>0</v>
      </c>
      <c r="K485" s="141" t="s">
        <v>174</v>
      </c>
      <c r="L485" s="33"/>
      <c r="M485" s="146" t="s">
        <v>19</v>
      </c>
      <c r="N485" s="147" t="s">
        <v>47</v>
      </c>
      <c r="P485" s="148">
        <f>O485*H485</f>
        <v>0</v>
      </c>
      <c r="Q485" s="148">
        <v>1.4E-3</v>
      </c>
      <c r="R485" s="148">
        <f>Q485*H485</f>
        <v>6.9999999999999999E-4</v>
      </c>
      <c r="S485" s="148">
        <v>0</v>
      </c>
      <c r="T485" s="149">
        <f>S485*H485</f>
        <v>0</v>
      </c>
      <c r="AR485" s="150" t="s">
        <v>175</v>
      </c>
      <c r="AT485" s="150" t="s">
        <v>171</v>
      </c>
      <c r="AU485" s="150" t="s">
        <v>87</v>
      </c>
      <c r="AY485" s="18" t="s">
        <v>169</v>
      </c>
      <c r="BE485" s="151">
        <f>IF(N485="základní",J485,0)</f>
        <v>0</v>
      </c>
      <c r="BF485" s="151">
        <f>IF(N485="snížená",J485,0)</f>
        <v>0</v>
      </c>
      <c r="BG485" s="151">
        <f>IF(N485="zákl. přenesená",J485,0)</f>
        <v>0</v>
      </c>
      <c r="BH485" s="151">
        <f>IF(N485="sníž. přenesená",J485,0)</f>
        <v>0</v>
      </c>
      <c r="BI485" s="151">
        <f>IF(N485="nulová",J485,0)</f>
        <v>0</v>
      </c>
      <c r="BJ485" s="18" t="s">
        <v>84</v>
      </c>
      <c r="BK485" s="151">
        <f>ROUND(I485*H485,2)</f>
        <v>0</v>
      </c>
      <c r="BL485" s="18" t="s">
        <v>175</v>
      </c>
      <c r="BM485" s="150" t="s">
        <v>644</v>
      </c>
    </row>
    <row r="486" spans="2:65" s="1" customFormat="1" ht="19.5">
      <c r="B486" s="33"/>
      <c r="D486" s="152" t="s">
        <v>177</v>
      </c>
      <c r="F486" s="153" t="s">
        <v>645</v>
      </c>
      <c r="I486" s="84"/>
      <c r="L486" s="33"/>
      <c r="M486" s="154"/>
      <c r="T486" s="52"/>
      <c r="AT486" s="18" t="s">
        <v>177</v>
      </c>
      <c r="AU486" s="18" t="s">
        <v>87</v>
      </c>
    </row>
    <row r="487" spans="2:65" s="1" customFormat="1" ht="87.75">
      <c r="B487" s="33"/>
      <c r="D487" s="152" t="s">
        <v>179</v>
      </c>
      <c r="F487" s="155" t="s">
        <v>646</v>
      </c>
      <c r="I487" s="84"/>
      <c r="L487" s="33"/>
      <c r="M487" s="154"/>
      <c r="T487" s="52"/>
      <c r="AT487" s="18" t="s">
        <v>179</v>
      </c>
      <c r="AU487" s="18" t="s">
        <v>87</v>
      </c>
    </row>
    <row r="488" spans="2:65" s="13" customFormat="1">
      <c r="B488" s="162"/>
      <c r="D488" s="152" t="s">
        <v>181</v>
      </c>
      <c r="E488" s="163" t="s">
        <v>19</v>
      </c>
      <c r="F488" s="164" t="s">
        <v>647</v>
      </c>
      <c r="H488" s="165">
        <v>0.5</v>
      </c>
      <c r="I488" s="166"/>
      <c r="L488" s="162"/>
      <c r="M488" s="167"/>
      <c r="T488" s="168"/>
      <c r="AT488" s="163" t="s">
        <v>181</v>
      </c>
      <c r="AU488" s="163" t="s">
        <v>87</v>
      </c>
      <c r="AV488" s="13" t="s">
        <v>87</v>
      </c>
      <c r="AW488" s="13" t="s">
        <v>37</v>
      </c>
      <c r="AX488" s="13" t="s">
        <v>84</v>
      </c>
      <c r="AY488" s="163" t="s">
        <v>169</v>
      </c>
    </row>
    <row r="489" spans="2:65" s="1" customFormat="1" ht="16.5" customHeight="1">
      <c r="B489" s="33"/>
      <c r="C489" s="139" t="s">
        <v>648</v>
      </c>
      <c r="D489" s="139" t="s">
        <v>171</v>
      </c>
      <c r="E489" s="140" t="s">
        <v>649</v>
      </c>
      <c r="F489" s="141" t="s">
        <v>650</v>
      </c>
      <c r="G489" s="142" t="s">
        <v>643</v>
      </c>
      <c r="H489" s="143">
        <v>8.8000000000000007</v>
      </c>
      <c r="I489" s="144"/>
      <c r="J489" s="145">
        <f>ROUND(I489*H489,2)</f>
        <v>0</v>
      </c>
      <c r="K489" s="141" t="s">
        <v>174</v>
      </c>
      <c r="L489" s="33"/>
      <c r="M489" s="146" t="s">
        <v>19</v>
      </c>
      <c r="N489" s="147" t="s">
        <v>47</v>
      </c>
      <c r="P489" s="148">
        <f>O489*H489</f>
        <v>0</v>
      </c>
      <c r="Q489" s="148">
        <v>1.0000000000000001E-5</v>
      </c>
      <c r="R489" s="148">
        <f>Q489*H489</f>
        <v>8.8000000000000011E-5</v>
      </c>
      <c r="S489" s="148">
        <v>0</v>
      </c>
      <c r="T489" s="149">
        <f>S489*H489</f>
        <v>0</v>
      </c>
      <c r="AR489" s="150" t="s">
        <v>175</v>
      </c>
      <c r="AT489" s="150" t="s">
        <v>171</v>
      </c>
      <c r="AU489" s="150" t="s">
        <v>87</v>
      </c>
      <c r="AY489" s="18" t="s">
        <v>169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8" t="s">
        <v>84</v>
      </c>
      <c r="BK489" s="151">
        <f>ROUND(I489*H489,2)</f>
        <v>0</v>
      </c>
      <c r="BL489" s="18" t="s">
        <v>175</v>
      </c>
      <c r="BM489" s="150" t="s">
        <v>651</v>
      </c>
    </row>
    <row r="490" spans="2:65" s="1" customFormat="1">
      <c r="B490" s="33"/>
      <c r="D490" s="152" t="s">
        <v>177</v>
      </c>
      <c r="F490" s="153" t="s">
        <v>652</v>
      </c>
      <c r="I490" s="84"/>
      <c r="L490" s="33"/>
      <c r="M490" s="154"/>
      <c r="T490" s="52"/>
      <c r="AT490" s="18" t="s">
        <v>177</v>
      </c>
      <c r="AU490" s="18" t="s">
        <v>87</v>
      </c>
    </row>
    <row r="491" spans="2:65" s="1" customFormat="1" ht="87.75">
      <c r="B491" s="33"/>
      <c r="D491" s="152" t="s">
        <v>179</v>
      </c>
      <c r="F491" s="155" t="s">
        <v>653</v>
      </c>
      <c r="I491" s="84"/>
      <c r="L491" s="33"/>
      <c r="M491" s="154"/>
      <c r="T491" s="52"/>
      <c r="AT491" s="18" t="s">
        <v>179</v>
      </c>
      <c r="AU491" s="18" t="s">
        <v>87</v>
      </c>
    </row>
    <row r="492" spans="2:65" s="12" customFormat="1">
      <c r="B492" s="156"/>
      <c r="D492" s="152" t="s">
        <v>181</v>
      </c>
      <c r="E492" s="157" t="s">
        <v>19</v>
      </c>
      <c r="F492" s="158" t="s">
        <v>654</v>
      </c>
      <c r="H492" s="157" t="s">
        <v>19</v>
      </c>
      <c r="I492" s="159"/>
      <c r="L492" s="156"/>
      <c r="M492" s="160"/>
      <c r="T492" s="161"/>
      <c r="AT492" s="157" t="s">
        <v>181</v>
      </c>
      <c r="AU492" s="157" t="s">
        <v>87</v>
      </c>
      <c r="AV492" s="12" t="s">
        <v>84</v>
      </c>
      <c r="AW492" s="12" t="s">
        <v>37</v>
      </c>
      <c r="AX492" s="12" t="s">
        <v>76</v>
      </c>
      <c r="AY492" s="157" t="s">
        <v>169</v>
      </c>
    </row>
    <row r="493" spans="2:65" s="13" customFormat="1">
      <c r="B493" s="162"/>
      <c r="D493" s="152" t="s">
        <v>181</v>
      </c>
      <c r="E493" s="163" t="s">
        <v>19</v>
      </c>
      <c r="F493" s="164" t="s">
        <v>655</v>
      </c>
      <c r="H493" s="165">
        <v>8.8000000000000007</v>
      </c>
      <c r="I493" s="166"/>
      <c r="L493" s="162"/>
      <c r="M493" s="167"/>
      <c r="T493" s="168"/>
      <c r="AT493" s="163" t="s">
        <v>181</v>
      </c>
      <c r="AU493" s="163" t="s">
        <v>87</v>
      </c>
      <c r="AV493" s="13" t="s">
        <v>87</v>
      </c>
      <c r="AW493" s="13" t="s">
        <v>37</v>
      </c>
      <c r="AX493" s="13" t="s">
        <v>84</v>
      </c>
      <c r="AY493" s="163" t="s">
        <v>169</v>
      </c>
    </row>
    <row r="494" spans="2:65" s="1" customFormat="1" ht="16.5" customHeight="1">
      <c r="B494" s="33"/>
      <c r="C494" s="183" t="s">
        <v>656</v>
      </c>
      <c r="D494" s="183" t="s">
        <v>374</v>
      </c>
      <c r="E494" s="184" t="s">
        <v>657</v>
      </c>
      <c r="F494" s="185" t="s">
        <v>658</v>
      </c>
      <c r="G494" s="186" t="s">
        <v>643</v>
      </c>
      <c r="H494" s="187">
        <v>10.15</v>
      </c>
      <c r="I494" s="188"/>
      <c r="J494" s="189">
        <f>ROUND(I494*H494,2)</f>
        <v>0</v>
      </c>
      <c r="K494" s="185" t="s">
        <v>174</v>
      </c>
      <c r="L494" s="190"/>
      <c r="M494" s="191" t="s">
        <v>19</v>
      </c>
      <c r="N494" s="192" t="s">
        <v>47</v>
      </c>
      <c r="P494" s="148">
        <f>O494*H494</f>
        <v>0</v>
      </c>
      <c r="Q494" s="148">
        <v>3.3800000000000002E-3</v>
      </c>
      <c r="R494" s="148">
        <f>Q494*H494</f>
        <v>3.4307000000000004E-2</v>
      </c>
      <c r="S494" s="148">
        <v>0</v>
      </c>
      <c r="T494" s="149">
        <f>S494*H494</f>
        <v>0</v>
      </c>
      <c r="AR494" s="150" t="s">
        <v>259</v>
      </c>
      <c r="AT494" s="150" t="s">
        <v>374</v>
      </c>
      <c r="AU494" s="150" t="s">
        <v>87</v>
      </c>
      <c r="AY494" s="18" t="s">
        <v>169</v>
      </c>
      <c r="BE494" s="151">
        <f>IF(N494="základní",J494,0)</f>
        <v>0</v>
      </c>
      <c r="BF494" s="151">
        <f>IF(N494="snížená",J494,0)</f>
        <v>0</v>
      </c>
      <c r="BG494" s="151">
        <f>IF(N494="zákl. přenesená",J494,0)</f>
        <v>0</v>
      </c>
      <c r="BH494" s="151">
        <f>IF(N494="sníž. přenesená",J494,0)</f>
        <v>0</v>
      </c>
      <c r="BI494" s="151">
        <f>IF(N494="nulová",J494,0)</f>
        <v>0</v>
      </c>
      <c r="BJ494" s="18" t="s">
        <v>84</v>
      </c>
      <c r="BK494" s="151">
        <f>ROUND(I494*H494,2)</f>
        <v>0</v>
      </c>
      <c r="BL494" s="18" t="s">
        <v>175</v>
      </c>
      <c r="BM494" s="150" t="s">
        <v>659</v>
      </c>
    </row>
    <row r="495" spans="2:65" s="1" customFormat="1">
      <c r="B495" s="33"/>
      <c r="D495" s="152" t="s">
        <v>177</v>
      </c>
      <c r="F495" s="153" t="s">
        <v>658</v>
      </c>
      <c r="I495" s="84"/>
      <c r="L495" s="33"/>
      <c r="M495" s="154"/>
      <c r="T495" s="52"/>
      <c r="AT495" s="18" t="s">
        <v>177</v>
      </c>
      <c r="AU495" s="18" t="s">
        <v>87</v>
      </c>
    </row>
    <row r="496" spans="2:65" s="13" customFormat="1">
      <c r="B496" s="162"/>
      <c r="D496" s="152" t="s">
        <v>181</v>
      </c>
      <c r="E496" s="163" t="s">
        <v>19</v>
      </c>
      <c r="F496" s="164" t="s">
        <v>660</v>
      </c>
      <c r="H496" s="165">
        <v>10.15</v>
      </c>
      <c r="I496" s="166"/>
      <c r="L496" s="162"/>
      <c r="M496" s="167"/>
      <c r="T496" s="168"/>
      <c r="AT496" s="163" t="s">
        <v>181</v>
      </c>
      <c r="AU496" s="163" t="s">
        <v>87</v>
      </c>
      <c r="AV496" s="13" t="s">
        <v>87</v>
      </c>
      <c r="AW496" s="13" t="s">
        <v>37</v>
      </c>
      <c r="AX496" s="13" t="s">
        <v>84</v>
      </c>
      <c r="AY496" s="163" t="s">
        <v>169</v>
      </c>
    </row>
    <row r="497" spans="2:65" s="1" customFormat="1" ht="16.5" customHeight="1">
      <c r="B497" s="33"/>
      <c r="C497" s="139" t="s">
        <v>661</v>
      </c>
      <c r="D497" s="139" t="s">
        <v>171</v>
      </c>
      <c r="E497" s="140" t="s">
        <v>662</v>
      </c>
      <c r="F497" s="141" t="s">
        <v>663</v>
      </c>
      <c r="G497" s="142" t="s">
        <v>643</v>
      </c>
      <c r="H497" s="143">
        <v>32.299999999999997</v>
      </c>
      <c r="I497" s="144"/>
      <c r="J497" s="145">
        <f>ROUND(I497*H497,2)</f>
        <v>0</v>
      </c>
      <c r="K497" s="141" t="s">
        <v>19</v>
      </c>
      <c r="L497" s="33"/>
      <c r="M497" s="146" t="s">
        <v>19</v>
      </c>
      <c r="N497" s="147" t="s">
        <v>47</v>
      </c>
      <c r="P497" s="148">
        <f>O497*H497</f>
        <v>0</v>
      </c>
      <c r="Q497" s="148">
        <v>1.0000000000000001E-5</v>
      </c>
      <c r="R497" s="148">
        <f>Q497*H497</f>
        <v>3.2299999999999999E-4</v>
      </c>
      <c r="S497" s="148">
        <v>0</v>
      </c>
      <c r="T497" s="149">
        <f>S497*H497</f>
        <v>0</v>
      </c>
      <c r="AR497" s="150" t="s">
        <v>175</v>
      </c>
      <c r="AT497" s="150" t="s">
        <v>171</v>
      </c>
      <c r="AU497" s="150" t="s">
        <v>87</v>
      </c>
      <c r="AY497" s="18" t="s">
        <v>169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8" t="s">
        <v>84</v>
      </c>
      <c r="BK497" s="151">
        <f>ROUND(I497*H497,2)</f>
        <v>0</v>
      </c>
      <c r="BL497" s="18" t="s">
        <v>175</v>
      </c>
      <c r="BM497" s="150" t="s">
        <v>664</v>
      </c>
    </row>
    <row r="498" spans="2:65" s="1" customFormat="1">
      <c r="B498" s="33"/>
      <c r="D498" s="152" t="s">
        <v>177</v>
      </c>
      <c r="F498" s="153" t="s">
        <v>665</v>
      </c>
      <c r="I498" s="84"/>
      <c r="L498" s="33"/>
      <c r="M498" s="154"/>
      <c r="T498" s="52"/>
      <c r="AT498" s="18" t="s">
        <v>177</v>
      </c>
      <c r="AU498" s="18" t="s">
        <v>87</v>
      </c>
    </row>
    <row r="499" spans="2:65" s="1" customFormat="1" ht="87.75">
      <c r="B499" s="33"/>
      <c r="D499" s="152" t="s">
        <v>179</v>
      </c>
      <c r="F499" s="155" t="s">
        <v>653</v>
      </c>
      <c r="I499" s="84"/>
      <c r="L499" s="33"/>
      <c r="M499" s="154"/>
      <c r="T499" s="52"/>
      <c r="AT499" s="18" t="s">
        <v>179</v>
      </c>
      <c r="AU499" s="18" t="s">
        <v>87</v>
      </c>
    </row>
    <row r="500" spans="2:65" s="12" customFormat="1">
      <c r="B500" s="156"/>
      <c r="D500" s="152" t="s">
        <v>181</v>
      </c>
      <c r="E500" s="157" t="s">
        <v>19</v>
      </c>
      <c r="F500" s="158" t="s">
        <v>654</v>
      </c>
      <c r="H500" s="157" t="s">
        <v>19</v>
      </c>
      <c r="I500" s="159"/>
      <c r="L500" s="156"/>
      <c r="M500" s="160"/>
      <c r="T500" s="161"/>
      <c r="AT500" s="157" t="s">
        <v>181</v>
      </c>
      <c r="AU500" s="157" t="s">
        <v>87</v>
      </c>
      <c r="AV500" s="12" t="s">
        <v>84</v>
      </c>
      <c r="AW500" s="12" t="s">
        <v>37</v>
      </c>
      <c r="AX500" s="12" t="s">
        <v>76</v>
      </c>
      <c r="AY500" s="157" t="s">
        <v>169</v>
      </c>
    </row>
    <row r="501" spans="2:65" s="13" customFormat="1">
      <c r="B501" s="162"/>
      <c r="D501" s="152" t="s">
        <v>181</v>
      </c>
      <c r="E501" s="163" t="s">
        <v>19</v>
      </c>
      <c r="F501" s="164" t="s">
        <v>666</v>
      </c>
      <c r="H501" s="165">
        <v>4</v>
      </c>
      <c r="I501" s="166"/>
      <c r="L501" s="162"/>
      <c r="M501" s="167"/>
      <c r="T501" s="168"/>
      <c r="AT501" s="163" t="s">
        <v>181</v>
      </c>
      <c r="AU501" s="163" t="s">
        <v>87</v>
      </c>
      <c r="AV501" s="13" t="s">
        <v>87</v>
      </c>
      <c r="AW501" s="13" t="s">
        <v>37</v>
      </c>
      <c r="AX501" s="13" t="s">
        <v>76</v>
      </c>
      <c r="AY501" s="163" t="s">
        <v>169</v>
      </c>
    </row>
    <row r="502" spans="2:65" s="13" customFormat="1">
      <c r="B502" s="162"/>
      <c r="D502" s="152" t="s">
        <v>181</v>
      </c>
      <c r="E502" s="163" t="s">
        <v>19</v>
      </c>
      <c r="F502" s="164" t="s">
        <v>667</v>
      </c>
      <c r="H502" s="165">
        <v>1.7</v>
      </c>
      <c r="I502" s="166"/>
      <c r="L502" s="162"/>
      <c r="M502" s="167"/>
      <c r="T502" s="168"/>
      <c r="AT502" s="163" t="s">
        <v>181</v>
      </c>
      <c r="AU502" s="163" t="s">
        <v>87</v>
      </c>
      <c r="AV502" s="13" t="s">
        <v>87</v>
      </c>
      <c r="AW502" s="13" t="s">
        <v>37</v>
      </c>
      <c r="AX502" s="13" t="s">
        <v>76</v>
      </c>
      <c r="AY502" s="163" t="s">
        <v>169</v>
      </c>
    </row>
    <row r="503" spans="2:65" s="13" customFormat="1">
      <c r="B503" s="162"/>
      <c r="D503" s="152" t="s">
        <v>181</v>
      </c>
      <c r="E503" s="163" t="s">
        <v>19</v>
      </c>
      <c r="F503" s="164" t="s">
        <v>668</v>
      </c>
      <c r="H503" s="165">
        <v>4.0999999999999996</v>
      </c>
      <c r="I503" s="166"/>
      <c r="L503" s="162"/>
      <c r="M503" s="167"/>
      <c r="T503" s="168"/>
      <c r="AT503" s="163" t="s">
        <v>181</v>
      </c>
      <c r="AU503" s="163" t="s">
        <v>87</v>
      </c>
      <c r="AV503" s="13" t="s">
        <v>87</v>
      </c>
      <c r="AW503" s="13" t="s">
        <v>37</v>
      </c>
      <c r="AX503" s="13" t="s">
        <v>76</v>
      </c>
      <c r="AY503" s="163" t="s">
        <v>169</v>
      </c>
    </row>
    <row r="504" spans="2:65" s="13" customFormat="1">
      <c r="B504" s="162"/>
      <c r="D504" s="152" t="s">
        <v>181</v>
      </c>
      <c r="E504" s="163" t="s">
        <v>19</v>
      </c>
      <c r="F504" s="164" t="s">
        <v>669</v>
      </c>
      <c r="H504" s="165">
        <v>1.6</v>
      </c>
      <c r="I504" s="166"/>
      <c r="L504" s="162"/>
      <c r="M504" s="167"/>
      <c r="T504" s="168"/>
      <c r="AT504" s="163" t="s">
        <v>181</v>
      </c>
      <c r="AU504" s="163" t="s">
        <v>87</v>
      </c>
      <c r="AV504" s="13" t="s">
        <v>87</v>
      </c>
      <c r="AW504" s="13" t="s">
        <v>37</v>
      </c>
      <c r="AX504" s="13" t="s">
        <v>76</v>
      </c>
      <c r="AY504" s="163" t="s">
        <v>169</v>
      </c>
    </row>
    <row r="505" spans="2:65" s="13" customFormat="1">
      <c r="B505" s="162"/>
      <c r="D505" s="152" t="s">
        <v>181</v>
      </c>
      <c r="E505" s="163" t="s">
        <v>19</v>
      </c>
      <c r="F505" s="164" t="s">
        <v>670</v>
      </c>
      <c r="H505" s="165">
        <v>1.2</v>
      </c>
      <c r="I505" s="166"/>
      <c r="L505" s="162"/>
      <c r="M505" s="167"/>
      <c r="T505" s="168"/>
      <c r="AT505" s="163" t="s">
        <v>181</v>
      </c>
      <c r="AU505" s="163" t="s">
        <v>87</v>
      </c>
      <c r="AV505" s="13" t="s">
        <v>87</v>
      </c>
      <c r="AW505" s="13" t="s">
        <v>37</v>
      </c>
      <c r="AX505" s="13" t="s">
        <v>76</v>
      </c>
      <c r="AY505" s="163" t="s">
        <v>169</v>
      </c>
    </row>
    <row r="506" spans="2:65" s="13" customFormat="1">
      <c r="B506" s="162"/>
      <c r="D506" s="152" t="s">
        <v>181</v>
      </c>
      <c r="E506" s="163" t="s">
        <v>19</v>
      </c>
      <c r="F506" s="164" t="s">
        <v>671</v>
      </c>
      <c r="H506" s="165">
        <v>5</v>
      </c>
      <c r="I506" s="166"/>
      <c r="L506" s="162"/>
      <c r="M506" s="167"/>
      <c r="T506" s="168"/>
      <c r="AT506" s="163" t="s">
        <v>181</v>
      </c>
      <c r="AU506" s="163" t="s">
        <v>87</v>
      </c>
      <c r="AV506" s="13" t="s">
        <v>87</v>
      </c>
      <c r="AW506" s="13" t="s">
        <v>37</v>
      </c>
      <c r="AX506" s="13" t="s">
        <v>76</v>
      </c>
      <c r="AY506" s="163" t="s">
        <v>169</v>
      </c>
    </row>
    <row r="507" spans="2:65" s="13" customFormat="1">
      <c r="B507" s="162"/>
      <c r="D507" s="152" t="s">
        <v>181</v>
      </c>
      <c r="E507" s="163" t="s">
        <v>19</v>
      </c>
      <c r="F507" s="164" t="s">
        <v>672</v>
      </c>
      <c r="H507" s="165">
        <v>3.3</v>
      </c>
      <c r="I507" s="166"/>
      <c r="L507" s="162"/>
      <c r="M507" s="167"/>
      <c r="T507" s="168"/>
      <c r="AT507" s="163" t="s">
        <v>181</v>
      </c>
      <c r="AU507" s="163" t="s">
        <v>87</v>
      </c>
      <c r="AV507" s="13" t="s">
        <v>87</v>
      </c>
      <c r="AW507" s="13" t="s">
        <v>37</v>
      </c>
      <c r="AX507" s="13" t="s">
        <v>76</v>
      </c>
      <c r="AY507" s="163" t="s">
        <v>169</v>
      </c>
    </row>
    <row r="508" spans="2:65" s="13" customFormat="1">
      <c r="B508" s="162"/>
      <c r="D508" s="152" t="s">
        <v>181</v>
      </c>
      <c r="E508" s="163" t="s">
        <v>19</v>
      </c>
      <c r="F508" s="164" t="s">
        <v>673</v>
      </c>
      <c r="H508" s="165">
        <v>4.2</v>
      </c>
      <c r="I508" s="166"/>
      <c r="L508" s="162"/>
      <c r="M508" s="167"/>
      <c r="T508" s="168"/>
      <c r="AT508" s="163" t="s">
        <v>181</v>
      </c>
      <c r="AU508" s="163" t="s">
        <v>87</v>
      </c>
      <c r="AV508" s="13" t="s">
        <v>87</v>
      </c>
      <c r="AW508" s="13" t="s">
        <v>37</v>
      </c>
      <c r="AX508" s="13" t="s">
        <v>76</v>
      </c>
      <c r="AY508" s="163" t="s">
        <v>169</v>
      </c>
    </row>
    <row r="509" spans="2:65" s="13" customFormat="1">
      <c r="B509" s="162"/>
      <c r="D509" s="152" t="s">
        <v>181</v>
      </c>
      <c r="E509" s="163" t="s">
        <v>19</v>
      </c>
      <c r="F509" s="164" t="s">
        <v>674</v>
      </c>
      <c r="H509" s="165">
        <v>7.2</v>
      </c>
      <c r="I509" s="166"/>
      <c r="L509" s="162"/>
      <c r="M509" s="167"/>
      <c r="T509" s="168"/>
      <c r="AT509" s="163" t="s">
        <v>181</v>
      </c>
      <c r="AU509" s="163" t="s">
        <v>87</v>
      </c>
      <c r="AV509" s="13" t="s">
        <v>87</v>
      </c>
      <c r="AW509" s="13" t="s">
        <v>37</v>
      </c>
      <c r="AX509" s="13" t="s">
        <v>76</v>
      </c>
      <c r="AY509" s="163" t="s">
        <v>169</v>
      </c>
    </row>
    <row r="510" spans="2:65" s="14" customFormat="1">
      <c r="B510" s="169"/>
      <c r="D510" s="152" t="s">
        <v>181</v>
      </c>
      <c r="E510" s="170" t="s">
        <v>19</v>
      </c>
      <c r="F510" s="171" t="s">
        <v>195</v>
      </c>
      <c r="H510" s="172">
        <v>32.299999999999997</v>
      </c>
      <c r="I510" s="173"/>
      <c r="L510" s="169"/>
      <c r="M510" s="174"/>
      <c r="T510" s="175"/>
      <c r="AT510" s="170" t="s">
        <v>181</v>
      </c>
      <c r="AU510" s="170" t="s">
        <v>87</v>
      </c>
      <c r="AV510" s="14" t="s">
        <v>175</v>
      </c>
      <c r="AW510" s="14" t="s">
        <v>37</v>
      </c>
      <c r="AX510" s="14" t="s">
        <v>84</v>
      </c>
      <c r="AY510" s="170" t="s">
        <v>169</v>
      </c>
    </row>
    <row r="511" spans="2:65" s="1" customFormat="1" ht="16.5" customHeight="1">
      <c r="B511" s="33"/>
      <c r="C511" s="183" t="s">
        <v>675</v>
      </c>
      <c r="D511" s="183" t="s">
        <v>374</v>
      </c>
      <c r="E511" s="184" t="s">
        <v>676</v>
      </c>
      <c r="F511" s="185" t="s">
        <v>677</v>
      </c>
      <c r="G511" s="186" t="s">
        <v>643</v>
      </c>
      <c r="H511" s="187">
        <v>12.18</v>
      </c>
      <c r="I511" s="188"/>
      <c r="J511" s="189">
        <f>ROUND(I511*H511,2)</f>
        <v>0</v>
      </c>
      <c r="K511" s="185" t="s">
        <v>174</v>
      </c>
      <c r="L511" s="190"/>
      <c r="M511" s="191" t="s">
        <v>19</v>
      </c>
      <c r="N511" s="192" t="s">
        <v>47</v>
      </c>
      <c r="P511" s="148">
        <f>O511*H511</f>
        <v>0</v>
      </c>
      <c r="Q511" s="148">
        <v>2.2000000000000001E-3</v>
      </c>
      <c r="R511" s="148">
        <f>Q511*H511</f>
        <v>2.6796E-2</v>
      </c>
      <c r="S511" s="148">
        <v>0</v>
      </c>
      <c r="T511" s="149">
        <f>S511*H511</f>
        <v>0</v>
      </c>
      <c r="AR511" s="150" t="s">
        <v>259</v>
      </c>
      <c r="AT511" s="150" t="s">
        <v>374</v>
      </c>
      <c r="AU511" s="150" t="s">
        <v>87</v>
      </c>
      <c r="AY511" s="18" t="s">
        <v>169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8" t="s">
        <v>84</v>
      </c>
      <c r="BK511" s="151">
        <f>ROUND(I511*H511,2)</f>
        <v>0</v>
      </c>
      <c r="BL511" s="18" t="s">
        <v>175</v>
      </c>
      <c r="BM511" s="150" t="s">
        <v>678</v>
      </c>
    </row>
    <row r="512" spans="2:65" s="1" customFormat="1">
      <c r="B512" s="33"/>
      <c r="D512" s="152" t="s">
        <v>177</v>
      </c>
      <c r="F512" s="153" t="s">
        <v>677</v>
      </c>
      <c r="I512" s="84"/>
      <c r="L512" s="33"/>
      <c r="M512" s="154"/>
      <c r="T512" s="52"/>
      <c r="AT512" s="18" t="s">
        <v>177</v>
      </c>
      <c r="AU512" s="18" t="s">
        <v>87</v>
      </c>
    </row>
    <row r="513" spans="2:65" s="13" customFormat="1">
      <c r="B513" s="162"/>
      <c r="D513" s="152" t="s">
        <v>181</v>
      </c>
      <c r="E513" s="163" t="s">
        <v>19</v>
      </c>
      <c r="F513" s="164" t="s">
        <v>679</v>
      </c>
      <c r="H513" s="165">
        <v>2.0299999999999998</v>
      </c>
      <c r="I513" s="166"/>
      <c r="L513" s="162"/>
      <c r="M513" s="167"/>
      <c r="T513" s="168"/>
      <c r="AT513" s="163" t="s">
        <v>181</v>
      </c>
      <c r="AU513" s="163" t="s">
        <v>87</v>
      </c>
      <c r="AV513" s="13" t="s">
        <v>87</v>
      </c>
      <c r="AW513" s="13" t="s">
        <v>37</v>
      </c>
      <c r="AX513" s="13" t="s">
        <v>76</v>
      </c>
      <c r="AY513" s="163" t="s">
        <v>169</v>
      </c>
    </row>
    <row r="514" spans="2:65" s="13" customFormat="1">
      <c r="B514" s="162"/>
      <c r="D514" s="152" t="s">
        <v>181</v>
      </c>
      <c r="E514" s="163" t="s">
        <v>19</v>
      </c>
      <c r="F514" s="164" t="s">
        <v>680</v>
      </c>
      <c r="H514" s="165">
        <v>2.0299999999999998</v>
      </c>
      <c r="I514" s="166"/>
      <c r="L514" s="162"/>
      <c r="M514" s="167"/>
      <c r="T514" s="168"/>
      <c r="AT514" s="163" t="s">
        <v>181</v>
      </c>
      <c r="AU514" s="163" t="s">
        <v>87</v>
      </c>
      <c r="AV514" s="13" t="s">
        <v>87</v>
      </c>
      <c r="AW514" s="13" t="s">
        <v>37</v>
      </c>
      <c r="AX514" s="13" t="s">
        <v>76</v>
      </c>
      <c r="AY514" s="163" t="s">
        <v>169</v>
      </c>
    </row>
    <row r="515" spans="2:65" s="13" customFormat="1">
      <c r="B515" s="162"/>
      <c r="D515" s="152" t="s">
        <v>181</v>
      </c>
      <c r="E515" s="163" t="s">
        <v>19</v>
      </c>
      <c r="F515" s="164" t="s">
        <v>681</v>
      </c>
      <c r="H515" s="165">
        <v>2.0299999999999998</v>
      </c>
      <c r="I515" s="166"/>
      <c r="L515" s="162"/>
      <c r="M515" s="167"/>
      <c r="T515" s="168"/>
      <c r="AT515" s="163" t="s">
        <v>181</v>
      </c>
      <c r="AU515" s="163" t="s">
        <v>87</v>
      </c>
      <c r="AV515" s="13" t="s">
        <v>87</v>
      </c>
      <c r="AW515" s="13" t="s">
        <v>37</v>
      </c>
      <c r="AX515" s="13" t="s">
        <v>76</v>
      </c>
      <c r="AY515" s="163" t="s">
        <v>169</v>
      </c>
    </row>
    <row r="516" spans="2:65" s="13" customFormat="1">
      <c r="B516" s="162"/>
      <c r="D516" s="152" t="s">
        <v>181</v>
      </c>
      <c r="E516" s="163" t="s">
        <v>19</v>
      </c>
      <c r="F516" s="164" t="s">
        <v>682</v>
      </c>
      <c r="H516" s="165">
        <v>4.0599999999999996</v>
      </c>
      <c r="I516" s="166"/>
      <c r="L516" s="162"/>
      <c r="M516" s="167"/>
      <c r="T516" s="168"/>
      <c r="AT516" s="163" t="s">
        <v>181</v>
      </c>
      <c r="AU516" s="163" t="s">
        <v>87</v>
      </c>
      <c r="AV516" s="13" t="s">
        <v>87</v>
      </c>
      <c r="AW516" s="13" t="s">
        <v>37</v>
      </c>
      <c r="AX516" s="13" t="s">
        <v>76</v>
      </c>
      <c r="AY516" s="163" t="s">
        <v>169</v>
      </c>
    </row>
    <row r="517" spans="2:65" s="13" customFormat="1">
      <c r="B517" s="162"/>
      <c r="D517" s="152" t="s">
        <v>181</v>
      </c>
      <c r="E517" s="163" t="s">
        <v>19</v>
      </c>
      <c r="F517" s="164" t="s">
        <v>683</v>
      </c>
      <c r="H517" s="165">
        <v>2.0299999999999998</v>
      </c>
      <c r="I517" s="166"/>
      <c r="L517" s="162"/>
      <c r="M517" s="167"/>
      <c r="T517" s="168"/>
      <c r="AT517" s="163" t="s">
        <v>181</v>
      </c>
      <c r="AU517" s="163" t="s">
        <v>87</v>
      </c>
      <c r="AV517" s="13" t="s">
        <v>87</v>
      </c>
      <c r="AW517" s="13" t="s">
        <v>37</v>
      </c>
      <c r="AX517" s="13" t="s">
        <v>76</v>
      </c>
      <c r="AY517" s="163" t="s">
        <v>169</v>
      </c>
    </row>
    <row r="518" spans="2:65" s="14" customFormat="1">
      <c r="B518" s="169"/>
      <c r="D518" s="152" t="s">
        <v>181</v>
      </c>
      <c r="E518" s="170" t="s">
        <v>19</v>
      </c>
      <c r="F518" s="171" t="s">
        <v>195</v>
      </c>
      <c r="H518" s="172">
        <v>12.18</v>
      </c>
      <c r="I518" s="173"/>
      <c r="L518" s="169"/>
      <c r="M518" s="174"/>
      <c r="T518" s="175"/>
      <c r="AT518" s="170" t="s">
        <v>181</v>
      </c>
      <c r="AU518" s="170" t="s">
        <v>87</v>
      </c>
      <c r="AV518" s="14" t="s">
        <v>175</v>
      </c>
      <c r="AW518" s="14" t="s">
        <v>37</v>
      </c>
      <c r="AX518" s="14" t="s">
        <v>84</v>
      </c>
      <c r="AY518" s="170" t="s">
        <v>169</v>
      </c>
    </row>
    <row r="519" spans="2:65" s="1" customFormat="1" ht="16.5" customHeight="1">
      <c r="B519" s="33"/>
      <c r="C519" s="183" t="s">
        <v>684</v>
      </c>
      <c r="D519" s="183" t="s">
        <v>374</v>
      </c>
      <c r="E519" s="184" t="s">
        <v>685</v>
      </c>
      <c r="F519" s="185" t="s">
        <v>686</v>
      </c>
      <c r="G519" s="186" t="s">
        <v>643</v>
      </c>
      <c r="H519" s="187">
        <v>20.3</v>
      </c>
      <c r="I519" s="188"/>
      <c r="J519" s="189">
        <f>ROUND(I519*H519,2)</f>
        <v>0</v>
      </c>
      <c r="K519" s="185" t="s">
        <v>174</v>
      </c>
      <c r="L519" s="190"/>
      <c r="M519" s="191" t="s">
        <v>19</v>
      </c>
      <c r="N519" s="192" t="s">
        <v>47</v>
      </c>
      <c r="P519" s="148">
        <f>O519*H519</f>
        <v>0</v>
      </c>
      <c r="Q519" s="148">
        <v>2.14E-3</v>
      </c>
      <c r="R519" s="148">
        <f>Q519*H519</f>
        <v>4.3442000000000001E-2</v>
      </c>
      <c r="S519" s="148">
        <v>0</v>
      </c>
      <c r="T519" s="149">
        <f>S519*H519</f>
        <v>0</v>
      </c>
      <c r="AR519" s="150" t="s">
        <v>259</v>
      </c>
      <c r="AT519" s="150" t="s">
        <v>374</v>
      </c>
      <c r="AU519" s="150" t="s">
        <v>87</v>
      </c>
      <c r="AY519" s="18" t="s">
        <v>169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8" t="s">
        <v>84</v>
      </c>
      <c r="BK519" s="151">
        <f>ROUND(I519*H519,2)</f>
        <v>0</v>
      </c>
      <c r="BL519" s="18" t="s">
        <v>175</v>
      </c>
      <c r="BM519" s="150" t="s">
        <v>687</v>
      </c>
    </row>
    <row r="520" spans="2:65" s="1" customFormat="1">
      <c r="B520" s="33"/>
      <c r="D520" s="152" t="s">
        <v>177</v>
      </c>
      <c r="F520" s="153" t="s">
        <v>686</v>
      </c>
      <c r="I520" s="84"/>
      <c r="L520" s="33"/>
      <c r="M520" s="154"/>
      <c r="T520" s="52"/>
      <c r="AT520" s="18" t="s">
        <v>177</v>
      </c>
      <c r="AU520" s="18" t="s">
        <v>87</v>
      </c>
    </row>
    <row r="521" spans="2:65" s="13" customFormat="1">
      <c r="B521" s="162"/>
      <c r="D521" s="152" t="s">
        <v>181</v>
      </c>
      <c r="E521" s="163" t="s">
        <v>19</v>
      </c>
      <c r="F521" s="164" t="s">
        <v>688</v>
      </c>
      <c r="H521" s="165">
        <v>5.0750000000000002</v>
      </c>
      <c r="I521" s="166"/>
      <c r="L521" s="162"/>
      <c r="M521" s="167"/>
      <c r="T521" s="168"/>
      <c r="AT521" s="163" t="s">
        <v>181</v>
      </c>
      <c r="AU521" s="163" t="s">
        <v>87</v>
      </c>
      <c r="AV521" s="13" t="s">
        <v>87</v>
      </c>
      <c r="AW521" s="13" t="s">
        <v>37</v>
      </c>
      <c r="AX521" s="13" t="s">
        <v>76</v>
      </c>
      <c r="AY521" s="163" t="s">
        <v>169</v>
      </c>
    </row>
    <row r="522" spans="2:65" s="13" customFormat="1">
      <c r="B522" s="162"/>
      <c r="D522" s="152" t="s">
        <v>181</v>
      </c>
      <c r="E522" s="163" t="s">
        <v>19</v>
      </c>
      <c r="F522" s="164" t="s">
        <v>689</v>
      </c>
      <c r="H522" s="165">
        <v>5.0750000000000002</v>
      </c>
      <c r="I522" s="166"/>
      <c r="L522" s="162"/>
      <c r="M522" s="167"/>
      <c r="T522" s="168"/>
      <c r="AT522" s="163" t="s">
        <v>181</v>
      </c>
      <c r="AU522" s="163" t="s">
        <v>87</v>
      </c>
      <c r="AV522" s="13" t="s">
        <v>87</v>
      </c>
      <c r="AW522" s="13" t="s">
        <v>37</v>
      </c>
      <c r="AX522" s="13" t="s">
        <v>76</v>
      </c>
      <c r="AY522" s="163" t="s">
        <v>169</v>
      </c>
    </row>
    <row r="523" spans="2:65" s="13" customFormat="1">
      <c r="B523" s="162"/>
      <c r="D523" s="152" t="s">
        <v>181</v>
      </c>
      <c r="E523" s="163" t="s">
        <v>19</v>
      </c>
      <c r="F523" s="164" t="s">
        <v>690</v>
      </c>
      <c r="H523" s="165">
        <v>5.0750000000000002</v>
      </c>
      <c r="I523" s="166"/>
      <c r="L523" s="162"/>
      <c r="M523" s="167"/>
      <c r="T523" s="168"/>
      <c r="AT523" s="163" t="s">
        <v>181</v>
      </c>
      <c r="AU523" s="163" t="s">
        <v>87</v>
      </c>
      <c r="AV523" s="13" t="s">
        <v>87</v>
      </c>
      <c r="AW523" s="13" t="s">
        <v>37</v>
      </c>
      <c r="AX523" s="13" t="s">
        <v>76</v>
      </c>
      <c r="AY523" s="163" t="s">
        <v>169</v>
      </c>
    </row>
    <row r="524" spans="2:65" s="13" customFormat="1">
      <c r="B524" s="162"/>
      <c r="D524" s="152" t="s">
        <v>181</v>
      </c>
      <c r="E524" s="163" t="s">
        <v>19</v>
      </c>
      <c r="F524" s="164" t="s">
        <v>691</v>
      </c>
      <c r="H524" s="165">
        <v>5.0750000000000002</v>
      </c>
      <c r="I524" s="166"/>
      <c r="L524" s="162"/>
      <c r="M524" s="167"/>
      <c r="T524" s="168"/>
      <c r="AT524" s="163" t="s">
        <v>181</v>
      </c>
      <c r="AU524" s="163" t="s">
        <v>87</v>
      </c>
      <c r="AV524" s="13" t="s">
        <v>87</v>
      </c>
      <c r="AW524" s="13" t="s">
        <v>37</v>
      </c>
      <c r="AX524" s="13" t="s">
        <v>76</v>
      </c>
      <c r="AY524" s="163" t="s">
        <v>169</v>
      </c>
    </row>
    <row r="525" spans="2:65" s="14" customFormat="1">
      <c r="B525" s="169"/>
      <c r="D525" s="152" t="s">
        <v>181</v>
      </c>
      <c r="E525" s="170" t="s">
        <v>19</v>
      </c>
      <c r="F525" s="171" t="s">
        <v>195</v>
      </c>
      <c r="H525" s="172">
        <v>20.3</v>
      </c>
      <c r="I525" s="173"/>
      <c r="L525" s="169"/>
      <c r="M525" s="174"/>
      <c r="T525" s="175"/>
      <c r="AT525" s="170" t="s">
        <v>181</v>
      </c>
      <c r="AU525" s="170" t="s">
        <v>87</v>
      </c>
      <c r="AV525" s="14" t="s">
        <v>175</v>
      </c>
      <c r="AW525" s="14" t="s">
        <v>37</v>
      </c>
      <c r="AX525" s="14" t="s">
        <v>84</v>
      </c>
      <c r="AY525" s="170" t="s">
        <v>169</v>
      </c>
    </row>
    <row r="526" spans="2:65" s="1" customFormat="1" ht="16.5" customHeight="1">
      <c r="B526" s="33"/>
      <c r="C526" s="183" t="s">
        <v>692</v>
      </c>
      <c r="D526" s="183" t="s">
        <v>374</v>
      </c>
      <c r="E526" s="184" t="s">
        <v>693</v>
      </c>
      <c r="F526" s="185" t="s">
        <v>694</v>
      </c>
      <c r="G526" s="186" t="s">
        <v>643</v>
      </c>
      <c r="H526" s="187">
        <v>6.09</v>
      </c>
      <c r="I526" s="188"/>
      <c r="J526" s="189">
        <f>ROUND(I526*H526,2)</f>
        <v>0</v>
      </c>
      <c r="K526" s="185" t="s">
        <v>174</v>
      </c>
      <c r="L526" s="190"/>
      <c r="M526" s="191" t="s">
        <v>19</v>
      </c>
      <c r="N526" s="192" t="s">
        <v>47</v>
      </c>
      <c r="P526" s="148">
        <f>O526*H526</f>
        <v>0</v>
      </c>
      <c r="Q526" s="148">
        <v>2.14E-3</v>
      </c>
      <c r="R526" s="148">
        <f>Q526*H526</f>
        <v>1.30326E-2</v>
      </c>
      <c r="S526" s="148">
        <v>0</v>
      </c>
      <c r="T526" s="149">
        <f>S526*H526</f>
        <v>0</v>
      </c>
      <c r="AR526" s="150" t="s">
        <v>259</v>
      </c>
      <c r="AT526" s="150" t="s">
        <v>374</v>
      </c>
      <c r="AU526" s="150" t="s">
        <v>87</v>
      </c>
      <c r="AY526" s="18" t="s">
        <v>169</v>
      </c>
      <c r="BE526" s="151">
        <f>IF(N526="základní",J526,0)</f>
        <v>0</v>
      </c>
      <c r="BF526" s="151">
        <f>IF(N526="snížená",J526,0)</f>
        <v>0</v>
      </c>
      <c r="BG526" s="151">
        <f>IF(N526="zákl. přenesená",J526,0)</f>
        <v>0</v>
      </c>
      <c r="BH526" s="151">
        <f>IF(N526="sníž. přenesená",J526,0)</f>
        <v>0</v>
      </c>
      <c r="BI526" s="151">
        <f>IF(N526="nulová",J526,0)</f>
        <v>0</v>
      </c>
      <c r="BJ526" s="18" t="s">
        <v>84</v>
      </c>
      <c r="BK526" s="151">
        <f>ROUND(I526*H526,2)</f>
        <v>0</v>
      </c>
      <c r="BL526" s="18" t="s">
        <v>175</v>
      </c>
      <c r="BM526" s="150" t="s">
        <v>695</v>
      </c>
    </row>
    <row r="527" spans="2:65" s="1" customFormat="1">
      <c r="B527" s="33"/>
      <c r="D527" s="152" t="s">
        <v>177</v>
      </c>
      <c r="F527" s="153" t="s">
        <v>694</v>
      </c>
      <c r="I527" s="84"/>
      <c r="L527" s="33"/>
      <c r="M527" s="154"/>
      <c r="T527" s="52"/>
      <c r="AT527" s="18" t="s">
        <v>177</v>
      </c>
      <c r="AU527" s="18" t="s">
        <v>87</v>
      </c>
    </row>
    <row r="528" spans="2:65" s="13" customFormat="1">
      <c r="B528" s="162"/>
      <c r="D528" s="152" t="s">
        <v>181</v>
      </c>
      <c r="E528" s="163" t="s">
        <v>19</v>
      </c>
      <c r="F528" s="164" t="s">
        <v>696</v>
      </c>
      <c r="H528" s="165">
        <v>6.09</v>
      </c>
      <c r="I528" s="166"/>
      <c r="L528" s="162"/>
      <c r="M528" s="167"/>
      <c r="T528" s="168"/>
      <c r="AT528" s="163" t="s">
        <v>181</v>
      </c>
      <c r="AU528" s="163" t="s">
        <v>87</v>
      </c>
      <c r="AV528" s="13" t="s">
        <v>87</v>
      </c>
      <c r="AW528" s="13" t="s">
        <v>37</v>
      </c>
      <c r="AX528" s="13" t="s">
        <v>84</v>
      </c>
      <c r="AY528" s="163" t="s">
        <v>169</v>
      </c>
    </row>
    <row r="529" spans="2:65" s="1" customFormat="1" ht="16.5" customHeight="1">
      <c r="B529" s="33"/>
      <c r="C529" s="139" t="s">
        <v>697</v>
      </c>
      <c r="D529" s="139" t="s">
        <v>171</v>
      </c>
      <c r="E529" s="140" t="s">
        <v>698</v>
      </c>
      <c r="F529" s="141" t="s">
        <v>699</v>
      </c>
      <c r="G529" s="142" t="s">
        <v>643</v>
      </c>
      <c r="H529" s="143">
        <v>154.9</v>
      </c>
      <c r="I529" s="144"/>
      <c r="J529" s="145">
        <f>ROUND(I529*H529,2)</f>
        <v>0</v>
      </c>
      <c r="K529" s="141" t="s">
        <v>174</v>
      </c>
      <c r="L529" s="33"/>
      <c r="M529" s="146" t="s">
        <v>19</v>
      </c>
      <c r="N529" s="147" t="s">
        <v>47</v>
      </c>
      <c r="P529" s="148">
        <f>O529*H529</f>
        <v>0</v>
      </c>
      <c r="Q529" s="148">
        <v>2.0000000000000002E-5</v>
      </c>
      <c r="R529" s="148">
        <f>Q529*H529</f>
        <v>3.0980000000000005E-3</v>
      </c>
      <c r="S529" s="148">
        <v>0</v>
      </c>
      <c r="T529" s="149">
        <f>S529*H529</f>
        <v>0</v>
      </c>
      <c r="AR529" s="150" t="s">
        <v>175</v>
      </c>
      <c r="AT529" s="150" t="s">
        <v>171</v>
      </c>
      <c r="AU529" s="150" t="s">
        <v>87</v>
      </c>
      <c r="AY529" s="18" t="s">
        <v>169</v>
      </c>
      <c r="BE529" s="151">
        <f>IF(N529="základní",J529,0)</f>
        <v>0</v>
      </c>
      <c r="BF529" s="151">
        <f>IF(N529="snížená",J529,0)</f>
        <v>0</v>
      </c>
      <c r="BG529" s="151">
        <f>IF(N529="zákl. přenesená",J529,0)</f>
        <v>0</v>
      </c>
      <c r="BH529" s="151">
        <f>IF(N529="sníž. přenesená",J529,0)</f>
        <v>0</v>
      </c>
      <c r="BI529" s="151">
        <f>IF(N529="nulová",J529,0)</f>
        <v>0</v>
      </c>
      <c r="BJ529" s="18" t="s">
        <v>84</v>
      </c>
      <c r="BK529" s="151">
        <f>ROUND(I529*H529,2)</f>
        <v>0</v>
      </c>
      <c r="BL529" s="18" t="s">
        <v>175</v>
      </c>
      <c r="BM529" s="150" t="s">
        <v>700</v>
      </c>
    </row>
    <row r="530" spans="2:65" s="1" customFormat="1">
      <c r="B530" s="33"/>
      <c r="D530" s="152" t="s">
        <v>177</v>
      </c>
      <c r="F530" s="153" t="s">
        <v>701</v>
      </c>
      <c r="I530" s="84"/>
      <c r="L530" s="33"/>
      <c r="M530" s="154"/>
      <c r="T530" s="52"/>
      <c r="AT530" s="18" t="s">
        <v>177</v>
      </c>
      <c r="AU530" s="18" t="s">
        <v>87</v>
      </c>
    </row>
    <row r="531" spans="2:65" s="1" customFormat="1" ht="87.75">
      <c r="B531" s="33"/>
      <c r="D531" s="152" t="s">
        <v>179</v>
      </c>
      <c r="F531" s="155" t="s">
        <v>653</v>
      </c>
      <c r="I531" s="84"/>
      <c r="L531" s="33"/>
      <c r="M531" s="154"/>
      <c r="T531" s="52"/>
      <c r="AT531" s="18" t="s">
        <v>179</v>
      </c>
      <c r="AU531" s="18" t="s">
        <v>87</v>
      </c>
    </row>
    <row r="532" spans="2:65" s="12" customFormat="1">
      <c r="B532" s="156"/>
      <c r="D532" s="152" t="s">
        <v>181</v>
      </c>
      <c r="E532" s="157" t="s">
        <v>19</v>
      </c>
      <c r="F532" s="158" t="s">
        <v>654</v>
      </c>
      <c r="H532" s="157" t="s">
        <v>19</v>
      </c>
      <c r="I532" s="159"/>
      <c r="L532" s="156"/>
      <c r="M532" s="160"/>
      <c r="T532" s="161"/>
      <c r="AT532" s="157" t="s">
        <v>181</v>
      </c>
      <c r="AU532" s="157" t="s">
        <v>87</v>
      </c>
      <c r="AV532" s="12" t="s">
        <v>84</v>
      </c>
      <c r="AW532" s="12" t="s">
        <v>37</v>
      </c>
      <c r="AX532" s="12" t="s">
        <v>76</v>
      </c>
      <c r="AY532" s="157" t="s">
        <v>169</v>
      </c>
    </row>
    <row r="533" spans="2:65" s="13" customFormat="1">
      <c r="B533" s="162"/>
      <c r="D533" s="152" t="s">
        <v>181</v>
      </c>
      <c r="E533" s="163" t="s">
        <v>19</v>
      </c>
      <c r="F533" s="164" t="s">
        <v>702</v>
      </c>
      <c r="H533" s="165">
        <v>149</v>
      </c>
      <c r="I533" s="166"/>
      <c r="L533" s="162"/>
      <c r="M533" s="167"/>
      <c r="T533" s="168"/>
      <c r="AT533" s="163" t="s">
        <v>181</v>
      </c>
      <c r="AU533" s="163" t="s">
        <v>87</v>
      </c>
      <c r="AV533" s="13" t="s">
        <v>87</v>
      </c>
      <c r="AW533" s="13" t="s">
        <v>37</v>
      </c>
      <c r="AX533" s="13" t="s">
        <v>76</v>
      </c>
      <c r="AY533" s="163" t="s">
        <v>169</v>
      </c>
    </row>
    <row r="534" spans="2:65" s="13" customFormat="1">
      <c r="B534" s="162"/>
      <c r="D534" s="152" t="s">
        <v>181</v>
      </c>
      <c r="E534" s="163" t="s">
        <v>19</v>
      </c>
      <c r="F534" s="164" t="s">
        <v>703</v>
      </c>
      <c r="H534" s="165">
        <v>5.9</v>
      </c>
      <c r="I534" s="166"/>
      <c r="L534" s="162"/>
      <c r="M534" s="167"/>
      <c r="T534" s="168"/>
      <c r="AT534" s="163" t="s">
        <v>181</v>
      </c>
      <c r="AU534" s="163" t="s">
        <v>87</v>
      </c>
      <c r="AV534" s="13" t="s">
        <v>87</v>
      </c>
      <c r="AW534" s="13" t="s">
        <v>37</v>
      </c>
      <c r="AX534" s="13" t="s">
        <v>76</v>
      </c>
      <c r="AY534" s="163" t="s">
        <v>169</v>
      </c>
    </row>
    <row r="535" spans="2:65" s="14" customFormat="1">
      <c r="B535" s="169"/>
      <c r="D535" s="152" t="s">
        <v>181</v>
      </c>
      <c r="E535" s="170" t="s">
        <v>19</v>
      </c>
      <c r="F535" s="171" t="s">
        <v>195</v>
      </c>
      <c r="H535" s="172">
        <v>154.9</v>
      </c>
      <c r="I535" s="173"/>
      <c r="L535" s="169"/>
      <c r="M535" s="174"/>
      <c r="T535" s="175"/>
      <c r="AT535" s="170" t="s">
        <v>181</v>
      </c>
      <c r="AU535" s="170" t="s">
        <v>87</v>
      </c>
      <c r="AV535" s="14" t="s">
        <v>175</v>
      </c>
      <c r="AW535" s="14" t="s">
        <v>37</v>
      </c>
      <c r="AX535" s="14" t="s">
        <v>84</v>
      </c>
      <c r="AY535" s="170" t="s">
        <v>169</v>
      </c>
    </row>
    <row r="536" spans="2:65" s="1" customFormat="1" ht="16.5" customHeight="1">
      <c r="B536" s="33"/>
      <c r="C536" s="183" t="s">
        <v>704</v>
      </c>
      <c r="D536" s="183" t="s">
        <v>374</v>
      </c>
      <c r="E536" s="184" t="s">
        <v>705</v>
      </c>
      <c r="F536" s="185" t="s">
        <v>706</v>
      </c>
      <c r="G536" s="186" t="s">
        <v>643</v>
      </c>
      <c r="H536" s="187">
        <v>2.0299999999999998</v>
      </c>
      <c r="I536" s="188"/>
      <c r="J536" s="189">
        <f>ROUND(I536*H536,2)</f>
        <v>0</v>
      </c>
      <c r="K536" s="185" t="s">
        <v>174</v>
      </c>
      <c r="L536" s="190"/>
      <c r="M536" s="191" t="s">
        <v>19</v>
      </c>
      <c r="N536" s="192" t="s">
        <v>47</v>
      </c>
      <c r="P536" s="148">
        <f>O536*H536</f>
        <v>0</v>
      </c>
      <c r="Q536" s="148">
        <v>5.3E-3</v>
      </c>
      <c r="R536" s="148">
        <f>Q536*H536</f>
        <v>1.0758999999999999E-2</v>
      </c>
      <c r="S536" s="148">
        <v>0</v>
      </c>
      <c r="T536" s="149">
        <f>S536*H536</f>
        <v>0</v>
      </c>
      <c r="AR536" s="150" t="s">
        <v>259</v>
      </c>
      <c r="AT536" s="150" t="s">
        <v>374</v>
      </c>
      <c r="AU536" s="150" t="s">
        <v>87</v>
      </c>
      <c r="AY536" s="18" t="s">
        <v>169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8" t="s">
        <v>84</v>
      </c>
      <c r="BK536" s="151">
        <f>ROUND(I536*H536,2)</f>
        <v>0</v>
      </c>
      <c r="BL536" s="18" t="s">
        <v>175</v>
      </c>
      <c r="BM536" s="150" t="s">
        <v>707</v>
      </c>
    </row>
    <row r="537" spans="2:65" s="1" customFormat="1">
      <c r="B537" s="33"/>
      <c r="D537" s="152" t="s">
        <v>177</v>
      </c>
      <c r="F537" s="153" t="s">
        <v>706</v>
      </c>
      <c r="I537" s="84"/>
      <c r="L537" s="33"/>
      <c r="M537" s="154"/>
      <c r="T537" s="52"/>
      <c r="AT537" s="18" t="s">
        <v>177</v>
      </c>
      <c r="AU537" s="18" t="s">
        <v>87</v>
      </c>
    </row>
    <row r="538" spans="2:65" s="13" customFormat="1">
      <c r="B538" s="162"/>
      <c r="D538" s="152" t="s">
        <v>181</v>
      </c>
      <c r="E538" s="163" t="s">
        <v>19</v>
      </c>
      <c r="F538" s="164" t="s">
        <v>708</v>
      </c>
      <c r="H538" s="165">
        <v>2.0299999999999998</v>
      </c>
      <c r="I538" s="166"/>
      <c r="L538" s="162"/>
      <c r="M538" s="167"/>
      <c r="T538" s="168"/>
      <c r="AT538" s="163" t="s">
        <v>181</v>
      </c>
      <c r="AU538" s="163" t="s">
        <v>87</v>
      </c>
      <c r="AV538" s="13" t="s">
        <v>87</v>
      </c>
      <c r="AW538" s="13" t="s">
        <v>37</v>
      </c>
      <c r="AX538" s="13" t="s">
        <v>84</v>
      </c>
      <c r="AY538" s="163" t="s">
        <v>169</v>
      </c>
    </row>
    <row r="539" spans="2:65" s="1" customFormat="1" ht="16.5" customHeight="1">
      <c r="B539" s="33"/>
      <c r="C539" s="183" t="s">
        <v>709</v>
      </c>
      <c r="D539" s="183" t="s">
        <v>374</v>
      </c>
      <c r="E539" s="184" t="s">
        <v>710</v>
      </c>
      <c r="F539" s="185" t="s">
        <v>711</v>
      </c>
      <c r="G539" s="186" t="s">
        <v>643</v>
      </c>
      <c r="H539" s="187">
        <v>16.239999999999998</v>
      </c>
      <c r="I539" s="188"/>
      <c r="J539" s="189">
        <f>ROUND(I539*H539,2)</f>
        <v>0</v>
      </c>
      <c r="K539" s="185" t="s">
        <v>174</v>
      </c>
      <c r="L539" s="190"/>
      <c r="M539" s="191" t="s">
        <v>19</v>
      </c>
      <c r="N539" s="192" t="s">
        <v>47</v>
      </c>
      <c r="P539" s="148">
        <f>O539*H539</f>
        <v>0</v>
      </c>
      <c r="Q539" s="148">
        <v>5.1200000000000004E-3</v>
      </c>
      <c r="R539" s="148">
        <f>Q539*H539</f>
        <v>8.3148799999999995E-2</v>
      </c>
      <c r="S539" s="148">
        <v>0</v>
      </c>
      <c r="T539" s="149">
        <f>S539*H539</f>
        <v>0</v>
      </c>
      <c r="AR539" s="150" t="s">
        <v>259</v>
      </c>
      <c r="AT539" s="150" t="s">
        <v>374</v>
      </c>
      <c r="AU539" s="150" t="s">
        <v>87</v>
      </c>
      <c r="AY539" s="18" t="s">
        <v>169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8" t="s">
        <v>84</v>
      </c>
      <c r="BK539" s="151">
        <f>ROUND(I539*H539,2)</f>
        <v>0</v>
      </c>
      <c r="BL539" s="18" t="s">
        <v>175</v>
      </c>
      <c r="BM539" s="150" t="s">
        <v>712</v>
      </c>
    </row>
    <row r="540" spans="2:65" s="1" customFormat="1">
      <c r="B540" s="33"/>
      <c r="D540" s="152" t="s">
        <v>177</v>
      </c>
      <c r="F540" s="153" t="s">
        <v>711</v>
      </c>
      <c r="I540" s="84"/>
      <c r="L540" s="33"/>
      <c r="M540" s="154"/>
      <c r="T540" s="52"/>
      <c r="AT540" s="18" t="s">
        <v>177</v>
      </c>
      <c r="AU540" s="18" t="s">
        <v>87</v>
      </c>
    </row>
    <row r="541" spans="2:65" s="13" customFormat="1">
      <c r="B541" s="162"/>
      <c r="D541" s="152" t="s">
        <v>181</v>
      </c>
      <c r="E541" s="163" t="s">
        <v>19</v>
      </c>
      <c r="F541" s="164" t="s">
        <v>713</v>
      </c>
      <c r="H541" s="165">
        <v>16.239999999999998</v>
      </c>
      <c r="I541" s="166"/>
      <c r="L541" s="162"/>
      <c r="M541" s="167"/>
      <c r="T541" s="168"/>
      <c r="AT541" s="163" t="s">
        <v>181</v>
      </c>
      <c r="AU541" s="163" t="s">
        <v>87</v>
      </c>
      <c r="AV541" s="13" t="s">
        <v>87</v>
      </c>
      <c r="AW541" s="13" t="s">
        <v>37</v>
      </c>
      <c r="AX541" s="13" t="s">
        <v>84</v>
      </c>
      <c r="AY541" s="163" t="s">
        <v>169</v>
      </c>
    </row>
    <row r="542" spans="2:65" s="1" customFormat="1" ht="16.5" customHeight="1">
      <c r="B542" s="33"/>
      <c r="C542" s="183" t="s">
        <v>714</v>
      </c>
      <c r="D542" s="183" t="s">
        <v>374</v>
      </c>
      <c r="E542" s="184" t="s">
        <v>715</v>
      </c>
      <c r="F542" s="185" t="s">
        <v>716</v>
      </c>
      <c r="G542" s="186" t="s">
        <v>643</v>
      </c>
      <c r="H542" s="187">
        <v>140.07</v>
      </c>
      <c r="I542" s="188"/>
      <c r="J542" s="189">
        <f>ROUND(I542*H542,2)</f>
        <v>0</v>
      </c>
      <c r="K542" s="185" t="s">
        <v>174</v>
      </c>
      <c r="L542" s="190"/>
      <c r="M542" s="191" t="s">
        <v>19</v>
      </c>
      <c r="N542" s="192" t="s">
        <v>47</v>
      </c>
      <c r="P542" s="148">
        <f>O542*H542</f>
        <v>0</v>
      </c>
      <c r="Q542" s="148">
        <v>5.13E-3</v>
      </c>
      <c r="R542" s="148">
        <f>Q542*H542</f>
        <v>0.71855910000000001</v>
      </c>
      <c r="S542" s="148">
        <v>0</v>
      </c>
      <c r="T542" s="149">
        <f>S542*H542</f>
        <v>0</v>
      </c>
      <c r="AR542" s="150" t="s">
        <v>259</v>
      </c>
      <c r="AT542" s="150" t="s">
        <v>374</v>
      </c>
      <c r="AU542" s="150" t="s">
        <v>87</v>
      </c>
      <c r="AY542" s="18" t="s">
        <v>169</v>
      </c>
      <c r="BE542" s="151">
        <f>IF(N542="základní",J542,0)</f>
        <v>0</v>
      </c>
      <c r="BF542" s="151">
        <f>IF(N542="snížená",J542,0)</f>
        <v>0</v>
      </c>
      <c r="BG542" s="151">
        <f>IF(N542="zákl. přenesená",J542,0)</f>
        <v>0</v>
      </c>
      <c r="BH542" s="151">
        <f>IF(N542="sníž. přenesená",J542,0)</f>
        <v>0</v>
      </c>
      <c r="BI542" s="151">
        <f>IF(N542="nulová",J542,0)</f>
        <v>0</v>
      </c>
      <c r="BJ542" s="18" t="s">
        <v>84</v>
      </c>
      <c r="BK542" s="151">
        <f>ROUND(I542*H542,2)</f>
        <v>0</v>
      </c>
      <c r="BL542" s="18" t="s">
        <v>175</v>
      </c>
      <c r="BM542" s="150" t="s">
        <v>717</v>
      </c>
    </row>
    <row r="543" spans="2:65" s="1" customFormat="1">
      <c r="B543" s="33"/>
      <c r="D543" s="152" t="s">
        <v>177</v>
      </c>
      <c r="F543" s="153" t="s">
        <v>716</v>
      </c>
      <c r="I543" s="84"/>
      <c r="L543" s="33"/>
      <c r="M543" s="154"/>
      <c r="T543" s="52"/>
      <c r="AT543" s="18" t="s">
        <v>177</v>
      </c>
      <c r="AU543" s="18" t="s">
        <v>87</v>
      </c>
    </row>
    <row r="544" spans="2:65" s="13" customFormat="1">
      <c r="B544" s="162"/>
      <c r="D544" s="152" t="s">
        <v>181</v>
      </c>
      <c r="E544" s="163" t="s">
        <v>19</v>
      </c>
      <c r="F544" s="164" t="s">
        <v>718</v>
      </c>
      <c r="H544" s="165">
        <v>140.07</v>
      </c>
      <c r="I544" s="166"/>
      <c r="L544" s="162"/>
      <c r="M544" s="167"/>
      <c r="T544" s="168"/>
      <c r="AT544" s="163" t="s">
        <v>181</v>
      </c>
      <c r="AU544" s="163" t="s">
        <v>87</v>
      </c>
      <c r="AV544" s="13" t="s">
        <v>87</v>
      </c>
      <c r="AW544" s="13" t="s">
        <v>37</v>
      </c>
      <c r="AX544" s="13" t="s">
        <v>84</v>
      </c>
      <c r="AY544" s="163" t="s">
        <v>169</v>
      </c>
    </row>
    <row r="545" spans="2:65" s="1" customFormat="1" ht="16.5" customHeight="1">
      <c r="B545" s="33"/>
      <c r="C545" s="139" t="s">
        <v>719</v>
      </c>
      <c r="D545" s="139" t="s">
        <v>171</v>
      </c>
      <c r="E545" s="140" t="s">
        <v>720</v>
      </c>
      <c r="F545" s="141" t="s">
        <v>721</v>
      </c>
      <c r="G545" s="142" t="s">
        <v>579</v>
      </c>
      <c r="H545" s="143">
        <v>2</v>
      </c>
      <c r="I545" s="144"/>
      <c r="J545" s="145">
        <f>ROUND(I545*H545,2)</f>
        <v>0</v>
      </c>
      <c r="K545" s="141" t="s">
        <v>174</v>
      </c>
      <c r="L545" s="33"/>
      <c r="M545" s="146" t="s">
        <v>19</v>
      </c>
      <c r="N545" s="147" t="s">
        <v>47</v>
      </c>
      <c r="P545" s="148">
        <f>O545*H545</f>
        <v>0</v>
      </c>
      <c r="Q545" s="148">
        <v>1E-4</v>
      </c>
      <c r="R545" s="148">
        <f>Q545*H545</f>
        <v>2.0000000000000001E-4</v>
      </c>
      <c r="S545" s="148">
        <v>0</v>
      </c>
      <c r="T545" s="149">
        <f>S545*H545</f>
        <v>0</v>
      </c>
      <c r="AR545" s="150" t="s">
        <v>175</v>
      </c>
      <c r="AT545" s="150" t="s">
        <v>171</v>
      </c>
      <c r="AU545" s="150" t="s">
        <v>87</v>
      </c>
      <c r="AY545" s="18" t="s">
        <v>169</v>
      </c>
      <c r="BE545" s="151">
        <f>IF(N545="základní",J545,0)</f>
        <v>0</v>
      </c>
      <c r="BF545" s="151">
        <f>IF(N545="snížená",J545,0)</f>
        <v>0</v>
      </c>
      <c r="BG545" s="151">
        <f>IF(N545="zákl. přenesená",J545,0)</f>
        <v>0</v>
      </c>
      <c r="BH545" s="151">
        <f>IF(N545="sníž. přenesená",J545,0)</f>
        <v>0</v>
      </c>
      <c r="BI545" s="151">
        <f>IF(N545="nulová",J545,0)</f>
        <v>0</v>
      </c>
      <c r="BJ545" s="18" t="s">
        <v>84</v>
      </c>
      <c r="BK545" s="151">
        <f>ROUND(I545*H545,2)</f>
        <v>0</v>
      </c>
      <c r="BL545" s="18" t="s">
        <v>175</v>
      </c>
      <c r="BM545" s="150" t="s">
        <v>722</v>
      </c>
    </row>
    <row r="546" spans="2:65" s="1" customFormat="1">
      <c r="B546" s="33"/>
      <c r="D546" s="152" t="s">
        <v>177</v>
      </c>
      <c r="F546" s="153" t="s">
        <v>723</v>
      </c>
      <c r="I546" s="84"/>
      <c r="L546" s="33"/>
      <c r="M546" s="154"/>
      <c r="T546" s="52"/>
      <c r="AT546" s="18" t="s">
        <v>177</v>
      </c>
      <c r="AU546" s="18" t="s">
        <v>87</v>
      </c>
    </row>
    <row r="547" spans="2:65" s="1" customFormat="1" ht="39">
      <c r="B547" s="33"/>
      <c r="D547" s="152" t="s">
        <v>179</v>
      </c>
      <c r="F547" s="155" t="s">
        <v>724</v>
      </c>
      <c r="I547" s="84"/>
      <c r="L547" s="33"/>
      <c r="M547" s="154"/>
      <c r="T547" s="52"/>
      <c r="AT547" s="18" t="s">
        <v>179</v>
      </c>
      <c r="AU547" s="18" t="s">
        <v>87</v>
      </c>
    </row>
    <row r="548" spans="2:65" s="13" customFormat="1">
      <c r="B548" s="162"/>
      <c r="D548" s="152" t="s">
        <v>181</v>
      </c>
      <c r="E548" s="163" t="s">
        <v>19</v>
      </c>
      <c r="F548" s="164" t="s">
        <v>725</v>
      </c>
      <c r="H548" s="165">
        <v>1</v>
      </c>
      <c r="I548" s="166"/>
      <c r="L548" s="162"/>
      <c r="M548" s="167"/>
      <c r="T548" s="168"/>
      <c r="AT548" s="163" t="s">
        <v>181</v>
      </c>
      <c r="AU548" s="163" t="s">
        <v>87</v>
      </c>
      <c r="AV548" s="13" t="s">
        <v>87</v>
      </c>
      <c r="AW548" s="13" t="s">
        <v>37</v>
      </c>
      <c r="AX548" s="13" t="s">
        <v>76</v>
      </c>
      <c r="AY548" s="163" t="s">
        <v>169</v>
      </c>
    </row>
    <row r="549" spans="2:65" s="13" customFormat="1">
      <c r="B549" s="162"/>
      <c r="D549" s="152" t="s">
        <v>181</v>
      </c>
      <c r="E549" s="163" t="s">
        <v>19</v>
      </c>
      <c r="F549" s="164" t="s">
        <v>726</v>
      </c>
      <c r="H549" s="165">
        <v>1</v>
      </c>
      <c r="I549" s="166"/>
      <c r="L549" s="162"/>
      <c r="M549" s="167"/>
      <c r="T549" s="168"/>
      <c r="AT549" s="163" t="s">
        <v>181</v>
      </c>
      <c r="AU549" s="163" t="s">
        <v>87</v>
      </c>
      <c r="AV549" s="13" t="s">
        <v>87</v>
      </c>
      <c r="AW549" s="13" t="s">
        <v>37</v>
      </c>
      <c r="AX549" s="13" t="s">
        <v>76</v>
      </c>
      <c r="AY549" s="163" t="s">
        <v>169</v>
      </c>
    </row>
    <row r="550" spans="2:65" s="14" customFormat="1">
      <c r="B550" s="169"/>
      <c r="D550" s="152" t="s">
        <v>181</v>
      </c>
      <c r="E550" s="170" t="s">
        <v>19</v>
      </c>
      <c r="F550" s="171" t="s">
        <v>195</v>
      </c>
      <c r="H550" s="172">
        <v>2</v>
      </c>
      <c r="I550" s="173"/>
      <c r="L550" s="169"/>
      <c r="M550" s="174"/>
      <c r="T550" s="175"/>
      <c r="AT550" s="170" t="s">
        <v>181</v>
      </c>
      <c r="AU550" s="170" t="s">
        <v>87</v>
      </c>
      <c r="AV550" s="14" t="s">
        <v>175</v>
      </c>
      <c r="AW550" s="14" t="s">
        <v>37</v>
      </c>
      <c r="AX550" s="14" t="s">
        <v>84</v>
      </c>
      <c r="AY550" s="170" t="s">
        <v>169</v>
      </c>
    </row>
    <row r="551" spans="2:65" s="1" customFormat="1" ht="16.5" customHeight="1">
      <c r="B551" s="33"/>
      <c r="C551" s="183" t="s">
        <v>727</v>
      </c>
      <c r="D551" s="183" t="s">
        <v>374</v>
      </c>
      <c r="E551" s="184" t="s">
        <v>728</v>
      </c>
      <c r="F551" s="185" t="s">
        <v>729</v>
      </c>
      <c r="G551" s="186" t="s">
        <v>579</v>
      </c>
      <c r="H551" s="187">
        <v>1</v>
      </c>
      <c r="I551" s="188"/>
      <c r="J551" s="189">
        <f>ROUND(I551*H551,2)</f>
        <v>0</v>
      </c>
      <c r="K551" s="185" t="s">
        <v>174</v>
      </c>
      <c r="L551" s="190"/>
      <c r="M551" s="191" t="s">
        <v>19</v>
      </c>
      <c r="N551" s="192" t="s">
        <v>47</v>
      </c>
      <c r="P551" s="148">
        <f>O551*H551</f>
        <v>0</v>
      </c>
      <c r="Q551" s="148">
        <v>3.8999999999999998E-3</v>
      </c>
      <c r="R551" s="148">
        <f>Q551*H551</f>
        <v>3.8999999999999998E-3</v>
      </c>
      <c r="S551" s="148">
        <v>0</v>
      </c>
      <c r="T551" s="149">
        <f>S551*H551</f>
        <v>0</v>
      </c>
      <c r="AR551" s="150" t="s">
        <v>259</v>
      </c>
      <c r="AT551" s="150" t="s">
        <v>374</v>
      </c>
      <c r="AU551" s="150" t="s">
        <v>87</v>
      </c>
      <c r="AY551" s="18" t="s">
        <v>169</v>
      </c>
      <c r="BE551" s="151">
        <f>IF(N551="základní",J551,0)</f>
        <v>0</v>
      </c>
      <c r="BF551" s="151">
        <f>IF(N551="snížená",J551,0)</f>
        <v>0</v>
      </c>
      <c r="BG551" s="151">
        <f>IF(N551="zákl. přenesená",J551,0)</f>
        <v>0</v>
      </c>
      <c r="BH551" s="151">
        <f>IF(N551="sníž. přenesená",J551,0)</f>
        <v>0</v>
      </c>
      <c r="BI551" s="151">
        <f>IF(N551="nulová",J551,0)</f>
        <v>0</v>
      </c>
      <c r="BJ551" s="18" t="s">
        <v>84</v>
      </c>
      <c r="BK551" s="151">
        <f>ROUND(I551*H551,2)</f>
        <v>0</v>
      </c>
      <c r="BL551" s="18" t="s">
        <v>175</v>
      </c>
      <c r="BM551" s="150" t="s">
        <v>730</v>
      </c>
    </row>
    <row r="552" spans="2:65" s="1" customFormat="1">
      <c r="B552" s="33"/>
      <c r="D552" s="152" t="s">
        <v>177</v>
      </c>
      <c r="F552" s="153" t="s">
        <v>729</v>
      </c>
      <c r="I552" s="84"/>
      <c r="L552" s="33"/>
      <c r="M552" s="154"/>
      <c r="T552" s="52"/>
      <c r="AT552" s="18" t="s">
        <v>177</v>
      </c>
      <c r="AU552" s="18" t="s">
        <v>87</v>
      </c>
    </row>
    <row r="553" spans="2:65" s="1" customFormat="1" ht="16.5" customHeight="1">
      <c r="B553" s="33"/>
      <c r="C553" s="183" t="s">
        <v>731</v>
      </c>
      <c r="D553" s="183" t="s">
        <v>374</v>
      </c>
      <c r="E553" s="184" t="s">
        <v>732</v>
      </c>
      <c r="F553" s="185" t="s">
        <v>733</v>
      </c>
      <c r="G553" s="186" t="s">
        <v>579</v>
      </c>
      <c r="H553" s="187">
        <v>1</v>
      </c>
      <c r="I553" s="188"/>
      <c r="J553" s="189">
        <f>ROUND(I553*H553,2)</f>
        <v>0</v>
      </c>
      <c r="K553" s="185" t="s">
        <v>174</v>
      </c>
      <c r="L553" s="190"/>
      <c r="M553" s="191" t="s">
        <v>19</v>
      </c>
      <c r="N553" s="192" t="s">
        <v>47</v>
      </c>
      <c r="P553" s="148">
        <f>O553*H553</f>
        <v>0</v>
      </c>
      <c r="Q553" s="148">
        <v>4.3E-3</v>
      </c>
      <c r="R553" s="148">
        <f>Q553*H553</f>
        <v>4.3E-3</v>
      </c>
      <c r="S553" s="148">
        <v>0</v>
      </c>
      <c r="T553" s="149">
        <f>S553*H553</f>
        <v>0</v>
      </c>
      <c r="AR553" s="150" t="s">
        <v>259</v>
      </c>
      <c r="AT553" s="150" t="s">
        <v>374</v>
      </c>
      <c r="AU553" s="150" t="s">
        <v>87</v>
      </c>
      <c r="AY553" s="18" t="s">
        <v>169</v>
      </c>
      <c r="BE553" s="151">
        <f>IF(N553="základní",J553,0)</f>
        <v>0</v>
      </c>
      <c r="BF553" s="151">
        <f>IF(N553="snížená",J553,0)</f>
        <v>0</v>
      </c>
      <c r="BG553" s="151">
        <f>IF(N553="zákl. přenesená",J553,0)</f>
        <v>0</v>
      </c>
      <c r="BH553" s="151">
        <f>IF(N553="sníž. přenesená",J553,0)</f>
        <v>0</v>
      </c>
      <c r="BI553" s="151">
        <f>IF(N553="nulová",J553,0)</f>
        <v>0</v>
      </c>
      <c r="BJ553" s="18" t="s">
        <v>84</v>
      </c>
      <c r="BK553" s="151">
        <f>ROUND(I553*H553,2)</f>
        <v>0</v>
      </c>
      <c r="BL553" s="18" t="s">
        <v>175</v>
      </c>
      <c r="BM553" s="150" t="s">
        <v>734</v>
      </c>
    </row>
    <row r="554" spans="2:65" s="1" customFormat="1">
      <c r="B554" s="33"/>
      <c r="D554" s="152" t="s">
        <v>177</v>
      </c>
      <c r="F554" s="153" t="s">
        <v>733</v>
      </c>
      <c r="I554" s="84"/>
      <c r="L554" s="33"/>
      <c r="M554" s="154"/>
      <c r="T554" s="52"/>
      <c r="AT554" s="18" t="s">
        <v>177</v>
      </c>
      <c r="AU554" s="18" t="s">
        <v>87</v>
      </c>
    </row>
    <row r="555" spans="2:65" s="1" customFormat="1" ht="16.5" customHeight="1">
      <c r="B555" s="33"/>
      <c r="C555" s="139" t="s">
        <v>735</v>
      </c>
      <c r="D555" s="139" t="s">
        <v>171</v>
      </c>
      <c r="E555" s="140" t="s">
        <v>736</v>
      </c>
      <c r="F555" s="141" t="s">
        <v>737</v>
      </c>
      <c r="G555" s="142" t="s">
        <v>579</v>
      </c>
      <c r="H555" s="143">
        <v>1</v>
      </c>
      <c r="I555" s="144"/>
      <c r="J555" s="145">
        <f>ROUND(I555*H555,2)</f>
        <v>0</v>
      </c>
      <c r="K555" s="141" t="s">
        <v>19</v>
      </c>
      <c r="L555" s="33"/>
      <c r="M555" s="146" t="s">
        <v>19</v>
      </c>
      <c r="N555" s="147" t="s">
        <v>47</v>
      </c>
      <c r="P555" s="148">
        <f>O555*H555</f>
        <v>0</v>
      </c>
      <c r="Q555" s="148">
        <v>1.0000000000000001E-5</v>
      </c>
      <c r="R555" s="148">
        <f>Q555*H555</f>
        <v>1.0000000000000001E-5</v>
      </c>
      <c r="S555" s="148">
        <v>0</v>
      </c>
      <c r="T555" s="149">
        <f>S555*H555</f>
        <v>0</v>
      </c>
      <c r="AR555" s="150" t="s">
        <v>175</v>
      </c>
      <c r="AT555" s="150" t="s">
        <v>171</v>
      </c>
      <c r="AU555" s="150" t="s">
        <v>87</v>
      </c>
      <c r="AY555" s="18" t="s">
        <v>169</v>
      </c>
      <c r="BE555" s="151">
        <f>IF(N555="základní",J555,0)</f>
        <v>0</v>
      </c>
      <c r="BF555" s="151">
        <f>IF(N555="snížená",J555,0)</f>
        <v>0</v>
      </c>
      <c r="BG555" s="151">
        <f>IF(N555="zákl. přenesená",J555,0)</f>
        <v>0</v>
      </c>
      <c r="BH555" s="151">
        <f>IF(N555="sníž. přenesená",J555,0)</f>
        <v>0</v>
      </c>
      <c r="BI555" s="151">
        <f>IF(N555="nulová",J555,0)</f>
        <v>0</v>
      </c>
      <c r="BJ555" s="18" t="s">
        <v>84</v>
      </c>
      <c r="BK555" s="151">
        <f>ROUND(I555*H555,2)</f>
        <v>0</v>
      </c>
      <c r="BL555" s="18" t="s">
        <v>175</v>
      </c>
      <c r="BM555" s="150" t="s">
        <v>738</v>
      </c>
    </row>
    <row r="556" spans="2:65" s="1" customFormat="1">
      <c r="B556" s="33"/>
      <c r="D556" s="152" t="s">
        <v>177</v>
      </c>
      <c r="F556" s="153" t="s">
        <v>739</v>
      </c>
      <c r="I556" s="84"/>
      <c r="L556" s="33"/>
      <c r="M556" s="154"/>
      <c r="T556" s="52"/>
      <c r="AT556" s="18" t="s">
        <v>177</v>
      </c>
      <c r="AU556" s="18" t="s">
        <v>87</v>
      </c>
    </row>
    <row r="557" spans="2:65" s="1" customFormat="1" ht="195">
      <c r="B557" s="33"/>
      <c r="D557" s="152" t="s">
        <v>179</v>
      </c>
      <c r="F557" s="155" t="s">
        <v>740</v>
      </c>
      <c r="I557" s="84"/>
      <c r="L557" s="33"/>
      <c r="M557" s="154"/>
      <c r="T557" s="52"/>
      <c r="AT557" s="18" t="s">
        <v>179</v>
      </c>
      <c r="AU557" s="18" t="s">
        <v>87</v>
      </c>
    </row>
    <row r="558" spans="2:65" s="13" customFormat="1">
      <c r="B558" s="162"/>
      <c r="D558" s="152" t="s">
        <v>181</v>
      </c>
      <c r="E558" s="163" t="s">
        <v>19</v>
      </c>
      <c r="F558" s="164" t="s">
        <v>741</v>
      </c>
      <c r="H558" s="165">
        <v>1</v>
      </c>
      <c r="I558" s="166"/>
      <c r="L558" s="162"/>
      <c r="M558" s="167"/>
      <c r="T558" s="168"/>
      <c r="AT558" s="163" t="s">
        <v>181</v>
      </c>
      <c r="AU558" s="163" t="s">
        <v>87</v>
      </c>
      <c r="AV558" s="13" t="s">
        <v>87</v>
      </c>
      <c r="AW558" s="13" t="s">
        <v>37</v>
      </c>
      <c r="AX558" s="13" t="s">
        <v>84</v>
      </c>
      <c r="AY558" s="163" t="s">
        <v>169</v>
      </c>
    </row>
    <row r="559" spans="2:65" s="1" customFormat="1" ht="16.5" customHeight="1">
      <c r="B559" s="33"/>
      <c r="C559" s="183" t="s">
        <v>742</v>
      </c>
      <c r="D559" s="183" t="s">
        <v>374</v>
      </c>
      <c r="E559" s="184" t="s">
        <v>743</v>
      </c>
      <c r="F559" s="185" t="s">
        <v>744</v>
      </c>
      <c r="G559" s="186" t="s">
        <v>579</v>
      </c>
      <c r="H559" s="187">
        <v>1</v>
      </c>
      <c r="I559" s="188"/>
      <c r="J559" s="189">
        <f>ROUND(I559*H559,2)</f>
        <v>0</v>
      </c>
      <c r="K559" s="185" t="s">
        <v>19</v>
      </c>
      <c r="L559" s="190"/>
      <c r="M559" s="191" t="s">
        <v>19</v>
      </c>
      <c r="N559" s="192" t="s">
        <v>47</v>
      </c>
      <c r="P559" s="148">
        <f>O559*H559</f>
        <v>0</v>
      </c>
      <c r="Q559" s="148">
        <v>0</v>
      </c>
      <c r="R559" s="148">
        <f>Q559*H559</f>
        <v>0</v>
      </c>
      <c r="S559" s="148">
        <v>0</v>
      </c>
      <c r="T559" s="149">
        <f>S559*H559</f>
        <v>0</v>
      </c>
      <c r="AR559" s="150" t="s">
        <v>259</v>
      </c>
      <c r="AT559" s="150" t="s">
        <v>374</v>
      </c>
      <c r="AU559" s="150" t="s">
        <v>87</v>
      </c>
      <c r="AY559" s="18" t="s">
        <v>169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8" t="s">
        <v>84</v>
      </c>
      <c r="BK559" s="151">
        <f>ROUND(I559*H559,2)</f>
        <v>0</v>
      </c>
      <c r="BL559" s="18" t="s">
        <v>175</v>
      </c>
      <c r="BM559" s="150" t="s">
        <v>745</v>
      </c>
    </row>
    <row r="560" spans="2:65" s="1" customFormat="1">
      <c r="B560" s="33"/>
      <c r="D560" s="152" t="s">
        <v>177</v>
      </c>
      <c r="F560" s="153" t="s">
        <v>744</v>
      </c>
      <c r="I560" s="84"/>
      <c r="L560" s="33"/>
      <c r="M560" s="154"/>
      <c r="T560" s="52"/>
      <c r="AT560" s="18" t="s">
        <v>177</v>
      </c>
      <c r="AU560" s="18" t="s">
        <v>87</v>
      </c>
    </row>
    <row r="561" spans="2:65" s="1" customFormat="1" ht="16.5" customHeight="1">
      <c r="B561" s="33"/>
      <c r="C561" s="139" t="s">
        <v>746</v>
      </c>
      <c r="D561" s="139" t="s">
        <v>171</v>
      </c>
      <c r="E561" s="140" t="s">
        <v>747</v>
      </c>
      <c r="F561" s="141" t="s">
        <v>748</v>
      </c>
      <c r="G561" s="142" t="s">
        <v>579</v>
      </c>
      <c r="H561" s="143">
        <v>8</v>
      </c>
      <c r="I561" s="144"/>
      <c r="J561" s="145">
        <f>ROUND(I561*H561,2)</f>
        <v>0</v>
      </c>
      <c r="K561" s="141" t="s">
        <v>749</v>
      </c>
      <c r="L561" s="33"/>
      <c r="M561" s="146" t="s">
        <v>19</v>
      </c>
      <c r="N561" s="147" t="s">
        <v>47</v>
      </c>
      <c r="P561" s="148">
        <f>O561*H561</f>
        <v>0</v>
      </c>
      <c r="Q561" s="148">
        <v>3.5729999999999998E-2</v>
      </c>
      <c r="R561" s="148">
        <f>Q561*H561</f>
        <v>0.28583999999999998</v>
      </c>
      <c r="S561" s="148">
        <v>0</v>
      </c>
      <c r="T561" s="149">
        <f>S561*H561</f>
        <v>0</v>
      </c>
      <c r="AR561" s="150" t="s">
        <v>175</v>
      </c>
      <c r="AT561" s="150" t="s">
        <v>171</v>
      </c>
      <c r="AU561" s="150" t="s">
        <v>87</v>
      </c>
      <c r="AY561" s="18" t="s">
        <v>169</v>
      </c>
      <c r="BE561" s="151">
        <f>IF(N561="základní",J561,0)</f>
        <v>0</v>
      </c>
      <c r="BF561" s="151">
        <f>IF(N561="snížená",J561,0)</f>
        <v>0</v>
      </c>
      <c r="BG561" s="151">
        <f>IF(N561="zákl. přenesená",J561,0)</f>
        <v>0</v>
      </c>
      <c r="BH561" s="151">
        <f>IF(N561="sníž. přenesená",J561,0)</f>
        <v>0</v>
      </c>
      <c r="BI561" s="151">
        <f>IF(N561="nulová",J561,0)</f>
        <v>0</v>
      </c>
      <c r="BJ561" s="18" t="s">
        <v>84</v>
      </c>
      <c r="BK561" s="151">
        <f>ROUND(I561*H561,2)</f>
        <v>0</v>
      </c>
      <c r="BL561" s="18" t="s">
        <v>175</v>
      </c>
      <c r="BM561" s="150" t="s">
        <v>750</v>
      </c>
    </row>
    <row r="562" spans="2:65" s="1" customFormat="1">
      <c r="B562" s="33"/>
      <c r="D562" s="152" t="s">
        <v>177</v>
      </c>
      <c r="F562" s="153" t="s">
        <v>751</v>
      </c>
      <c r="I562" s="84"/>
      <c r="L562" s="33"/>
      <c r="M562" s="154"/>
      <c r="T562" s="52"/>
      <c r="AT562" s="18" t="s">
        <v>177</v>
      </c>
      <c r="AU562" s="18" t="s">
        <v>87</v>
      </c>
    </row>
    <row r="563" spans="2:65" s="1" customFormat="1" ht="97.5">
      <c r="B563" s="33"/>
      <c r="D563" s="152" t="s">
        <v>179</v>
      </c>
      <c r="F563" s="155" t="s">
        <v>752</v>
      </c>
      <c r="I563" s="84"/>
      <c r="L563" s="33"/>
      <c r="M563" s="154"/>
      <c r="T563" s="52"/>
      <c r="AT563" s="18" t="s">
        <v>179</v>
      </c>
      <c r="AU563" s="18" t="s">
        <v>87</v>
      </c>
    </row>
    <row r="564" spans="2:65" s="12" customFormat="1">
      <c r="B564" s="156"/>
      <c r="D564" s="152" t="s">
        <v>181</v>
      </c>
      <c r="E564" s="157" t="s">
        <v>19</v>
      </c>
      <c r="F564" s="158" t="s">
        <v>583</v>
      </c>
      <c r="H564" s="157" t="s">
        <v>19</v>
      </c>
      <c r="I564" s="159"/>
      <c r="L564" s="156"/>
      <c r="M564" s="160"/>
      <c r="T564" s="161"/>
      <c r="AT564" s="157" t="s">
        <v>181</v>
      </c>
      <c r="AU564" s="157" t="s">
        <v>87</v>
      </c>
      <c r="AV564" s="12" t="s">
        <v>84</v>
      </c>
      <c r="AW564" s="12" t="s">
        <v>37</v>
      </c>
      <c r="AX564" s="12" t="s">
        <v>76</v>
      </c>
      <c r="AY564" s="157" t="s">
        <v>169</v>
      </c>
    </row>
    <row r="565" spans="2:65" s="13" customFormat="1">
      <c r="B565" s="162"/>
      <c r="D565" s="152" t="s">
        <v>181</v>
      </c>
      <c r="E565" s="163" t="s">
        <v>19</v>
      </c>
      <c r="F565" s="164" t="s">
        <v>753</v>
      </c>
      <c r="H565" s="165">
        <v>2</v>
      </c>
      <c r="I565" s="166"/>
      <c r="L565" s="162"/>
      <c r="M565" s="167"/>
      <c r="T565" s="168"/>
      <c r="AT565" s="163" t="s">
        <v>181</v>
      </c>
      <c r="AU565" s="163" t="s">
        <v>87</v>
      </c>
      <c r="AV565" s="13" t="s">
        <v>87</v>
      </c>
      <c r="AW565" s="13" t="s">
        <v>37</v>
      </c>
      <c r="AX565" s="13" t="s">
        <v>76</v>
      </c>
      <c r="AY565" s="163" t="s">
        <v>169</v>
      </c>
    </row>
    <row r="566" spans="2:65" s="13" customFormat="1">
      <c r="B566" s="162"/>
      <c r="D566" s="152" t="s">
        <v>181</v>
      </c>
      <c r="E566" s="163" t="s">
        <v>19</v>
      </c>
      <c r="F566" s="164" t="s">
        <v>585</v>
      </c>
      <c r="H566" s="165">
        <v>1</v>
      </c>
      <c r="I566" s="166"/>
      <c r="L566" s="162"/>
      <c r="M566" s="167"/>
      <c r="T566" s="168"/>
      <c r="AT566" s="163" t="s">
        <v>181</v>
      </c>
      <c r="AU566" s="163" t="s">
        <v>87</v>
      </c>
      <c r="AV566" s="13" t="s">
        <v>87</v>
      </c>
      <c r="AW566" s="13" t="s">
        <v>37</v>
      </c>
      <c r="AX566" s="13" t="s">
        <v>76</v>
      </c>
      <c r="AY566" s="163" t="s">
        <v>169</v>
      </c>
    </row>
    <row r="567" spans="2:65" s="13" customFormat="1">
      <c r="B567" s="162"/>
      <c r="D567" s="152" t="s">
        <v>181</v>
      </c>
      <c r="E567" s="163" t="s">
        <v>19</v>
      </c>
      <c r="F567" s="164" t="s">
        <v>586</v>
      </c>
      <c r="H567" s="165">
        <v>2</v>
      </c>
      <c r="I567" s="166"/>
      <c r="L567" s="162"/>
      <c r="M567" s="167"/>
      <c r="T567" s="168"/>
      <c r="AT567" s="163" t="s">
        <v>181</v>
      </c>
      <c r="AU567" s="163" t="s">
        <v>87</v>
      </c>
      <c r="AV567" s="13" t="s">
        <v>87</v>
      </c>
      <c r="AW567" s="13" t="s">
        <v>37</v>
      </c>
      <c r="AX567" s="13" t="s">
        <v>76</v>
      </c>
      <c r="AY567" s="163" t="s">
        <v>169</v>
      </c>
    </row>
    <row r="568" spans="2:65" s="13" customFormat="1">
      <c r="B568" s="162"/>
      <c r="D568" s="152" t="s">
        <v>181</v>
      </c>
      <c r="E568" s="163" t="s">
        <v>19</v>
      </c>
      <c r="F568" s="164" t="s">
        <v>754</v>
      </c>
      <c r="H568" s="165">
        <v>2</v>
      </c>
      <c r="I568" s="166"/>
      <c r="L568" s="162"/>
      <c r="M568" s="167"/>
      <c r="T568" s="168"/>
      <c r="AT568" s="163" t="s">
        <v>181</v>
      </c>
      <c r="AU568" s="163" t="s">
        <v>87</v>
      </c>
      <c r="AV568" s="13" t="s">
        <v>87</v>
      </c>
      <c r="AW568" s="13" t="s">
        <v>37</v>
      </c>
      <c r="AX568" s="13" t="s">
        <v>76</v>
      </c>
      <c r="AY568" s="163" t="s">
        <v>169</v>
      </c>
    </row>
    <row r="569" spans="2:65" s="13" customFormat="1">
      <c r="B569" s="162"/>
      <c r="D569" s="152" t="s">
        <v>181</v>
      </c>
      <c r="E569" s="163" t="s">
        <v>19</v>
      </c>
      <c r="F569" s="164" t="s">
        <v>601</v>
      </c>
      <c r="H569" s="165">
        <v>1</v>
      </c>
      <c r="I569" s="166"/>
      <c r="L569" s="162"/>
      <c r="M569" s="167"/>
      <c r="T569" s="168"/>
      <c r="AT569" s="163" t="s">
        <v>181</v>
      </c>
      <c r="AU569" s="163" t="s">
        <v>87</v>
      </c>
      <c r="AV569" s="13" t="s">
        <v>87</v>
      </c>
      <c r="AW569" s="13" t="s">
        <v>37</v>
      </c>
      <c r="AX569" s="13" t="s">
        <v>76</v>
      </c>
      <c r="AY569" s="163" t="s">
        <v>169</v>
      </c>
    </row>
    <row r="570" spans="2:65" s="14" customFormat="1">
      <c r="B570" s="169"/>
      <c r="D570" s="152" t="s">
        <v>181</v>
      </c>
      <c r="E570" s="170" t="s">
        <v>19</v>
      </c>
      <c r="F570" s="171" t="s">
        <v>195</v>
      </c>
      <c r="H570" s="172">
        <v>8</v>
      </c>
      <c r="I570" s="173"/>
      <c r="L570" s="169"/>
      <c r="M570" s="174"/>
      <c r="T570" s="175"/>
      <c r="AT570" s="170" t="s">
        <v>181</v>
      </c>
      <c r="AU570" s="170" t="s">
        <v>87</v>
      </c>
      <c r="AV570" s="14" t="s">
        <v>175</v>
      </c>
      <c r="AW570" s="14" t="s">
        <v>37</v>
      </c>
      <c r="AX570" s="14" t="s">
        <v>84</v>
      </c>
      <c r="AY570" s="170" t="s">
        <v>169</v>
      </c>
    </row>
    <row r="571" spans="2:65" s="1" customFormat="1" ht="16.5" customHeight="1">
      <c r="B571" s="33"/>
      <c r="C571" s="139" t="s">
        <v>755</v>
      </c>
      <c r="D571" s="139" t="s">
        <v>171</v>
      </c>
      <c r="E571" s="140" t="s">
        <v>756</v>
      </c>
      <c r="F571" s="141" t="s">
        <v>757</v>
      </c>
      <c r="G571" s="142" t="s">
        <v>579</v>
      </c>
      <c r="H571" s="143">
        <v>5</v>
      </c>
      <c r="I571" s="144"/>
      <c r="J571" s="145">
        <f>ROUND(I571*H571,2)</f>
        <v>0</v>
      </c>
      <c r="K571" s="141" t="s">
        <v>749</v>
      </c>
      <c r="L571" s="33"/>
      <c r="M571" s="146" t="s">
        <v>19</v>
      </c>
      <c r="N571" s="147" t="s">
        <v>47</v>
      </c>
      <c r="P571" s="148">
        <f>O571*H571</f>
        <v>0</v>
      </c>
      <c r="Q571" s="148">
        <v>2.1167600000000002</v>
      </c>
      <c r="R571" s="148">
        <f>Q571*H571</f>
        <v>10.5838</v>
      </c>
      <c r="S571" s="148">
        <v>0</v>
      </c>
      <c r="T571" s="149">
        <f>S571*H571</f>
        <v>0</v>
      </c>
      <c r="AR571" s="150" t="s">
        <v>175</v>
      </c>
      <c r="AT571" s="150" t="s">
        <v>171</v>
      </c>
      <c r="AU571" s="150" t="s">
        <v>87</v>
      </c>
      <c r="AY571" s="18" t="s">
        <v>169</v>
      </c>
      <c r="BE571" s="151">
        <f>IF(N571="základní",J571,0)</f>
        <v>0</v>
      </c>
      <c r="BF571" s="151">
        <f>IF(N571="snížená",J571,0)</f>
        <v>0</v>
      </c>
      <c r="BG571" s="151">
        <f>IF(N571="zákl. přenesená",J571,0)</f>
        <v>0</v>
      </c>
      <c r="BH571" s="151">
        <f>IF(N571="sníž. přenesená",J571,0)</f>
        <v>0</v>
      </c>
      <c r="BI571" s="151">
        <f>IF(N571="nulová",J571,0)</f>
        <v>0</v>
      </c>
      <c r="BJ571" s="18" t="s">
        <v>84</v>
      </c>
      <c r="BK571" s="151">
        <f>ROUND(I571*H571,2)</f>
        <v>0</v>
      </c>
      <c r="BL571" s="18" t="s">
        <v>175</v>
      </c>
      <c r="BM571" s="150" t="s">
        <v>758</v>
      </c>
    </row>
    <row r="572" spans="2:65" s="1" customFormat="1" ht="19.5">
      <c r="B572" s="33"/>
      <c r="D572" s="152" t="s">
        <v>177</v>
      </c>
      <c r="F572" s="153" t="s">
        <v>759</v>
      </c>
      <c r="I572" s="84"/>
      <c r="L572" s="33"/>
      <c r="M572" s="154"/>
      <c r="T572" s="52"/>
      <c r="AT572" s="18" t="s">
        <v>177</v>
      </c>
      <c r="AU572" s="18" t="s">
        <v>87</v>
      </c>
    </row>
    <row r="573" spans="2:65" s="1" customFormat="1" ht="117">
      <c r="B573" s="33"/>
      <c r="D573" s="152" t="s">
        <v>179</v>
      </c>
      <c r="F573" s="155" t="s">
        <v>760</v>
      </c>
      <c r="I573" s="84"/>
      <c r="L573" s="33"/>
      <c r="M573" s="154"/>
      <c r="T573" s="52"/>
      <c r="AT573" s="18" t="s">
        <v>179</v>
      </c>
      <c r="AU573" s="18" t="s">
        <v>87</v>
      </c>
    </row>
    <row r="574" spans="2:65" s="12" customFormat="1">
      <c r="B574" s="156"/>
      <c r="D574" s="152" t="s">
        <v>181</v>
      </c>
      <c r="E574" s="157" t="s">
        <v>19</v>
      </c>
      <c r="F574" s="158" t="s">
        <v>583</v>
      </c>
      <c r="H574" s="157" t="s">
        <v>19</v>
      </c>
      <c r="I574" s="159"/>
      <c r="L574" s="156"/>
      <c r="M574" s="160"/>
      <c r="T574" s="161"/>
      <c r="AT574" s="157" t="s">
        <v>181</v>
      </c>
      <c r="AU574" s="157" t="s">
        <v>87</v>
      </c>
      <c r="AV574" s="12" t="s">
        <v>84</v>
      </c>
      <c r="AW574" s="12" t="s">
        <v>37</v>
      </c>
      <c r="AX574" s="12" t="s">
        <v>76</v>
      </c>
      <c r="AY574" s="157" t="s">
        <v>169</v>
      </c>
    </row>
    <row r="575" spans="2:65" s="13" customFormat="1">
      <c r="B575" s="162"/>
      <c r="D575" s="152" t="s">
        <v>181</v>
      </c>
      <c r="E575" s="163" t="s">
        <v>19</v>
      </c>
      <c r="F575" s="164" t="s">
        <v>761</v>
      </c>
      <c r="H575" s="165">
        <v>5</v>
      </c>
      <c r="I575" s="166"/>
      <c r="L575" s="162"/>
      <c r="M575" s="167"/>
      <c r="T575" s="168"/>
      <c r="AT575" s="163" t="s">
        <v>181</v>
      </c>
      <c r="AU575" s="163" t="s">
        <v>87</v>
      </c>
      <c r="AV575" s="13" t="s">
        <v>87</v>
      </c>
      <c r="AW575" s="13" t="s">
        <v>37</v>
      </c>
      <c r="AX575" s="13" t="s">
        <v>84</v>
      </c>
      <c r="AY575" s="163" t="s">
        <v>169</v>
      </c>
    </row>
    <row r="576" spans="2:65" s="1" customFormat="1" ht="16.5" customHeight="1">
      <c r="B576" s="33"/>
      <c r="C576" s="183" t="s">
        <v>762</v>
      </c>
      <c r="D576" s="183" t="s">
        <v>374</v>
      </c>
      <c r="E576" s="184" t="s">
        <v>763</v>
      </c>
      <c r="F576" s="185" t="s">
        <v>764</v>
      </c>
      <c r="G576" s="186" t="s">
        <v>579</v>
      </c>
      <c r="H576" s="187">
        <v>3</v>
      </c>
      <c r="I576" s="188"/>
      <c r="J576" s="189">
        <f>ROUND(I576*H576,2)</f>
        <v>0</v>
      </c>
      <c r="K576" s="185" t="s">
        <v>19</v>
      </c>
      <c r="L576" s="190"/>
      <c r="M576" s="191" t="s">
        <v>19</v>
      </c>
      <c r="N576" s="192" t="s">
        <v>47</v>
      </c>
      <c r="P576" s="148">
        <f>O576*H576</f>
        <v>0</v>
      </c>
      <c r="Q576" s="148">
        <v>1.6</v>
      </c>
      <c r="R576" s="148">
        <f>Q576*H576</f>
        <v>4.8000000000000007</v>
      </c>
      <c r="S576" s="148">
        <v>0</v>
      </c>
      <c r="T576" s="149">
        <f>S576*H576</f>
        <v>0</v>
      </c>
      <c r="AR576" s="150" t="s">
        <v>259</v>
      </c>
      <c r="AT576" s="150" t="s">
        <v>374</v>
      </c>
      <c r="AU576" s="150" t="s">
        <v>87</v>
      </c>
      <c r="AY576" s="18" t="s">
        <v>169</v>
      </c>
      <c r="BE576" s="151">
        <f>IF(N576="základní",J576,0)</f>
        <v>0</v>
      </c>
      <c r="BF576" s="151">
        <f>IF(N576="snížená",J576,0)</f>
        <v>0</v>
      </c>
      <c r="BG576" s="151">
        <f>IF(N576="zákl. přenesená",J576,0)</f>
        <v>0</v>
      </c>
      <c r="BH576" s="151">
        <f>IF(N576="sníž. přenesená",J576,0)</f>
        <v>0</v>
      </c>
      <c r="BI576" s="151">
        <f>IF(N576="nulová",J576,0)</f>
        <v>0</v>
      </c>
      <c r="BJ576" s="18" t="s">
        <v>84</v>
      </c>
      <c r="BK576" s="151">
        <f>ROUND(I576*H576,2)</f>
        <v>0</v>
      </c>
      <c r="BL576" s="18" t="s">
        <v>175</v>
      </c>
      <c r="BM576" s="150" t="s">
        <v>765</v>
      </c>
    </row>
    <row r="577" spans="2:65" s="1" customFormat="1">
      <c r="B577" s="33"/>
      <c r="D577" s="152" t="s">
        <v>177</v>
      </c>
      <c r="F577" s="153" t="s">
        <v>766</v>
      </c>
      <c r="I577" s="84"/>
      <c r="L577" s="33"/>
      <c r="M577" s="154"/>
      <c r="T577" s="52"/>
      <c r="AT577" s="18" t="s">
        <v>177</v>
      </c>
      <c r="AU577" s="18" t="s">
        <v>87</v>
      </c>
    </row>
    <row r="578" spans="2:65" s="1" customFormat="1" ht="58.5">
      <c r="B578" s="33"/>
      <c r="D578" s="152" t="s">
        <v>189</v>
      </c>
      <c r="F578" s="155" t="s">
        <v>767</v>
      </c>
      <c r="I578" s="84"/>
      <c r="L578" s="33"/>
      <c r="M578" s="154"/>
      <c r="T578" s="52"/>
      <c r="AT578" s="18" t="s">
        <v>189</v>
      </c>
      <c r="AU578" s="18" t="s">
        <v>87</v>
      </c>
    </row>
    <row r="579" spans="2:65" s="12" customFormat="1">
      <c r="B579" s="156"/>
      <c r="D579" s="152" t="s">
        <v>181</v>
      </c>
      <c r="E579" s="157" t="s">
        <v>19</v>
      </c>
      <c r="F579" s="158" t="s">
        <v>583</v>
      </c>
      <c r="H579" s="157" t="s">
        <v>19</v>
      </c>
      <c r="I579" s="159"/>
      <c r="L579" s="156"/>
      <c r="M579" s="160"/>
      <c r="T579" s="161"/>
      <c r="AT579" s="157" t="s">
        <v>181</v>
      </c>
      <c r="AU579" s="157" t="s">
        <v>87</v>
      </c>
      <c r="AV579" s="12" t="s">
        <v>84</v>
      </c>
      <c r="AW579" s="12" t="s">
        <v>37</v>
      </c>
      <c r="AX579" s="12" t="s">
        <v>76</v>
      </c>
      <c r="AY579" s="157" t="s">
        <v>169</v>
      </c>
    </row>
    <row r="580" spans="2:65" s="13" customFormat="1">
      <c r="B580" s="162"/>
      <c r="D580" s="152" t="s">
        <v>181</v>
      </c>
      <c r="E580" s="163" t="s">
        <v>19</v>
      </c>
      <c r="F580" s="164" t="s">
        <v>584</v>
      </c>
      <c r="H580" s="165">
        <v>1</v>
      </c>
      <c r="I580" s="166"/>
      <c r="L580" s="162"/>
      <c r="M580" s="167"/>
      <c r="T580" s="168"/>
      <c r="AT580" s="163" t="s">
        <v>181</v>
      </c>
      <c r="AU580" s="163" t="s">
        <v>87</v>
      </c>
      <c r="AV580" s="13" t="s">
        <v>87</v>
      </c>
      <c r="AW580" s="13" t="s">
        <v>37</v>
      </c>
      <c r="AX580" s="13" t="s">
        <v>76</v>
      </c>
      <c r="AY580" s="163" t="s">
        <v>169</v>
      </c>
    </row>
    <row r="581" spans="2:65" s="13" customFormat="1">
      <c r="B581" s="162"/>
      <c r="D581" s="152" t="s">
        <v>181</v>
      </c>
      <c r="E581" s="163" t="s">
        <v>19</v>
      </c>
      <c r="F581" s="164" t="s">
        <v>585</v>
      </c>
      <c r="H581" s="165">
        <v>1</v>
      </c>
      <c r="I581" s="166"/>
      <c r="L581" s="162"/>
      <c r="M581" s="167"/>
      <c r="T581" s="168"/>
      <c r="AT581" s="163" t="s">
        <v>181</v>
      </c>
      <c r="AU581" s="163" t="s">
        <v>87</v>
      </c>
      <c r="AV581" s="13" t="s">
        <v>87</v>
      </c>
      <c r="AW581" s="13" t="s">
        <v>37</v>
      </c>
      <c r="AX581" s="13" t="s">
        <v>76</v>
      </c>
      <c r="AY581" s="163" t="s">
        <v>169</v>
      </c>
    </row>
    <row r="582" spans="2:65" s="13" customFormat="1">
      <c r="B582" s="162"/>
      <c r="D582" s="152" t="s">
        <v>181</v>
      </c>
      <c r="E582" s="163" t="s">
        <v>19</v>
      </c>
      <c r="F582" s="164" t="s">
        <v>768</v>
      </c>
      <c r="H582" s="165">
        <v>1</v>
      </c>
      <c r="I582" s="166"/>
      <c r="L582" s="162"/>
      <c r="M582" s="167"/>
      <c r="T582" s="168"/>
      <c r="AT582" s="163" t="s">
        <v>181</v>
      </c>
      <c r="AU582" s="163" t="s">
        <v>87</v>
      </c>
      <c r="AV582" s="13" t="s">
        <v>87</v>
      </c>
      <c r="AW582" s="13" t="s">
        <v>37</v>
      </c>
      <c r="AX582" s="13" t="s">
        <v>76</v>
      </c>
      <c r="AY582" s="163" t="s">
        <v>169</v>
      </c>
    </row>
    <row r="583" spans="2:65" s="14" customFormat="1">
      <c r="B583" s="169"/>
      <c r="D583" s="152" t="s">
        <v>181</v>
      </c>
      <c r="E583" s="170" t="s">
        <v>19</v>
      </c>
      <c r="F583" s="171" t="s">
        <v>195</v>
      </c>
      <c r="H583" s="172">
        <v>3</v>
      </c>
      <c r="I583" s="173"/>
      <c r="L583" s="169"/>
      <c r="M583" s="174"/>
      <c r="T583" s="175"/>
      <c r="AT583" s="170" t="s">
        <v>181</v>
      </c>
      <c r="AU583" s="170" t="s">
        <v>87</v>
      </c>
      <c r="AV583" s="14" t="s">
        <v>175</v>
      </c>
      <c r="AW583" s="14" t="s">
        <v>37</v>
      </c>
      <c r="AX583" s="14" t="s">
        <v>84</v>
      </c>
      <c r="AY583" s="170" t="s">
        <v>169</v>
      </c>
    </row>
    <row r="584" spans="2:65" s="1" customFormat="1" ht="16.5" customHeight="1">
      <c r="B584" s="33"/>
      <c r="C584" s="183" t="s">
        <v>769</v>
      </c>
      <c r="D584" s="183" t="s">
        <v>374</v>
      </c>
      <c r="E584" s="184" t="s">
        <v>770</v>
      </c>
      <c r="F584" s="185" t="s">
        <v>771</v>
      </c>
      <c r="G584" s="186" t="s">
        <v>579</v>
      </c>
      <c r="H584" s="187">
        <v>2</v>
      </c>
      <c r="I584" s="188"/>
      <c r="J584" s="189">
        <f>ROUND(I584*H584,2)</f>
        <v>0</v>
      </c>
      <c r="K584" s="185" t="s">
        <v>19</v>
      </c>
      <c r="L584" s="190"/>
      <c r="M584" s="191" t="s">
        <v>19</v>
      </c>
      <c r="N584" s="192" t="s">
        <v>47</v>
      </c>
      <c r="P584" s="148">
        <f>O584*H584</f>
        <v>0</v>
      </c>
      <c r="Q584" s="148">
        <v>1.4</v>
      </c>
      <c r="R584" s="148">
        <f>Q584*H584</f>
        <v>2.8</v>
      </c>
      <c r="S584" s="148">
        <v>0</v>
      </c>
      <c r="T584" s="149">
        <f>S584*H584</f>
        <v>0</v>
      </c>
      <c r="AR584" s="150" t="s">
        <v>259</v>
      </c>
      <c r="AT584" s="150" t="s">
        <v>374</v>
      </c>
      <c r="AU584" s="150" t="s">
        <v>87</v>
      </c>
      <c r="AY584" s="18" t="s">
        <v>169</v>
      </c>
      <c r="BE584" s="151">
        <f>IF(N584="základní",J584,0)</f>
        <v>0</v>
      </c>
      <c r="BF584" s="151">
        <f>IF(N584="snížená",J584,0)</f>
        <v>0</v>
      </c>
      <c r="BG584" s="151">
        <f>IF(N584="zákl. přenesená",J584,0)</f>
        <v>0</v>
      </c>
      <c r="BH584" s="151">
        <f>IF(N584="sníž. přenesená",J584,0)</f>
        <v>0</v>
      </c>
      <c r="BI584" s="151">
        <f>IF(N584="nulová",J584,0)</f>
        <v>0</v>
      </c>
      <c r="BJ584" s="18" t="s">
        <v>84</v>
      </c>
      <c r="BK584" s="151">
        <f>ROUND(I584*H584,2)</f>
        <v>0</v>
      </c>
      <c r="BL584" s="18" t="s">
        <v>175</v>
      </c>
      <c r="BM584" s="150" t="s">
        <v>772</v>
      </c>
    </row>
    <row r="585" spans="2:65" s="1" customFormat="1">
      <c r="B585" s="33"/>
      <c r="D585" s="152" t="s">
        <v>177</v>
      </c>
      <c r="F585" s="153" t="s">
        <v>771</v>
      </c>
      <c r="I585" s="84"/>
      <c r="L585" s="33"/>
      <c r="M585" s="154"/>
      <c r="T585" s="52"/>
      <c r="AT585" s="18" t="s">
        <v>177</v>
      </c>
      <c r="AU585" s="18" t="s">
        <v>87</v>
      </c>
    </row>
    <row r="586" spans="2:65" s="1" customFormat="1" ht="58.5">
      <c r="B586" s="33"/>
      <c r="D586" s="152" t="s">
        <v>189</v>
      </c>
      <c r="F586" s="155" t="s">
        <v>767</v>
      </c>
      <c r="I586" s="84"/>
      <c r="L586" s="33"/>
      <c r="M586" s="154"/>
      <c r="T586" s="52"/>
      <c r="AT586" s="18" t="s">
        <v>189</v>
      </c>
      <c r="AU586" s="18" t="s">
        <v>87</v>
      </c>
    </row>
    <row r="587" spans="2:65" s="12" customFormat="1">
      <c r="B587" s="156"/>
      <c r="D587" s="152" t="s">
        <v>181</v>
      </c>
      <c r="E587" s="157" t="s">
        <v>19</v>
      </c>
      <c r="F587" s="158" t="s">
        <v>583</v>
      </c>
      <c r="H587" s="157" t="s">
        <v>19</v>
      </c>
      <c r="I587" s="159"/>
      <c r="L587" s="156"/>
      <c r="M587" s="160"/>
      <c r="T587" s="161"/>
      <c r="AT587" s="157" t="s">
        <v>181</v>
      </c>
      <c r="AU587" s="157" t="s">
        <v>87</v>
      </c>
      <c r="AV587" s="12" t="s">
        <v>84</v>
      </c>
      <c r="AW587" s="12" t="s">
        <v>37</v>
      </c>
      <c r="AX587" s="12" t="s">
        <v>76</v>
      </c>
      <c r="AY587" s="157" t="s">
        <v>169</v>
      </c>
    </row>
    <row r="588" spans="2:65" s="13" customFormat="1">
      <c r="B588" s="162"/>
      <c r="D588" s="152" t="s">
        <v>181</v>
      </c>
      <c r="E588" s="163" t="s">
        <v>19</v>
      </c>
      <c r="F588" s="164" t="s">
        <v>600</v>
      </c>
      <c r="H588" s="165">
        <v>1</v>
      </c>
      <c r="I588" s="166"/>
      <c r="L588" s="162"/>
      <c r="M588" s="167"/>
      <c r="T588" s="168"/>
      <c r="AT588" s="163" t="s">
        <v>181</v>
      </c>
      <c r="AU588" s="163" t="s">
        <v>87</v>
      </c>
      <c r="AV588" s="13" t="s">
        <v>87</v>
      </c>
      <c r="AW588" s="13" t="s">
        <v>37</v>
      </c>
      <c r="AX588" s="13" t="s">
        <v>76</v>
      </c>
      <c r="AY588" s="163" t="s">
        <v>169</v>
      </c>
    </row>
    <row r="589" spans="2:65" s="13" customFormat="1">
      <c r="B589" s="162"/>
      <c r="D589" s="152" t="s">
        <v>181</v>
      </c>
      <c r="E589" s="163" t="s">
        <v>19</v>
      </c>
      <c r="F589" s="164" t="s">
        <v>601</v>
      </c>
      <c r="H589" s="165">
        <v>1</v>
      </c>
      <c r="I589" s="166"/>
      <c r="L589" s="162"/>
      <c r="M589" s="167"/>
      <c r="T589" s="168"/>
      <c r="AT589" s="163" t="s">
        <v>181</v>
      </c>
      <c r="AU589" s="163" t="s">
        <v>87</v>
      </c>
      <c r="AV589" s="13" t="s">
        <v>87</v>
      </c>
      <c r="AW589" s="13" t="s">
        <v>37</v>
      </c>
      <c r="AX589" s="13" t="s">
        <v>76</v>
      </c>
      <c r="AY589" s="163" t="s">
        <v>169</v>
      </c>
    </row>
    <row r="590" spans="2:65" s="14" customFormat="1">
      <c r="B590" s="169"/>
      <c r="D590" s="152" t="s">
        <v>181</v>
      </c>
      <c r="E590" s="170" t="s">
        <v>19</v>
      </c>
      <c r="F590" s="171" t="s">
        <v>195</v>
      </c>
      <c r="H590" s="172">
        <v>2</v>
      </c>
      <c r="I590" s="173"/>
      <c r="L590" s="169"/>
      <c r="M590" s="174"/>
      <c r="T590" s="175"/>
      <c r="AT590" s="170" t="s">
        <v>181</v>
      </c>
      <c r="AU590" s="170" t="s">
        <v>87</v>
      </c>
      <c r="AV590" s="14" t="s">
        <v>175</v>
      </c>
      <c r="AW590" s="14" t="s">
        <v>37</v>
      </c>
      <c r="AX590" s="14" t="s">
        <v>84</v>
      </c>
      <c r="AY590" s="170" t="s">
        <v>169</v>
      </c>
    </row>
    <row r="591" spans="2:65" s="1" customFormat="1" ht="16.5" customHeight="1">
      <c r="B591" s="33"/>
      <c r="C591" s="183" t="s">
        <v>773</v>
      </c>
      <c r="D591" s="183" t="s">
        <v>374</v>
      </c>
      <c r="E591" s="184" t="s">
        <v>774</v>
      </c>
      <c r="F591" s="185" t="s">
        <v>775</v>
      </c>
      <c r="G591" s="186" t="s">
        <v>579</v>
      </c>
      <c r="H591" s="187">
        <v>5</v>
      </c>
      <c r="I591" s="188"/>
      <c r="J591" s="189">
        <f>ROUND(I591*H591,2)</f>
        <v>0</v>
      </c>
      <c r="K591" s="185" t="s">
        <v>174</v>
      </c>
      <c r="L591" s="190"/>
      <c r="M591" s="191" t="s">
        <v>19</v>
      </c>
      <c r="N591" s="192" t="s">
        <v>47</v>
      </c>
      <c r="P591" s="148">
        <f>O591*H591</f>
        <v>0</v>
      </c>
      <c r="Q591" s="148">
        <v>1.0129999999999999</v>
      </c>
      <c r="R591" s="148">
        <f>Q591*H591</f>
        <v>5.0649999999999995</v>
      </c>
      <c r="S591" s="148">
        <v>0</v>
      </c>
      <c r="T591" s="149">
        <f>S591*H591</f>
        <v>0</v>
      </c>
      <c r="AR591" s="150" t="s">
        <v>259</v>
      </c>
      <c r="AT591" s="150" t="s">
        <v>374</v>
      </c>
      <c r="AU591" s="150" t="s">
        <v>87</v>
      </c>
      <c r="AY591" s="18" t="s">
        <v>169</v>
      </c>
      <c r="BE591" s="151">
        <f>IF(N591="základní",J591,0)</f>
        <v>0</v>
      </c>
      <c r="BF591" s="151">
        <f>IF(N591="snížená",J591,0)</f>
        <v>0</v>
      </c>
      <c r="BG591" s="151">
        <f>IF(N591="zákl. přenesená",J591,0)</f>
        <v>0</v>
      </c>
      <c r="BH591" s="151">
        <f>IF(N591="sníž. přenesená",J591,0)</f>
        <v>0</v>
      </c>
      <c r="BI591" s="151">
        <f>IF(N591="nulová",J591,0)</f>
        <v>0</v>
      </c>
      <c r="BJ591" s="18" t="s">
        <v>84</v>
      </c>
      <c r="BK591" s="151">
        <f>ROUND(I591*H591,2)</f>
        <v>0</v>
      </c>
      <c r="BL591" s="18" t="s">
        <v>175</v>
      </c>
      <c r="BM591" s="150" t="s">
        <v>776</v>
      </c>
    </row>
    <row r="592" spans="2:65" s="1" customFormat="1">
      <c r="B592" s="33"/>
      <c r="D592" s="152" t="s">
        <v>177</v>
      </c>
      <c r="F592" s="153" t="s">
        <v>775</v>
      </c>
      <c r="I592" s="84"/>
      <c r="L592" s="33"/>
      <c r="M592" s="154"/>
      <c r="T592" s="52"/>
      <c r="AT592" s="18" t="s">
        <v>177</v>
      </c>
      <c r="AU592" s="18" t="s">
        <v>87</v>
      </c>
    </row>
    <row r="593" spans="2:65" s="1" customFormat="1" ht="19.5">
      <c r="B593" s="33"/>
      <c r="D593" s="152" t="s">
        <v>189</v>
      </c>
      <c r="F593" s="155" t="s">
        <v>777</v>
      </c>
      <c r="I593" s="84"/>
      <c r="L593" s="33"/>
      <c r="M593" s="154"/>
      <c r="T593" s="52"/>
      <c r="AT593" s="18" t="s">
        <v>189</v>
      </c>
      <c r="AU593" s="18" t="s">
        <v>87</v>
      </c>
    </row>
    <row r="594" spans="2:65" s="12" customFormat="1">
      <c r="B594" s="156"/>
      <c r="D594" s="152" t="s">
        <v>181</v>
      </c>
      <c r="E594" s="157" t="s">
        <v>19</v>
      </c>
      <c r="F594" s="158" t="s">
        <v>583</v>
      </c>
      <c r="H594" s="157" t="s">
        <v>19</v>
      </c>
      <c r="I594" s="159"/>
      <c r="L594" s="156"/>
      <c r="M594" s="160"/>
      <c r="T594" s="161"/>
      <c r="AT594" s="157" t="s">
        <v>181</v>
      </c>
      <c r="AU594" s="157" t="s">
        <v>87</v>
      </c>
      <c r="AV594" s="12" t="s">
        <v>84</v>
      </c>
      <c r="AW594" s="12" t="s">
        <v>37</v>
      </c>
      <c r="AX594" s="12" t="s">
        <v>76</v>
      </c>
      <c r="AY594" s="157" t="s">
        <v>169</v>
      </c>
    </row>
    <row r="595" spans="2:65" s="13" customFormat="1">
      <c r="B595" s="162"/>
      <c r="D595" s="152" t="s">
        <v>181</v>
      </c>
      <c r="E595" s="163" t="s">
        <v>19</v>
      </c>
      <c r="F595" s="164" t="s">
        <v>584</v>
      </c>
      <c r="H595" s="165">
        <v>1</v>
      </c>
      <c r="I595" s="166"/>
      <c r="L595" s="162"/>
      <c r="M595" s="167"/>
      <c r="T595" s="168"/>
      <c r="AT595" s="163" t="s">
        <v>181</v>
      </c>
      <c r="AU595" s="163" t="s">
        <v>87</v>
      </c>
      <c r="AV595" s="13" t="s">
        <v>87</v>
      </c>
      <c r="AW595" s="13" t="s">
        <v>37</v>
      </c>
      <c r="AX595" s="13" t="s">
        <v>76</v>
      </c>
      <c r="AY595" s="163" t="s">
        <v>169</v>
      </c>
    </row>
    <row r="596" spans="2:65" s="13" customFormat="1">
      <c r="B596" s="162"/>
      <c r="D596" s="152" t="s">
        <v>181</v>
      </c>
      <c r="E596" s="163" t="s">
        <v>19</v>
      </c>
      <c r="F596" s="164" t="s">
        <v>585</v>
      </c>
      <c r="H596" s="165">
        <v>1</v>
      </c>
      <c r="I596" s="166"/>
      <c r="L596" s="162"/>
      <c r="M596" s="167"/>
      <c r="T596" s="168"/>
      <c r="AT596" s="163" t="s">
        <v>181</v>
      </c>
      <c r="AU596" s="163" t="s">
        <v>87</v>
      </c>
      <c r="AV596" s="13" t="s">
        <v>87</v>
      </c>
      <c r="AW596" s="13" t="s">
        <v>37</v>
      </c>
      <c r="AX596" s="13" t="s">
        <v>76</v>
      </c>
      <c r="AY596" s="163" t="s">
        <v>169</v>
      </c>
    </row>
    <row r="597" spans="2:65" s="13" customFormat="1">
      <c r="B597" s="162"/>
      <c r="D597" s="152" t="s">
        <v>181</v>
      </c>
      <c r="E597" s="163" t="s">
        <v>19</v>
      </c>
      <c r="F597" s="164" t="s">
        <v>768</v>
      </c>
      <c r="H597" s="165">
        <v>1</v>
      </c>
      <c r="I597" s="166"/>
      <c r="L597" s="162"/>
      <c r="M597" s="167"/>
      <c r="T597" s="168"/>
      <c r="AT597" s="163" t="s">
        <v>181</v>
      </c>
      <c r="AU597" s="163" t="s">
        <v>87</v>
      </c>
      <c r="AV597" s="13" t="s">
        <v>87</v>
      </c>
      <c r="AW597" s="13" t="s">
        <v>37</v>
      </c>
      <c r="AX597" s="13" t="s">
        <v>76</v>
      </c>
      <c r="AY597" s="163" t="s">
        <v>169</v>
      </c>
    </row>
    <row r="598" spans="2:65" s="13" customFormat="1">
      <c r="B598" s="162"/>
      <c r="D598" s="152" t="s">
        <v>181</v>
      </c>
      <c r="E598" s="163" t="s">
        <v>19</v>
      </c>
      <c r="F598" s="164" t="s">
        <v>600</v>
      </c>
      <c r="H598" s="165">
        <v>1</v>
      </c>
      <c r="I598" s="166"/>
      <c r="L598" s="162"/>
      <c r="M598" s="167"/>
      <c r="T598" s="168"/>
      <c r="AT598" s="163" t="s">
        <v>181</v>
      </c>
      <c r="AU598" s="163" t="s">
        <v>87</v>
      </c>
      <c r="AV598" s="13" t="s">
        <v>87</v>
      </c>
      <c r="AW598" s="13" t="s">
        <v>37</v>
      </c>
      <c r="AX598" s="13" t="s">
        <v>76</v>
      </c>
      <c r="AY598" s="163" t="s">
        <v>169</v>
      </c>
    </row>
    <row r="599" spans="2:65" s="13" customFormat="1">
      <c r="B599" s="162"/>
      <c r="D599" s="152" t="s">
        <v>181</v>
      </c>
      <c r="E599" s="163" t="s">
        <v>19</v>
      </c>
      <c r="F599" s="164" t="s">
        <v>601</v>
      </c>
      <c r="H599" s="165">
        <v>1</v>
      </c>
      <c r="I599" s="166"/>
      <c r="L599" s="162"/>
      <c r="M599" s="167"/>
      <c r="T599" s="168"/>
      <c r="AT599" s="163" t="s">
        <v>181</v>
      </c>
      <c r="AU599" s="163" t="s">
        <v>87</v>
      </c>
      <c r="AV599" s="13" t="s">
        <v>87</v>
      </c>
      <c r="AW599" s="13" t="s">
        <v>37</v>
      </c>
      <c r="AX599" s="13" t="s">
        <v>76</v>
      </c>
      <c r="AY599" s="163" t="s">
        <v>169</v>
      </c>
    </row>
    <row r="600" spans="2:65" s="14" customFormat="1">
      <c r="B600" s="169"/>
      <c r="D600" s="152" t="s">
        <v>181</v>
      </c>
      <c r="E600" s="170" t="s">
        <v>19</v>
      </c>
      <c r="F600" s="171" t="s">
        <v>195</v>
      </c>
      <c r="H600" s="172">
        <v>5</v>
      </c>
      <c r="I600" s="173"/>
      <c r="L600" s="169"/>
      <c r="M600" s="174"/>
      <c r="T600" s="175"/>
      <c r="AT600" s="170" t="s">
        <v>181</v>
      </c>
      <c r="AU600" s="170" t="s">
        <v>87</v>
      </c>
      <c r="AV600" s="14" t="s">
        <v>175</v>
      </c>
      <c r="AW600" s="14" t="s">
        <v>37</v>
      </c>
      <c r="AX600" s="14" t="s">
        <v>84</v>
      </c>
      <c r="AY600" s="170" t="s">
        <v>169</v>
      </c>
    </row>
    <row r="601" spans="2:65" s="1" customFormat="1" ht="16.5" customHeight="1">
      <c r="B601" s="33"/>
      <c r="C601" s="183" t="s">
        <v>778</v>
      </c>
      <c r="D601" s="183" t="s">
        <v>374</v>
      </c>
      <c r="E601" s="184" t="s">
        <v>779</v>
      </c>
      <c r="F601" s="185" t="s">
        <v>780</v>
      </c>
      <c r="G601" s="186" t="s">
        <v>579</v>
      </c>
      <c r="H601" s="187">
        <v>2</v>
      </c>
      <c r="I601" s="188"/>
      <c r="J601" s="189">
        <f>ROUND(I601*H601,2)</f>
        <v>0</v>
      </c>
      <c r="K601" s="185" t="s">
        <v>174</v>
      </c>
      <c r="L601" s="190"/>
      <c r="M601" s="191" t="s">
        <v>19</v>
      </c>
      <c r="N601" s="192" t="s">
        <v>47</v>
      </c>
      <c r="P601" s="148">
        <f>O601*H601</f>
        <v>0</v>
      </c>
      <c r="Q601" s="148">
        <v>0.254</v>
      </c>
      <c r="R601" s="148">
        <f>Q601*H601</f>
        <v>0.50800000000000001</v>
      </c>
      <c r="S601" s="148">
        <v>0</v>
      </c>
      <c r="T601" s="149">
        <f>S601*H601</f>
        <v>0</v>
      </c>
      <c r="AR601" s="150" t="s">
        <v>259</v>
      </c>
      <c r="AT601" s="150" t="s">
        <v>374</v>
      </c>
      <c r="AU601" s="150" t="s">
        <v>87</v>
      </c>
      <c r="AY601" s="18" t="s">
        <v>169</v>
      </c>
      <c r="BE601" s="151">
        <f>IF(N601="základní",J601,0)</f>
        <v>0</v>
      </c>
      <c r="BF601" s="151">
        <f>IF(N601="snížená",J601,0)</f>
        <v>0</v>
      </c>
      <c r="BG601" s="151">
        <f>IF(N601="zákl. přenesená",J601,0)</f>
        <v>0</v>
      </c>
      <c r="BH601" s="151">
        <f>IF(N601="sníž. přenesená",J601,0)</f>
        <v>0</v>
      </c>
      <c r="BI601" s="151">
        <f>IF(N601="nulová",J601,0)</f>
        <v>0</v>
      </c>
      <c r="BJ601" s="18" t="s">
        <v>84</v>
      </c>
      <c r="BK601" s="151">
        <f>ROUND(I601*H601,2)</f>
        <v>0</v>
      </c>
      <c r="BL601" s="18" t="s">
        <v>175</v>
      </c>
      <c r="BM601" s="150" t="s">
        <v>781</v>
      </c>
    </row>
    <row r="602" spans="2:65" s="1" customFormat="1">
      <c r="B602" s="33"/>
      <c r="D602" s="152" t="s">
        <v>177</v>
      </c>
      <c r="F602" s="153" t="s">
        <v>780</v>
      </c>
      <c r="I602" s="84"/>
      <c r="L602" s="33"/>
      <c r="M602" s="154"/>
      <c r="T602" s="52"/>
      <c r="AT602" s="18" t="s">
        <v>177</v>
      </c>
      <c r="AU602" s="18" t="s">
        <v>87</v>
      </c>
    </row>
    <row r="603" spans="2:65" s="1" customFormat="1" ht="19.5">
      <c r="B603" s="33"/>
      <c r="D603" s="152" t="s">
        <v>189</v>
      </c>
      <c r="F603" s="155" t="s">
        <v>777</v>
      </c>
      <c r="I603" s="84"/>
      <c r="L603" s="33"/>
      <c r="M603" s="154"/>
      <c r="T603" s="52"/>
      <c r="AT603" s="18" t="s">
        <v>189</v>
      </c>
      <c r="AU603" s="18" t="s">
        <v>87</v>
      </c>
    </row>
    <row r="604" spans="2:65" s="12" customFormat="1">
      <c r="B604" s="156"/>
      <c r="D604" s="152" t="s">
        <v>181</v>
      </c>
      <c r="E604" s="157" t="s">
        <v>19</v>
      </c>
      <c r="F604" s="158" t="s">
        <v>583</v>
      </c>
      <c r="H604" s="157" t="s">
        <v>19</v>
      </c>
      <c r="I604" s="159"/>
      <c r="L604" s="156"/>
      <c r="M604" s="160"/>
      <c r="T604" s="161"/>
      <c r="AT604" s="157" t="s">
        <v>181</v>
      </c>
      <c r="AU604" s="157" t="s">
        <v>87</v>
      </c>
      <c r="AV604" s="12" t="s">
        <v>84</v>
      </c>
      <c r="AW604" s="12" t="s">
        <v>37</v>
      </c>
      <c r="AX604" s="12" t="s">
        <v>76</v>
      </c>
      <c r="AY604" s="157" t="s">
        <v>169</v>
      </c>
    </row>
    <row r="605" spans="2:65" s="13" customFormat="1">
      <c r="B605" s="162"/>
      <c r="D605" s="152" t="s">
        <v>181</v>
      </c>
      <c r="E605" s="163" t="s">
        <v>19</v>
      </c>
      <c r="F605" s="164" t="s">
        <v>585</v>
      </c>
      <c r="H605" s="165">
        <v>1</v>
      </c>
      <c r="I605" s="166"/>
      <c r="L605" s="162"/>
      <c r="M605" s="167"/>
      <c r="T605" s="168"/>
      <c r="AT605" s="163" t="s">
        <v>181</v>
      </c>
      <c r="AU605" s="163" t="s">
        <v>87</v>
      </c>
      <c r="AV605" s="13" t="s">
        <v>87</v>
      </c>
      <c r="AW605" s="13" t="s">
        <v>37</v>
      </c>
      <c r="AX605" s="13" t="s">
        <v>76</v>
      </c>
      <c r="AY605" s="163" t="s">
        <v>169</v>
      </c>
    </row>
    <row r="606" spans="2:65" s="13" customFormat="1">
      <c r="B606" s="162"/>
      <c r="D606" s="152" t="s">
        <v>181</v>
      </c>
      <c r="E606" s="163" t="s">
        <v>19</v>
      </c>
      <c r="F606" s="164" t="s">
        <v>600</v>
      </c>
      <c r="H606" s="165">
        <v>1</v>
      </c>
      <c r="I606" s="166"/>
      <c r="L606" s="162"/>
      <c r="M606" s="167"/>
      <c r="T606" s="168"/>
      <c r="AT606" s="163" t="s">
        <v>181</v>
      </c>
      <c r="AU606" s="163" t="s">
        <v>87</v>
      </c>
      <c r="AV606" s="13" t="s">
        <v>87</v>
      </c>
      <c r="AW606" s="13" t="s">
        <v>37</v>
      </c>
      <c r="AX606" s="13" t="s">
        <v>76</v>
      </c>
      <c r="AY606" s="163" t="s">
        <v>169</v>
      </c>
    </row>
    <row r="607" spans="2:65" s="14" customFormat="1">
      <c r="B607" s="169"/>
      <c r="D607" s="152" t="s">
        <v>181</v>
      </c>
      <c r="E607" s="170" t="s">
        <v>19</v>
      </c>
      <c r="F607" s="171" t="s">
        <v>195</v>
      </c>
      <c r="H607" s="172">
        <v>2</v>
      </c>
      <c r="I607" s="173"/>
      <c r="L607" s="169"/>
      <c r="M607" s="174"/>
      <c r="T607" s="175"/>
      <c r="AT607" s="170" t="s">
        <v>181</v>
      </c>
      <c r="AU607" s="170" t="s">
        <v>87</v>
      </c>
      <c r="AV607" s="14" t="s">
        <v>175</v>
      </c>
      <c r="AW607" s="14" t="s">
        <v>37</v>
      </c>
      <c r="AX607" s="14" t="s">
        <v>84</v>
      </c>
      <c r="AY607" s="170" t="s">
        <v>169</v>
      </c>
    </row>
    <row r="608" spans="2:65" s="1" customFormat="1" ht="16.5" customHeight="1">
      <c r="B608" s="33"/>
      <c r="C608" s="183" t="s">
        <v>782</v>
      </c>
      <c r="D608" s="183" t="s">
        <v>374</v>
      </c>
      <c r="E608" s="184" t="s">
        <v>783</v>
      </c>
      <c r="F608" s="185" t="s">
        <v>784</v>
      </c>
      <c r="G608" s="186" t="s">
        <v>579</v>
      </c>
      <c r="H608" s="187">
        <v>5</v>
      </c>
      <c r="I608" s="188"/>
      <c r="J608" s="189">
        <f>ROUND(I608*H608,2)</f>
        <v>0</v>
      </c>
      <c r="K608" s="185" t="s">
        <v>174</v>
      </c>
      <c r="L608" s="190"/>
      <c r="M608" s="191" t="s">
        <v>19</v>
      </c>
      <c r="N608" s="192" t="s">
        <v>47</v>
      </c>
      <c r="P608" s="148">
        <f>O608*H608</f>
        <v>0</v>
      </c>
      <c r="Q608" s="148">
        <v>0.58499999999999996</v>
      </c>
      <c r="R608" s="148">
        <f>Q608*H608</f>
        <v>2.9249999999999998</v>
      </c>
      <c r="S608" s="148">
        <v>0</v>
      </c>
      <c r="T608" s="149">
        <f>S608*H608</f>
        <v>0</v>
      </c>
      <c r="AR608" s="150" t="s">
        <v>259</v>
      </c>
      <c r="AT608" s="150" t="s">
        <v>374</v>
      </c>
      <c r="AU608" s="150" t="s">
        <v>87</v>
      </c>
      <c r="AY608" s="18" t="s">
        <v>169</v>
      </c>
      <c r="BE608" s="151">
        <f>IF(N608="základní",J608,0)</f>
        <v>0</v>
      </c>
      <c r="BF608" s="151">
        <f>IF(N608="snížená",J608,0)</f>
        <v>0</v>
      </c>
      <c r="BG608" s="151">
        <f>IF(N608="zákl. přenesená",J608,0)</f>
        <v>0</v>
      </c>
      <c r="BH608" s="151">
        <f>IF(N608="sníž. přenesená",J608,0)</f>
        <v>0</v>
      </c>
      <c r="BI608" s="151">
        <f>IF(N608="nulová",J608,0)</f>
        <v>0</v>
      </c>
      <c r="BJ608" s="18" t="s">
        <v>84</v>
      </c>
      <c r="BK608" s="151">
        <f>ROUND(I608*H608,2)</f>
        <v>0</v>
      </c>
      <c r="BL608" s="18" t="s">
        <v>175</v>
      </c>
      <c r="BM608" s="150" t="s">
        <v>785</v>
      </c>
    </row>
    <row r="609" spans="2:65" s="1" customFormat="1">
      <c r="B609" s="33"/>
      <c r="D609" s="152" t="s">
        <v>177</v>
      </c>
      <c r="F609" s="153" t="s">
        <v>784</v>
      </c>
      <c r="I609" s="84"/>
      <c r="L609" s="33"/>
      <c r="M609" s="154"/>
      <c r="T609" s="52"/>
      <c r="AT609" s="18" t="s">
        <v>177</v>
      </c>
      <c r="AU609" s="18" t="s">
        <v>87</v>
      </c>
    </row>
    <row r="610" spans="2:65" s="12" customFormat="1">
      <c r="B610" s="156"/>
      <c r="D610" s="152" t="s">
        <v>181</v>
      </c>
      <c r="E610" s="157" t="s">
        <v>19</v>
      </c>
      <c r="F610" s="158" t="s">
        <v>583</v>
      </c>
      <c r="H610" s="157" t="s">
        <v>19</v>
      </c>
      <c r="I610" s="159"/>
      <c r="L610" s="156"/>
      <c r="M610" s="160"/>
      <c r="T610" s="161"/>
      <c r="AT610" s="157" t="s">
        <v>181</v>
      </c>
      <c r="AU610" s="157" t="s">
        <v>87</v>
      </c>
      <c r="AV610" s="12" t="s">
        <v>84</v>
      </c>
      <c r="AW610" s="12" t="s">
        <v>37</v>
      </c>
      <c r="AX610" s="12" t="s">
        <v>76</v>
      </c>
      <c r="AY610" s="157" t="s">
        <v>169</v>
      </c>
    </row>
    <row r="611" spans="2:65" s="13" customFormat="1">
      <c r="B611" s="162"/>
      <c r="D611" s="152" t="s">
        <v>181</v>
      </c>
      <c r="E611" s="163" t="s">
        <v>19</v>
      </c>
      <c r="F611" s="164" t="s">
        <v>584</v>
      </c>
      <c r="H611" s="165">
        <v>1</v>
      </c>
      <c r="I611" s="166"/>
      <c r="L611" s="162"/>
      <c r="M611" s="167"/>
      <c r="T611" s="168"/>
      <c r="AT611" s="163" t="s">
        <v>181</v>
      </c>
      <c r="AU611" s="163" t="s">
        <v>87</v>
      </c>
      <c r="AV611" s="13" t="s">
        <v>87</v>
      </c>
      <c r="AW611" s="13" t="s">
        <v>37</v>
      </c>
      <c r="AX611" s="13" t="s">
        <v>76</v>
      </c>
      <c r="AY611" s="163" t="s">
        <v>169</v>
      </c>
    </row>
    <row r="612" spans="2:65" s="13" customFormat="1">
      <c r="B612" s="162"/>
      <c r="D612" s="152" t="s">
        <v>181</v>
      </c>
      <c r="E612" s="163" t="s">
        <v>19</v>
      </c>
      <c r="F612" s="164" t="s">
        <v>585</v>
      </c>
      <c r="H612" s="165">
        <v>1</v>
      </c>
      <c r="I612" s="166"/>
      <c r="L612" s="162"/>
      <c r="M612" s="167"/>
      <c r="T612" s="168"/>
      <c r="AT612" s="163" t="s">
        <v>181</v>
      </c>
      <c r="AU612" s="163" t="s">
        <v>87</v>
      </c>
      <c r="AV612" s="13" t="s">
        <v>87</v>
      </c>
      <c r="AW612" s="13" t="s">
        <v>37</v>
      </c>
      <c r="AX612" s="13" t="s">
        <v>76</v>
      </c>
      <c r="AY612" s="163" t="s">
        <v>169</v>
      </c>
    </row>
    <row r="613" spans="2:65" s="13" customFormat="1">
      <c r="B613" s="162"/>
      <c r="D613" s="152" t="s">
        <v>181</v>
      </c>
      <c r="E613" s="163" t="s">
        <v>19</v>
      </c>
      <c r="F613" s="164" t="s">
        <v>768</v>
      </c>
      <c r="H613" s="165">
        <v>1</v>
      </c>
      <c r="I613" s="166"/>
      <c r="L613" s="162"/>
      <c r="M613" s="167"/>
      <c r="T613" s="168"/>
      <c r="AT613" s="163" t="s">
        <v>181</v>
      </c>
      <c r="AU613" s="163" t="s">
        <v>87</v>
      </c>
      <c r="AV613" s="13" t="s">
        <v>87</v>
      </c>
      <c r="AW613" s="13" t="s">
        <v>37</v>
      </c>
      <c r="AX613" s="13" t="s">
        <v>76</v>
      </c>
      <c r="AY613" s="163" t="s">
        <v>169</v>
      </c>
    </row>
    <row r="614" spans="2:65" s="13" customFormat="1">
      <c r="B614" s="162"/>
      <c r="D614" s="152" t="s">
        <v>181</v>
      </c>
      <c r="E614" s="163" t="s">
        <v>19</v>
      </c>
      <c r="F614" s="164" t="s">
        <v>600</v>
      </c>
      <c r="H614" s="165">
        <v>1</v>
      </c>
      <c r="I614" s="166"/>
      <c r="L614" s="162"/>
      <c r="M614" s="167"/>
      <c r="T614" s="168"/>
      <c r="AT614" s="163" t="s">
        <v>181</v>
      </c>
      <c r="AU614" s="163" t="s">
        <v>87</v>
      </c>
      <c r="AV614" s="13" t="s">
        <v>87</v>
      </c>
      <c r="AW614" s="13" t="s">
        <v>37</v>
      </c>
      <c r="AX614" s="13" t="s">
        <v>76</v>
      </c>
      <c r="AY614" s="163" t="s">
        <v>169</v>
      </c>
    </row>
    <row r="615" spans="2:65" s="13" customFormat="1">
      <c r="B615" s="162"/>
      <c r="D615" s="152" t="s">
        <v>181</v>
      </c>
      <c r="E615" s="163" t="s">
        <v>19</v>
      </c>
      <c r="F615" s="164" t="s">
        <v>601</v>
      </c>
      <c r="H615" s="165">
        <v>1</v>
      </c>
      <c r="I615" s="166"/>
      <c r="L615" s="162"/>
      <c r="M615" s="167"/>
      <c r="T615" s="168"/>
      <c r="AT615" s="163" t="s">
        <v>181</v>
      </c>
      <c r="AU615" s="163" t="s">
        <v>87</v>
      </c>
      <c r="AV615" s="13" t="s">
        <v>87</v>
      </c>
      <c r="AW615" s="13" t="s">
        <v>37</v>
      </c>
      <c r="AX615" s="13" t="s">
        <v>76</v>
      </c>
      <c r="AY615" s="163" t="s">
        <v>169</v>
      </c>
    </row>
    <row r="616" spans="2:65" s="14" customFormat="1">
      <c r="B616" s="169"/>
      <c r="D616" s="152" t="s">
        <v>181</v>
      </c>
      <c r="E616" s="170" t="s">
        <v>19</v>
      </c>
      <c r="F616" s="171" t="s">
        <v>195</v>
      </c>
      <c r="H616" s="172">
        <v>5</v>
      </c>
      <c r="I616" s="173"/>
      <c r="L616" s="169"/>
      <c r="M616" s="174"/>
      <c r="T616" s="175"/>
      <c r="AT616" s="170" t="s">
        <v>181</v>
      </c>
      <c r="AU616" s="170" t="s">
        <v>87</v>
      </c>
      <c r="AV616" s="14" t="s">
        <v>175</v>
      </c>
      <c r="AW616" s="14" t="s">
        <v>37</v>
      </c>
      <c r="AX616" s="14" t="s">
        <v>84</v>
      </c>
      <c r="AY616" s="170" t="s">
        <v>169</v>
      </c>
    </row>
    <row r="617" spans="2:65" s="1" customFormat="1" ht="16.5" customHeight="1">
      <c r="B617" s="33"/>
      <c r="C617" s="183" t="s">
        <v>786</v>
      </c>
      <c r="D617" s="183" t="s">
        <v>374</v>
      </c>
      <c r="E617" s="184" t="s">
        <v>787</v>
      </c>
      <c r="F617" s="185" t="s">
        <v>788</v>
      </c>
      <c r="G617" s="186" t="s">
        <v>579</v>
      </c>
      <c r="H617" s="187">
        <v>12</v>
      </c>
      <c r="I617" s="188"/>
      <c r="J617" s="189">
        <f>ROUND(I617*H617,2)</f>
        <v>0</v>
      </c>
      <c r="K617" s="185" t="s">
        <v>174</v>
      </c>
      <c r="L617" s="190"/>
      <c r="M617" s="191" t="s">
        <v>19</v>
      </c>
      <c r="N617" s="192" t="s">
        <v>47</v>
      </c>
      <c r="P617" s="148">
        <f>O617*H617</f>
        <v>0</v>
      </c>
      <c r="Q617" s="148">
        <v>2E-3</v>
      </c>
      <c r="R617" s="148">
        <f>Q617*H617</f>
        <v>2.4E-2</v>
      </c>
      <c r="S617" s="148">
        <v>0</v>
      </c>
      <c r="T617" s="149">
        <f>S617*H617</f>
        <v>0</v>
      </c>
      <c r="AR617" s="150" t="s">
        <v>259</v>
      </c>
      <c r="AT617" s="150" t="s">
        <v>374</v>
      </c>
      <c r="AU617" s="150" t="s">
        <v>87</v>
      </c>
      <c r="AY617" s="18" t="s">
        <v>169</v>
      </c>
      <c r="BE617" s="151">
        <f>IF(N617="základní",J617,0)</f>
        <v>0</v>
      </c>
      <c r="BF617" s="151">
        <f>IF(N617="snížená",J617,0)</f>
        <v>0</v>
      </c>
      <c r="BG617" s="151">
        <f>IF(N617="zákl. přenesená",J617,0)</f>
        <v>0</v>
      </c>
      <c r="BH617" s="151">
        <f>IF(N617="sníž. přenesená",J617,0)</f>
        <v>0</v>
      </c>
      <c r="BI617" s="151">
        <f>IF(N617="nulová",J617,0)</f>
        <v>0</v>
      </c>
      <c r="BJ617" s="18" t="s">
        <v>84</v>
      </c>
      <c r="BK617" s="151">
        <f>ROUND(I617*H617,2)</f>
        <v>0</v>
      </c>
      <c r="BL617" s="18" t="s">
        <v>175</v>
      </c>
      <c r="BM617" s="150" t="s">
        <v>789</v>
      </c>
    </row>
    <row r="618" spans="2:65" s="1" customFormat="1">
      <c r="B618" s="33"/>
      <c r="D618" s="152" t="s">
        <v>177</v>
      </c>
      <c r="F618" s="153" t="s">
        <v>788</v>
      </c>
      <c r="I618" s="84"/>
      <c r="L618" s="33"/>
      <c r="M618" s="154"/>
      <c r="T618" s="52"/>
      <c r="AT618" s="18" t="s">
        <v>177</v>
      </c>
      <c r="AU618" s="18" t="s">
        <v>87</v>
      </c>
    </row>
    <row r="619" spans="2:65" s="13" customFormat="1">
      <c r="B619" s="162"/>
      <c r="D619" s="152" t="s">
        <v>181</v>
      </c>
      <c r="E619" s="163" t="s">
        <v>19</v>
      </c>
      <c r="F619" s="164" t="s">
        <v>790</v>
      </c>
      <c r="H619" s="165">
        <v>12</v>
      </c>
      <c r="I619" s="166"/>
      <c r="L619" s="162"/>
      <c r="M619" s="167"/>
      <c r="T619" s="168"/>
      <c r="AT619" s="163" t="s">
        <v>181</v>
      </c>
      <c r="AU619" s="163" t="s">
        <v>87</v>
      </c>
      <c r="AV619" s="13" t="s">
        <v>87</v>
      </c>
      <c r="AW619" s="13" t="s">
        <v>37</v>
      </c>
      <c r="AX619" s="13" t="s">
        <v>84</v>
      </c>
      <c r="AY619" s="163" t="s">
        <v>169</v>
      </c>
    </row>
    <row r="620" spans="2:65" s="1" customFormat="1" ht="16.5" customHeight="1">
      <c r="B620" s="33"/>
      <c r="C620" s="139" t="s">
        <v>791</v>
      </c>
      <c r="D620" s="139" t="s">
        <v>171</v>
      </c>
      <c r="E620" s="140" t="s">
        <v>792</v>
      </c>
      <c r="F620" s="141" t="s">
        <v>793</v>
      </c>
      <c r="G620" s="142" t="s">
        <v>579</v>
      </c>
      <c r="H620" s="143">
        <v>11</v>
      </c>
      <c r="I620" s="144"/>
      <c r="J620" s="145">
        <f>ROUND(I620*H620,2)</f>
        <v>0</v>
      </c>
      <c r="K620" s="141" t="s">
        <v>174</v>
      </c>
      <c r="L620" s="33"/>
      <c r="M620" s="146" t="s">
        <v>19</v>
      </c>
      <c r="N620" s="147" t="s">
        <v>47</v>
      </c>
      <c r="P620" s="148">
        <f>O620*H620</f>
        <v>0</v>
      </c>
      <c r="Q620" s="148">
        <v>0.34089999999999998</v>
      </c>
      <c r="R620" s="148">
        <f>Q620*H620</f>
        <v>3.7498999999999998</v>
      </c>
      <c r="S620" s="148">
        <v>0</v>
      </c>
      <c r="T620" s="149">
        <f>S620*H620</f>
        <v>0</v>
      </c>
      <c r="AR620" s="150" t="s">
        <v>175</v>
      </c>
      <c r="AT620" s="150" t="s">
        <v>171</v>
      </c>
      <c r="AU620" s="150" t="s">
        <v>87</v>
      </c>
      <c r="AY620" s="18" t="s">
        <v>169</v>
      </c>
      <c r="BE620" s="151">
        <f>IF(N620="základní",J620,0)</f>
        <v>0</v>
      </c>
      <c r="BF620" s="151">
        <f>IF(N620="snížená",J620,0)</f>
        <v>0</v>
      </c>
      <c r="BG620" s="151">
        <f>IF(N620="zákl. přenesená",J620,0)</f>
        <v>0</v>
      </c>
      <c r="BH620" s="151">
        <f>IF(N620="sníž. přenesená",J620,0)</f>
        <v>0</v>
      </c>
      <c r="BI620" s="151">
        <f>IF(N620="nulová",J620,0)</f>
        <v>0</v>
      </c>
      <c r="BJ620" s="18" t="s">
        <v>84</v>
      </c>
      <c r="BK620" s="151">
        <f>ROUND(I620*H620,2)</f>
        <v>0</v>
      </c>
      <c r="BL620" s="18" t="s">
        <v>175</v>
      </c>
      <c r="BM620" s="150" t="s">
        <v>794</v>
      </c>
    </row>
    <row r="621" spans="2:65" s="1" customFormat="1">
      <c r="B621" s="33"/>
      <c r="D621" s="152" t="s">
        <v>177</v>
      </c>
      <c r="F621" s="153" t="s">
        <v>793</v>
      </c>
      <c r="I621" s="84"/>
      <c r="L621" s="33"/>
      <c r="M621" s="154"/>
      <c r="T621" s="52"/>
      <c r="AT621" s="18" t="s">
        <v>177</v>
      </c>
      <c r="AU621" s="18" t="s">
        <v>87</v>
      </c>
    </row>
    <row r="622" spans="2:65" s="1" customFormat="1" ht="87.75">
      <c r="B622" s="33"/>
      <c r="D622" s="152" t="s">
        <v>179</v>
      </c>
      <c r="F622" s="155" t="s">
        <v>795</v>
      </c>
      <c r="I622" s="84"/>
      <c r="L622" s="33"/>
      <c r="M622" s="154"/>
      <c r="T622" s="52"/>
      <c r="AT622" s="18" t="s">
        <v>179</v>
      </c>
      <c r="AU622" s="18" t="s">
        <v>87</v>
      </c>
    </row>
    <row r="623" spans="2:65" s="13" customFormat="1">
      <c r="B623" s="162"/>
      <c r="D623" s="152" t="s">
        <v>181</v>
      </c>
      <c r="E623" s="163" t="s">
        <v>19</v>
      </c>
      <c r="F623" s="164" t="s">
        <v>796</v>
      </c>
      <c r="H623" s="165">
        <v>11</v>
      </c>
      <c r="I623" s="166"/>
      <c r="L623" s="162"/>
      <c r="M623" s="167"/>
      <c r="T623" s="168"/>
      <c r="AT623" s="163" t="s">
        <v>181</v>
      </c>
      <c r="AU623" s="163" t="s">
        <v>87</v>
      </c>
      <c r="AV623" s="13" t="s">
        <v>87</v>
      </c>
      <c r="AW623" s="13" t="s">
        <v>37</v>
      </c>
      <c r="AX623" s="13" t="s">
        <v>84</v>
      </c>
      <c r="AY623" s="163" t="s">
        <v>169</v>
      </c>
    </row>
    <row r="624" spans="2:65" s="1" customFormat="1" ht="16.5" customHeight="1">
      <c r="B624" s="33"/>
      <c r="C624" s="183" t="s">
        <v>797</v>
      </c>
      <c r="D624" s="183" t="s">
        <v>374</v>
      </c>
      <c r="E624" s="184" t="s">
        <v>798</v>
      </c>
      <c r="F624" s="185" t="s">
        <v>799</v>
      </c>
      <c r="G624" s="186" t="s">
        <v>579</v>
      </c>
      <c r="H624" s="187">
        <v>11</v>
      </c>
      <c r="I624" s="188"/>
      <c r="J624" s="189">
        <f>ROUND(I624*H624,2)</f>
        <v>0</v>
      </c>
      <c r="K624" s="185" t="s">
        <v>174</v>
      </c>
      <c r="L624" s="190"/>
      <c r="M624" s="191" t="s">
        <v>19</v>
      </c>
      <c r="N624" s="192" t="s">
        <v>47</v>
      </c>
      <c r="P624" s="148">
        <f>O624*H624</f>
        <v>0</v>
      </c>
      <c r="Q624" s="148">
        <v>7.1999999999999995E-2</v>
      </c>
      <c r="R624" s="148">
        <f>Q624*H624</f>
        <v>0.79199999999999993</v>
      </c>
      <c r="S624" s="148">
        <v>0</v>
      </c>
      <c r="T624" s="149">
        <f>S624*H624</f>
        <v>0</v>
      </c>
      <c r="AR624" s="150" t="s">
        <v>259</v>
      </c>
      <c r="AT624" s="150" t="s">
        <v>374</v>
      </c>
      <c r="AU624" s="150" t="s">
        <v>87</v>
      </c>
      <c r="AY624" s="18" t="s">
        <v>169</v>
      </c>
      <c r="BE624" s="151">
        <f>IF(N624="základní",J624,0)</f>
        <v>0</v>
      </c>
      <c r="BF624" s="151">
        <f>IF(N624="snížená",J624,0)</f>
        <v>0</v>
      </c>
      <c r="BG624" s="151">
        <f>IF(N624="zákl. přenesená",J624,0)</f>
        <v>0</v>
      </c>
      <c r="BH624" s="151">
        <f>IF(N624="sníž. přenesená",J624,0)</f>
        <v>0</v>
      </c>
      <c r="BI624" s="151">
        <f>IF(N624="nulová",J624,0)</f>
        <v>0</v>
      </c>
      <c r="BJ624" s="18" t="s">
        <v>84</v>
      </c>
      <c r="BK624" s="151">
        <f>ROUND(I624*H624,2)</f>
        <v>0</v>
      </c>
      <c r="BL624" s="18" t="s">
        <v>175</v>
      </c>
      <c r="BM624" s="150" t="s">
        <v>800</v>
      </c>
    </row>
    <row r="625" spans="2:65" s="1" customFormat="1">
      <c r="B625" s="33"/>
      <c r="D625" s="152" t="s">
        <v>177</v>
      </c>
      <c r="F625" s="153" t="s">
        <v>799</v>
      </c>
      <c r="I625" s="84"/>
      <c r="L625" s="33"/>
      <c r="M625" s="154"/>
      <c r="T625" s="52"/>
      <c r="AT625" s="18" t="s">
        <v>177</v>
      </c>
      <c r="AU625" s="18" t="s">
        <v>87</v>
      </c>
    </row>
    <row r="626" spans="2:65" s="1" customFormat="1" ht="16.5" customHeight="1">
      <c r="B626" s="33"/>
      <c r="C626" s="183" t="s">
        <v>801</v>
      </c>
      <c r="D626" s="183" t="s">
        <v>374</v>
      </c>
      <c r="E626" s="184" t="s">
        <v>802</v>
      </c>
      <c r="F626" s="185" t="s">
        <v>803</v>
      </c>
      <c r="G626" s="186" t="s">
        <v>579</v>
      </c>
      <c r="H626" s="187">
        <v>11</v>
      </c>
      <c r="I626" s="188"/>
      <c r="J626" s="189">
        <f>ROUND(I626*H626,2)</f>
        <v>0</v>
      </c>
      <c r="K626" s="185" t="s">
        <v>174</v>
      </c>
      <c r="L626" s="190"/>
      <c r="M626" s="191" t="s">
        <v>19</v>
      </c>
      <c r="N626" s="192" t="s">
        <v>47</v>
      </c>
      <c r="P626" s="148">
        <f>O626*H626</f>
        <v>0</v>
      </c>
      <c r="Q626" s="148">
        <v>0.08</v>
      </c>
      <c r="R626" s="148">
        <f>Q626*H626</f>
        <v>0.88</v>
      </c>
      <c r="S626" s="148">
        <v>0</v>
      </c>
      <c r="T626" s="149">
        <f>S626*H626</f>
        <v>0</v>
      </c>
      <c r="AR626" s="150" t="s">
        <v>259</v>
      </c>
      <c r="AT626" s="150" t="s">
        <v>374</v>
      </c>
      <c r="AU626" s="150" t="s">
        <v>87</v>
      </c>
      <c r="AY626" s="18" t="s">
        <v>169</v>
      </c>
      <c r="BE626" s="151">
        <f>IF(N626="základní",J626,0)</f>
        <v>0</v>
      </c>
      <c r="BF626" s="151">
        <f>IF(N626="snížená",J626,0)</f>
        <v>0</v>
      </c>
      <c r="BG626" s="151">
        <f>IF(N626="zákl. přenesená",J626,0)</f>
        <v>0</v>
      </c>
      <c r="BH626" s="151">
        <f>IF(N626="sníž. přenesená",J626,0)</f>
        <v>0</v>
      </c>
      <c r="BI626" s="151">
        <f>IF(N626="nulová",J626,0)</f>
        <v>0</v>
      </c>
      <c r="BJ626" s="18" t="s">
        <v>84</v>
      </c>
      <c r="BK626" s="151">
        <f>ROUND(I626*H626,2)</f>
        <v>0</v>
      </c>
      <c r="BL626" s="18" t="s">
        <v>175</v>
      </c>
      <c r="BM626" s="150" t="s">
        <v>804</v>
      </c>
    </row>
    <row r="627" spans="2:65" s="1" customFormat="1">
      <c r="B627" s="33"/>
      <c r="D627" s="152" t="s">
        <v>177</v>
      </c>
      <c r="F627" s="153" t="s">
        <v>803</v>
      </c>
      <c r="I627" s="84"/>
      <c r="L627" s="33"/>
      <c r="M627" s="154"/>
      <c r="T627" s="52"/>
      <c r="AT627" s="18" t="s">
        <v>177</v>
      </c>
      <c r="AU627" s="18" t="s">
        <v>87</v>
      </c>
    </row>
    <row r="628" spans="2:65" s="1" customFormat="1" ht="16.5" customHeight="1">
      <c r="B628" s="33"/>
      <c r="C628" s="183" t="s">
        <v>805</v>
      </c>
      <c r="D628" s="183" t="s">
        <v>374</v>
      </c>
      <c r="E628" s="184" t="s">
        <v>806</v>
      </c>
      <c r="F628" s="185" t="s">
        <v>807</v>
      </c>
      <c r="G628" s="186" t="s">
        <v>579</v>
      </c>
      <c r="H628" s="187">
        <v>11</v>
      </c>
      <c r="I628" s="188"/>
      <c r="J628" s="189">
        <f>ROUND(I628*H628,2)</f>
        <v>0</v>
      </c>
      <c r="K628" s="185" t="s">
        <v>174</v>
      </c>
      <c r="L628" s="190"/>
      <c r="M628" s="191" t="s">
        <v>19</v>
      </c>
      <c r="N628" s="192" t="s">
        <v>47</v>
      </c>
      <c r="P628" s="148">
        <f>O628*H628</f>
        <v>0</v>
      </c>
      <c r="Q628" s="148">
        <v>0.111</v>
      </c>
      <c r="R628" s="148">
        <f>Q628*H628</f>
        <v>1.2210000000000001</v>
      </c>
      <c r="S628" s="148">
        <v>0</v>
      </c>
      <c r="T628" s="149">
        <f>S628*H628</f>
        <v>0</v>
      </c>
      <c r="AR628" s="150" t="s">
        <v>259</v>
      </c>
      <c r="AT628" s="150" t="s">
        <v>374</v>
      </c>
      <c r="AU628" s="150" t="s">
        <v>87</v>
      </c>
      <c r="AY628" s="18" t="s">
        <v>169</v>
      </c>
      <c r="BE628" s="151">
        <f>IF(N628="základní",J628,0)</f>
        <v>0</v>
      </c>
      <c r="BF628" s="151">
        <f>IF(N628="snížená",J628,0)</f>
        <v>0</v>
      </c>
      <c r="BG628" s="151">
        <f>IF(N628="zákl. přenesená",J628,0)</f>
        <v>0</v>
      </c>
      <c r="BH628" s="151">
        <f>IF(N628="sníž. přenesená",J628,0)</f>
        <v>0</v>
      </c>
      <c r="BI628" s="151">
        <f>IF(N628="nulová",J628,0)</f>
        <v>0</v>
      </c>
      <c r="BJ628" s="18" t="s">
        <v>84</v>
      </c>
      <c r="BK628" s="151">
        <f>ROUND(I628*H628,2)</f>
        <v>0</v>
      </c>
      <c r="BL628" s="18" t="s">
        <v>175</v>
      </c>
      <c r="BM628" s="150" t="s">
        <v>808</v>
      </c>
    </row>
    <row r="629" spans="2:65" s="1" customFormat="1">
      <c r="B629" s="33"/>
      <c r="D629" s="152" t="s">
        <v>177</v>
      </c>
      <c r="F629" s="153" t="s">
        <v>807</v>
      </c>
      <c r="I629" s="84"/>
      <c r="L629" s="33"/>
      <c r="M629" s="154"/>
      <c r="T629" s="52"/>
      <c r="AT629" s="18" t="s">
        <v>177</v>
      </c>
      <c r="AU629" s="18" t="s">
        <v>87</v>
      </c>
    </row>
    <row r="630" spans="2:65" s="1" customFormat="1" ht="16.5" customHeight="1">
      <c r="B630" s="33"/>
      <c r="C630" s="183" t="s">
        <v>809</v>
      </c>
      <c r="D630" s="183" t="s">
        <v>374</v>
      </c>
      <c r="E630" s="184" t="s">
        <v>810</v>
      </c>
      <c r="F630" s="185" t="s">
        <v>811</v>
      </c>
      <c r="G630" s="186" t="s">
        <v>579</v>
      </c>
      <c r="H630" s="187">
        <v>11</v>
      </c>
      <c r="I630" s="188"/>
      <c r="J630" s="189">
        <f>ROUND(I630*H630,2)</f>
        <v>0</v>
      </c>
      <c r="K630" s="185" t="s">
        <v>174</v>
      </c>
      <c r="L630" s="190"/>
      <c r="M630" s="191" t="s">
        <v>19</v>
      </c>
      <c r="N630" s="192" t="s">
        <v>47</v>
      </c>
      <c r="P630" s="148">
        <f>O630*H630</f>
        <v>0</v>
      </c>
      <c r="Q630" s="148">
        <v>2.7E-2</v>
      </c>
      <c r="R630" s="148">
        <f>Q630*H630</f>
        <v>0.29699999999999999</v>
      </c>
      <c r="S630" s="148">
        <v>0</v>
      </c>
      <c r="T630" s="149">
        <f>S630*H630</f>
        <v>0</v>
      </c>
      <c r="AR630" s="150" t="s">
        <v>259</v>
      </c>
      <c r="AT630" s="150" t="s">
        <v>374</v>
      </c>
      <c r="AU630" s="150" t="s">
        <v>87</v>
      </c>
      <c r="AY630" s="18" t="s">
        <v>169</v>
      </c>
      <c r="BE630" s="151">
        <f>IF(N630="základní",J630,0)</f>
        <v>0</v>
      </c>
      <c r="BF630" s="151">
        <f>IF(N630="snížená",J630,0)</f>
        <v>0</v>
      </c>
      <c r="BG630" s="151">
        <f>IF(N630="zákl. přenesená",J630,0)</f>
        <v>0</v>
      </c>
      <c r="BH630" s="151">
        <f>IF(N630="sníž. přenesená",J630,0)</f>
        <v>0</v>
      </c>
      <c r="BI630" s="151">
        <f>IF(N630="nulová",J630,0)</f>
        <v>0</v>
      </c>
      <c r="BJ630" s="18" t="s">
        <v>84</v>
      </c>
      <c r="BK630" s="151">
        <f>ROUND(I630*H630,2)</f>
        <v>0</v>
      </c>
      <c r="BL630" s="18" t="s">
        <v>175</v>
      </c>
      <c r="BM630" s="150" t="s">
        <v>812</v>
      </c>
    </row>
    <row r="631" spans="2:65" s="1" customFormat="1">
      <c r="B631" s="33"/>
      <c r="D631" s="152" t="s">
        <v>177</v>
      </c>
      <c r="F631" s="153" t="s">
        <v>811</v>
      </c>
      <c r="I631" s="84"/>
      <c r="L631" s="33"/>
      <c r="M631" s="154"/>
      <c r="T631" s="52"/>
      <c r="AT631" s="18" t="s">
        <v>177</v>
      </c>
      <c r="AU631" s="18" t="s">
        <v>87</v>
      </c>
    </row>
    <row r="632" spans="2:65" s="1" customFormat="1" ht="16.5" customHeight="1">
      <c r="B632" s="33"/>
      <c r="C632" s="183" t="s">
        <v>813</v>
      </c>
      <c r="D632" s="183" t="s">
        <v>374</v>
      </c>
      <c r="E632" s="184" t="s">
        <v>814</v>
      </c>
      <c r="F632" s="185" t="s">
        <v>815</v>
      </c>
      <c r="G632" s="186" t="s">
        <v>579</v>
      </c>
      <c r="H632" s="187">
        <v>11</v>
      </c>
      <c r="I632" s="188"/>
      <c r="J632" s="189">
        <f>ROUND(I632*H632,2)</f>
        <v>0</v>
      </c>
      <c r="K632" s="185" t="s">
        <v>174</v>
      </c>
      <c r="L632" s="190"/>
      <c r="M632" s="191" t="s">
        <v>19</v>
      </c>
      <c r="N632" s="192" t="s">
        <v>47</v>
      </c>
      <c r="P632" s="148">
        <f>O632*H632</f>
        <v>0</v>
      </c>
      <c r="Q632" s="148">
        <v>4.0000000000000001E-3</v>
      </c>
      <c r="R632" s="148">
        <f>Q632*H632</f>
        <v>4.3999999999999997E-2</v>
      </c>
      <c r="S632" s="148">
        <v>0</v>
      </c>
      <c r="T632" s="149">
        <f>S632*H632</f>
        <v>0</v>
      </c>
      <c r="AR632" s="150" t="s">
        <v>259</v>
      </c>
      <c r="AT632" s="150" t="s">
        <v>374</v>
      </c>
      <c r="AU632" s="150" t="s">
        <v>87</v>
      </c>
      <c r="AY632" s="18" t="s">
        <v>169</v>
      </c>
      <c r="BE632" s="151">
        <f>IF(N632="základní",J632,0)</f>
        <v>0</v>
      </c>
      <c r="BF632" s="151">
        <f>IF(N632="snížená",J632,0)</f>
        <v>0</v>
      </c>
      <c r="BG632" s="151">
        <f>IF(N632="zákl. přenesená",J632,0)</f>
        <v>0</v>
      </c>
      <c r="BH632" s="151">
        <f>IF(N632="sníž. přenesená",J632,0)</f>
        <v>0</v>
      </c>
      <c r="BI632" s="151">
        <f>IF(N632="nulová",J632,0)</f>
        <v>0</v>
      </c>
      <c r="BJ632" s="18" t="s">
        <v>84</v>
      </c>
      <c r="BK632" s="151">
        <f>ROUND(I632*H632,2)</f>
        <v>0</v>
      </c>
      <c r="BL632" s="18" t="s">
        <v>175</v>
      </c>
      <c r="BM632" s="150" t="s">
        <v>816</v>
      </c>
    </row>
    <row r="633" spans="2:65" s="1" customFormat="1">
      <c r="B633" s="33"/>
      <c r="D633" s="152" t="s">
        <v>177</v>
      </c>
      <c r="F633" s="153" t="s">
        <v>815</v>
      </c>
      <c r="I633" s="84"/>
      <c r="L633" s="33"/>
      <c r="M633" s="154"/>
      <c r="T633" s="52"/>
      <c r="AT633" s="18" t="s">
        <v>177</v>
      </c>
      <c r="AU633" s="18" t="s">
        <v>87</v>
      </c>
    </row>
    <row r="634" spans="2:65" s="1" customFormat="1" ht="16.5" customHeight="1">
      <c r="B634" s="33"/>
      <c r="C634" s="183" t="s">
        <v>817</v>
      </c>
      <c r="D634" s="183" t="s">
        <v>374</v>
      </c>
      <c r="E634" s="184" t="s">
        <v>818</v>
      </c>
      <c r="F634" s="185" t="s">
        <v>819</v>
      </c>
      <c r="G634" s="186" t="s">
        <v>579</v>
      </c>
      <c r="H634" s="187">
        <v>11</v>
      </c>
      <c r="I634" s="188"/>
      <c r="J634" s="189">
        <f>ROUND(I634*H634,2)</f>
        <v>0</v>
      </c>
      <c r="K634" s="185" t="s">
        <v>19</v>
      </c>
      <c r="L634" s="190"/>
      <c r="M634" s="191" t="s">
        <v>19</v>
      </c>
      <c r="N634" s="192" t="s">
        <v>47</v>
      </c>
      <c r="P634" s="148">
        <f>O634*H634</f>
        <v>0</v>
      </c>
      <c r="Q634" s="148">
        <v>5.5E-2</v>
      </c>
      <c r="R634" s="148">
        <f>Q634*H634</f>
        <v>0.60499999999999998</v>
      </c>
      <c r="S634" s="148">
        <v>0</v>
      </c>
      <c r="T634" s="149">
        <f>S634*H634</f>
        <v>0</v>
      </c>
      <c r="AR634" s="150" t="s">
        <v>259</v>
      </c>
      <c r="AT634" s="150" t="s">
        <v>374</v>
      </c>
      <c r="AU634" s="150" t="s">
        <v>87</v>
      </c>
      <c r="AY634" s="18" t="s">
        <v>169</v>
      </c>
      <c r="BE634" s="151">
        <f>IF(N634="základní",J634,0)</f>
        <v>0</v>
      </c>
      <c r="BF634" s="151">
        <f>IF(N634="snížená",J634,0)</f>
        <v>0</v>
      </c>
      <c r="BG634" s="151">
        <f>IF(N634="zákl. přenesená",J634,0)</f>
        <v>0</v>
      </c>
      <c r="BH634" s="151">
        <f>IF(N634="sníž. přenesená",J634,0)</f>
        <v>0</v>
      </c>
      <c r="BI634" s="151">
        <f>IF(N634="nulová",J634,0)</f>
        <v>0</v>
      </c>
      <c r="BJ634" s="18" t="s">
        <v>84</v>
      </c>
      <c r="BK634" s="151">
        <f>ROUND(I634*H634,2)</f>
        <v>0</v>
      </c>
      <c r="BL634" s="18" t="s">
        <v>175</v>
      </c>
      <c r="BM634" s="150" t="s">
        <v>820</v>
      </c>
    </row>
    <row r="635" spans="2:65" s="1" customFormat="1">
      <c r="B635" s="33"/>
      <c r="D635" s="152" t="s">
        <v>177</v>
      </c>
      <c r="F635" s="153" t="s">
        <v>821</v>
      </c>
      <c r="I635" s="84"/>
      <c r="L635" s="33"/>
      <c r="M635" s="154"/>
      <c r="T635" s="52"/>
      <c r="AT635" s="18" t="s">
        <v>177</v>
      </c>
      <c r="AU635" s="18" t="s">
        <v>87</v>
      </c>
    </row>
    <row r="636" spans="2:65" s="1" customFormat="1" ht="16.5" customHeight="1">
      <c r="B636" s="33"/>
      <c r="C636" s="139" t="s">
        <v>822</v>
      </c>
      <c r="D636" s="139" t="s">
        <v>171</v>
      </c>
      <c r="E636" s="140" t="s">
        <v>823</v>
      </c>
      <c r="F636" s="141" t="s">
        <v>824</v>
      </c>
      <c r="G636" s="142" t="s">
        <v>579</v>
      </c>
      <c r="H636" s="143">
        <v>5</v>
      </c>
      <c r="I636" s="144"/>
      <c r="J636" s="145">
        <f>ROUND(I636*H636,2)</f>
        <v>0</v>
      </c>
      <c r="K636" s="141" t="s">
        <v>174</v>
      </c>
      <c r="L636" s="33"/>
      <c r="M636" s="146" t="s">
        <v>19</v>
      </c>
      <c r="N636" s="147" t="s">
        <v>47</v>
      </c>
      <c r="P636" s="148">
        <f>O636*H636</f>
        <v>0</v>
      </c>
      <c r="Q636" s="148">
        <v>0.21734000000000001</v>
      </c>
      <c r="R636" s="148">
        <f>Q636*H636</f>
        <v>1.0867</v>
      </c>
      <c r="S636" s="148">
        <v>0</v>
      </c>
      <c r="T636" s="149">
        <f>S636*H636</f>
        <v>0</v>
      </c>
      <c r="AR636" s="150" t="s">
        <v>175</v>
      </c>
      <c r="AT636" s="150" t="s">
        <v>171</v>
      </c>
      <c r="AU636" s="150" t="s">
        <v>87</v>
      </c>
      <c r="AY636" s="18" t="s">
        <v>169</v>
      </c>
      <c r="BE636" s="151">
        <f>IF(N636="základní",J636,0)</f>
        <v>0</v>
      </c>
      <c r="BF636" s="151">
        <f>IF(N636="snížená",J636,0)</f>
        <v>0</v>
      </c>
      <c r="BG636" s="151">
        <f>IF(N636="zákl. přenesená",J636,0)</f>
        <v>0</v>
      </c>
      <c r="BH636" s="151">
        <f>IF(N636="sníž. přenesená",J636,0)</f>
        <v>0</v>
      </c>
      <c r="BI636" s="151">
        <f>IF(N636="nulová",J636,0)</f>
        <v>0</v>
      </c>
      <c r="BJ636" s="18" t="s">
        <v>84</v>
      </c>
      <c r="BK636" s="151">
        <f>ROUND(I636*H636,2)</f>
        <v>0</v>
      </c>
      <c r="BL636" s="18" t="s">
        <v>175</v>
      </c>
      <c r="BM636" s="150" t="s">
        <v>825</v>
      </c>
    </row>
    <row r="637" spans="2:65" s="1" customFormat="1">
      <c r="B637" s="33"/>
      <c r="D637" s="152" t="s">
        <v>177</v>
      </c>
      <c r="F637" s="153" t="s">
        <v>826</v>
      </c>
      <c r="I637" s="84"/>
      <c r="L637" s="33"/>
      <c r="M637" s="154"/>
      <c r="T637" s="52"/>
      <c r="AT637" s="18" t="s">
        <v>177</v>
      </c>
      <c r="AU637" s="18" t="s">
        <v>87</v>
      </c>
    </row>
    <row r="638" spans="2:65" s="1" customFormat="1" ht="136.5">
      <c r="B638" s="33"/>
      <c r="D638" s="152" t="s">
        <v>179</v>
      </c>
      <c r="F638" s="155" t="s">
        <v>827</v>
      </c>
      <c r="I638" s="84"/>
      <c r="L638" s="33"/>
      <c r="M638" s="154"/>
      <c r="T638" s="52"/>
      <c r="AT638" s="18" t="s">
        <v>179</v>
      </c>
      <c r="AU638" s="18" t="s">
        <v>87</v>
      </c>
    </row>
    <row r="639" spans="2:65" s="12" customFormat="1">
      <c r="B639" s="156"/>
      <c r="D639" s="152" t="s">
        <v>181</v>
      </c>
      <c r="E639" s="157" t="s">
        <v>19</v>
      </c>
      <c r="F639" s="158" t="s">
        <v>583</v>
      </c>
      <c r="H639" s="157" t="s">
        <v>19</v>
      </c>
      <c r="I639" s="159"/>
      <c r="L639" s="156"/>
      <c r="M639" s="160"/>
      <c r="T639" s="161"/>
      <c r="AT639" s="157" t="s">
        <v>181</v>
      </c>
      <c r="AU639" s="157" t="s">
        <v>87</v>
      </c>
      <c r="AV639" s="12" t="s">
        <v>84</v>
      </c>
      <c r="AW639" s="12" t="s">
        <v>37</v>
      </c>
      <c r="AX639" s="12" t="s">
        <v>76</v>
      </c>
      <c r="AY639" s="157" t="s">
        <v>169</v>
      </c>
    </row>
    <row r="640" spans="2:65" s="13" customFormat="1">
      <c r="B640" s="162"/>
      <c r="D640" s="152" t="s">
        <v>181</v>
      </c>
      <c r="E640" s="163" t="s">
        <v>19</v>
      </c>
      <c r="F640" s="164" t="s">
        <v>584</v>
      </c>
      <c r="H640" s="165">
        <v>1</v>
      </c>
      <c r="I640" s="166"/>
      <c r="L640" s="162"/>
      <c r="M640" s="167"/>
      <c r="T640" s="168"/>
      <c r="AT640" s="163" t="s">
        <v>181</v>
      </c>
      <c r="AU640" s="163" t="s">
        <v>87</v>
      </c>
      <c r="AV640" s="13" t="s">
        <v>87</v>
      </c>
      <c r="AW640" s="13" t="s">
        <v>37</v>
      </c>
      <c r="AX640" s="13" t="s">
        <v>76</v>
      </c>
      <c r="AY640" s="163" t="s">
        <v>169</v>
      </c>
    </row>
    <row r="641" spans="2:65" s="13" customFormat="1">
      <c r="B641" s="162"/>
      <c r="D641" s="152" t="s">
        <v>181</v>
      </c>
      <c r="E641" s="163" t="s">
        <v>19</v>
      </c>
      <c r="F641" s="164" t="s">
        <v>585</v>
      </c>
      <c r="H641" s="165">
        <v>1</v>
      </c>
      <c r="I641" s="166"/>
      <c r="L641" s="162"/>
      <c r="M641" s="167"/>
      <c r="T641" s="168"/>
      <c r="AT641" s="163" t="s">
        <v>181</v>
      </c>
      <c r="AU641" s="163" t="s">
        <v>87</v>
      </c>
      <c r="AV641" s="13" t="s">
        <v>87</v>
      </c>
      <c r="AW641" s="13" t="s">
        <v>37</v>
      </c>
      <c r="AX641" s="13" t="s">
        <v>76</v>
      </c>
      <c r="AY641" s="163" t="s">
        <v>169</v>
      </c>
    </row>
    <row r="642" spans="2:65" s="13" customFormat="1">
      <c r="B642" s="162"/>
      <c r="D642" s="152" t="s">
        <v>181</v>
      </c>
      <c r="E642" s="163" t="s">
        <v>19</v>
      </c>
      <c r="F642" s="164" t="s">
        <v>768</v>
      </c>
      <c r="H642" s="165">
        <v>1</v>
      </c>
      <c r="I642" s="166"/>
      <c r="L642" s="162"/>
      <c r="M642" s="167"/>
      <c r="T642" s="168"/>
      <c r="AT642" s="163" t="s">
        <v>181</v>
      </c>
      <c r="AU642" s="163" t="s">
        <v>87</v>
      </c>
      <c r="AV642" s="13" t="s">
        <v>87</v>
      </c>
      <c r="AW642" s="13" t="s">
        <v>37</v>
      </c>
      <c r="AX642" s="13" t="s">
        <v>76</v>
      </c>
      <c r="AY642" s="163" t="s">
        <v>169</v>
      </c>
    </row>
    <row r="643" spans="2:65" s="13" customFormat="1">
      <c r="B643" s="162"/>
      <c r="D643" s="152" t="s">
        <v>181</v>
      </c>
      <c r="E643" s="163" t="s">
        <v>19</v>
      </c>
      <c r="F643" s="164" t="s">
        <v>600</v>
      </c>
      <c r="H643" s="165">
        <v>1</v>
      </c>
      <c r="I643" s="166"/>
      <c r="L643" s="162"/>
      <c r="M643" s="167"/>
      <c r="T643" s="168"/>
      <c r="AT643" s="163" t="s">
        <v>181</v>
      </c>
      <c r="AU643" s="163" t="s">
        <v>87</v>
      </c>
      <c r="AV643" s="13" t="s">
        <v>87</v>
      </c>
      <c r="AW643" s="13" t="s">
        <v>37</v>
      </c>
      <c r="AX643" s="13" t="s">
        <v>76</v>
      </c>
      <c r="AY643" s="163" t="s">
        <v>169</v>
      </c>
    </row>
    <row r="644" spans="2:65" s="13" customFormat="1">
      <c r="B644" s="162"/>
      <c r="D644" s="152" t="s">
        <v>181</v>
      </c>
      <c r="E644" s="163" t="s">
        <v>19</v>
      </c>
      <c r="F644" s="164" t="s">
        <v>601</v>
      </c>
      <c r="H644" s="165">
        <v>1</v>
      </c>
      <c r="I644" s="166"/>
      <c r="L644" s="162"/>
      <c r="M644" s="167"/>
      <c r="T644" s="168"/>
      <c r="AT644" s="163" t="s">
        <v>181</v>
      </c>
      <c r="AU644" s="163" t="s">
        <v>87</v>
      </c>
      <c r="AV644" s="13" t="s">
        <v>87</v>
      </c>
      <c r="AW644" s="13" t="s">
        <v>37</v>
      </c>
      <c r="AX644" s="13" t="s">
        <v>76</v>
      </c>
      <c r="AY644" s="163" t="s">
        <v>169</v>
      </c>
    </row>
    <row r="645" spans="2:65" s="14" customFormat="1">
      <c r="B645" s="169"/>
      <c r="D645" s="152" t="s">
        <v>181</v>
      </c>
      <c r="E645" s="170" t="s">
        <v>19</v>
      </c>
      <c r="F645" s="171" t="s">
        <v>195</v>
      </c>
      <c r="H645" s="172">
        <v>5</v>
      </c>
      <c r="I645" s="173"/>
      <c r="L645" s="169"/>
      <c r="M645" s="174"/>
      <c r="T645" s="175"/>
      <c r="AT645" s="170" t="s">
        <v>181</v>
      </c>
      <c r="AU645" s="170" t="s">
        <v>87</v>
      </c>
      <c r="AV645" s="14" t="s">
        <v>175</v>
      </c>
      <c r="AW645" s="14" t="s">
        <v>37</v>
      </c>
      <c r="AX645" s="14" t="s">
        <v>84</v>
      </c>
      <c r="AY645" s="170" t="s">
        <v>169</v>
      </c>
    </row>
    <row r="646" spans="2:65" s="1" customFormat="1" ht="16.5" customHeight="1">
      <c r="B646" s="33"/>
      <c r="C646" s="183" t="s">
        <v>828</v>
      </c>
      <c r="D646" s="183" t="s">
        <v>374</v>
      </c>
      <c r="E646" s="184" t="s">
        <v>829</v>
      </c>
      <c r="F646" s="185" t="s">
        <v>830</v>
      </c>
      <c r="G646" s="186" t="s">
        <v>579</v>
      </c>
      <c r="H646" s="187">
        <v>5</v>
      </c>
      <c r="I646" s="188"/>
      <c r="J646" s="189">
        <f>ROUND(I646*H646,2)</f>
        <v>0</v>
      </c>
      <c r="K646" s="185" t="s">
        <v>174</v>
      </c>
      <c r="L646" s="190"/>
      <c r="M646" s="191" t="s">
        <v>19</v>
      </c>
      <c r="N646" s="192" t="s">
        <v>47</v>
      </c>
      <c r="P646" s="148">
        <f>O646*H646</f>
        <v>0</v>
      </c>
      <c r="Q646" s="148">
        <v>0.16500000000000001</v>
      </c>
      <c r="R646" s="148">
        <f>Q646*H646</f>
        <v>0.82500000000000007</v>
      </c>
      <c r="S646" s="148">
        <v>0</v>
      </c>
      <c r="T646" s="149">
        <f>S646*H646</f>
        <v>0</v>
      </c>
      <c r="AR646" s="150" t="s">
        <v>259</v>
      </c>
      <c r="AT646" s="150" t="s">
        <v>374</v>
      </c>
      <c r="AU646" s="150" t="s">
        <v>87</v>
      </c>
      <c r="AY646" s="18" t="s">
        <v>169</v>
      </c>
      <c r="BE646" s="151">
        <f>IF(N646="základní",J646,0)</f>
        <v>0</v>
      </c>
      <c r="BF646" s="151">
        <f>IF(N646="snížená",J646,0)</f>
        <v>0</v>
      </c>
      <c r="BG646" s="151">
        <f>IF(N646="zákl. přenesená",J646,0)</f>
        <v>0</v>
      </c>
      <c r="BH646" s="151">
        <f>IF(N646="sníž. přenesená",J646,0)</f>
        <v>0</v>
      </c>
      <c r="BI646" s="151">
        <f>IF(N646="nulová",J646,0)</f>
        <v>0</v>
      </c>
      <c r="BJ646" s="18" t="s">
        <v>84</v>
      </c>
      <c r="BK646" s="151">
        <f>ROUND(I646*H646,2)</f>
        <v>0</v>
      </c>
      <c r="BL646" s="18" t="s">
        <v>175</v>
      </c>
      <c r="BM646" s="150" t="s">
        <v>831</v>
      </c>
    </row>
    <row r="647" spans="2:65" s="1" customFormat="1">
      <c r="B647" s="33"/>
      <c r="D647" s="152" t="s">
        <v>177</v>
      </c>
      <c r="F647" s="153" t="s">
        <v>830</v>
      </c>
      <c r="I647" s="84"/>
      <c r="L647" s="33"/>
      <c r="M647" s="154"/>
      <c r="T647" s="52"/>
      <c r="AT647" s="18" t="s">
        <v>177</v>
      </c>
      <c r="AU647" s="18" t="s">
        <v>87</v>
      </c>
    </row>
    <row r="648" spans="2:65" s="1" customFormat="1" ht="19.5">
      <c r="B648" s="33"/>
      <c r="D648" s="152" t="s">
        <v>189</v>
      </c>
      <c r="F648" s="155" t="s">
        <v>832</v>
      </c>
      <c r="I648" s="84"/>
      <c r="L648" s="33"/>
      <c r="M648" s="154"/>
      <c r="T648" s="52"/>
      <c r="AT648" s="18" t="s">
        <v>189</v>
      </c>
      <c r="AU648" s="18" t="s">
        <v>87</v>
      </c>
    </row>
    <row r="649" spans="2:65" s="12" customFormat="1">
      <c r="B649" s="156"/>
      <c r="D649" s="152" t="s">
        <v>181</v>
      </c>
      <c r="E649" s="157" t="s">
        <v>19</v>
      </c>
      <c r="F649" s="158" t="s">
        <v>583</v>
      </c>
      <c r="H649" s="157" t="s">
        <v>19</v>
      </c>
      <c r="I649" s="159"/>
      <c r="L649" s="156"/>
      <c r="M649" s="160"/>
      <c r="T649" s="161"/>
      <c r="AT649" s="157" t="s">
        <v>181</v>
      </c>
      <c r="AU649" s="157" t="s">
        <v>87</v>
      </c>
      <c r="AV649" s="12" t="s">
        <v>84</v>
      </c>
      <c r="AW649" s="12" t="s">
        <v>37</v>
      </c>
      <c r="AX649" s="12" t="s">
        <v>76</v>
      </c>
      <c r="AY649" s="157" t="s">
        <v>169</v>
      </c>
    </row>
    <row r="650" spans="2:65" s="13" customFormat="1">
      <c r="B650" s="162"/>
      <c r="D650" s="152" t="s">
        <v>181</v>
      </c>
      <c r="E650" s="163" t="s">
        <v>19</v>
      </c>
      <c r="F650" s="164" t="s">
        <v>584</v>
      </c>
      <c r="H650" s="165">
        <v>1</v>
      </c>
      <c r="I650" s="166"/>
      <c r="L650" s="162"/>
      <c r="M650" s="167"/>
      <c r="T650" s="168"/>
      <c r="AT650" s="163" t="s">
        <v>181</v>
      </c>
      <c r="AU650" s="163" t="s">
        <v>87</v>
      </c>
      <c r="AV650" s="13" t="s">
        <v>87</v>
      </c>
      <c r="AW650" s="13" t="s">
        <v>37</v>
      </c>
      <c r="AX650" s="13" t="s">
        <v>76</v>
      </c>
      <c r="AY650" s="163" t="s">
        <v>169</v>
      </c>
    </row>
    <row r="651" spans="2:65" s="13" customFormat="1">
      <c r="B651" s="162"/>
      <c r="D651" s="152" t="s">
        <v>181</v>
      </c>
      <c r="E651" s="163" t="s">
        <v>19</v>
      </c>
      <c r="F651" s="164" t="s">
        <v>585</v>
      </c>
      <c r="H651" s="165">
        <v>1</v>
      </c>
      <c r="I651" s="166"/>
      <c r="L651" s="162"/>
      <c r="M651" s="167"/>
      <c r="T651" s="168"/>
      <c r="AT651" s="163" t="s">
        <v>181</v>
      </c>
      <c r="AU651" s="163" t="s">
        <v>87</v>
      </c>
      <c r="AV651" s="13" t="s">
        <v>87</v>
      </c>
      <c r="AW651" s="13" t="s">
        <v>37</v>
      </c>
      <c r="AX651" s="13" t="s">
        <v>76</v>
      </c>
      <c r="AY651" s="163" t="s">
        <v>169</v>
      </c>
    </row>
    <row r="652" spans="2:65" s="13" customFormat="1">
      <c r="B652" s="162"/>
      <c r="D652" s="152" t="s">
        <v>181</v>
      </c>
      <c r="E652" s="163" t="s">
        <v>19</v>
      </c>
      <c r="F652" s="164" t="s">
        <v>768</v>
      </c>
      <c r="H652" s="165">
        <v>1</v>
      </c>
      <c r="I652" s="166"/>
      <c r="L652" s="162"/>
      <c r="M652" s="167"/>
      <c r="T652" s="168"/>
      <c r="AT652" s="163" t="s">
        <v>181</v>
      </c>
      <c r="AU652" s="163" t="s">
        <v>87</v>
      </c>
      <c r="AV652" s="13" t="s">
        <v>87</v>
      </c>
      <c r="AW652" s="13" t="s">
        <v>37</v>
      </c>
      <c r="AX652" s="13" t="s">
        <v>76</v>
      </c>
      <c r="AY652" s="163" t="s">
        <v>169</v>
      </c>
    </row>
    <row r="653" spans="2:65" s="13" customFormat="1">
      <c r="B653" s="162"/>
      <c r="D653" s="152" t="s">
        <v>181</v>
      </c>
      <c r="E653" s="163" t="s">
        <v>19</v>
      </c>
      <c r="F653" s="164" t="s">
        <v>600</v>
      </c>
      <c r="H653" s="165">
        <v>1</v>
      </c>
      <c r="I653" s="166"/>
      <c r="L653" s="162"/>
      <c r="M653" s="167"/>
      <c r="T653" s="168"/>
      <c r="AT653" s="163" t="s">
        <v>181</v>
      </c>
      <c r="AU653" s="163" t="s">
        <v>87</v>
      </c>
      <c r="AV653" s="13" t="s">
        <v>87</v>
      </c>
      <c r="AW653" s="13" t="s">
        <v>37</v>
      </c>
      <c r="AX653" s="13" t="s">
        <v>76</v>
      </c>
      <c r="AY653" s="163" t="s">
        <v>169</v>
      </c>
    </row>
    <row r="654" spans="2:65" s="13" customFormat="1">
      <c r="B654" s="162"/>
      <c r="D654" s="152" t="s">
        <v>181</v>
      </c>
      <c r="E654" s="163" t="s">
        <v>19</v>
      </c>
      <c r="F654" s="164" t="s">
        <v>601</v>
      </c>
      <c r="H654" s="165">
        <v>1</v>
      </c>
      <c r="I654" s="166"/>
      <c r="L654" s="162"/>
      <c r="M654" s="167"/>
      <c r="T654" s="168"/>
      <c r="AT654" s="163" t="s">
        <v>181</v>
      </c>
      <c r="AU654" s="163" t="s">
        <v>87</v>
      </c>
      <c r="AV654" s="13" t="s">
        <v>87</v>
      </c>
      <c r="AW654" s="13" t="s">
        <v>37</v>
      </c>
      <c r="AX654" s="13" t="s">
        <v>76</v>
      </c>
      <c r="AY654" s="163" t="s">
        <v>169</v>
      </c>
    </row>
    <row r="655" spans="2:65" s="14" customFormat="1">
      <c r="B655" s="169"/>
      <c r="D655" s="152" t="s">
        <v>181</v>
      </c>
      <c r="E655" s="170" t="s">
        <v>19</v>
      </c>
      <c r="F655" s="171" t="s">
        <v>195</v>
      </c>
      <c r="H655" s="172">
        <v>5</v>
      </c>
      <c r="I655" s="173"/>
      <c r="L655" s="169"/>
      <c r="M655" s="174"/>
      <c r="T655" s="175"/>
      <c r="AT655" s="170" t="s">
        <v>181</v>
      </c>
      <c r="AU655" s="170" t="s">
        <v>87</v>
      </c>
      <c r="AV655" s="14" t="s">
        <v>175</v>
      </c>
      <c r="AW655" s="14" t="s">
        <v>37</v>
      </c>
      <c r="AX655" s="14" t="s">
        <v>84</v>
      </c>
      <c r="AY655" s="170" t="s">
        <v>169</v>
      </c>
    </row>
    <row r="656" spans="2:65" s="1" customFormat="1" ht="16.5" customHeight="1">
      <c r="B656" s="33"/>
      <c r="C656" s="139" t="s">
        <v>833</v>
      </c>
      <c r="D656" s="139" t="s">
        <v>171</v>
      </c>
      <c r="E656" s="140" t="s">
        <v>834</v>
      </c>
      <c r="F656" s="141" t="s">
        <v>835</v>
      </c>
      <c r="G656" s="142" t="s">
        <v>643</v>
      </c>
      <c r="H656" s="143">
        <v>189</v>
      </c>
      <c r="I656" s="144"/>
      <c r="J656" s="145">
        <f>ROUND(I656*H656,2)</f>
        <v>0</v>
      </c>
      <c r="K656" s="141" t="s">
        <v>174</v>
      </c>
      <c r="L656" s="33"/>
      <c r="M656" s="146" t="s">
        <v>19</v>
      </c>
      <c r="N656" s="147" t="s">
        <v>47</v>
      </c>
      <c r="P656" s="148">
        <f>O656*H656</f>
        <v>0</v>
      </c>
      <c r="Q656" s="148">
        <v>6.9999999999999994E-5</v>
      </c>
      <c r="R656" s="148">
        <f>Q656*H656</f>
        <v>1.3229999999999999E-2</v>
      </c>
      <c r="S656" s="148">
        <v>0</v>
      </c>
      <c r="T656" s="149">
        <f>S656*H656</f>
        <v>0</v>
      </c>
      <c r="AR656" s="150" t="s">
        <v>175</v>
      </c>
      <c r="AT656" s="150" t="s">
        <v>171</v>
      </c>
      <c r="AU656" s="150" t="s">
        <v>87</v>
      </c>
      <c r="AY656" s="18" t="s">
        <v>169</v>
      </c>
      <c r="BE656" s="151">
        <f>IF(N656="základní",J656,0)</f>
        <v>0</v>
      </c>
      <c r="BF656" s="151">
        <f>IF(N656="snížená",J656,0)</f>
        <v>0</v>
      </c>
      <c r="BG656" s="151">
        <f>IF(N656="zákl. přenesená",J656,0)</f>
        <v>0</v>
      </c>
      <c r="BH656" s="151">
        <f>IF(N656="sníž. přenesená",J656,0)</f>
        <v>0</v>
      </c>
      <c r="BI656" s="151">
        <f>IF(N656="nulová",J656,0)</f>
        <v>0</v>
      </c>
      <c r="BJ656" s="18" t="s">
        <v>84</v>
      </c>
      <c r="BK656" s="151">
        <f>ROUND(I656*H656,2)</f>
        <v>0</v>
      </c>
      <c r="BL656" s="18" t="s">
        <v>175</v>
      </c>
      <c r="BM656" s="150" t="s">
        <v>836</v>
      </c>
    </row>
    <row r="657" spans="2:65" s="1" customFormat="1">
      <c r="B657" s="33"/>
      <c r="D657" s="152" t="s">
        <v>177</v>
      </c>
      <c r="F657" s="153" t="s">
        <v>837</v>
      </c>
      <c r="I657" s="84"/>
      <c r="L657" s="33"/>
      <c r="M657" s="154"/>
      <c r="T657" s="52"/>
      <c r="AT657" s="18" t="s">
        <v>177</v>
      </c>
      <c r="AU657" s="18" t="s">
        <v>87</v>
      </c>
    </row>
    <row r="658" spans="2:65" s="12" customFormat="1">
      <c r="B658" s="156"/>
      <c r="D658" s="152" t="s">
        <v>181</v>
      </c>
      <c r="E658" s="157" t="s">
        <v>19</v>
      </c>
      <c r="F658" s="158" t="s">
        <v>230</v>
      </c>
      <c r="H658" s="157" t="s">
        <v>19</v>
      </c>
      <c r="I658" s="159"/>
      <c r="L658" s="156"/>
      <c r="M658" s="160"/>
      <c r="T658" s="161"/>
      <c r="AT658" s="157" t="s">
        <v>181</v>
      </c>
      <c r="AU658" s="157" t="s">
        <v>87</v>
      </c>
      <c r="AV658" s="12" t="s">
        <v>84</v>
      </c>
      <c r="AW658" s="12" t="s">
        <v>37</v>
      </c>
      <c r="AX658" s="12" t="s">
        <v>76</v>
      </c>
      <c r="AY658" s="157" t="s">
        <v>169</v>
      </c>
    </row>
    <row r="659" spans="2:65" s="13" customFormat="1">
      <c r="B659" s="162"/>
      <c r="D659" s="152" t="s">
        <v>181</v>
      </c>
      <c r="E659" s="163" t="s">
        <v>19</v>
      </c>
      <c r="F659" s="164" t="s">
        <v>838</v>
      </c>
      <c r="H659" s="165">
        <v>142</v>
      </c>
      <c r="I659" s="166"/>
      <c r="L659" s="162"/>
      <c r="M659" s="167"/>
      <c r="T659" s="168"/>
      <c r="AT659" s="163" t="s">
        <v>181</v>
      </c>
      <c r="AU659" s="163" t="s">
        <v>87</v>
      </c>
      <c r="AV659" s="13" t="s">
        <v>87</v>
      </c>
      <c r="AW659" s="13" t="s">
        <v>37</v>
      </c>
      <c r="AX659" s="13" t="s">
        <v>76</v>
      </c>
      <c r="AY659" s="163" t="s">
        <v>169</v>
      </c>
    </row>
    <row r="660" spans="2:65" s="13" customFormat="1">
      <c r="B660" s="162"/>
      <c r="D660" s="152" t="s">
        <v>181</v>
      </c>
      <c r="E660" s="163" t="s">
        <v>19</v>
      </c>
      <c r="F660" s="164" t="s">
        <v>839</v>
      </c>
      <c r="H660" s="165">
        <v>47</v>
      </c>
      <c r="I660" s="166"/>
      <c r="L660" s="162"/>
      <c r="M660" s="167"/>
      <c r="T660" s="168"/>
      <c r="AT660" s="163" t="s">
        <v>181</v>
      </c>
      <c r="AU660" s="163" t="s">
        <v>87</v>
      </c>
      <c r="AV660" s="13" t="s">
        <v>87</v>
      </c>
      <c r="AW660" s="13" t="s">
        <v>37</v>
      </c>
      <c r="AX660" s="13" t="s">
        <v>76</v>
      </c>
      <c r="AY660" s="163" t="s">
        <v>169</v>
      </c>
    </row>
    <row r="661" spans="2:65" s="14" customFormat="1">
      <c r="B661" s="169"/>
      <c r="D661" s="152" t="s">
        <v>181</v>
      </c>
      <c r="E661" s="170" t="s">
        <v>19</v>
      </c>
      <c r="F661" s="171" t="s">
        <v>195</v>
      </c>
      <c r="H661" s="172">
        <v>189</v>
      </c>
      <c r="I661" s="173"/>
      <c r="L661" s="169"/>
      <c r="M661" s="174"/>
      <c r="T661" s="175"/>
      <c r="AT661" s="170" t="s">
        <v>181</v>
      </c>
      <c r="AU661" s="170" t="s">
        <v>87</v>
      </c>
      <c r="AV661" s="14" t="s">
        <v>175</v>
      </c>
      <c r="AW661" s="14" t="s">
        <v>37</v>
      </c>
      <c r="AX661" s="14" t="s">
        <v>84</v>
      </c>
      <c r="AY661" s="170" t="s">
        <v>169</v>
      </c>
    </row>
    <row r="662" spans="2:65" s="11" customFormat="1" ht="22.9" customHeight="1">
      <c r="B662" s="127"/>
      <c r="D662" s="128" t="s">
        <v>75</v>
      </c>
      <c r="E662" s="137" t="s">
        <v>265</v>
      </c>
      <c r="F662" s="137" t="s">
        <v>840</v>
      </c>
      <c r="I662" s="130"/>
      <c r="J662" s="138">
        <f>BK662</f>
        <v>0</v>
      </c>
      <c r="L662" s="127"/>
      <c r="M662" s="132"/>
      <c r="P662" s="133">
        <f>SUM(P663:P675)</f>
        <v>0</v>
      </c>
      <c r="R662" s="133">
        <f>SUM(R663:R675)</f>
        <v>2.4536446000000001</v>
      </c>
      <c r="T662" s="134">
        <f>SUM(T663:T675)</f>
        <v>0</v>
      </c>
      <c r="AR662" s="128" t="s">
        <v>84</v>
      </c>
      <c r="AT662" s="135" t="s">
        <v>75</v>
      </c>
      <c r="AU662" s="135" t="s">
        <v>84</v>
      </c>
      <c r="AY662" s="128" t="s">
        <v>169</v>
      </c>
      <c r="BK662" s="136">
        <f>SUM(BK663:BK675)</f>
        <v>0</v>
      </c>
    </row>
    <row r="663" spans="2:65" s="1" customFormat="1" ht="16.5" customHeight="1">
      <c r="B663" s="33"/>
      <c r="C663" s="139" t="s">
        <v>841</v>
      </c>
      <c r="D663" s="139" t="s">
        <v>171</v>
      </c>
      <c r="E663" s="140" t="s">
        <v>842</v>
      </c>
      <c r="F663" s="141" t="s">
        <v>843</v>
      </c>
      <c r="G663" s="142" t="s">
        <v>643</v>
      </c>
      <c r="H663" s="143">
        <v>18.98</v>
      </c>
      <c r="I663" s="144"/>
      <c r="J663" s="145">
        <f>ROUND(I663*H663,2)</f>
        <v>0</v>
      </c>
      <c r="K663" s="141" t="s">
        <v>174</v>
      </c>
      <c r="L663" s="33"/>
      <c r="M663" s="146" t="s">
        <v>19</v>
      </c>
      <c r="N663" s="147" t="s">
        <v>47</v>
      </c>
      <c r="P663" s="148">
        <f>O663*H663</f>
        <v>0</v>
      </c>
      <c r="Q663" s="148">
        <v>1.1E-4</v>
      </c>
      <c r="R663" s="148">
        <f>Q663*H663</f>
        <v>2.0878000000000003E-3</v>
      </c>
      <c r="S663" s="148">
        <v>0</v>
      </c>
      <c r="T663" s="149">
        <f>S663*H663</f>
        <v>0</v>
      </c>
      <c r="AR663" s="150" t="s">
        <v>175</v>
      </c>
      <c r="AT663" s="150" t="s">
        <v>171</v>
      </c>
      <c r="AU663" s="150" t="s">
        <v>87</v>
      </c>
      <c r="AY663" s="18" t="s">
        <v>169</v>
      </c>
      <c r="BE663" s="151">
        <f>IF(N663="základní",J663,0)</f>
        <v>0</v>
      </c>
      <c r="BF663" s="151">
        <f>IF(N663="snížená",J663,0)</f>
        <v>0</v>
      </c>
      <c r="BG663" s="151">
        <f>IF(N663="zákl. přenesená",J663,0)</f>
        <v>0</v>
      </c>
      <c r="BH663" s="151">
        <f>IF(N663="sníž. přenesená",J663,0)</f>
        <v>0</v>
      </c>
      <c r="BI663" s="151">
        <f>IF(N663="nulová",J663,0)</f>
        <v>0</v>
      </c>
      <c r="BJ663" s="18" t="s">
        <v>84</v>
      </c>
      <c r="BK663" s="151">
        <f>ROUND(I663*H663,2)</f>
        <v>0</v>
      </c>
      <c r="BL663" s="18" t="s">
        <v>175</v>
      </c>
      <c r="BM663" s="150" t="s">
        <v>844</v>
      </c>
    </row>
    <row r="664" spans="2:65" s="1" customFormat="1" ht="19.5">
      <c r="B664" s="33"/>
      <c r="D664" s="152" t="s">
        <v>177</v>
      </c>
      <c r="F664" s="153" t="s">
        <v>845</v>
      </c>
      <c r="I664" s="84"/>
      <c r="L664" s="33"/>
      <c r="M664" s="154"/>
      <c r="T664" s="52"/>
      <c r="AT664" s="18" t="s">
        <v>177</v>
      </c>
      <c r="AU664" s="18" t="s">
        <v>87</v>
      </c>
    </row>
    <row r="665" spans="2:65" s="1" customFormat="1" ht="39">
      <c r="B665" s="33"/>
      <c r="D665" s="152" t="s">
        <v>179</v>
      </c>
      <c r="F665" s="155" t="s">
        <v>846</v>
      </c>
      <c r="I665" s="84"/>
      <c r="L665" s="33"/>
      <c r="M665" s="154"/>
      <c r="T665" s="52"/>
      <c r="AT665" s="18" t="s">
        <v>179</v>
      </c>
      <c r="AU665" s="18" t="s">
        <v>87</v>
      </c>
    </row>
    <row r="666" spans="2:65" s="1" customFormat="1" ht="29.25">
      <c r="B666" s="33"/>
      <c r="D666" s="152" t="s">
        <v>189</v>
      </c>
      <c r="F666" s="155" t="s">
        <v>847</v>
      </c>
      <c r="I666" s="84"/>
      <c r="L666" s="33"/>
      <c r="M666" s="154"/>
      <c r="T666" s="52"/>
      <c r="AT666" s="18" t="s">
        <v>189</v>
      </c>
      <c r="AU666" s="18" t="s">
        <v>87</v>
      </c>
    </row>
    <row r="667" spans="2:65" s="13" customFormat="1">
      <c r="B667" s="162"/>
      <c r="D667" s="152" t="s">
        <v>181</v>
      </c>
      <c r="E667" s="163" t="s">
        <v>19</v>
      </c>
      <c r="F667" s="164" t="s">
        <v>848</v>
      </c>
      <c r="H667" s="165">
        <v>18.98</v>
      </c>
      <c r="I667" s="166"/>
      <c r="L667" s="162"/>
      <c r="M667" s="167"/>
      <c r="T667" s="168"/>
      <c r="AT667" s="163" t="s">
        <v>181</v>
      </c>
      <c r="AU667" s="163" t="s">
        <v>87</v>
      </c>
      <c r="AV667" s="13" t="s">
        <v>87</v>
      </c>
      <c r="AW667" s="13" t="s">
        <v>37</v>
      </c>
      <c r="AX667" s="13" t="s">
        <v>84</v>
      </c>
      <c r="AY667" s="163" t="s">
        <v>169</v>
      </c>
    </row>
    <row r="668" spans="2:65" s="1" customFormat="1" ht="16.5" customHeight="1">
      <c r="B668" s="33"/>
      <c r="C668" s="139" t="s">
        <v>849</v>
      </c>
      <c r="D668" s="139" t="s">
        <v>171</v>
      </c>
      <c r="E668" s="140" t="s">
        <v>850</v>
      </c>
      <c r="F668" s="141" t="s">
        <v>851</v>
      </c>
      <c r="G668" s="142" t="s">
        <v>643</v>
      </c>
      <c r="H668" s="143">
        <v>9.24</v>
      </c>
      <c r="I668" s="144"/>
      <c r="J668" s="145">
        <f>ROUND(I668*H668,2)</f>
        <v>0</v>
      </c>
      <c r="K668" s="141" t="s">
        <v>174</v>
      </c>
      <c r="L668" s="33"/>
      <c r="M668" s="146" t="s">
        <v>19</v>
      </c>
      <c r="N668" s="147" t="s">
        <v>47</v>
      </c>
      <c r="P668" s="148">
        <f>O668*H668</f>
        <v>0</v>
      </c>
      <c r="Q668" s="148">
        <v>0.26532</v>
      </c>
      <c r="R668" s="148">
        <f>Q668*H668</f>
        <v>2.4515568000000001</v>
      </c>
      <c r="S668" s="148">
        <v>0</v>
      </c>
      <c r="T668" s="149">
        <f>S668*H668</f>
        <v>0</v>
      </c>
      <c r="AR668" s="150" t="s">
        <v>175</v>
      </c>
      <c r="AT668" s="150" t="s">
        <v>171</v>
      </c>
      <c r="AU668" s="150" t="s">
        <v>87</v>
      </c>
      <c r="AY668" s="18" t="s">
        <v>169</v>
      </c>
      <c r="BE668" s="151">
        <f>IF(N668="základní",J668,0)</f>
        <v>0</v>
      </c>
      <c r="BF668" s="151">
        <f>IF(N668="snížená",J668,0)</f>
        <v>0</v>
      </c>
      <c r="BG668" s="151">
        <f>IF(N668="zákl. přenesená",J668,0)</f>
        <v>0</v>
      </c>
      <c r="BH668" s="151">
        <f>IF(N668="sníž. přenesená",J668,0)</f>
        <v>0</v>
      </c>
      <c r="BI668" s="151">
        <f>IF(N668="nulová",J668,0)</f>
        <v>0</v>
      </c>
      <c r="BJ668" s="18" t="s">
        <v>84</v>
      </c>
      <c r="BK668" s="151">
        <f>ROUND(I668*H668,2)</f>
        <v>0</v>
      </c>
      <c r="BL668" s="18" t="s">
        <v>175</v>
      </c>
      <c r="BM668" s="150" t="s">
        <v>852</v>
      </c>
    </row>
    <row r="669" spans="2:65" s="1" customFormat="1" ht="19.5">
      <c r="B669" s="33"/>
      <c r="D669" s="152" t="s">
        <v>177</v>
      </c>
      <c r="F669" s="153" t="s">
        <v>853</v>
      </c>
      <c r="I669" s="84"/>
      <c r="L669" s="33"/>
      <c r="M669" s="154"/>
      <c r="T669" s="52"/>
      <c r="AT669" s="18" t="s">
        <v>177</v>
      </c>
      <c r="AU669" s="18" t="s">
        <v>87</v>
      </c>
    </row>
    <row r="670" spans="2:65" s="1" customFormat="1" ht="39">
      <c r="B670" s="33"/>
      <c r="D670" s="152" t="s">
        <v>179</v>
      </c>
      <c r="F670" s="155" t="s">
        <v>854</v>
      </c>
      <c r="I670" s="84"/>
      <c r="L670" s="33"/>
      <c r="M670" s="154"/>
      <c r="T670" s="52"/>
      <c r="AT670" s="18" t="s">
        <v>179</v>
      </c>
      <c r="AU670" s="18" t="s">
        <v>87</v>
      </c>
    </row>
    <row r="671" spans="2:65" s="1" customFormat="1" ht="68.25">
      <c r="B671" s="33"/>
      <c r="D671" s="152" t="s">
        <v>189</v>
      </c>
      <c r="F671" s="155" t="s">
        <v>855</v>
      </c>
      <c r="I671" s="84"/>
      <c r="L671" s="33"/>
      <c r="M671" s="154"/>
      <c r="T671" s="52"/>
      <c r="AT671" s="18" t="s">
        <v>189</v>
      </c>
      <c r="AU671" s="18" t="s">
        <v>87</v>
      </c>
    </row>
    <row r="672" spans="2:65" s="13" customFormat="1">
      <c r="B672" s="162"/>
      <c r="D672" s="152" t="s">
        <v>181</v>
      </c>
      <c r="E672" s="163" t="s">
        <v>19</v>
      </c>
      <c r="F672" s="164" t="s">
        <v>856</v>
      </c>
      <c r="H672" s="165">
        <v>9.24</v>
      </c>
      <c r="I672" s="166"/>
      <c r="L672" s="162"/>
      <c r="M672" s="167"/>
      <c r="T672" s="168"/>
      <c r="AT672" s="163" t="s">
        <v>181</v>
      </c>
      <c r="AU672" s="163" t="s">
        <v>87</v>
      </c>
      <c r="AV672" s="13" t="s">
        <v>87</v>
      </c>
      <c r="AW672" s="13" t="s">
        <v>37</v>
      </c>
      <c r="AX672" s="13" t="s">
        <v>84</v>
      </c>
      <c r="AY672" s="163" t="s">
        <v>169</v>
      </c>
    </row>
    <row r="673" spans="2:65" s="1" customFormat="1" ht="16.5" customHeight="1">
      <c r="B673" s="33"/>
      <c r="C673" s="139" t="s">
        <v>857</v>
      </c>
      <c r="D673" s="139" t="s">
        <v>171</v>
      </c>
      <c r="E673" s="140" t="s">
        <v>858</v>
      </c>
      <c r="F673" s="141" t="s">
        <v>859</v>
      </c>
      <c r="G673" s="142" t="s">
        <v>860</v>
      </c>
      <c r="H673" s="143">
        <v>1</v>
      </c>
      <c r="I673" s="144"/>
      <c r="J673" s="145">
        <f>ROUND(I673*H673,2)</f>
        <v>0</v>
      </c>
      <c r="K673" s="141" t="s">
        <v>19</v>
      </c>
      <c r="L673" s="33"/>
      <c r="M673" s="146" t="s">
        <v>19</v>
      </c>
      <c r="N673" s="147" t="s">
        <v>47</v>
      </c>
      <c r="P673" s="148">
        <f>O673*H673</f>
        <v>0</v>
      </c>
      <c r="Q673" s="148">
        <v>0</v>
      </c>
      <c r="R673" s="148">
        <f>Q673*H673</f>
        <v>0</v>
      </c>
      <c r="S673" s="148">
        <v>0</v>
      </c>
      <c r="T673" s="149">
        <f>S673*H673</f>
        <v>0</v>
      </c>
      <c r="AR673" s="150" t="s">
        <v>175</v>
      </c>
      <c r="AT673" s="150" t="s">
        <v>171</v>
      </c>
      <c r="AU673" s="150" t="s">
        <v>87</v>
      </c>
      <c r="AY673" s="18" t="s">
        <v>169</v>
      </c>
      <c r="BE673" s="151">
        <f>IF(N673="základní",J673,0)</f>
        <v>0</v>
      </c>
      <c r="BF673" s="151">
        <f>IF(N673="snížená",J673,0)</f>
        <v>0</v>
      </c>
      <c r="BG673" s="151">
        <f>IF(N673="zákl. přenesená",J673,0)</f>
        <v>0</v>
      </c>
      <c r="BH673" s="151">
        <f>IF(N673="sníž. přenesená",J673,0)</f>
        <v>0</v>
      </c>
      <c r="BI673" s="151">
        <f>IF(N673="nulová",J673,0)</f>
        <v>0</v>
      </c>
      <c r="BJ673" s="18" t="s">
        <v>84</v>
      </c>
      <c r="BK673" s="151">
        <f>ROUND(I673*H673,2)</f>
        <v>0</v>
      </c>
      <c r="BL673" s="18" t="s">
        <v>175</v>
      </c>
      <c r="BM673" s="150" t="s">
        <v>861</v>
      </c>
    </row>
    <row r="674" spans="2:65" s="1" customFormat="1">
      <c r="B674" s="33"/>
      <c r="D674" s="152" t="s">
        <v>177</v>
      </c>
      <c r="F674" s="153" t="s">
        <v>859</v>
      </c>
      <c r="I674" s="84"/>
      <c r="L674" s="33"/>
      <c r="M674" s="154"/>
      <c r="T674" s="52"/>
      <c r="AT674" s="18" t="s">
        <v>177</v>
      </c>
      <c r="AU674" s="18" t="s">
        <v>87</v>
      </c>
    </row>
    <row r="675" spans="2:65" s="1" customFormat="1" ht="19.5">
      <c r="B675" s="33"/>
      <c r="D675" s="152" t="s">
        <v>189</v>
      </c>
      <c r="F675" s="155" t="s">
        <v>862</v>
      </c>
      <c r="I675" s="84"/>
      <c r="L675" s="33"/>
      <c r="M675" s="154"/>
      <c r="T675" s="52"/>
      <c r="AT675" s="18" t="s">
        <v>189</v>
      </c>
      <c r="AU675" s="18" t="s">
        <v>87</v>
      </c>
    </row>
    <row r="676" spans="2:65" s="11" customFormat="1" ht="22.9" customHeight="1">
      <c r="B676" s="127"/>
      <c r="D676" s="128" t="s">
        <v>75</v>
      </c>
      <c r="E676" s="137" t="s">
        <v>863</v>
      </c>
      <c r="F676" s="137" t="s">
        <v>864</v>
      </c>
      <c r="I676" s="130"/>
      <c r="J676" s="138">
        <f>BK676</f>
        <v>0</v>
      </c>
      <c r="L676" s="127"/>
      <c r="M676" s="132"/>
      <c r="P676" s="133">
        <f>SUM(P677:P686)</f>
        <v>0</v>
      </c>
      <c r="R676" s="133">
        <f>SUM(R677:R686)</f>
        <v>0</v>
      </c>
      <c r="T676" s="134">
        <f>SUM(T677:T686)</f>
        <v>0</v>
      </c>
      <c r="AR676" s="128" t="s">
        <v>84</v>
      </c>
      <c r="AT676" s="135" t="s">
        <v>75</v>
      </c>
      <c r="AU676" s="135" t="s">
        <v>84</v>
      </c>
      <c r="AY676" s="128" t="s">
        <v>169</v>
      </c>
      <c r="BK676" s="136">
        <f>SUM(BK677:BK686)</f>
        <v>0</v>
      </c>
    </row>
    <row r="677" spans="2:65" s="1" customFormat="1" ht="16.5" customHeight="1">
      <c r="B677" s="33"/>
      <c r="C677" s="139" t="s">
        <v>865</v>
      </c>
      <c r="D677" s="139" t="s">
        <v>171</v>
      </c>
      <c r="E677" s="140" t="s">
        <v>866</v>
      </c>
      <c r="F677" s="141" t="s">
        <v>867</v>
      </c>
      <c r="G677" s="142" t="s">
        <v>327</v>
      </c>
      <c r="H677" s="143">
        <v>1.74</v>
      </c>
      <c r="I677" s="144"/>
      <c r="J677" s="145">
        <f>ROUND(I677*H677,2)</f>
        <v>0</v>
      </c>
      <c r="K677" s="141" t="s">
        <v>174</v>
      </c>
      <c r="L677" s="33"/>
      <c r="M677" s="146" t="s">
        <v>19</v>
      </c>
      <c r="N677" s="147" t="s">
        <v>47</v>
      </c>
      <c r="P677" s="148">
        <f>O677*H677</f>
        <v>0</v>
      </c>
      <c r="Q677" s="148">
        <v>0</v>
      </c>
      <c r="R677" s="148">
        <f>Q677*H677</f>
        <v>0</v>
      </c>
      <c r="S677" s="148">
        <v>0</v>
      </c>
      <c r="T677" s="149">
        <f>S677*H677</f>
        <v>0</v>
      </c>
      <c r="AR677" s="150" t="s">
        <v>175</v>
      </c>
      <c r="AT677" s="150" t="s">
        <v>171</v>
      </c>
      <c r="AU677" s="150" t="s">
        <v>87</v>
      </c>
      <c r="AY677" s="18" t="s">
        <v>169</v>
      </c>
      <c r="BE677" s="151">
        <f>IF(N677="základní",J677,0)</f>
        <v>0</v>
      </c>
      <c r="BF677" s="151">
        <f>IF(N677="snížená",J677,0)</f>
        <v>0</v>
      </c>
      <c r="BG677" s="151">
        <f>IF(N677="zákl. přenesená",J677,0)</f>
        <v>0</v>
      </c>
      <c r="BH677" s="151">
        <f>IF(N677="sníž. přenesená",J677,0)</f>
        <v>0</v>
      </c>
      <c r="BI677" s="151">
        <f>IF(N677="nulová",J677,0)</f>
        <v>0</v>
      </c>
      <c r="BJ677" s="18" t="s">
        <v>84</v>
      </c>
      <c r="BK677" s="151">
        <f>ROUND(I677*H677,2)</f>
        <v>0</v>
      </c>
      <c r="BL677" s="18" t="s">
        <v>175</v>
      </c>
      <c r="BM677" s="150" t="s">
        <v>868</v>
      </c>
    </row>
    <row r="678" spans="2:65" s="1" customFormat="1">
      <c r="B678" s="33"/>
      <c r="D678" s="152" t="s">
        <v>177</v>
      </c>
      <c r="F678" s="153" t="s">
        <v>869</v>
      </c>
      <c r="I678" s="84"/>
      <c r="L678" s="33"/>
      <c r="M678" s="154"/>
      <c r="T678" s="52"/>
      <c r="AT678" s="18" t="s">
        <v>177</v>
      </c>
      <c r="AU678" s="18" t="s">
        <v>87</v>
      </c>
    </row>
    <row r="679" spans="2:65" s="1" customFormat="1" ht="78">
      <c r="B679" s="33"/>
      <c r="D679" s="152" t="s">
        <v>179</v>
      </c>
      <c r="F679" s="155" t="s">
        <v>870</v>
      </c>
      <c r="I679" s="84"/>
      <c r="L679" s="33"/>
      <c r="M679" s="154"/>
      <c r="T679" s="52"/>
      <c r="AT679" s="18" t="s">
        <v>179</v>
      </c>
      <c r="AU679" s="18" t="s">
        <v>87</v>
      </c>
    </row>
    <row r="680" spans="2:65" s="1" customFormat="1" ht="16.5" customHeight="1">
      <c r="B680" s="33"/>
      <c r="C680" s="139" t="s">
        <v>871</v>
      </c>
      <c r="D680" s="139" t="s">
        <v>171</v>
      </c>
      <c r="E680" s="140" t="s">
        <v>872</v>
      </c>
      <c r="F680" s="141" t="s">
        <v>873</v>
      </c>
      <c r="G680" s="142" t="s">
        <v>327</v>
      </c>
      <c r="H680" s="143">
        <v>1.74</v>
      </c>
      <c r="I680" s="144"/>
      <c r="J680" s="145">
        <f>ROUND(I680*H680,2)</f>
        <v>0</v>
      </c>
      <c r="K680" s="141" t="s">
        <v>174</v>
      </c>
      <c r="L680" s="33"/>
      <c r="M680" s="146" t="s">
        <v>19</v>
      </c>
      <c r="N680" s="147" t="s">
        <v>47</v>
      </c>
      <c r="P680" s="148">
        <f>O680*H680</f>
        <v>0</v>
      </c>
      <c r="Q680" s="148">
        <v>0</v>
      </c>
      <c r="R680" s="148">
        <f>Q680*H680</f>
        <v>0</v>
      </c>
      <c r="S680" s="148">
        <v>0</v>
      </c>
      <c r="T680" s="149">
        <f>S680*H680</f>
        <v>0</v>
      </c>
      <c r="AR680" s="150" t="s">
        <v>175</v>
      </c>
      <c r="AT680" s="150" t="s">
        <v>171</v>
      </c>
      <c r="AU680" s="150" t="s">
        <v>87</v>
      </c>
      <c r="AY680" s="18" t="s">
        <v>169</v>
      </c>
      <c r="BE680" s="151">
        <f>IF(N680="základní",J680,0)</f>
        <v>0</v>
      </c>
      <c r="BF680" s="151">
        <f>IF(N680="snížená",J680,0)</f>
        <v>0</v>
      </c>
      <c r="BG680" s="151">
        <f>IF(N680="zákl. přenesená",J680,0)</f>
        <v>0</v>
      </c>
      <c r="BH680" s="151">
        <f>IF(N680="sníž. přenesená",J680,0)</f>
        <v>0</v>
      </c>
      <c r="BI680" s="151">
        <f>IF(N680="nulová",J680,0)</f>
        <v>0</v>
      </c>
      <c r="BJ680" s="18" t="s">
        <v>84</v>
      </c>
      <c r="BK680" s="151">
        <f>ROUND(I680*H680,2)</f>
        <v>0</v>
      </c>
      <c r="BL680" s="18" t="s">
        <v>175</v>
      </c>
      <c r="BM680" s="150" t="s">
        <v>874</v>
      </c>
    </row>
    <row r="681" spans="2:65" s="1" customFormat="1">
      <c r="B681" s="33"/>
      <c r="D681" s="152" t="s">
        <v>177</v>
      </c>
      <c r="F681" s="153" t="s">
        <v>875</v>
      </c>
      <c r="I681" s="84"/>
      <c r="L681" s="33"/>
      <c r="M681" s="154"/>
      <c r="T681" s="52"/>
      <c r="AT681" s="18" t="s">
        <v>177</v>
      </c>
      <c r="AU681" s="18" t="s">
        <v>87</v>
      </c>
    </row>
    <row r="682" spans="2:65" s="1" customFormat="1" ht="78">
      <c r="B682" s="33"/>
      <c r="D682" s="152" t="s">
        <v>179</v>
      </c>
      <c r="F682" s="155" t="s">
        <v>870</v>
      </c>
      <c r="I682" s="84"/>
      <c r="L682" s="33"/>
      <c r="M682" s="154"/>
      <c r="T682" s="52"/>
      <c r="AT682" s="18" t="s">
        <v>179</v>
      </c>
      <c r="AU682" s="18" t="s">
        <v>87</v>
      </c>
    </row>
    <row r="683" spans="2:65" s="1" customFormat="1" ht="19.5">
      <c r="B683" s="33"/>
      <c r="D683" s="152" t="s">
        <v>189</v>
      </c>
      <c r="F683" s="155" t="s">
        <v>876</v>
      </c>
      <c r="I683" s="84"/>
      <c r="L683" s="33"/>
      <c r="M683" s="154"/>
      <c r="T683" s="52"/>
      <c r="AT683" s="18" t="s">
        <v>189</v>
      </c>
      <c r="AU683" s="18" t="s">
        <v>87</v>
      </c>
    </row>
    <row r="684" spans="2:65" s="1" customFormat="1" ht="16.5" customHeight="1">
      <c r="B684" s="33"/>
      <c r="C684" s="139" t="s">
        <v>877</v>
      </c>
      <c r="D684" s="139" t="s">
        <v>171</v>
      </c>
      <c r="E684" s="140" t="s">
        <v>878</v>
      </c>
      <c r="F684" s="141" t="s">
        <v>879</v>
      </c>
      <c r="G684" s="142" t="s">
        <v>327</v>
      </c>
      <c r="H684" s="143">
        <v>1.74</v>
      </c>
      <c r="I684" s="144"/>
      <c r="J684" s="145">
        <f>ROUND(I684*H684,2)</f>
        <v>0</v>
      </c>
      <c r="K684" s="141" t="s">
        <v>174</v>
      </c>
      <c r="L684" s="33"/>
      <c r="M684" s="146" t="s">
        <v>19</v>
      </c>
      <c r="N684" s="147" t="s">
        <v>47</v>
      </c>
      <c r="P684" s="148">
        <f>O684*H684</f>
        <v>0</v>
      </c>
      <c r="Q684" s="148">
        <v>0</v>
      </c>
      <c r="R684" s="148">
        <f>Q684*H684</f>
        <v>0</v>
      </c>
      <c r="S684" s="148">
        <v>0</v>
      </c>
      <c r="T684" s="149">
        <f>S684*H684</f>
        <v>0</v>
      </c>
      <c r="AR684" s="150" t="s">
        <v>175</v>
      </c>
      <c r="AT684" s="150" t="s">
        <v>171</v>
      </c>
      <c r="AU684" s="150" t="s">
        <v>87</v>
      </c>
      <c r="AY684" s="18" t="s">
        <v>169</v>
      </c>
      <c r="BE684" s="151">
        <f>IF(N684="základní",J684,0)</f>
        <v>0</v>
      </c>
      <c r="BF684" s="151">
        <f>IF(N684="snížená",J684,0)</f>
        <v>0</v>
      </c>
      <c r="BG684" s="151">
        <f>IF(N684="zákl. přenesená",J684,0)</f>
        <v>0</v>
      </c>
      <c r="BH684" s="151">
        <f>IF(N684="sníž. přenesená",J684,0)</f>
        <v>0</v>
      </c>
      <c r="BI684" s="151">
        <f>IF(N684="nulová",J684,0)</f>
        <v>0</v>
      </c>
      <c r="BJ684" s="18" t="s">
        <v>84</v>
      </c>
      <c r="BK684" s="151">
        <f>ROUND(I684*H684,2)</f>
        <v>0</v>
      </c>
      <c r="BL684" s="18" t="s">
        <v>175</v>
      </c>
      <c r="BM684" s="150" t="s">
        <v>880</v>
      </c>
    </row>
    <row r="685" spans="2:65" s="1" customFormat="1">
      <c r="B685" s="33"/>
      <c r="D685" s="152" t="s">
        <v>177</v>
      </c>
      <c r="F685" s="153" t="s">
        <v>329</v>
      </c>
      <c r="I685" s="84"/>
      <c r="L685" s="33"/>
      <c r="M685" s="154"/>
      <c r="T685" s="52"/>
      <c r="AT685" s="18" t="s">
        <v>177</v>
      </c>
      <c r="AU685" s="18" t="s">
        <v>87</v>
      </c>
    </row>
    <row r="686" spans="2:65" s="1" customFormat="1" ht="68.25">
      <c r="B686" s="33"/>
      <c r="D686" s="152" t="s">
        <v>179</v>
      </c>
      <c r="F686" s="155" t="s">
        <v>881</v>
      </c>
      <c r="I686" s="84"/>
      <c r="L686" s="33"/>
      <c r="M686" s="154"/>
      <c r="T686" s="52"/>
      <c r="AT686" s="18" t="s">
        <v>179</v>
      </c>
      <c r="AU686" s="18" t="s">
        <v>87</v>
      </c>
    </row>
    <row r="687" spans="2:65" s="11" customFormat="1" ht="22.9" customHeight="1">
      <c r="B687" s="127"/>
      <c r="D687" s="128" t="s">
        <v>75</v>
      </c>
      <c r="E687" s="137" t="s">
        <v>882</v>
      </c>
      <c r="F687" s="137" t="s">
        <v>883</v>
      </c>
      <c r="I687" s="130"/>
      <c r="J687" s="138">
        <f>BK687</f>
        <v>0</v>
      </c>
      <c r="L687" s="127"/>
      <c r="M687" s="132"/>
      <c r="P687" s="133">
        <f>SUM(P688:P690)</f>
        <v>0</v>
      </c>
      <c r="R687" s="133">
        <f>SUM(R688:R690)</f>
        <v>0</v>
      </c>
      <c r="T687" s="134">
        <f>SUM(T688:T690)</f>
        <v>0</v>
      </c>
      <c r="AR687" s="128" t="s">
        <v>84</v>
      </c>
      <c r="AT687" s="135" t="s">
        <v>75</v>
      </c>
      <c r="AU687" s="135" t="s">
        <v>84</v>
      </c>
      <c r="AY687" s="128" t="s">
        <v>169</v>
      </c>
      <c r="BK687" s="136">
        <f>SUM(BK688:BK690)</f>
        <v>0</v>
      </c>
    </row>
    <row r="688" spans="2:65" s="1" customFormat="1" ht="16.5" customHeight="1">
      <c r="B688" s="33"/>
      <c r="C688" s="139" t="s">
        <v>884</v>
      </c>
      <c r="D688" s="139" t="s">
        <v>171</v>
      </c>
      <c r="E688" s="140" t="s">
        <v>885</v>
      </c>
      <c r="F688" s="141" t="s">
        <v>886</v>
      </c>
      <c r="G688" s="142" t="s">
        <v>327</v>
      </c>
      <c r="H688" s="143">
        <v>66.828000000000003</v>
      </c>
      <c r="I688" s="144"/>
      <c r="J688" s="145">
        <f>ROUND(I688*H688,2)</f>
        <v>0</v>
      </c>
      <c r="K688" s="141" t="s">
        <v>174</v>
      </c>
      <c r="L688" s="33"/>
      <c r="M688" s="146" t="s">
        <v>19</v>
      </c>
      <c r="N688" s="147" t="s">
        <v>47</v>
      </c>
      <c r="P688" s="148">
        <f>O688*H688</f>
        <v>0</v>
      </c>
      <c r="Q688" s="148">
        <v>0</v>
      </c>
      <c r="R688" s="148">
        <f>Q688*H688</f>
        <v>0</v>
      </c>
      <c r="S688" s="148">
        <v>0</v>
      </c>
      <c r="T688" s="149">
        <f>S688*H688</f>
        <v>0</v>
      </c>
      <c r="AR688" s="150" t="s">
        <v>175</v>
      </c>
      <c r="AT688" s="150" t="s">
        <v>171</v>
      </c>
      <c r="AU688" s="150" t="s">
        <v>87</v>
      </c>
      <c r="AY688" s="18" t="s">
        <v>169</v>
      </c>
      <c r="BE688" s="151">
        <f>IF(N688="základní",J688,0)</f>
        <v>0</v>
      </c>
      <c r="BF688" s="151">
        <f>IF(N688="snížená",J688,0)</f>
        <v>0</v>
      </c>
      <c r="BG688" s="151">
        <f>IF(N688="zákl. přenesená",J688,0)</f>
        <v>0</v>
      </c>
      <c r="BH688" s="151">
        <f>IF(N688="sníž. přenesená",J688,0)</f>
        <v>0</v>
      </c>
      <c r="BI688" s="151">
        <f>IF(N688="nulová",J688,0)</f>
        <v>0</v>
      </c>
      <c r="BJ688" s="18" t="s">
        <v>84</v>
      </c>
      <c r="BK688" s="151">
        <f>ROUND(I688*H688,2)</f>
        <v>0</v>
      </c>
      <c r="BL688" s="18" t="s">
        <v>175</v>
      </c>
      <c r="BM688" s="150" t="s">
        <v>887</v>
      </c>
    </row>
    <row r="689" spans="2:47" s="1" customFormat="1" ht="19.5">
      <c r="B689" s="33"/>
      <c r="D689" s="152" t="s">
        <v>177</v>
      </c>
      <c r="F689" s="153" t="s">
        <v>888</v>
      </c>
      <c r="I689" s="84"/>
      <c r="L689" s="33"/>
      <c r="M689" s="154"/>
      <c r="T689" s="52"/>
      <c r="AT689" s="18" t="s">
        <v>177</v>
      </c>
      <c r="AU689" s="18" t="s">
        <v>87</v>
      </c>
    </row>
    <row r="690" spans="2:47" s="1" customFormat="1" ht="39">
      <c r="B690" s="33"/>
      <c r="D690" s="152" t="s">
        <v>179</v>
      </c>
      <c r="F690" s="155" t="s">
        <v>889</v>
      </c>
      <c r="I690" s="84"/>
      <c r="L690" s="33"/>
      <c r="M690" s="193"/>
      <c r="N690" s="194"/>
      <c r="O690" s="194"/>
      <c r="P690" s="194"/>
      <c r="Q690" s="194"/>
      <c r="R690" s="194"/>
      <c r="S690" s="194"/>
      <c r="T690" s="195"/>
      <c r="AT690" s="18" t="s">
        <v>179</v>
      </c>
      <c r="AU690" s="18" t="s">
        <v>87</v>
      </c>
    </row>
    <row r="691" spans="2:47" s="1" customFormat="1" ht="6.95" customHeight="1">
      <c r="B691" s="41"/>
      <c r="C691" s="42"/>
      <c r="D691" s="42"/>
      <c r="E691" s="42"/>
      <c r="F691" s="42"/>
      <c r="G691" s="42"/>
      <c r="H691" s="42"/>
      <c r="I691" s="102"/>
      <c r="J691" s="42"/>
      <c r="K691" s="42"/>
      <c r="L691" s="33"/>
    </row>
  </sheetData>
  <sheetProtection algorithmName="SHA-512" hashValue="ZWUvvmRRHq8lablnG1XA7nF4hgv969WbK/mnEu7e8569Vpayfe7N3dH2+wVpQLzLjrJ34gW8/2pNCTHXg4Kzaw==" saltValue="qx/AmQ9lOD5RL6HiZ6rLjdPW7E3bDpnkfETRX73zM2929AoRwrws0gWqrp1n0R1e+sLz07cif3qKVOrgrtc5kw==" spinCount="100000" sheet="1" objects="1" scenarios="1" formatColumns="0" formatRows="0" autoFilter="0"/>
  <autoFilter ref="C87:K690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ht="37.5" customHeight="1"/>
    <row r="2" spans="2:1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6" customFormat="1" ht="45" customHeight="1">
      <c r="B3" s="200"/>
      <c r="C3" s="313" t="s">
        <v>890</v>
      </c>
      <c r="D3" s="313"/>
      <c r="E3" s="313"/>
      <c r="F3" s="313"/>
      <c r="G3" s="313"/>
      <c r="H3" s="313"/>
      <c r="I3" s="313"/>
      <c r="J3" s="313"/>
      <c r="K3" s="201"/>
    </row>
    <row r="4" spans="2:11" ht="25.5" customHeight="1">
      <c r="B4" s="202"/>
      <c r="C4" s="315" t="s">
        <v>891</v>
      </c>
      <c r="D4" s="315"/>
      <c r="E4" s="315"/>
      <c r="F4" s="315"/>
      <c r="G4" s="315"/>
      <c r="H4" s="315"/>
      <c r="I4" s="315"/>
      <c r="J4" s="315"/>
      <c r="K4" s="203"/>
    </row>
    <row r="5" spans="2:1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ht="15" customHeight="1">
      <c r="B6" s="202"/>
      <c r="C6" s="314" t="s">
        <v>892</v>
      </c>
      <c r="D6" s="314"/>
      <c r="E6" s="314"/>
      <c r="F6" s="314"/>
      <c r="G6" s="314"/>
      <c r="H6" s="314"/>
      <c r="I6" s="314"/>
      <c r="J6" s="314"/>
      <c r="K6" s="203"/>
    </row>
    <row r="7" spans="2:11" ht="15" customHeight="1">
      <c r="B7" s="206"/>
      <c r="C7" s="314" t="s">
        <v>893</v>
      </c>
      <c r="D7" s="314"/>
      <c r="E7" s="314"/>
      <c r="F7" s="314"/>
      <c r="G7" s="314"/>
      <c r="H7" s="314"/>
      <c r="I7" s="314"/>
      <c r="J7" s="314"/>
      <c r="K7" s="203"/>
    </row>
    <row r="8" spans="2:1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ht="15" customHeight="1">
      <c r="B9" s="206"/>
      <c r="C9" s="314" t="s">
        <v>894</v>
      </c>
      <c r="D9" s="314"/>
      <c r="E9" s="314"/>
      <c r="F9" s="314"/>
      <c r="G9" s="314"/>
      <c r="H9" s="314"/>
      <c r="I9" s="314"/>
      <c r="J9" s="314"/>
      <c r="K9" s="203"/>
    </row>
    <row r="10" spans="2:11" ht="15" customHeight="1">
      <c r="B10" s="206"/>
      <c r="C10" s="205"/>
      <c r="D10" s="314" t="s">
        <v>895</v>
      </c>
      <c r="E10" s="314"/>
      <c r="F10" s="314"/>
      <c r="G10" s="314"/>
      <c r="H10" s="314"/>
      <c r="I10" s="314"/>
      <c r="J10" s="314"/>
      <c r="K10" s="203"/>
    </row>
    <row r="11" spans="2:11" ht="15" customHeight="1">
      <c r="B11" s="206"/>
      <c r="C11" s="207"/>
      <c r="D11" s="314" t="s">
        <v>896</v>
      </c>
      <c r="E11" s="314"/>
      <c r="F11" s="314"/>
      <c r="G11" s="314"/>
      <c r="H11" s="314"/>
      <c r="I11" s="314"/>
      <c r="J11" s="314"/>
      <c r="K11" s="203"/>
    </row>
    <row r="12" spans="2:1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ht="15" customHeight="1">
      <c r="B13" s="206"/>
      <c r="C13" s="207"/>
      <c r="D13" s="208" t="s">
        <v>897</v>
      </c>
      <c r="E13" s="205"/>
      <c r="F13" s="205"/>
      <c r="G13" s="205"/>
      <c r="H13" s="205"/>
      <c r="I13" s="205"/>
      <c r="J13" s="205"/>
      <c r="K13" s="203"/>
    </row>
    <row r="14" spans="2:1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ht="15" customHeight="1">
      <c r="B15" s="206"/>
      <c r="C15" s="207"/>
      <c r="D15" s="314" t="s">
        <v>898</v>
      </c>
      <c r="E15" s="314"/>
      <c r="F15" s="314"/>
      <c r="G15" s="314"/>
      <c r="H15" s="314"/>
      <c r="I15" s="314"/>
      <c r="J15" s="314"/>
      <c r="K15" s="203"/>
    </row>
    <row r="16" spans="2:11" ht="15" customHeight="1">
      <c r="B16" s="206"/>
      <c r="C16" s="207"/>
      <c r="D16" s="314" t="s">
        <v>899</v>
      </c>
      <c r="E16" s="314"/>
      <c r="F16" s="314"/>
      <c r="G16" s="314"/>
      <c r="H16" s="314"/>
      <c r="I16" s="314"/>
      <c r="J16" s="314"/>
      <c r="K16" s="203"/>
    </row>
    <row r="17" spans="2:11" ht="15" customHeight="1">
      <c r="B17" s="206"/>
      <c r="C17" s="207"/>
      <c r="D17" s="314" t="s">
        <v>900</v>
      </c>
      <c r="E17" s="314"/>
      <c r="F17" s="314"/>
      <c r="G17" s="314"/>
      <c r="H17" s="314"/>
      <c r="I17" s="314"/>
      <c r="J17" s="314"/>
      <c r="K17" s="203"/>
    </row>
    <row r="18" spans="2:11" ht="15" customHeight="1">
      <c r="B18" s="206"/>
      <c r="C18" s="207"/>
      <c r="D18" s="207"/>
      <c r="E18" s="209" t="s">
        <v>83</v>
      </c>
      <c r="F18" s="314" t="s">
        <v>901</v>
      </c>
      <c r="G18" s="314"/>
      <c r="H18" s="314"/>
      <c r="I18" s="314"/>
      <c r="J18" s="314"/>
      <c r="K18" s="203"/>
    </row>
    <row r="19" spans="2:11" ht="15" customHeight="1">
      <c r="B19" s="206"/>
      <c r="C19" s="207"/>
      <c r="D19" s="207"/>
      <c r="E19" s="209" t="s">
        <v>902</v>
      </c>
      <c r="F19" s="314" t="s">
        <v>903</v>
      </c>
      <c r="G19" s="314"/>
      <c r="H19" s="314"/>
      <c r="I19" s="314"/>
      <c r="J19" s="314"/>
      <c r="K19" s="203"/>
    </row>
    <row r="20" spans="2:11" ht="15" customHeight="1">
      <c r="B20" s="206"/>
      <c r="C20" s="207"/>
      <c r="D20" s="207"/>
      <c r="E20" s="209" t="s">
        <v>904</v>
      </c>
      <c r="F20" s="314" t="s">
        <v>905</v>
      </c>
      <c r="G20" s="314"/>
      <c r="H20" s="314"/>
      <c r="I20" s="314"/>
      <c r="J20" s="314"/>
      <c r="K20" s="203"/>
    </row>
    <row r="21" spans="2:11" ht="15" customHeight="1">
      <c r="B21" s="206"/>
      <c r="C21" s="207"/>
      <c r="D21" s="207"/>
      <c r="E21" s="209" t="s">
        <v>906</v>
      </c>
      <c r="F21" s="314" t="s">
        <v>907</v>
      </c>
      <c r="G21" s="314"/>
      <c r="H21" s="314"/>
      <c r="I21" s="314"/>
      <c r="J21" s="314"/>
      <c r="K21" s="203"/>
    </row>
    <row r="22" spans="2:11" ht="15" customHeight="1">
      <c r="B22" s="206"/>
      <c r="C22" s="207"/>
      <c r="D22" s="207"/>
      <c r="E22" s="209" t="s">
        <v>908</v>
      </c>
      <c r="F22" s="314" t="s">
        <v>909</v>
      </c>
      <c r="G22" s="314"/>
      <c r="H22" s="314"/>
      <c r="I22" s="314"/>
      <c r="J22" s="314"/>
      <c r="K22" s="203"/>
    </row>
    <row r="23" spans="2:11" ht="15" customHeight="1">
      <c r="B23" s="206"/>
      <c r="C23" s="207"/>
      <c r="D23" s="207"/>
      <c r="E23" s="209" t="s">
        <v>910</v>
      </c>
      <c r="F23" s="314" t="s">
        <v>911</v>
      </c>
      <c r="G23" s="314"/>
      <c r="H23" s="314"/>
      <c r="I23" s="314"/>
      <c r="J23" s="314"/>
      <c r="K23" s="203"/>
    </row>
    <row r="24" spans="2:1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ht="15" customHeight="1">
      <c r="B25" s="206"/>
      <c r="C25" s="314" t="s">
        <v>912</v>
      </c>
      <c r="D25" s="314"/>
      <c r="E25" s="314"/>
      <c r="F25" s="314"/>
      <c r="G25" s="314"/>
      <c r="H25" s="314"/>
      <c r="I25" s="314"/>
      <c r="J25" s="314"/>
      <c r="K25" s="203"/>
    </row>
    <row r="26" spans="2:11" ht="15" customHeight="1">
      <c r="B26" s="206"/>
      <c r="C26" s="314" t="s">
        <v>913</v>
      </c>
      <c r="D26" s="314"/>
      <c r="E26" s="314"/>
      <c r="F26" s="314"/>
      <c r="G26" s="314"/>
      <c r="H26" s="314"/>
      <c r="I26" s="314"/>
      <c r="J26" s="314"/>
      <c r="K26" s="203"/>
    </row>
    <row r="27" spans="2:11" ht="15" customHeight="1">
      <c r="B27" s="206"/>
      <c r="C27" s="205"/>
      <c r="D27" s="314" t="s">
        <v>914</v>
      </c>
      <c r="E27" s="314"/>
      <c r="F27" s="314"/>
      <c r="G27" s="314"/>
      <c r="H27" s="314"/>
      <c r="I27" s="314"/>
      <c r="J27" s="314"/>
      <c r="K27" s="203"/>
    </row>
    <row r="28" spans="2:11" ht="15" customHeight="1">
      <c r="B28" s="206"/>
      <c r="C28" s="207"/>
      <c r="D28" s="314" t="s">
        <v>915</v>
      </c>
      <c r="E28" s="314"/>
      <c r="F28" s="314"/>
      <c r="G28" s="314"/>
      <c r="H28" s="314"/>
      <c r="I28" s="314"/>
      <c r="J28" s="314"/>
      <c r="K28" s="203"/>
    </row>
    <row r="29" spans="2:1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ht="15" customHeight="1">
      <c r="B30" s="206"/>
      <c r="C30" s="207"/>
      <c r="D30" s="314" t="s">
        <v>916</v>
      </c>
      <c r="E30" s="314"/>
      <c r="F30" s="314"/>
      <c r="G30" s="314"/>
      <c r="H30" s="314"/>
      <c r="I30" s="314"/>
      <c r="J30" s="314"/>
      <c r="K30" s="203"/>
    </row>
    <row r="31" spans="2:11" ht="15" customHeight="1">
      <c r="B31" s="206"/>
      <c r="C31" s="207"/>
      <c r="D31" s="314" t="s">
        <v>917</v>
      </c>
      <c r="E31" s="314"/>
      <c r="F31" s="314"/>
      <c r="G31" s="314"/>
      <c r="H31" s="314"/>
      <c r="I31" s="314"/>
      <c r="J31" s="314"/>
      <c r="K31" s="203"/>
    </row>
    <row r="32" spans="2:1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ht="15" customHeight="1">
      <c r="B33" s="206"/>
      <c r="C33" s="207"/>
      <c r="D33" s="314" t="s">
        <v>918</v>
      </c>
      <c r="E33" s="314"/>
      <c r="F33" s="314"/>
      <c r="G33" s="314"/>
      <c r="H33" s="314"/>
      <c r="I33" s="314"/>
      <c r="J33" s="314"/>
      <c r="K33" s="203"/>
    </row>
    <row r="34" spans="2:11" ht="15" customHeight="1">
      <c r="B34" s="206"/>
      <c r="C34" s="207"/>
      <c r="D34" s="314" t="s">
        <v>919</v>
      </c>
      <c r="E34" s="314"/>
      <c r="F34" s="314"/>
      <c r="G34" s="314"/>
      <c r="H34" s="314"/>
      <c r="I34" s="314"/>
      <c r="J34" s="314"/>
      <c r="K34" s="203"/>
    </row>
    <row r="35" spans="2:11" ht="15" customHeight="1">
      <c r="B35" s="206"/>
      <c r="C35" s="207"/>
      <c r="D35" s="314" t="s">
        <v>920</v>
      </c>
      <c r="E35" s="314"/>
      <c r="F35" s="314"/>
      <c r="G35" s="314"/>
      <c r="H35" s="314"/>
      <c r="I35" s="314"/>
      <c r="J35" s="314"/>
      <c r="K35" s="203"/>
    </row>
    <row r="36" spans="2:11" ht="15" customHeight="1">
      <c r="B36" s="206"/>
      <c r="C36" s="207"/>
      <c r="D36" s="205"/>
      <c r="E36" s="208" t="s">
        <v>155</v>
      </c>
      <c r="F36" s="205"/>
      <c r="G36" s="314" t="s">
        <v>921</v>
      </c>
      <c r="H36" s="314"/>
      <c r="I36" s="314"/>
      <c r="J36" s="314"/>
      <c r="K36" s="203"/>
    </row>
    <row r="37" spans="2:11" ht="30.75" customHeight="1">
      <c r="B37" s="206"/>
      <c r="C37" s="207"/>
      <c r="D37" s="205"/>
      <c r="E37" s="208" t="s">
        <v>922</v>
      </c>
      <c r="F37" s="205"/>
      <c r="G37" s="314" t="s">
        <v>923</v>
      </c>
      <c r="H37" s="314"/>
      <c r="I37" s="314"/>
      <c r="J37" s="314"/>
      <c r="K37" s="203"/>
    </row>
    <row r="38" spans="2:11" ht="15" customHeight="1">
      <c r="B38" s="206"/>
      <c r="C38" s="207"/>
      <c r="D38" s="205"/>
      <c r="E38" s="208" t="s">
        <v>57</v>
      </c>
      <c r="F38" s="205"/>
      <c r="G38" s="314" t="s">
        <v>924</v>
      </c>
      <c r="H38" s="314"/>
      <c r="I38" s="314"/>
      <c r="J38" s="314"/>
      <c r="K38" s="203"/>
    </row>
    <row r="39" spans="2:11" ht="15" customHeight="1">
      <c r="B39" s="206"/>
      <c r="C39" s="207"/>
      <c r="D39" s="205"/>
      <c r="E39" s="208" t="s">
        <v>58</v>
      </c>
      <c r="F39" s="205"/>
      <c r="G39" s="314" t="s">
        <v>925</v>
      </c>
      <c r="H39" s="314"/>
      <c r="I39" s="314"/>
      <c r="J39" s="314"/>
      <c r="K39" s="203"/>
    </row>
    <row r="40" spans="2:11" ht="15" customHeight="1">
      <c r="B40" s="206"/>
      <c r="C40" s="207"/>
      <c r="D40" s="205"/>
      <c r="E40" s="208" t="s">
        <v>156</v>
      </c>
      <c r="F40" s="205"/>
      <c r="G40" s="314" t="s">
        <v>926</v>
      </c>
      <c r="H40" s="314"/>
      <c r="I40" s="314"/>
      <c r="J40" s="314"/>
      <c r="K40" s="203"/>
    </row>
    <row r="41" spans="2:11" ht="15" customHeight="1">
      <c r="B41" s="206"/>
      <c r="C41" s="207"/>
      <c r="D41" s="205"/>
      <c r="E41" s="208" t="s">
        <v>157</v>
      </c>
      <c r="F41" s="205"/>
      <c r="G41" s="314" t="s">
        <v>927</v>
      </c>
      <c r="H41" s="314"/>
      <c r="I41" s="314"/>
      <c r="J41" s="314"/>
      <c r="K41" s="203"/>
    </row>
    <row r="42" spans="2:11" ht="15" customHeight="1">
      <c r="B42" s="206"/>
      <c r="C42" s="207"/>
      <c r="D42" s="205"/>
      <c r="E42" s="208" t="s">
        <v>928</v>
      </c>
      <c r="F42" s="205"/>
      <c r="G42" s="314" t="s">
        <v>929</v>
      </c>
      <c r="H42" s="314"/>
      <c r="I42" s="314"/>
      <c r="J42" s="314"/>
      <c r="K42" s="203"/>
    </row>
    <row r="43" spans="2:11" ht="15" customHeight="1">
      <c r="B43" s="206"/>
      <c r="C43" s="207"/>
      <c r="D43" s="205"/>
      <c r="E43" s="208"/>
      <c r="F43" s="205"/>
      <c r="G43" s="314" t="s">
        <v>930</v>
      </c>
      <c r="H43" s="314"/>
      <c r="I43" s="314"/>
      <c r="J43" s="314"/>
      <c r="K43" s="203"/>
    </row>
    <row r="44" spans="2:11" ht="15" customHeight="1">
      <c r="B44" s="206"/>
      <c r="C44" s="207"/>
      <c r="D44" s="205"/>
      <c r="E44" s="208" t="s">
        <v>931</v>
      </c>
      <c r="F44" s="205"/>
      <c r="G44" s="314" t="s">
        <v>932</v>
      </c>
      <c r="H44" s="314"/>
      <c r="I44" s="314"/>
      <c r="J44" s="314"/>
      <c r="K44" s="203"/>
    </row>
    <row r="45" spans="2:11" ht="15" customHeight="1">
      <c r="B45" s="206"/>
      <c r="C45" s="207"/>
      <c r="D45" s="205"/>
      <c r="E45" s="208" t="s">
        <v>159</v>
      </c>
      <c r="F45" s="205"/>
      <c r="G45" s="314" t="s">
        <v>933</v>
      </c>
      <c r="H45" s="314"/>
      <c r="I45" s="314"/>
      <c r="J45" s="314"/>
      <c r="K45" s="203"/>
    </row>
    <row r="46" spans="2:1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ht="15" customHeight="1">
      <c r="B47" s="206"/>
      <c r="C47" s="207"/>
      <c r="D47" s="314" t="s">
        <v>934</v>
      </c>
      <c r="E47" s="314"/>
      <c r="F47" s="314"/>
      <c r="G47" s="314"/>
      <c r="H47" s="314"/>
      <c r="I47" s="314"/>
      <c r="J47" s="314"/>
      <c r="K47" s="203"/>
    </row>
    <row r="48" spans="2:11" ht="15" customHeight="1">
      <c r="B48" s="206"/>
      <c r="C48" s="207"/>
      <c r="D48" s="207"/>
      <c r="E48" s="314" t="s">
        <v>935</v>
      </c>
      <c r="F48" s="314"/>
      <c r="G48" s="314"/>
      <c r="H48" s="314"/>
      <c r="I48" s="314"/>
      <c r="J48" s="314"/>
      <c r="K48" s="203"/>
    </row>
    <row r="49" spans="2:11" ht="15" customHeight="1">
      <c r="B49" s="206"/>
      <c r="C49" s="207"/>
      <c r="D49" s="207"/>
      <c r="E49" s="314" t="s">
        <v>936</v>
      </c>
      <c r="F49" s="314"/>
      <c r="G49" s="314"/>
      <c r="H49" s="314"/>
      <c r="I49" s="314"/>
      <c r="J49" s="314"/>
      <c r="K49" s="203"/>
    </row>
    <row r="50" spans="2:11" ht="15" customHeight="1">
      <c r="B50" s="206"/>
      <c r="C50" s="207"/>
      <c r="D50" s="207"/>
      <c r="E50" s="314" t="s">
        <v>937</v>
      </c>
      <c r="F50" s="314"/>
      <c r="G50" s="314"/>
      <c r="H50" s="314"/>
      <c r="I50" s="314"/>
      <c r="J50" s="314"/>
      <c r="K50" s="203"/>
    </row>
    <row r="51" spans="2:11" ht="15" customHeight="1">
      <c r="B51" s="206"/>
      <c r="C51" s="207"/>
      <c r="D51" s="314" t="s">
        <v>938</v>
      </c>
      <c r="E51" s="314"/>
      <c r="F51" s="314"/>
      <c r="G51" s="314"/>
      <c r="H51" s="314"/>
      <c r="I51" s="314"/>
      <c r="J51" s="314"/>
      <c r="K51" s="203"/>
    </row>
    <row r="52" spans="2:11" ht="25.5" customHeight="1">
      <c r="B52" s="202"/>
      <c r="C52" s="315" t="s">
        <v>939</v>
      </c>
      <c r="D52" s="315"/>
      <c r="E52" s="315"/>
      <c r="F52" s="315"/>
      <c r="G52" s="315"/>
      <c r="H52" s="315"/>
      <c r="I52" s="315"/>
      <c r="J52" s="315"/>
      <c r="K52" s="203"/>
    </row>
    <row r="53" spans="2:1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ht="15" customHeight="1">
      <c r="B54" s="202"/>
      <c r="C54" s="314" t="s">
        <v>940</v>
      </c>
      <c r="D54" s="314"/>
      <c r="E54" s="314"/>
      <c r="F54" s="314"/>
      <c r="G54" s="314"/>
      <c r="H54" s="314"/>
      <c r="I54" s="314"/>
      <c r="J54" s="314"/>
      <c r="K54" s="203"/>
    </row>
    <row r="55" spans="2:11" ht="15" customHeight="1">
      <c r="B55" s="202"/>
      <c r="C55" s="314" t="s">
        <v>941</v>
      </c>
      <c r="D55" s="314"/>
      <c r="E55" s="314"/>
      <c r="F55" s="314"/>
      <c r="G55" s="314"/>
      <c r="H55" s="314"/>
      <c r="I55" s="314"/>
      <c r="J55" s="314"/>
      <c r="K55" s="203"/>
    </row>
    <row r="56" spans="2:1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ht="15" customHeight="1">
      <c r="B57" s="202"/>
      <c r="C57" s="314" t="s">
        <v>942</v>
      </c>
      <c r="D57" s="314"/>
      <c r="E57" s="314"/>
      <c r="F57" s="314"/>
      <c r="G57" s="314"/>
      <c r="H57" s="314"/>
      <c r="I57" s="314"/>
      <c r="J57" s="314"/>
      <c r="K57" s="203"/>
    </row>
    <row r="58" spans="2:11" ht="15" customHeight="1">
      <c r="B58" s="202"/>
      <c r="C58" s="207"/>
      <c r="D58" s="314" t="s">
        <v>943</v>
      </c>
      <c r="E58" s="314"/>
      <c r="F58" s="314"/>
      <c r="G58" s="314"/>
      <c r="H58" s="314"/>
      <c r="I58" s="314"/>
      <c r="J58" s="314"/>
      <c r="K58" s="203"/>
    </row>
    <row r="59" spans="2:11" ht="15" customHeight="1">
      <c r="B59" s="202"/>
      <c r="C59" s="207"/>
      <c r="D59" s="314" t="s">
        <v>944</v>
      </c>
      <c r="E59" s="314"/>
      <c r="F59" s="314"/>
      <c r="G59" s="314"/>
      <c r="H59" s="314"/>
      <c r="I59" s="314"/>
      <c r="J59" s="314"/>
      <c r="K59" s="203"/>
    </row>
    <row r="60" spans="2:11" ht="15" customHeight="1">
      <c r="B60" s="202"/>
      <c r="C60" s="207"/>
      <c r="D60" s="314" t="s">
        <v>945</v>
      </c>
      <c r="E60" s="314"/>
      <c r="F60" s="314"/>
      <c r="G60" s="314"/>
      <c r="H60" s="314"/>
      <c r="I60" s="314"/>
      <c r="J60" s="314"/>
      <c r="K60" s="203"/>
    </row>
    <row r="61" spans="2:11" ht="15" customHeight="1">
      <c r="B61" s="202"/>
      <c r="C61" s="207"/>
      <c r="D61" s="314" t="s">
        <v>946</v>
      </c>
      <c r="E61" s="314"/>
      <c r="F61" s="314"/>
      <c r="G61" s="314"/>
      <c r="H61" s="314"/>
      <c r="I61" s="314"/>
      <c r="J61" s="314"/>
      <c r="K61" s="203"/>
    </row>
    <row r="62" spans="2:11" ht="15" customHeight="1">
      <c r="B62" s="202"/>
      <c r="C62" s="207"/>
      <c r="D62" s="316" t="s">
        <v>947</v>
      </c>
      <c r="E62" s="316"/>
      <c r="F62" s="316"/>
      <c r="G62" s="316"/>
      <c r="H62" s="316"/>
      <c r="I62" s="316"/>
      <c r="J62" s="316"/>
      <c r="K62" s="203"/>
    </row>
    <row r="63" spans="2:11" ht="15" customHeight="1">
      <c r="B63" s="202"/>
      <c r="C63" s="207"/>
      <c r="D63" s="314" t="s">
        <v>948</v>
      </c>
      <c r="E63" s="314"/>
      <c r="F63" s="314"/>
      <c r="G63" s="314"/>
      <c r="H63" s="314"/>
      <c r="I63" s="314"/>
      <c r="J63" s="314"/>
      <c r="K63" s="203"/>
    </row>
    <row r="64" spans="2:1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ht="15" customHeight="1">
      <c r="B65" s="202"/>
      <c r="C65" s="207"/>
      <c r="D65" s="314" t="s">
        <v>949</v>
      </c>
      <c r="E65" s="314"/>
      <c r="F65" s="314"/>
      <c r="G65" s="314"/>
      <c r="H65" s="314"/>
      <c r="I65" s="314"/>
      <c r="J65" s="314"/>
      <c r="K65" s="203"/>
    </row>
    <row r="66" spans="2:11" ht="15" customHeight="1">
      <c r="B66" s="202"/>
      <c r="C66" s="207"/>
      <c r="D66" s="316" t="s">
        <v>950</v>
      </c>
      <c r="E66" s="316"/>
      <c r="F66" s="316"/>
      <c r="G66" s="316"/>
      <c r="H66" s="316"/>
      <c r="I66" s="316"/>
      <c r="J66" s="316"/>
      <c r="K66" s="203"/>
    </row>
    <row r="67" spans="2:11" ht="15" customHeight="1">
      <c r="B67" s="202"/>
      <c r="C67" s="207"/>
      <c r="D67" s="314" t="s">
        <v>951</v>
      </c>
      <c r="E67" s="314"/>
      <c r="F67" s="314"/>
      <c r="G67" s="314"/>
      <c r="H67" s="314"/>
      <c r="I67" s="314"/>
      <c r="J67" s="314"/>
      <c r="K67" s="203"/>
    </row>
    <row r="68" spans="2:11" ht="15" customHeight="1">
      <c r="B68" s="202"/>
      <c r="C68" s="207"/>
      <c r="D68" s="314" t="s">
        <v>952</v>
      </c>
      <c r="E68" s="314"/>
      <c r="F68" s="314"/>
      <c r="G68" s="314"/>
      <c r="H68" s="314"/>
      <c r="I68" s="314"/>
      <c r="J68" s="314"/>
      <c r="K68" s="203"/>
    </row>
    <row r="69" spans="2:11" ht="15" customHeight="1">
      <c r="B69" s="202"/>
      <c r="C69" s="207"/>
      <c r="D69" s="314" t="s">
        <v>953</v>
      </c>
      <c r="E69" s="314"/>
      <c r="F69" s="314"/>
      <c r="G69" s="314"/>
      <c r="H69" s="314"/>
      <c r="I69" s="314"/>
      <c r="J69" s="314"/>
      <c r="K69" s="203"/>
    </row>
    <row r="70" spans="2:11" ht="15" customHeight="1">
      <c r="B70" s="202"/>
      <c r="C70" s="207"/>
      <c r="D70" s="314" t="s">
        <v>954</v>
      </c>
      <c r="E70" s="314"/>
      <c r="F70" s="314"/>
      <c r="G70" s="314"/>
      <c r="H70" s="314"/>
      <c r="I70" s="314"/>
      <c r="J70" s="314"/>
      <c r="K70" s="203"/>
    </row>
    <row r="71" spans="2:1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ht="45" customHeight="1">
      <c r="B75" s="219"/>
      <c r="C75" s="317" t="s">
        <v>955</v>
      </c>
      <c r="D75" s="317"/>
      <c r="E75" s="317"/>
      <c r="F75" s="317"/>
      <c r="G75" s="317"/>
      <c r="H75" s="317"/>
      <c r="I75" s="317"/>
      <c r="J75" s="317"/>
      <c r="K75" s="220"/>
    </row>
    <row r="76" spans="2:11" ht="17.25" customHeight="1">
      <c r="B76" s="219"/>
      <c r="C76" s="221" t="s">
        <v>956</v>
      </c>
      <c r="D76" s="221"/>
      <c r="E76" s="221"/>
      <c r="F76" s="221" t="s">
        <v>957</v>
      </c>
      <c r="G76" s="222"/>
      <c r="H76" s="221" t="s">
        <v>58</v>
      </c>
      <c r="I76" s="221" t="s">
        <v>61</v>
      </c>
      <c r="J76" s="221" t="s">
        <v>958</v>
      </c>
      <c r="K76" s="220"/>
    </row>
    <row r="77" spans="2:11" ht="17.25" customHeight="1">
      <c r="B77" s="219"/>
      <c r="C77" s="223" t="s">
        <v>959</v>
      </c>
      <c r="D77" s="223"/>
      <c r="E77" s="223"/>
      <c r="F77" s="224" t="s">
        <v>960</v>
      </c>
      <c r="G77" s="225"/>
      <c r="H77" s="223"/>
      <c r="I77" s="223"/>
      <c r="J77" s="223" t="s">
        <v>961</v>
      </c>
      <c r="K77" s="220"/>
    </row>
    <row r="78" spans="2:1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ht="15" customHeight="1">
      <c r="B79" s="219"/>
      <c r="C79" s="208" t="s">
        <v>57</v>
      </c>
      <c r="D79" s="226"/>
      <c r="E79" s="226"/>
      <c r="F79" s="228" t="s">
        <v>962</v>
      </c>
      <c r="G79" s="227"/>
      <c r="H79" s="208" t="s">
        <v>963</v>
      </c>
      <c r="I79" s="208" t="s">
        <v>964</v>
      </c>
      <c r="J79" s="208">
        <v>20</v>
      </c>
      <c r="K79" s="220"/>
    </row>
    <row r="80" spans="2:11" ht="15" customHeight="1">
      <c r="B80" s="219"/>
      <c r="C80" s="208" t="s">
        <v>965</v>
      </c>
      <c r="D80" s="208"/>
      <c r="E80" s="208"/>
      <c r="F80" s="228" t="s">
        <v>962</v>
      </c>
      <c r="G80" s="227"/>
      <c r="H80" s="208" t="s">
        <v>966</v>
      </c>
      <c r="I80" s="208" t="s">
        <v>964</v>
      </c>
      <c r="J80" s="208">
        <v>120</v>
      </c>
      <c r="K80" s="220"/>
    </row>
    <row r="81" spans="2:11" ht="15" customHeight="1">
      <c r="B81" s="229"/>
      <c r="C81" s="208" t="s">
        <v>967</v>
      </c>
      <c r="D81" s="208"/>
      <c r="E81" s="208"/>
      <c r="F81" s="228" t="s">
        <v>968</v>
      </c>
      <c r="G81" s="227"/>
      <c r="H81" s="208" t="s">
        <v>969</v>
      </c>
      <c r="I81" s="208" t="s">
        <v>964</v>
      </c>
      <c r="J81" s="208">
        <v>50</v>
      </c>
      <c r="K81" s="220"/>
    </row>
    <row r="82" spans="2:11" ht="15" customHeight="1">
      <c r="B82" s="229"/>
      <c r="C82" s="208" t="s">
        <v>970</v>
      </c>
      <c r="D82" s="208"/>
      <c r="E82" s="208"/>
      <c r="F82" s="228" t="s">
        <v>962</v>
      </c>
      <c r="G82" s="227"/>
      <c r="H82" s="208" t="s">
        <v>971</v>
      </c>
      <c r="I82" s="208" t="s">
        <v>972</v>
      </c>
      <c r="J82" s="208"/>
      <c r="K82" s="220"/>
    </row>
    <row r="83" spans="2:11" ht="15" customHeight="1">
      <c r="B83" s="229"/>
      <c r="C83" s="208" t="s">
        <v>973</v>
      </c>
      <c r="D83" s="208"/>
      <c r="E83" s="208"/>
      <c r="F83" s="228" t="s">
        <v>968</v>
      </c>
      <c r="G83" s="208"/>
      <c r="H83" s="208" t="s">
        <v>974</v>
      </c>
      <c r="I83" s="208" t="s">
        <v>964</v>
      </c>
      <c r="J83" s="208">
        <v>15</v>
      </c>
      <c r="K83" s="220"/>
    </row>
    <row r="84" spans="2:11" ht="15" customHeight="1">
      <c r="B84" s="229"/>
      <c r="C84" s="208" t="s">
        <v>975</v>
      </c>
      <c r="D84" s="208"/>
      <c r="E84" s="208"/>
      <c r="F84" s="228" t="s">
        <v>968</v>
      </c>
      <c r="G84" s="208"/>
      <c r="H84" s="208" t="s">
        <v>976</v>
      </c>
      <c r="I84" s="208" t="s">
        <v>964</v>
      </c>
      <c r="J84" s="208">
        <v>15</v>
      </c>
      <c r="K84" s="220"/>
    </row>
    <row r="85" spans="2:11" ht="15" customHeight="1">
      <c r="B85" s="229"/>
      <c r="C85" s="208" t="s">
        <v>977</v>
      </c>
      <c r="D85" s="208"/>
      <c r="E85" s="208"/>
      <c r="F85" s="228" t="s">
        <v>968</v>
      </c>
      <c r="G85" s="208"/>
      <c r="H85" s="208" t="s">
        <v>978</v>
      </c>
      <c r="I85" s="208" t="s">
        <v>964</v>
      </c>
      <c r="J85" s="208">
        <v>20</v>
      </c>
      <c r="K85" s="220"/>
    </row>
    <row r="86" spans="2:11" ht="15" customHeight="1">
      <c r="B86" s="229"/>
      <c r="C86" s="208" t="s">
        <v>979</v>
      </c>
      <c r="D86" s="208"/>
      <c r="E86" s="208"/>
      <c r="F86" s="228" t="s">
        <v>968</v>
      </c>
      <c r="G86" s="208"/>
      <c r="H86" s="208" t="s">
        <v>980</v>
      </c>
      <c r="I86" s="208" t="s">
        <v>964</v>
      </c>
      <c r="J86" s="208">
        <v>20</v>
      </c>
      <c r="K86" s="220"/>
    </row>
    <row r="87" spans="2:11" ht="15" customHeight="1">
      <c r="B87" s="229"/>
      <c r="C87" s="208" t="s">
        <v>981</v>
      </c>
      <c r="D87" s="208"/>
      <c r="E87" s="208"/>
      <c r="F87" s="228" t="s">
        <v>968</v>
      </c>
      <c r="G87" s="227"/>
      <c r="H87" s="208" t="s">
        <v>982</v>
      </c>
      <c r="I87" s="208" t="s">
        <v>964</v>
      </c>
      <c r="J87" s="208">
        <v>50</v>
      </c>
      <c r="K87" s="220"/>
    </row>
    <row r="88" spans="2:11" ht="15" customHeight="1">
      <c r="B88" s="229"/>
      <c r="C88" s="208" t="s">
        <v>983</v>
      </c>
      <c r="D88" s="208"/>
      <c r="E88" s="208"/>
      <c r="F88" s="228" t="s">
        <v>968</v>
      </c>
      <c r="G88" s="227"/>
      <c r="H88" s="208" t="s">
        <v>984</v>
      </c>
      <c r="I88" s="208" t="s">
        <v>964</v>
      </c>
      <c r="J88" s="208">
        <v>20</v>
      </c>
      <c r="K88" s="220"/>
    </row>
    <row r="89" spans="2:11" ht="15" customHeight="1">
      <c r="B89" s="229"/>
      <c r="C89" s="208" t="s">
        <v>985</v>
      </c>
      <c r="D89" s="208"/>
      <c r="E89" s="208"/>
      <c r="F89" s="228" t="s">
        <v>968</v>
      </c>
      <c r="G89" s="227"/>
      <c r="H89" s="208" t="s">
        <v>986</v>
      </c>
      <c r="I89" s="208" t="s">
        <v>964</v>
      </c>
      <c r="J89" s="208">
        <v>20</v>
      </c>
      <c r="K89" s="220"/>
    </row>
    <row r="90" spans="2:11" ht="15" customHeight="1">
      <c r="B90" s="229"/>
      <c r="C90" s="208" t="s">
        <v>987</v>
      </c>
      <c r="D90" s="208"/>
      <c r="E90" s="208"/>
      <c r="F90" s="228" t="s">
        <v>968</v>
      </c>
      <c r="G90" s="227"/>
      <c r="H90" s="208" t="s">
        <v>988</v>
      </c>
      <c r="I90" s="208" t="s">
        <v>964</v>
      </c>
      <c r="J90" s="208">
        <v>50</v>
      </c>
      <c r="K90" s="220"/>
    </row>
    <row r="91" spans="2:11" ht="15" customHeight="1">
      <c r="B91" s="229"/>
      <c r="C91" s="208" t="s">
        <v>989</v>
      </c>
      <c r="D91" s="208"/>
      <c r="E91" s="208"/>
      <c r="F91" s="228" t="s">
        <v>968</v>
      </c>
      <c r="G91" s="227"/>
      <c r="H91" s="208" t="s">
        <v>989</v>
      </c>
      <c r="I91" s="208" t="s">
        <v>964</v>
      </c>
      <c r="J91" s="208">
        <v>50</v>
      </c>
      <c r="K91" s="220"/>
    </row>
    <row r="92" spans="2:11" ht="15" customHeight="1">
      <c r="B92" s="229"/>
      <c r="C92" s="208" t="s">
        <v>990</v>
      </c>
      <c r="D92" s="208"/>
      <c r="E92" s="208"/>
      <c r="F92" s="228" t="s">
        <v>968</v>
      </c>
      <c r="G92" s="227"/>
      <c r="H92" s="208" t="s">
        <v>991</v>
      </c>
      <c r="I92" s="208" t="s">
        <v>964</v>
      </c>
      <c r="J92" s="208">
        <v>255</v>
      </c>
      <c r="K92" s="220"/>
    </row>
    <row r="93" spans="2:11" ht="15" customHeight="1">
      <c r="B93" s="229"/>
      <c r="C93" s="208" t="s">
        <v>992</v>
      </c>
      <c r="D93" s="208"/>
      <c r="E93" s="208"/>
      <c r="F93" s="228" t="s">
        <v>962</v>
      </c>
      <c r="G93" s="227"/>
      <c r="H93" s="208" t="s">
        <v>993</v>
      </c>
      <c r="I93" s="208" t="s">
        <v>994</v>
      </c>
      <c r="J93" s="208"/>
      <c r="K93" s="220"/>
    </row>
    <row r="94" spans="2:11" ht="15" customHeight="1">
      <c r="B94" s="229"/>
      <c r="C94" s="208" t="s">
        <v>995</v>
      </c>
      <c r="D94" s="208"/>
      <c r="E94" s="208"/>
      <c r="F94" s="228" t="s">
        <v>962</v>
      </c>
      <c r="G94" s="227"/>
      <c r="H94" s="208" t="s">
        <v>996</v>
      </c>
      <c r="I94" s="208" t="s">
        <v>997</v>
      </c>
      <c r="J94" s="208"/>
      <c r="K94" s="220"/>
    </row>
    <row r="95" spans="2:11" ht="15" customHeight="1">
      <c r="B95" s="229"/>
      <c r="C95" s="208" t="s">
        <v>998</v>
      </c>
      <c r="D95" s="208"/>
      <c r="E95" s="208"/>
      <c r="F95" s="228" t="s">
        <v>962</v>
      </c>
      <c r="G95" s="227"/>
      <c r="H95" s="208" t="s">
        <v>998</v>
      </c>
      <c r="I95" s="208" t="s">
        <v>997</v>
      </c>
      <c r="J95" s="208"/>
      <c r="K95" s="220"/>
    </row>
    <row r="96" spans="2:11" ht="15" customHeight="1">
      <c r="B96" s="229"/>
      <c r="C96" s="208" t="s">
        <v>42</v>
      </c>
      <c r="D96" s="208"/>
      <c r="E96" s="208"/>
      <c r="F96" s="228" t="s">
        <v>962</v>
      </c>
      <c r="G96" s="227"/>
      <c r="H96" s="208" t="s">
        <v>999</v>
      </c>
      <c r="I96" s="208" t="s">
        <v>997</v>
      </c>
      <c r="J96" s="208"/>
      <c r="K96" s="220"/>
    </row>
    <row r="97" spans="2:11" ht="15" customHeight="1">
      <c r="B97" s="229"/>
      <c r="C97" s="208" t="s">
        <v>52</v>
      </c>
      <c r="D97" s="208"/>
      <c r="E97" s="208"/>
      <c r="F97" s="228" t="s">
        <v>962</v>
      </c>
      <c r="G97" s="227"/>
      <c r="H97" s="208" t="s">
        <v>1000</v>
      </c>
      <c r="I97" s="208" t="s">
        <v>997</v>
      </c>
      <c r="J97" s="208"/>
      <c r="K97" s="220"/>
    </row>
    <row r="98" spans="2:1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ht="45" customHeight="1">
      <c r="B102" s="219"/>
      <c r="C102" s="317" t="s">
        <v>1001</v>
      </c>
      <c r="D102" s="317"/>
      <c r="E102" s="317"/>
      <c r="F102" s="317"/>
      <c r="G102" s="317"/>
      <c r="H102" s="317"/>
      <c r="I102" s="317"/>
      <c r="J102" s="317"/>
      <c r="K102" s="220"/>
    </row>
    <row r="103" spans="2:11" ht="17.25" customHeight="1">
      <c r="B103" s="219"/>
      <c r="C103" s="221" t="s">
        <v>956</v>
      </c>
      <c r="D103" s="221"/>
      <c r="E103" s="221"/>
      <c r="F103" s="221" t="s">
        <v>957</v>
      </c>
      <c r="G103" s="222"/>
      <c r="H103" s="221" t="s">
        <v>58</v>
      </c>
      <c r="I103" s="221" t="s">
        <v>61</v>
      </c>
      <c r="J103" s="221" t="s">
        <v>958</v>
      </c>
      <c r="K103" s="220"/>
    </row>
    <row r="104" spans="2:11" ht="17.25" customHeight="1">
      <c r="B104" s="219"/>
      <c r="C104" s="223" t="s">
        <v>959</v>
      </c>
      <c r="D104" s="223"/>
      <c r="E104" s="223"/>
      <c r="F104" s="224" t="s">
        <v>960</v>
      </c>
      <c r="G104" s="225"/>
      <c r="H104" s="223"/>
      <c r="I104" s="223"/>
      <c r="J104" s="223" t="s">
        <v>961</v>
      </c>
      <c r="K104" s="220"/>
    </row>
    <row r="105" spans="2:11" ht="5.25" customHeight="1">
      <c r="B105" s="219"/>
      <c r="C105" s="221"/>
      <c r="D105" s="221"/>
      <c r="E105" s="221"/>
      <c r="F105" s="221"/>
      <c r="G105" s="235"/>
      <c r="H105" s="221"/>
      <c r="I105" s="221"/>
      <c r="J105" s="221"/>
      <c r="K105" s="220"/>
    </row>
    <row r="106" spans="2:11" ht="15" customHeight="1">
      <c r="B106" s="219"/>
      <c r="C106" s="208" t="s">
        <v>57</v>
      </c>
      <c r="D106" s="226"/>
      <c r="E106" s="226"/>
      <c r="F106" s="228" t="s">
        <v>962</v>
      </c>
      <c r="G106" s="235"/>
      <c r="H106" s="208" t="s">
        <v>1002</v>
      </c>
      <c r="I106" s="208" t="s">
        <v>964</v>
      </c>
      <c r="J106" s="208">
        <v>20</v>
      </c>
      <c r="K106" s="220"/>
    </row>
    <row r="107" spans="2:11" ht="15" customHeight="1">
      <c r="B107" s="219"/>
      <c r="C107" s="208" t="s">
        <v>965</v>
      </c>
      <c r="D107" s="208"/>
      <c r="E107" s="208"/>
      <c r="F107" s="228" t="s">
        <v>962</v>
      </c>
      <c r="G107" s="208"/>
      <c r="H107" s="208" t="s">
        <v>1002</v>
      </c>
      <c r="I107" s="208" t="s">
        <v>964</v>
      </c>
      <c r="J107" s="208">
        <v>120</v>
      </c>
      <c r="K107" s="220"/>
    </row>
    <row r="108" spans="2:11" ht="15" customHeight="1">
      <c r="B108" s="229"/>
      <c r="C108" s="208" t="s">
        <v>967</v>
      </c>
      <c r="D108" s="208"/>
      <c r="E108" s="208"/>
      <c r="F108" s="228" t="s">
        <v>968</v>
      </c>
      <c r="G108" s="208"/>
      <c r="H108" s="208" t="s">
        <v>1002</v>
      </c>
      <c r="I108" s="208" t="s">
        <v>964</v>
      </c>
      <c r="J108" s="208">
        <v>50</v>
      </c>
      <c r="K108" s="220"/>
    </row>
    <row r="109" spans="2:11" ht="15" customHeight="1">
      <c r="B109" s="229"/>
      <c r="C109" s="208" t="s">
        <v>970</v>
      </c>
      <c r="D109" s="208"/>
      <c r="E109" s="208"/>
      <c r="F109" s="228" t="s">
        <v>962</v>
      </c>
      <c r="G109" s="208"/>
      <c r="H109" s="208" t="s">
        <v>1002</v>
      </c>
      <c r="I109" s="208" t="s">
        <v>972</v>
      </c>
      <c r="J109" s="208"/>
      <c r="K109" s="220"/>
    </row>
    <row r="110" spans="2:11" ht="15" customHeight="1">
      <c r="B110" s="229"/>
      <c r="C110" s="208" t="s">
        <v>981</v>
      </c>
      <c r="D110" s="208"/>
      <c r="E110" s="208"/>
      <c r="F110" s="228" t="s">
        <v>968</v>
      </c>
      <c r="G110" s="208"/>
      <c r="H110" s="208" t="s">
        <v>1002</v>
      </c>
      <c r="I110" s="208" t="s">
        <v>964</v>
      </c>
      <c r="J110" s="208">
        <v>50</v>
      </c>
      <c r="K110" s="220"/>
    </row>
    <row r="111" spans="2:11" ht="15" customHeight="1">
      <c r="B111" s="229"/>
      <c r="C111" s="208" t="s">
        <v>989</v>
      </c>
      <c r="D111" s="208"/>
      <c r="E111" s="208"/>
      <c r="F111" s="228" t="s">
        <v>968</v>
      </c>
      <c r="G111" s="208"/>
      <c r="H111" s="208" t="s">
        <v>1002</v>
      </c>
      <c r="I111" s="208" t="s">
        <v>964</v>
      </c>
      <c r="J111" s="208">
        <v>50</v>
      </c>
      <c r="K111" s="220"/>
    </row>
    <row r="112" spans="2:11" ht="15" customHeight="1">
      <c r="B112" s="229"/>
      <c r="C112" s="208" t="s">
        <v>987</v>
      </c>
      <c r="D112" s="208"/>
      <c r="E112" s="208"/>
      <c r="F112" s="228" t="s">
        <v>968</v>
      </c>
      <c r="G112" s="208"/>
      <c r="H112" s="208" t="s">
        <v>1002</v>
      </c>
      <c r="I112" s="208" t="s">
        <v>964</v>
      </c>
      <c r="J112" s="208">
        <v>50</v>
      </c>
      <c r="K112" s="220"/>
    </row>
    <row r="113" spans="2:11" ht="15" customHeight="1">
      <c r="B113" s="229"/>
      <c r="C113" s="208" t="s">
        <v>57</v>
      </c>
      <c r="D113" s="208"/>
      <c r="E113" s="208"/>
      <c r="F113" s="228" t="s">
        <v>962</v>
      </c>
      <c r="G113" s="208"/>
      <c r="H113" s="208" t="s">
        <v>1003</v>
      </c>
      <c r="I113" s="208" t="s">
        <v>964</v>
      </c>
      <c r="J113" s="208">
        <v>20</v>
      </c>
      <c r="K113" s="220"/>
    </row>
    <row r="114" spans="2:11" ht="15" customHeight="1">
      <c r="B114" s="229"/>
      <c r="C114" s="208" t="s">
        <v>1004</v>
      </c>
      <c r="D114" s="208"/>
      <c r="E114" s="208"/>
      <c r="F114" s="228" t="s">
        <v>962</v>
      </c>
      <c r="G114" s="208"/>
      <c r="H114" s="208" t="s">
        <v>1005</v>
      </c>
      <c r="I114" s="208" t="s">
        <v>964</v>
      </c>
      <c r="J114" s="208">
        <v>120</v>
      </c>
      <c r="K114" s="220"/>
    </row>
    <row r="115" spans="2:11" ht="15" customHeight="1">
      <c r="B115" s="229"/>
      <c r="C115" s="208" t="s">
        <v>42</v>
      </c>
      <c r="D115" s="208"/>
      <c r="E115" s="208"/>
      <c r="F115" s="228" t="s">
        <v>962</v>
      </c>
      <c r="G115" s="208"/>
      <c r="H115" s="208" t="s">
        <v>1006</v>
      </c>
      <c r="I115" s="208" t="s">
        <v>997</v>
      </c>
      <c r="J115" s="208"/>
      <c r="K115" s="220"/>
    </row>
    <row r="116" spans="2:11" ht="15" customHeight="1">
      <c r="B116" s="229"/>
      <c r="C116" s="208" t="s">
        <v>52</v>
      </c>
      <c r="D116" s="208"/>
      <c r="E116" s="208"/>
      <c r="F116" s="228" t="s">
        <v>962</v>
      </c>
      <c r="G116" s="208"/>
      <c r="H116" s="208" t="s">
        <v>1007</v>
      </c>
      <c r="I116" s="208" t="s">
        <v>997</v>
      </c>
      <c r="J116" s="208"/>
      <c r="K116" s="220"/>
    </row>
    <row r="117" spans="2:11" ht="15" customHeight="1">
      <c r="B117" s="229"/>
      <c r="C117" s="208" t="s">
        <v>61</v>
      </c>
      <c r="D117" s="208"/>
      <c r="E117" s="208"/>
      <c r="F117" s="228" t="s">
        <v>962</v>
      </c>
      <c r="G117" s="208"/>
      <c r="H117" s="208" t="s">
        <v>1008</v>
      </c>
      <c r="I117" s="208" t="s">
        <v>1009</v>
      </c>
      <c r="J117" s="208"/>
      <c r="K117" s="220"/>
    </row>
    <row r="118" spans="2:1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ht="18.75" customHeight="1">
      <c r="B119" s="237"/>
      <c r="C119" s="205"/>
      <c r="D119" s="205"/>
      <c r="E119" s="205"/>
      <c r="F119" s="238"/>
      <c r="G119" s="205"/>
      <c r="H119" s="205"/>
      <c r="I119" s="205"/>
      <c r="J119" s="205"/>
      <c r="K119" s="237"/>
    </row>
    <row r="120" spans="2:1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ht="45" customHeight="1">
      <c r="B122" s="242"/>
      <c r="C122" s="313" t="s">
        <v>1010</v>
      </c>
      <c r="D122" s="313"/>
      <c r="E122" s="313"/>
      <c r="F122" s="313"/>
      <c r="G122" s="313"/>
      <c r="H122" s="313"/>
      <c r="I122" s="313"/>
      <c r="J122" s="313"/>
      <c r="K122" s="243"/>
    </row>
    <row r="123" spans="2:11" ht="17.25" customHeight="1">
      <c r="B123" s="244"/>
      <c r="C123" s="221" t="s">
        <v>956</v>
      </c>
      <c r="D123" s="221"/>
      <c r="E123" s="221"/>
      <c r="F123" s="221" t="s">
        <v>957</v>
      </c>
      <c r="G123" s="222"/>
      <c r="H123" s="221" t="s">
        <v>58</v>
      </c>
      <c r="I123" s="221" t="s">
        <v>61</v>
      </c>
      <c r="J123" s="221" t="s">
        <v>958</v>
      </c>
      <c r="K123" s="245"/>
    </row>
    <row r="124" spans="2:11" ht="17.25" customHeight="1">
      <c r="B124" s="244"/>
      <c r="C124" s="223" t="s">
        <v>959</v>
      </c>
      <c r="D124" s="223"/>
      <c r="E124" s="223"/>
      <c r="F124" s="224" t="s">
        <v>960</v>
      </c>
      <c r="G124" s="225"/>
      <c r="H124" s="223"/>
      <c r="I124" s="223"/>
      <c r="J124" s="223" t="s">
        <v>961</v>
      </c>
      <c r="K124" s="245"/>
    </row>
    <row r="125" spans="2:11" ht="5.25" customHeight="1">
      <c r="B125" s="246"/>
      <c r="C125" s="226"/>
      <c r="D125" s="226"/>
      <c r="E125" s="226"/>
      <c r="F125" s="226"/>
      <c r="G125" s="208"/>
      <c r="H125" s="226"/>
      <c r="I125" s="226"/>
      <c r="J125" s="226"/>
      <c r="K125" s="247"/>
    </row>
    <row r="126" spans="2:11" ht="15" customHeight="1">
      <c r="B126" s="246"/>
      <c r="C126" s="208" t="s">
        <v>965</v>
      </c>
      <c r="D126" s="226"/>
      <c r="E126" s="226"/>
      <c r="F126" s="228" t="s">
        <v>962</v>
      </c>
      <c r="G126" s="208"/>
      <c r="H126" s="208" t="s">
        <v>1002</v>
      </c>
      <c r="I126" s="208" t="s">
        <v>964</v>
      </c>
      <c r="J126" s="208">
        <v>120</v>
      </c>
      <c r="K126" s="248"/>
    </row>
    <row r="127" spans="2:11" ht="15" customHeight="1">
      <c r="B127" s="246"/>
      <c r="C127" s="208" t="s">
        <v>1011</v>
      </c>
      <c r="D127" s="208"/>
      <c r="E127" s="208"/>
      <c r="F127" s="228" t="s">
        <v>962</v>
      </c>
      <c r="G127" s="208"/>
      <c r="H127" s="208" t="s">
        <v>1012</v>
      </c>
      <c r="I127" s="208" t="s">
        <v>964</v>
      </c>
      <c r="J127" s="208" t="s">
        <v>1013</v>
      </c>
      <c r="K127" s="248"/>
    </row>
    <row r="128" spans="2:11" ht="15" customHeight="1">
      <c r="B128" s="246"/>
      <c r="C128" s="208" t="s">
        <v>910</v>
      </c>
      <c r="D128" s="208"/>
      <c r="E128" s="208"/>
      <c r="F128" s="228" t="s">
        <v>962</v>
      </c>
      <c r="G128" s="208"/>
      <c r="H128" s="208" t="s">
        <v>1014</v>
      </c>
      <c r="I128" s="208" t="s">
        <v>964</v>
      </c>
      <c r="J128" s="208" t="s">
        <v>1013</v>
      </c>
      <c r="K128" s="248"/>
    </row>
    <row r="129" spans="2:11" ht="15" customHeight="1">
      <c r="B129" s="246"/>
      <c r="C129" s="208" t="s">
        <v>973</v>
      </c>
      <c r="D129" s="208"/>
      <c r="E129" s="208"/>
      <c r="F129" s="228" t="s">
        <v>968</v>
      </c>
      <c r="G129" s="208"/>
      <c r="H129" s="208" t="s">
        <v>974</v>
      </c>
      <c r="I129" s="208" t="s">
        <v>964</v>
      </c>
      <c r="J129" s="208">
        <v>15</v>
      </c>
      <c r="K129" s="248"/>
    </row>
    <row r="130" spans="2:11" ht="15" customHeight="1">
      <c r="B130" s="246"/>
      <c r="C130" s="208" t="s">
        <v>975</v>
      </c>
      <c r="D130" s="208"/>
      <c r="E130" s="208"/>
      <c r="F130" s="228" t="s">
        <v>968</v>
      </c>
      <c r="G130" s="208"/>
      <c r="H130" s="208" t="s">
        <v>976</v>
      </c>
      <c r="I130" s="208" t="s">
        <v>964</v>
      </c>
      <c r="J130" s="208">
        <v>15</v>
      </c>
      <c r="K130" s="248"/>
    </row>
    <row r="131" spans="2:11" ht="15" customHeight="1">
      <c r="B131" s="246"/>
      <c r="C131" s="208" t="s">
        <v>977</v>
      </c>
      <c r="D131" s="208"/>
      <c r="E131" s="208"/>
      <c r="F131" s="228" t="s">
        <v>968</v>
      </c>
      <c r="G131" s="208"/>
      <c r="H131" s="208" t="s">
        <v>978</v>
      </c>
      <c r="I131" s="208" t="s">
        <v>964</v>
      </c>
      <c r="J131" s="208">
        <v>20</v>
      </c>
      <c r="K131" s="248"/>
    </row>
    <row r="132" spans="2:11" ht="15" customHeight="1">
      <c r="B132" s="246"/>
      <c r="C132" s="208" t="s">
        <v>979</v>
      </c>
      <c r="D132" s="208"/>
      <c r="E132" s="208"/>
      <c r="F132" s="228" t="s">
        <v>968</v>
      </c>
      <c r="G132" s="208"/>
      <c r="H132" s="208" t="s">
        <v>980</v>
      </c>
      <c r="I132" s="208" t="s">
        <v>964</v>
      </c>
      <c r="J132" s="208">
        <v>20</v>
      </c>
      <c r="K132" s="248"/>
    </row>
    <row r="133" spans="2:11" ht="15" customHeight="1">
      <c r="B133" s="246"/>
      <c r="C133" s="208" t="s">
        <v>967</v>
      </c>
      <c r="D133" s="208"/>
      <c r="E133" s="208"/>
      <c r="F133" s="228" t="s">
        <v>968</v>
      </c>
      <c r="G133" s="208"/>
      <c r="H133" s="208" t="s">
        <v>1002</v>
      </c>
      <c r="I133" s="208" t="s">
        <v>964</v>
      </c>
      <c r="J133" s="208">
        <v>50</v>
      </c>
      <c r="K133" s="248"/>
    </row>
    <row r="134" spans="2:11" ht="15" customHeight="1">
      <c r="B134" s="246"/>
      <c r="C134" s="208" t="s">
        <v>981</v>
      </c>
      <c r="D134" s="208"/>
      <c r="E134" s="208"/>
      <c r="F134" s="228" t="s">
        <v>968</v>
      </c>
      <c r="G134" s="208"/>
      <c r="H134" s="208" t="s">
        <v>1002</v>
      </c>
      <c r="I134" s="208" t="s">
        <v>964</v>
      </c>
      <c r="J134" s="208">
        <v>50</v>
      </c>
      <c r="K134" s="248"/>
    </row>
    <row r="135" spans="2:11" ht="15" customHeight="1">
      <c r="B135" s="246"/>
      <c r="C135" s="208" t="s">
        <v>987</v>
      </c>
      <c r="D135" s="208"/>
      <c r="E135" s="208"/>
      <c r="F135" s="228" t="s">
        <v>968</v>
      </c>
      <c r="G135" s="208"/>
      <c r="H135" s="208" t="s">
        <v>1002</v>
      </c>
      <c r="I135" s="208" t="s">
        <v>964</v>
      </c>
      <c r="J135" s="208">
        <v>50</v>
      </c>
      <c r="K135" s="248"/>
    </row>
    <row r="136" spans="2:11" ht="15" customHeight="1">
      <c r="B136" s="246"/>
      <c r="C136" s="208" t="s">
        <v>989</v>
      </c>
      <c r="D136" s="208"/>
      <c r="E136" s="208"/>
      <c r="F136" s="228" t="s">
        <v>968</v>
      </c>
      <c r="G136" s="208"/>
      <c r="H136" s="208" t="s">
        <v>1002</v>
      </c>
      <c r="I136" s="208" t="s">
        <v>964</v>
      </c>
      <c r="J136" s="208">
        <v>50</v>
      </c>
      <c r="K136" s="248"/>
    </row>
    <row r="137" spans="2:11" ht="15" customHeight="1">
      <c r="B137" s="246"/>
      <c r="C137" s="208" t="s">
        <v>990</v>
      </c>
      <c r="D137" s="208"/>
      <c r="E137" s="208"/>
      <c r="F137" s="228" t="s">
        <v>968</v>
      </c>
      <c r="G137" s="208"/>
      <c r="H137" s="208" t="s">
        <v>1015</v>
      </c>
      <c r="I137" s="208" t="s">
        <v>964</v>
      </c>
      <c r="J137" s="208">
        <v>255</v>
      </c>
      <c r="K137" s="248"/>
    </row>
    <row r="138" spans="2:11" ht="15" customHeight="1">
      <c r="B138" s="246"/>
      <c r="C138" s="208" t="s">
        <v>992</v>
      </c>
      <c r="D138" s="208"/>
      <c r="E138" s="208"/>
      <c r="F138" s="228" t="s">
        <v>962</v>
      </c>
      <c r="G138" s="208"/>
      <c r="H138" s="208" t="s">
        <v>1016</v>
      </c>
      <c r="I138" s="208" t="s">
        <v>994</v>
      </c>
      <c r="J138" s="208"/>
      <c r="K138" s="248"/>
    </row>
    <row r="139" spans="2:11" ht="15" customHeight="1">
      <c r="B139" s="246"/>
      <c r="C139" s="208" t="s">
        <v>995</v>
      </c>
      <c r="D139" s="208"/>
      <c r="E139" s="208"/>
      <c r="F139" s="228" t="s">
        <v>962</v>
      </c>
      <c r="G139" s="208"/>
      <c r="H139" s="208" t="s">
        <v>1017</v>
      </c>
      <c r="I139" s="208" t="s">
        <v>997</v>
      </c>
      <c r="J139" s="208"/>
      <c r="K139" s="248"/>
    </row>
    <row r="140" spans="2:11" ht="15" customHeight="1">
      <c r="B140" s="246"/>
      <c r="C140" s="208" t="s">
        <v>998</v>
      </c>
      <c r="D140" s="208"/>
      <c r="E140" s="208"/>
      <c r="F140" s="228" t="s">
        <v>962</v>
      </c>
      <c r="G140" s="208"/>
      <c r="H140" s="208" t="s">
        <v>998</v>
      </c>
      <c r="I140" s="208" t="s">
        <v>997</v>
      </c>
      <c r="J140" s="208"/>
      <c r="K140" s="248"/>
    </row>
    <row r="141" spans="2:11" ht="15" customHeight="1">
      <c r="B141" s="246"/>
      <c r="C141" s="208" t="s">
        <v>42</v>
      </c>
      <c r="D141" s="208"/>
      <c r="E141" s="208"/>
      <c r="F141" s="228" t="s">
        <v>962</v>
      </c>
      <c r="G141" s="208"/>
      <c r="H141" s="208" t="s">
        <v>1018</v>
      </c>
      <c r="I141" s="208" t="s">
        <v>997</v>
      </c>
      <c r="J141" s="208"/>
      <c r="K141" s="248"/>
    </row>
    <row r="142" spans="2:11" ht="15" customHeight="1">
      <c r="B142" s="246"/>
      <c r="C142" s="208" t="s">
        <v>1019</v>
      </c>
      <c r="D142" s="208"/>
      <c r="E142" s="208"/>
      <c r="F142" s="228" t="s">
        <v>962</v>
      </c>
      <c r="G142" s="208"/>
      <c r="H142" s="208" t="s">
        <v>1020</v>
      </c>
      <c r="I142" s="208" t="s">
        <v>997</v>
      </c>
      <c r="J142" s="208"/>
      <c r="K142" s="248"/>
    </row>
    <row r="143" spans="2:1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ht="18.75" customHeight="1">
      <c r="B144" s="205"/>
      <c r="C144" s="205"/>
      <c r="D144" s="205"/>
      <c r="E144" s="205"/>
      <c r="F144" s="238"/>
      <c r="G144" s="205"/>
      <c r="H144" s="205"/>
      <c r="I144" s="205"/>
      <c r="J144" s="205"/>
      <c r="K144" s="205"/>
    </row>
    <row r="145" spans="2:1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ht="45" customHeight="1">
      <c r="B147" s="219"/>
      <c r="C147" s="317" t="s">
        <v>1021</v>
      </c>
      <c r="D147" s="317"/>
      <c r="E147" s="317"/>
      <c r="F147" s="317"/>
      <c r="G147" s="317"/>
      <c r="H147" s="317"/>
      <c r="I147" s="317"/>
      <c r="J147" s="317"/>
      <c r="K147" s="220"/>
    </row>
    <row r="148" spans="2:11" ht="17.25" customHeight="1">
      <c r="B148" s="219"/>
      <c r="C148" s="221" t="s">
        <v>956</v>
      </c>
      <c r="D148" s="221"/>
      <c r="E148" s="221"/>
      <c r="F148" s="221" t="s">
        <v>957</v>
      </c>
      <c r="G148" s="222"/>
      <c r="H148" s="221" t="s">
        <v>58</v>
      </c>
      <c r="I148" s="221" t="s">
        <v>61</v>
      </c>
      <c r="J148" s="221" t="s">
        <v>958</v>
      </c>
      <c r="K148" s="220"/>
    </row>
    <row r="149" spans="2:11" ht="17.25" customHeight="1">
      <c r="B149" s="219"/>
      <c r="C149" s="223" t="s">
        <v>959</v>
      </c>
      <c r="D149" s="223"/>
      <c r="E149" s="223"/>
      <c r="F149" s="224" t="s">
        <v>960</v>
      </c>
      <c r="G149" s="225"/>
      <c r="H149" s="223"/>
      <c r="I149" s="223"/>
      <c r="J149" s="223" t="s">
        <v>961</v>
      </c>
      <c r="K149" s="220"/>
    </row>
    <row r="150" spans="2:11" ht="5.25" customHeight="1">
      <c r="B150" s="229"/>
      <c r="C150" s="226"/>
      <c r="D150" s="226"/>
      <c r="E150" s="226"/>
      <c r="F150" s="226"/>
      <c r="G150" s="227"/>
      <c r="H150" s="226"/>
      <c r="I150" s="226"/>
      <c r="J150" s="226"/>
      <c r="K150" s="248"/>
    </row>
    <row r="151" spans="2:11" ht="15" customHeight="1">
      <c r="B151" s="229"/>
      <c r="C151" s="252" t="s">
        <v>965</v>
      </c>
      <c r="D151" s="208"/>
      <c r="E151" s="208"/>
      <c r="F151" s="253" t="s">
        <v>962</v>
      </c>
      <c r="G151" s="208"/>
      <c r="H151" s="252" t="s">
        <v>1002</v>
      </c>
      <c r="I151" s="252" t="s">
        <v>964</v>
      </c>
      <c r="J151" s="252">
        <v>120</v>
      </c>
      <c r="K151" s="248"/>
    </row>
    <row r="152" spans="2:11" ht="15" customHeight="1">
      <c r="B152" s="229"/>
      <c r="C152" s="252" t="s">
        <v>1011</v>
      </c>
      <c r="D152" s="208"/>
      <c r="E152" s="208"/>
      <c r="F152" s="253" t="s">
        <v>962</v>
      </c>
      <c r="G152" s="208"/>
      <c r="H152" s="252" t="s">
        <v>1022</v>
      </c>
      <c r="I152" s="252" t="s">
        <v>964</v>
      </c>
      <c r="J152" s="252" t="s">
        <v>1013</v>
      </c>
      <c r="K152" s="248"/>
    </row>
    <row r="153" spans="2:11" ht="15" customHeight="1">
      <c r="B153" s="229"/>
      <c r="C153" s="252" t="s">
        <v>910</v>
      </c>
      <c r="D153" s="208"/>
      <c r="E153" s="208"/>
      <c r="F153" s="253" t="s">
        <v>962</v>
      </c>
      <c r="G153" s="208"/>
      <c r="H153" s="252" t="s">
        <v>1023</v>
      </c>
      <c r="I153" s="252" t="s">
        <v>964</v>
      </c>
      <c r="J153" s="252" t="s">
        <v>1013</v>
      </c>
      <c r="K153" s="248"/>
    </row>
    <row r="154" spans="2:11" ht="15" customHeight="1">
      <c r="B154" s="229"/>
      <c r="C154" s="252" t="s">
        <v>967</v>
      </c>
      <c r="D154" s="208"/>
      <c r="E154" s="208"/>
      <c r="F154" s="253" t="s">
        <v>968</v>
      </c>
      <c r="G154" s="208"/>
      <c r="H154" s="252" t="s">
        <v>1002</v>
      </c>
      <c r="I154" s="252" t="s">
        <v>964</v>
      </c>
      <c r="J154" s="252">
        <v>50</v>
      </c>
      <c r="K154" s="248"/>
    </row>
    <row r="155" spans="2:11" ht="15" customHeight="1">
      <c r="B155" s="229"/>
      <c r="C155" s="252" t="s">
        <v>970</v>
      </c>
      <c r="D155" s="208"/>
      <c r="E155" s="208"/>
      <c r="F155" s="253" t="s">
        <v>962</v>
      </c>
      <c r="G155" s="208"/>
      <c r="H155" s="252" t="s">
        <v>1002</v>
      </c>
      <c r="I155" s="252" t="s">
        <v>972</v>
      </c>
      <c r="J155" s="252"/>
      <c r="K155" s="248"/>
    </row>
    <row r="156" spans="2:11" ht="15" customHeight="1">
      <c r="B156" s="229"/>
      <c r="C156" s="252" t="s">
        <v>981</v>
      </c>
      <c r="D156" s="208"/>
      <c r="E156" s="208"/>
      <c r="F156" s="253" t="s">
        <v>968</v>
      </c>
      <c r="G156" s="208"/>
      <c r="H156" s="252" t="s">
        <v>1002</v>
      </c>
      <c r="I156" s="252" t="s">
        <v>964</v>
      </c>
      <c r="J156" s="252">
        <v>50</v>
      </c>
      <c r="K156" s="248"/>
    </row>
    <row r="157" spans="2:11" ht="15" customHeight="1">
      <c r="B157" s="229"/>
      <c r="C157" s="252" t="s">
        <v>989</v>
      </c>
      <c r="D157" s="208"/>
      <c r="E157" s="208"/>
      <c r="F157" s="253" t="s">
        <v>968</v>
      </c>
      <c r="G157" s="208"/>
      <c r="H157" s="252" t="s">
        <v>1002</v>
      </c>
      <c r="I157" s="252" t="s">
        <v>964</v>
      </c>
      <c r="J157" s="252">
        <v>50</v>
      </c>
      <c r="K157" s="248"/>
    </row>
    <row r="158" spans="2:11" ht="15" customHeight="1">
      <c r="B158" s="229"/>
      <c r="C158" s="252" t="s">
        <v>987</v>
      </c>
      <c r="D158" s="208"/>
      <c r="E158" s="208"/>
      <c r="F158" s="253" t="s">
        <v>968</v>
      </c>
      <c r="G158" s="208"/>
      <c r="H158" s="252" t="s">
        <v>1002</v>
      </c>
      <c r="I158" s="252" t="s">
        <v>964</v>
      </c>
      <c r="J158" s="252">
        <v>50</v>
      </c>
      <c r="K158" s="248"/>
    </row>
    <row r="159" spans="2:11" ht="15" customHeight="1">
      <c r="B159" s="229"/>
      <c r="C159" s="252" t="s">
        <v>142</v>
      </c>
      <c r="D159" s="208"/>
      <c r="E159" s="208"/>
      <c r="F159" s="253" t="s">
        <v>962</v>
      </c>
      <c r="G159" s="208"/>
      <c r="H159" s="252" t="s">
        <v>1024</v>
      </c>
      <c r="I159" s="252" t="s">
        <v>964</v>
      </c>
      <c r="J159" s="252" t="s">
        <v>1025</v>
      </c>
      <c r="K159" s="248"/>
    </row>
    <row r="160" spans="2:11" ht="15" customHeight="1">
      <c r="B160" s="229"/>
      <c r="C160" s="252" t="s">
        <v>1026</v>
      </c>
      <c r="D160" s="208"/>
      <c r="E160" s="208"/>
      <c r="F160" s="253" t="s">
        <v>962</v>
      </c>
      <c r="G160" s="208"/>
      <c r="H160" s="252" t="s">
        <v>1027</v>
      </c>
      <c r="I160" s="252" t="s">
        <v>997</v>
      </c>
      <c r="J160" s="252"/>
      <c r="K160" s="248"/>
    </row>
    <row r="161" spans="2:11" ht="15" customHeight="1">
      <c r="B161" s="254"/>
      <c r="C161" s="236"/>
      <c r="D161" s="236"/>
      <c r="E161" s="236"/>
      <c r="F161" s="236"/>
      <c r="G161" s="236"/>
      <c r="H161" s="236"/>
      <c r="I161" s="236"/>
      <c r="J161" s="236"/>
      <c r="K161" s="255"/>
    </row>
    <row r="162" spans="2:11" ht="18.75" customHeight="1">
      <c r="B162" s="205"/>
      <c r="C162" s="208"/>
      <c r="D162" s="208"/>
      <c r="E162" s="208"/>
      <c r="F162" s="228"/>
      <c r="G162" s="208"/>
      <c r="H162" s="208"/>
      <c r="I162" s="208"/>
      <c r="J162" s="208"/>
      <c r="K162" s="205"/>
    </row>
    <row r="163" spans="2:1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ht="45" customHeight="1">
      <c r="B165" s="200"/>
      <c r="C165" s="313" t="s">
        <v>1028</v>
      </c>
      <c r="D165" s="313"/>
      <c r="E165" s="313"/>
      <c r="F165" s="313"/>
      <c r="G165" s="313"/>
      <c r="H165" s="313"/>
      <c r="I165" s="313"/>
      <c r="J165" s="313"/>
      <c r="K165" s="201"/>
    </row>
    <row r="166" spans="2:11" ht="17.25" customHeight="1">
      <c r="B166" s="200"/>
      <c r="C166" s="221" t="s">
        <v>956</v>
      </c>
      <c r="D166" s="221"/>
      <c r="E166" s="221"/>
      <c r="F166" s="221" t="s">
        <v>957</v>
      </c>
      <c r="G166" s="256"/>
      <c r="H166" s="257" t="s">
        <v>58</v>
      </c>
      <c r="I166" s="257" t="s">
        <v>61</v>
      </c>
      <c r="J166" s="221" t="s">
        <v>958</v>
      </c>
      <c r="K166" s="201"/>
    </row>
    <row r="167" spans="2:11" ht="17.25" customHeight="1">
      <c r="B167" s="202"/>
      <c r="C167" s="223" t="s">
        <v>959</v>
      </c>
      <c r="D167" s="223"/>
      <c r="E167" s="223"/>
      <c r="F167" s="224" t="s">
        <v>960</v>
      </c>
      <c r="G167" s="258"/>
      <c r="H167" s="259"/>
      <c r="I167" s="259"/>
      <c r="J167" s="223" t="s">
        <v>961</v>
      </c>
      <c r="K167" s="203"/>
    </row>
    <row r="168" spans="2:11" ht="5.25" customHeight="1">
      <c r="B168" s="229"/>
      <c r="C168" s="226"/>
      <c r="D168" s="226"/>
      <c r="E168" s="226"/>
      <c r="F168" s="226"/>
      <c r="G168" s="227"/>
      <c r="H168" s="226"/>
      <c r="I168" s="226"/>
      <c r="J168" s="226"/>
      <c r="K168" s="248"/>
    </row>
    <row r="169" spans="2:11" ht="15" customHeight="1">
      <c r="B169" s="229"/>
      <c r="C169" s="208" t="s">
        <v>965</v>
      </c>
      <c r="D169" s="208"/>
      <c r="E169" s="208"/>
      <c r="F169" s="228" t="s">
        <v>962</v>
      </c>
      <c r="G169" s="208"/>
      <c r="H169" s="208" t="s">
        <v>1002</v>
      </c>
      <c r="I169" s="208" t="s">
        <v>964</v>
      </c>
      <c r="J169" s="208">
        <v>120</v>
      </c>
      <c r="K169" s="248"/>
    </row>
    <row r="170" spans="2:11" ht="15" customHeight="1">
      <c r="B170" s="229"/>
      <c r="C170" s="208" t="s">
        <v>1011</v>
      </c>
      <c r="D170" s="208"/>
      <c r="E170" s="208"/>
      <c r="F170" s="228" t="s">
        <v>962</v>
      </c>
      <c r="G170" s="208"/>
      <c r="H170" s="208" t="s">
        <v>1012</v>
      </c>
      <c r="I170" s="208" t="s">
        <v>964</v>
      </c>
      <c r="J170" s="208" t="s">
        <v>1013</v>
      </c>
      <c r="K170" s="248"/>
    </row>
    <row r="171" spans="2:11" ht="15" customHeight="1">
      <c r="B171" s="229"/>
      <c r="C171" s="208" t="s">
        <v>910</v>
      </c>
      <c r="D171" s="208"/>
      <c r="E171" s="208"/>
      <c r="F171" s="228" t="s">
        <v>962</v>
      </c>
      <c r="G171" s="208"/>
      <c r="H171" s="208" t="s">
        <v>1029</v>
      </c>
      <c r="I171" s="208" t="s">
        <v>964</v>
      </c>
      <c r="J171" s="208" t="s">
        <v>1013</v>
      </c>
      <c r="K171" s="248"/>
    </row>
    <row r="172" spans="2:11" ht="15" customHeight="1">
      <c r="B172" s="229"/>
      <c r="C172" s="208" t="s">
        <v>967</v>
      </c>
      <c r="D172" s="208"/>
      <c r="E172" s="208"/>
      <c r="F172" s="228" t="s">
        <v>968</v>
      </c>
      <c r="G172" s="208"/>
      <c r="H172" s="208" t="s">
        <v>1029</v>
      </c>
      <c r="I172" s="208" t="s">
        <v>964</v>
      </c>
      <c r="J172" s="208">
        <v>50</v>
      </c>
      <c r="K172" s="248"/>
    </row>
    <row r="173" spans="2:11" ht="15" customHeight="1">
      <c r="B173" s="229"/>
      <c r="C173" s="208" t="s">
        <v>970</v>
      </c>
      <c r="D173" s="208"/>
      <c r="E173" s="208"/>
      <c r="F173" s="228" t="s">
        <v>962</v>
      </c>
      <c r="G173" s="208"/>
      <c r="H173" s="208" t="s">
        <v>1029</v>
      </c>
      <c r="I173" s="208" t="s">
        <v>972</v>
      </c>
      <c r="J173" s="208"/>
      <c r="K173" s="248"/>
    </row>
    <row r="174" spans="2:11" ht="15" customHeight="1">
      <c r="B174" s="229"/>
      <c r="C174" s="208" t="s">
        <v>981</v>
      </c>
      <c r="D174" s="208"/>
      <c r="E174" s="208"/>
      <c r="F174" s="228" t="s">
        <v>968</v>
      </c>
      <c r="G174" s="208"/>
      <c r="H174" s="208" t="s">
        <v>1029</v>
      </c>
      <c r="I174" s="208" t="s">
        <v>964</v>
      </c>
      <c r="J174" s="208">
        <v>50</v>
      </c>
      <c r="K174" s="248"/>
    </row>
    <row r="175" spans="2:11" ht="15" customHeight="1">
      <c r="B175" s="229"/>
      <c r="C175" s="208" t="s">
        <v>989</v>
      </c>
      <c r="D175" s="208"/>
      <c r="E175" s="208"/>
      <c r="F175" s="228" t="s">
        <v>968</v>
      </c>
      <c r="G175" s="208"/>
      <c r="H175" s="208" t="s">
        <v>1029</v>
      </c>
      <c r="I175" s="208" t="s">
        <v>964</v>
      </c>
      <c r="J175" s="208">
        <v>50</v>
      </c>
      <c r="K175" s="248"/>
    </row>
    <row r="176" spans="2:11" ht="15" customHeight="1">
      <c r="B176" s="229"/>
      <c r="C176" s="208" t="s">
        <v>987</v>
      </c>
      <c r="D176" s="208"/>
      <c r="E176" s="208"/>
      <c r="F176" s="228" t="s">
        <v>968</v>
      </c>
      <c r="G176" s="208"/>
      <c r="H176" s="208" t="s">
        <v>1029</v>
      </c>
      <c r="I176" s="208" t="s">
        <v>964</v>
      </c>
      <c r="J176" s="208">
        <v>50</v>
      </c>
      <c r="K176" s="248"/>
    </row>
    <row r="177" spans="2:11" ht="15" customHeight="1">
      <c r="B177" s="229"/>
      <c r="C177" s="208" t="s">
        <v>155</v>
      </c>
      <c r="D177" s="208"/>
      <c r="E177" s="208"/>
      <c r="F177" s="228" t="s">
        <v>962</v>
      </c>
      <c r="G177" s="208"/>
      <c r="H177" s="208" t="s">
        <v>1030</v>
      </c>
      <c r="I177" s="208" t="s">
        <v>1031</v>
      </c>
      <c r="J177" s="208"/>
      <c r="K177" s="248"/>
    </row>
    <row r="178" spans="2:11" ht="15" customHeight="1">
      <c r="B178" s="229"/>
      <c r="C178" s="208" t="s">
        <v>61</v>
      </c>
      <c r="D178" s="208"/>
      <c r="E178" s="208"/>
      <c r="F178" s="228" t="s">
        <v>962</v>
      </c>
      <c r="G178" s="208"/>
      <c r="H178" s="208" t="s">
        <v>1032</v>
      </c>
      <c r="I178" s="208" t="s">
        <v>1033</v>
      </c>
      <c r="J178" s="208">
        <v>1</v>
      </c>
      <c r="K178" s="248"/>
    </row>
    <row r="179" spans="2:11" ht="15" customHeight="1">
      <c r="B179" s="229"/>
      <c r="C179" s="208" t="s">
        <v>57</v>
      </c>
      <c r="D179" s="208"/>
      <c r="E179" s="208"/>
      <c r="F179" s="228" t="s">
        <v>962</v>
      </c>
      <c r="G179" s="208"/>
      <c r="H179" s="208" t="s">
        <v>1034</v>
      </c>
      <c r="I179" s="208" t="s">
        <v>964</v>
      </c>
      <c r="J179" s="208">
        <v>20</v>
      </c>
      <c r="K179" s="248"/>
    </row>
    <row r="180" spans="2:11" ht="15" customHeight="1">
      <c r="B180" s="229"/>
      <c r="C180" s="208" t="s">
        <v>58</v>
      </c>
      <c r="D180" s="208"/>
      <c r="E180" s="208"/>
      <c r="F180" s="228" t="s">
        <v>962</v>
      </c>
      <c r="G180" s="208"/>
      <c r="H180" s="208" t="s">
        <v>1035</v>
      </c>
      <c r="I180" s="208" t="s">
        <v>964</v>
      </c>
      <c r="J180" s="208">
        <v>255</v>
      </c>
      <c r="K180" s="248"/>
    </row>
    <row r="181" spans="2:11" ht="15" customHeight="1">
      <c r="B181" s="229"/>
      <c r="C181" s="208" t="s">
        <v>156</v>
      </c>
      <c r="D181" s="208"/>
      <c r="E181" s="208"/>
      <c r="F181" s="228" t="s">
        <v>962</v>
      </c>
      <c r="G181" s="208"/>
      <c r="H181" s="208" t="s">
        <v>926</v>
      </c>
      <c r="I181" s="208" t="s">
        <v>964</v>
      </c>
      <c r="J181" s="208">
        <v>10</v>
      </c>
      <c r="K181" s="248"/>
    </row>
    <row r="182" spans="2:11" ht="15" customHeight="1">
      <c r="B182" s="229"/>
      <c r="C182" s="208" t="s">
        <v>157</v>
      </c>
      <c r="D182" s="208"/>
      <c r="E182" s="208"/>
      <c r="F182" s="228" t="s">
        <v>962</v>
      </c>
      <c r="G182" s="208"/>
      <c r="H182" s="208" t="s">
        <v>1036</v>
      </c>
      <c r="I182" s="208" t="s">
        <v>997</v>
      </c>
      <c r="J182" s="208"/>
      <c r="K182" s="248"/>
    </row>
    <row r="183" spans="2:11" ht="15" customHeight="1">
      <c r="B183" s="229"/>
      <c r="C183" s="208" t="s">
        <v>1037</v>
      </c>
      <c r="D183" s="208"/>
      <c r="E183" s="208"/>
      <c r="F183" s="228" t="s">
        <v>962</v>
      </c>
      <c r="G183" s="208"/>
      <c r="H183" s="208" t="s">
        <v>1038</v>
      </c>
      <c r="I183" s="208" t="s">
        <v>997</v>
      </c>
      <c r="J183" s="208"/>
      <c r="K183" s="248"/>
    </row>
    <row r="184" spans="2:11" ht="15" customHeight="1">
      <c r="B184" s="229"/>
      <c r="C184" s="208" t="s">
        <v>1026</v>
      </c>
      <c r="D184" s="208"/>
      <c r="E184" s="208"/>
      <c r="F184" s="228" t="s">
        <v>962</v>
      </c>
      <c r="G184" s="208"/>
      <c r="H184" s="208" t="s">
        <v>1039</v>
      </c>
      <c r="I184" s="208" t="s">
        <v>997</v>
      </c>
      <c r="J184" s="208"/>
      <c r="K184" s="248"/>
    </row>
    <row r="185" spans="2:11" ht="15" customHeight="1">
      <c r="B185" s="229"/>
      <c r="C185" s="208" t="s">
        <v>159</v>
      </c>
      <c r="D185" s="208"/>
      <c r="E185" s="208"/>
      <c r="F185" s="228" t="s">
        <v>968</v>
      </c>
      <c r="G185" s="208"/>
      <c r="H185" s="208" t="s">
        <v>1040</v>
      </c>
      <c r="I185" s="208" t="s">
        <v>964</v>
      </c>
      <c r="J185" s="208">
        <v>50</v>
      </c>
      <c r="K185" s="248"/>
    </row>
    <row r="186" spans="2:11" ht="15" customHeight="1">
      <c r="B186" s="229"/>
      <c r="C186" s="208" t="s">
        <v>1041</v>
      </c>
      <c r="D186" s="208"/>
      <c r="E186" s="208"/>
      <c r="F186" s="228" t="s">
        <v>968</v>
      </c>
      <c r="G186" s="208"/>
      <c r="H186" s="208" t="s">
        <v>1042</v>
      </c>
      <c r="I186" s="208" t="s">
        <v>1043</v>
      </c>
      <c r="J186" s="208"/>
      <c r="K186" s="248"/>
    </row>
    <row r="187" spans="2:11" ht="15" customHeight="1">
      <c r="B187" s="229"/>
      <c r="C187" s="208" t="s">
        <v>1044</v>
      </c>
      <c r="D187" s="208"/>
      <c r="E187" s="208"/>
      <c r="F187" s="228" t="s">
        <v>968</v>
      </c>
      <c r="G187" s="208"/>
      <c r="H187" s="208" t="s">
        <v>1045</v>
      </c>
      <c r="I187" s="208" t="s">
        <v>1043</v>
      </c>
      <c r="J187" s="208"/>
      <c r="K187" s="248"/>
    </row>
    <row r="188" spans="2:11" ht="15" customHeight="1">
      <c r="B188" s="229"/>
      <c r="C188" s="208" t="s">
        <v>1046</v>
      </c>
      <c r="D188" s="208"/>
      <c r="E188" s="208"/>
      <c r="F188" s="228" t="s">
        <v>968</v>
      </c>
      <c r="G188" s="208"/>
      <c r="H188" s="208" t="s">
        <v>1047</v>
      </c>
      <c r="I188" s="208" t="s">
        <v>1043</v>
      </c>
      <c r="J188" s="208"/>
      <c r="K188" s="248"/>
    </row>
    <row r="189" spans="2:11" ht="15" customHeight="1">
      <c r="B189" s="229"/>
      <c r="C189" s="260" t="s">
        <v>1048</v>
      </c>
      <c r="D189" s="208"/>
      <c r="E189" s="208"/>
      <c r="F189" s="228" t="s">
        <v>968</v>
      </c>
      <c r="G189" s="208"/>
      <c r="H189" s="208" t="s">
        <v>1049</v>
      </c>
      <c r="I189" s="208" t="s">
        <v>1050</v>
      </c>
      <c r="J189" s="261" t="s">
        <v>1051</v>
      </c>
      <c r="K189" s="248"/>
    </row>
    <row r="190" spans="2:11" ht="15" customHeight="1">
      <c r="B190" s="229"/>
      <c r="C190" s="214" t="s">
        <v>46</v>
      </c>
      <c r="D190" s="208"/>
      <c r="E190" s="208"/>
      <c r="F190" s="228" t="s">
        <v>962</v>
      </c>
      <c r="G190" s="208"/>
      <c r="H190" s="205" t="s">
        <v>1052</v>
      </c>
      <c r="I190" s="208" t="s">
        <v>1053</v>
      </c>
      <c r="J190" s="208"/>
      <c r="K190" s="248"/>
    </row>
    <row r="191" spans="2:11" ht="15" customHeight="1">
      <c r="B191" s="229"/>
      <c r="C191" s="214" t="s">
        <v>1054</v>
      </c>
      <c r="D191" s="208"/>
      <c r="E191" s="208"/>
      <c r="F191" s="228" t="s">
        <v>962</v>
      </c>
      <c r="G191" s="208"/>
      <c r="H191" s="208" t="s">
        <v>1055</v>
      </c>
      <c r="I191" s="208" t="s">
        <v>997</v>
      </c>
      <c r="J191" s="208"/>
      <c r="K191" s="248"/>
    </row>
    <row r="192" spans="2:11" ht="15" customHeight="1">
      <c r="B192" s="229"/>
      <c r="C192" s="214" t="s">
        <v>1056</v>
      </c>
      <c r="D192" s="208"/>
      <c r="E192" s="208"/>
      <c r="F192" s="228" t="s">
        <v>962</v>
      </c>
      <c r="G192" s="208"/>
      <c r="H192" s="208" t="s">
        <v>1057</v>
      </c>
      <c r="I192" s="208" t="s">
        <v>997</v>
      </c>
      <c r="J192" s="208"/>
      <c r="K192" s="248"/>
    </row>
    <row r="193" spans="2:11" ht="15" customHeight="1">
      <c r="B193" s="229"/>
      <c r="C193" s="214" t="s">
        <v>1058</v>
      </c>
      <c r="D193" s="208"/>
      <c r="E193" s="208"/>
      <c r="F193" s="228" t="s">
        <v>968</v>
      </c>
      <c r="G193" s="208"/>
      <c r="H193" s="208" t="s">
        <v>1059</v>
      </c>
      <c r="I193" s="208" t="s">
        <v>997</v>
      </c>
      <c r="J193" s="208"/>
      <c r="K193" s="248"/>
    </row>
    <row r="194" spans="2:11" ht="15" customHeight="1">
      <c r="B194" s="254"/>
      <c r="C194" s="262"/>
      <c r="D194" s="236"/>
      <c r="E194" s="236"/>
      <c r="F194" s="236"/>
      <c r="G194" s="236"/>
      <c r="H194" s="236"/>
      <c r="I194" s="236"/>
      <c r="J194" s="236"/>
      <c r="K194" s="255"/>
    </row>
    <row r="195" spans="2:11" ht="18.75" customHeight="1">
      <c r="B195" s="205"/>
      <c r="C195" s="208"/>
      <c r="D195" s="208"/>
      <c r="E195" s="208"/>
      <c r="F195" s="228"/>
      <c r="G195" s="208"/>
      <c r="H195" s="208"/>
      <c r="I195" s="208"/>
      <c r="J195" s="208"/>
      <c r="K195" s="205"/>
    </row>
    <row r="196" spans="2:11" ht="18.75" customHeight="1">
      <c r="B196" s="205"/>
      <c r="C196" s="208"/>
      <c r="D196" s="208"/>
      <c r="E196" s="208"/>
      <c r="F196" s="228"/>
      <c r="G196" s="208"/>
      <c r="H196" s="208"/>
      <c r="I196" s="208"/>
      <c r="J196" s="208"/>
      <c r="K196" s="205"/>
    </row>
    <row r="197" spans="2:11" ht="18.75" customHeight="1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ht="13.5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ht="21">
      <c r="B199" s="200"/>
      <c r="C199" s="313" t="s">
        <v>1060</v>
      </c>
      <c r="D199" s="313"/>
      <c r="E199" s="313"/>
      <c r="F199" s="313"/>
      <c r="G199" s="313"/>
      <c r="H199" s="313"/>
      <c r="I199" s="313"/>
      <c r="J199" s="313"/>
      <c r="K199" s="201"/>
    </row>
    <row r="200" spans="2:11" ht="25.5" customHeight="1">
      <c r="B200" s="200"/>
      <c r="C200" s="263" t="s">
        <v>1061</v>
      </c>
      <c r="D200" s="263"/>
      <c r="E200" s="263"/>
      <c r="F200" s="263" t="s">
        <v>1062</v>
      </c>
      <c r="G200" s="264"/>
      <c r="H200" s="318" t="s">
        <v>1063</v>
      </c>
      <c r="I200" s="318"/>
      <c r="J200" s="318"/>
      <c r="K200" s="201"/>
    </row>
    <row r="201" spans="2:11" ht="5.25" customHeight="1">
      <c r="B201" s="229"/>
      <c r="C201" s="226"/>
      <c r="D201" s="226"/>
      <c r="E201" s="226"/>
      <c r="F201" s="226"/>
      <c r="G201" s="208"/>
      <c r="H201" s="226"/>
      <c r="I201" s="226"/>
      <c r="J201" s="226"/>
      <c r="K201" s="248"/>
    </row>
    <row r="202" spans="2:11" ht="15" customHeight="1">
      <c r="B202" s="229"/>
      <c r="C202" s="208" t="s">
        <v>1053</v>
      </c>
      <c r="D202" s="208"/>
      <c r="E202" s="208"/>
      <c r="F202" s="228" t="s">
        <v>47</v>
      </c>
      <c r="G202" s="208"/>
      <c r="H202" s="319" t="s">
        <v>1064</v>
      </c>
      <c r="I202" s="319"/>
      <c r="J202" s="319"/>
      <c r="K202" s="248"/>
    </row>
    <row r="203" spans="2:11" ht="15" customHeight="1">
      <c r="B203" s="229"/>
      <c r="C203" s="233"/>
      <c r="D203" s="208"/>
      <c r="E203" s="208"/>
      <c r="F203" s="228" t="s">
        <v>48</v>
      </c>
      <c r="G203" s="208"/>
      <c r="H203" s="319" t="s">
        <v>1065</v>
      </c>
      <c r="I203" s="319"/>
      <c r="J203" s="319"/>
      <c r="K203" s="248"/>
    </row>
    <row r="204" spans="2:11" ht="15" customHeight="1">
      <c r="B204" s="229"/>
      <c r="C204" s="233"/>
      <c r="D204" s="208"/>
      <c r="E204" s="208"/>
      <c r="F204" s="228" t="s">
        <v>51</v>
      </c>
      <c r="G204" s="208"/>
      <c r="H204" s="319" t="s">
        <v>1066</v>
      </c>
      <c r="I204" s="319"/>
      <c r="J204" s="319"/>
      <c r="K204" s="248"/>
    </row>
    <row r="205" spans="2:11" ht="15" customHeight="1">
      <c r="B205" s="229"/>
      <c r="C205" s="208"/>
      <c r="D205" s="208"/>
      <c r="E205" s="208"/>
      <c r="F205" s="228" t="s">
        <v>49</v>
      </c>
      <c r="G205" s="208"/>
      <c r="H205" s="319" t="s">
        <v>1067</v>
      </c>
      <c r="I205" s="319"/>
      <c r="J205" s="319"/>
      <c r="K205" s="248"/>
    </row>
    <row r="206" spans="2:11" ht="15" customHeight="1">
      <c r="B206" s="229"/>
      <c r="C206" s="208"/>
      <c r="D206" s="208"/>
      <c r="E206" s="208"/>
      <c r="F206" s="228" t="s">
        <v>50</v>
      </c>
      <c r="G206" s="208"/>
      <c r="H206" s="319" t="s">
        <v>1068</v>
      </c>
      <c r="I206" s="319"/>
      <c r="J206" s="319"/>
      <c r="K206" s="248"/>
    </row>
    <row r="207" spans="2:11" ht="15" customHeight="1">
      <c r="B207" s="229"/>
      <c r="C207" s="208"/>
      <c r="D207" s="208"/>
      <c r="E207" s="208"/>
      <c r="F207" s="228"/>
      <c r="G207" s="208"/>
      <c r="H207" s="208"/>
      <c r="I207" s="208"/>
      <c r="J207" s="208"/>
      <c r="K207" s="248"/>
    </row>
    <row r="208" spans="2:11" ht="15" customHeight="1">
      <c r="B208" s="229"/>
      <c r="C208" s="208" t="s">
        <v>1009</v>
      </c>
      <c r="D208" s="208"/>
      <c r="E208" s="208"/>
      <c r="F208" s="228" t="s">
        <v>83</v>
      </c>
      <c r="G208" s="208"/>
      <c r="H208" s="319" t="s">
        <v>1069</v>
      </c>
      <c r="I208" s="319"/>
      <c r="J208" s="319"/>
      <c r="K208" s="248"/>
    </row>
    <row r="209" spans="2:11" ht="15" customHeight="1">
      <c r="B209" s="229"/>
      <c r="C209" s="233"/>
      <c r="D209" s="208"/>
      <c r="E209" s="208"/>
      <c r="F209" s="228" t="s">
        <v>904</v>
      </c>
      <c r="G209" s="208"/>
      <c r="H209" s="319" t="s">
        <v>905</v>
      </c>
      <c r="I209" s="319"/>
      <c r="J209" s="319"/>
      <c r="K209" s="248"/>
    </row>
    <row r="210" spans="2:11" ht="15" customHeight="1">
      <c r="B210" s="229"/>
      <c r="C210" s="208"/>
      <c r="D210" s="208"/>
      <c r="E210" s="208"/>
      <c r="F210" s="228" t="s">
        <v>902</v>
      </c>
      <c r="G210" s="208"/>
      <c r="H210" s="319" t="s">
        <v>1070</v>
      </c>
      <c r="I210" s="319"/>
      <c r="J210" s="319"/>
      <c r="K210" s="248"/>
    </row>
    <row r="211" spans="2:11" ht="15" customHeight="1">
      <c r="B211" s="265"/>
      <c r="C211" s="233"/>
      <c r="D211" s="233"/>
      <c r="E211" s="233"/>
      <c r="F211" s="228" t="s">
        <v>906</v>
      </c>
      <c r="G211" s="214"/>
      <c r="H211" s="320" t="s">
        <v>907</v>
      </c>
      <c r="I211" s="320"/>
      <c r="J211" s="320"/>
      <c r="K211" s="266"/>
    </row>
    <row r="212" spans="2:11" ht="15" customHeight="1">
      <c r="B212" s="265"/>
      <c r="C212" s="233"/>
      <c r="D212" s="233"/>
      <c r="E212" s="233"/>
      <c r="F212" s="228" t="s">
        <v>908</v>
      </c>
      <c r="G212" s="214"/>
      <c r="H212" s="320" t="s">
        <v>1071</v>
      </c>
      <c r="I212" s="320"/>
      <c r="J212" s="320"/>
      <c r="K212" s="266"/>
    </row>
    <row r="213" spans="2:11" ht="15" customHeight="1">
      <c r="B213" s="265"/>
      <c r="C213" s="233"/>
      <c r="D213" s="233"/>
      <c r="E213" s="233"/>
      <c r="F213" s="267"/>
      <c r="G213" s="214"/>
      <c r="H213" s="268"/>
      <c r="I213" s="268"/>
      <c r="J213" s="268"/>
      <c r="K213" s="266"/>
    </row>
    <row r="214" spans="2:11" ht="15" customHeight="1">
      <c r="B214" s="265"/>
      <c r="C214" s="208" t="s">
        <v>1033</v>
      </c>
      <c r="D214" s="233"/>
      <c r="E214" s="233"/>
      <c r="F214" s="228">
        <v>1</v>
      </c>
      <c r="G214" s="214"/>
      <c r="H214" s="320" t="s">
        <v>1072</v>
      </c>
      <c r="I214" s="320"/>
      <c r="J214" s="320"/>
      <c r="K214" s="266"/>
    </row>
    <row r="215" spans="2:11" ht="15" customHeight="1">
      <c r="B215" s="265"/>
      <c r="C215" s="233"/>
      <c r="D215" s="233"/>
      <c r="E215" s="233"/>
      <c r="F215" s="228">
        <v>2</v>
      </c>
      <c r="G215" s="214"/>
      <c r="H215" s="320" t="s">
        <v>1073</v>
      </c>
      <c r="I215" s="320"/>
      <c r="J215" s="320"/>
      <c r="K215" s="266"/>
    </row>
    <row r="216" spans="2:11" ht="15" customHeight="1">
      <c r="B216" s="265"/>
      <c r="C216" s="233"/>
      <c r="D216" s="233"/>
      <c r="E216" s="233"/>
      <c r="F216" s="228">
        <v>3</v>
      </c>
      <c r="G216" s="214"/>
      <c r="H216" s="320" t="s">
        <v>1074</v>
      </c>
      <c r="I216" s="320"/>
      <c r="J216" s="320"/>
      <c r="K216" s="266"/>
    </row>
    <row r="217" spans="2:11" ht="15" customHeight="1">
      <c r="B217" s="265"/>
      <c r="C217" s="233"/>
      <c r="D217" s="233"/>
      <c r="E217" s="233"/>
      <c r="F217" s="228">
        <v>4</v>
      </c>
      <c r="G217" s="214"/>
      <c r="H217" s="320" t="s">
        <v>1075</v>
      </c>
      <c r="I217" s="320"/>
      <c r="J217" s="320"/>
      <c r="K217" s="266"/>
    </row>
    <row r="218" spans="2:11" ht="12.75" customHeight="1">
      <c r="B218" s="269"/>
      <c r="C218" s="270"/>
      <c r="D218" s="270"/>
      <c r="E218" s="270"/>
      <c r="F218" s="270"/>
      <c r="G218" s="270"/>
      <c r="H218" s="270"/>
      <c r="I218" s="270"/>
      <c r="J218" s="270"/>
      <c r="K218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301 - Obnova odvodnění...</vt:lpstr>
      <vt:lpstr>Pokyny pro vyplnění</vt:lpstr>
      <vt:lpstr>'Rekapitulace stavby'!Názvy_tisku</vt:lpstr>
      <vt:lpstr>'SO 301 - Obnova odvodnění...'!Názvy_tisku</vt:lpstr>
      <vt:lpstr>'Pokyny pro vyplnění'!Oblast_tisku</vt:lpstr>
      <vt:lpstr>'Rekapitulace stavby'!Oblast_tisku</vt:lpstr>
      <vt:lpstr>'SO 301 - Obnova odvodnění...'!Oblast_tisku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Filipkova</dc:creator>
  <cp:lastModifiedBy>Filipkova</cp:lastModifiedBy>
  <cp:lastPrinted>2019-02-20T19:53:03Z</cp:lastPrinted>
  <dcterms:created xsi:type="dcterms:W3CDTF">2019-02-20T19:51:10Z</dcterms:created>
  <dcterms:modified xsi:type="dcterms:W3CDTF">2019-03-27T05:14:21Z</dcterms:modified>
</cp:coreProperties>
</file>